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reddy/Desktop/Dashboard_APP/"/>
    </mc:Choice>
  </mc:AlternateContent>
  <xr:revisionPtr revIDLastSave="0" documentId="13_ncr:1_{FB832976-6822-D642-9018-591E44284D58}" xr6:coauthVersionLast="47" xr6:coauthVersionMax="47" xr10:uidLastSave="{00000000-0000-0000-0000-000000000000}"/>
  <bookViews>
    <workbookView xWindow="-28800" yWindow="-7500" windowWidth="28800" windowHeight="25360" activeTab="1" xr2:uid="{C3971A51-A68A-45D0-903B-63792841FD6C}"/>
  </bookViews>
  <sheets>
    <sheet name="Project Tracking Dashboard" sheetId="1" r:id="rId1"/>
    <sheet name="Lot Specifics" sheetId="2" r:id="rId2"/>
    <sheet name="DATA" sheetId="7" r:id="rId3"/>
  </sheets>
  <definedNames>
    <definedName name="_xlnm._FilterDatabase" localSheetId="2" hidden="1">DATA!$A$1:$A$20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30" i="2" l="1"/>
  <c r="AE430" i="2"/>
  <c r="AD430" i="2"/>
  <c r="AC430" i="2"/>
  <c r="AB430" i="2"/>
  <c r="AA430" i="2"/>
  <c r="X430" i="2"/>
  <c r="I430" i="2"/>
  <c r="R430" i="2" s="1"/>
  <c r="AF427" i="2"/>
  <c r="AE427" i="2"/>
  <c r="AD427" i="2"/>
  <c r="AC427" i="2"/>
  <c r="AB427" i="2"/>
  <c r="AA427" i="2"/>
  <c r="X427" i="2"/>
  <c r="I427" i="2"/>
  <c r="R427" i="2" s="1"/>
  <c r="AF428" i="2"/>
  <c r="AE428" i="2"/>
  <c r="AD428" i="2"/>
  <c r="AC428" i="2"/>
  <c r="AB428" i="2"/>
  <c r="AA428" i="2"/>
  <c r="X428" i="2"/>
  <c r="I428" i="2"/>
  <c r="R428" i="2" s="1"/>
  <c r="AF429" i="2"/>
  <c r="AE429" i="2"/>
  <c r="AD429" i="2"/>
  <c r="AC429" i="2"/>
  <c r="AB429" i="2"/>
  <c r="AA429" i="2"/>
  <c r="X429" i="2"/>
  <c r="I429" i="2"/>
  <c r="R429" i="2" s="1"/>
  <c r="AF431" i="2"/>
  <c r="AE431" i="2"/>
  <c r="AD431" i="2"/>
  <c r="AC431" i="2"/>
  <c r="AB431" i="2"/>
  <c r="AA431" i="2"/>
  <c r="X431" i="2"/>
  <c r="I431" i="2"/>
  <c r="R431" i="2" s="1"/>
  <c r="AF432" i="2"/>
  <c r="AE432" i="2"/>
  <c r="AD432" i="2"/>
  <c r="AC432" i="2"/>
  <c r="AB432" i="2"/>
  <c r="AA432" i="2"/>
  <c r="X432" i="2"/>
  <c r="I432" i="2"/>
  <c r="R432" i="2" s="1"/>
  <c r="AF433" i="2"/>
  <c r="AE433" i="2"/>
  <c r="AD433" i="2"/>
  <c r="AC433" i="2"/>
  <c r="AB433" i="2"/>
  <c r="AA433" i="2"/>
  <c r="X433" i="2"/>
  <c r="I433" i="2"/>
  <c r="R433" i="2" s="1"/>
  <c r="AF434" i="2"/>
  <c r="AE434" i="2"/>
  <c r="AD434" i="2"/>
  <c r="AC434" i="2"/>
  <c r="AB434" i="2"/>
  <c r="AA434" i="2"/>
  <c r="X434" i="2"/>
  <c r="I434" i="2"/>
  <c r="R434" i="2" s="1"/>
  <c r="AF435" i="2"/>
  <c r="AE435" i="2"/>
  <c r="AD435" i="2"/>
  <c r="AC435" i="2"/>
  <c r="AB435" i="2"/>
  <c r="AA435" i="2"/>
  <c r="X435" i="2"/>
  <c r="I435" i="2"/>
  <c r="R435" i="2" s="1"/>
  <c r="I289" i="2"/>
  <c r="N289" i="2" s="1"/>
  <c r="U289" i="2" s="1"/>
  <c r="X289" i="2"/>
  <c r="AA289" i="2"/>
  <c r="AB289" i="2"/>
  <c r="AC289" i="2"/>
  <c r="AD289" i="2"/>
  <c r="AE289" i="2"/>
  <c r="AF289" i="2"/>
  <c r="I290" i="2"/>
  <c r="N290" i="2" s="1"/>
  <c r="U290" i="2" s="1"/>
  <c r="X290" i="2"/>
  <c r="AA290" i="2"/>
  <c r="AB290" i="2"/>
  <c r="AC290" i="2"/>
  <c r="AD290" i="2"/>
  <c r="AE290" i="2"/>
  <c r="AF290" i="2"/>
  <c r="I291" i="2"/>
  <c r="N291" i="2" s="1"/>
  <c r="U291" i="2" s="1"/>
  <c r="X291" i="2"/>
  <c r="AA291" i="2"/>
  <c r="AB291" i="2"/>
  <c r="AC291" i="2"/>
  <c r="AD291" i="2"/>
  <c r="AE291" i="2"/>
  <c r="AF291" i="2"/>
  <c r="I294" i="2"/>
  <c r="R294" i="2" s="1"/>
  <c r="X294" i="2"/>
  <c r="AA294" i="2"/>
  <c r="AB294" i="2"/>
  <c r="AC294" i="2"/>
  <c r="AD294" i="2"/>
  <c r="AE294" i="2"/>
  <c r="AF294" i="2"/>
  <c r="I292" i="2"/>
  <c r="N292" i="2" s="1"/>
  <c r="U292" i="2" s="1"/>
  <c r="X292" i="2"/>
  <c r="AA292" i="2"/>
  <c r="AB292" i="2"/>
  <c r="AC292" i="2"/>
  <c r="AD292" i="2"/>
  <c r="AE292" i="2"/>
  <c r="AF292" i="2"/>
  <c r="I293" i="2"/>
  <c r="N293" i="2" s="1"/>
  <c r="U293" i="2" s="1"/>
  <c r="X293" i="2"/>
  <c r="AA293" i="2"/>
  <c r="AB293" i="2"/>
  <c r="AC293" i="2"/>
  <c r="AD293" i="2"/>
  <c r="AE293" i="2"/>
  <c r="AF293" i="2"/>
  <c r="I295" i="2"/>
  <c r="N295" i="2" s="1"/>
  <c r="U295" i="2" s="1"/>
  <c r="X295" i="2"/>
  <c r="AA295" i="2"/>
  <c r="AB295" i="2"/>
  <c r="AC295" i="2"/>
  <c r="AD295" i="2"/>
  <c r="AE295" i="2"/>
  <c r="AF295" i="2"/>
  <c r="I296" i="2"/>
  <c r="R296" i="2" s="1"/>
  <c r="X296" i="2"/>
  <c r="AA296" i="2"/>
  <c r="AB296" i="2"/>
  <c r="AC296" i="2"/>
  <c r="AD296" i="2"/>
  <c r="AE296" i="2"/>
  <c r="AF296" i="2"/>
  <c r="I297" i="2"/>
  <c r="N297" i="2" s="1"/>
  <c r="U297" i="2" s="1"/>
  <c r="X297" i="2"/>
  <c r="AA297" i="2"/>
  <c r="AB297" i="2"/>
  <c r="AC297" i="2"/>
  <c r="AD297" i="2"/>
  <c r="AE297" i="2"/>
  <c r="AF297" i="2"/>
  <c r="I424" i="2"/>
  <c r="N424" i="2" s="1"/>
  <c r="U424" i="2" s="1"/>
  <c r="X424" i="2"/>
  <c r="AA424" i="2"/>
  <c r="AB424" i="2"/>
  <c r="AC424" i="2"/>
  <c r="AD424" i="2"/>
  <c r="AE424" i="2"/>
  <c r="AF424" i="2"/>
  <c r="I425" i="2"/>
  <c r="N425" i="2" s="1"/>
  <c r="U425" i="2" s="1"/>
  <c r="X425" i="2"/>
  <c r="AA425" i="2"/>
  <c r="AB425" i="2"/>
  <c r="AC425" i="2"/>
  <c r="AD425" i="2"/>
  <c r="AE425" i="2"/>
  <c r="AF425" i="2"/>
  <c r="I426" i="2"/>
  <c r="N426" i="2" s="1"/>
  <c r="U426" i="2" s="1"/>
  <c r="X426" i="2"/>
  <c r="AA426" i="2"/>
  <c r="AB426" i="2"/>
  <c r="AC426" i="2"/>
  <c r="AD426" i="2"/>
  <c r="AE426" i="2"/>
  <c r="AF426" i="2"/>
  <c r="I436" i="2"/>
  <c r="N436" i="2" s="1"/>
  <c r="U436" i="2" s="1"/>
  <c r="X436" i="2"/>
  <c r="AA436" i="2"/>
  <c r="AB436" i="2"/>
  <c r="AC436" i="2"/>
  <c r="AD436" i="2"/>
  <c r="AE436" i="2"/>
  <c r="AF436" i="2"/>
  <c r="I314" i="2"/>
  <c r="N430" i="2" l="1"/>
  <c r="U430" i="2" s="1"/>
  <c r="N427" i="2"/>
  <c r="U427" i="2" s="1"/>
  <c r="N428" i="2"/>
  <c r="U428" i="2" s="1"/>
  <c r="N429" i="2"/>
  <c r="U429" i="2" s="1"/>
  <c r="N431" i="2"/>
  <c r="U431" i="2" s="1"/>
  <c r="N432" i="2"/>
  <c r="U432" i="2" s="1"/>
  <c r="N433" i="2"/>
  <c r="U433" i="2" s="1"/>
  <c r="N434" i="2"/>
  <c r="U434" i="2" s="1"/>
  <c r="N435" i="2"/>
  <c r="U435" i="2" s="1"/>
  <c r="R289" i="2"/>
  <c r="R290" i="2"/>
  <c r="R291" i="2"/>
  <c r="N294" i="2"/>
  <c r="U294" i="2" s="1"/>
  <c r="R292" i="2"/>
  <c r="R293" i="2"/>
  <c r="R295" i="2"/>
  <c r="N296" i="2"/>
  <c r="U296" i="2" s="1"/>
  <c r="R297" i="2"/>
  <c r="R424" i="2"/>
  <c r="R425" i="2"/>
  <c r="R426" i="2"/>
  <c r="R436" i="2"/>
  <c r="AF279" i="2"/>
  <c r="AE279" i="2"/>
  <c r="AD279" i="2"/>
  <c r="AC279" i="2"/>
  <c r="AB279" i="2"/>
  <c r="AA279" i="2"/>
  <c r="X279" i="2"/>
  <c r="I279" i="2"/>
  <c r="R279" i="2" s="1"/>
  <c r="AF281" i="2"/>
  <c r="AE281" i="2"/>
  <c r="AD281" i="2"/>
  <c r="AC281" i="2"/>
  <c r="AB281" i="2"/>
  <c r="AA281" i="2"/>
  <c r="X281" i="2"/>
  <c r="I281" i="2"/>
  <c r="R281" i="2" s="1"/>
  <c r="AF282" i="2"/>
  <c r="AE282" i="2"/>
  <c r="AD282" i="2"/>
  <c r="AC282" i="2"/>
  <c r="AB282" i="2"/>
  <c r="AA282" i="2"/>
  <c r="X282" i="2"/>
  <c r="I282" i="2"/>
  <c r="R282" i="2" s="1"/>
  <c r="AF284" i="2"/>
  <c r="AE284" i="2"/>
  <c r="AD284" i="2"/>
  <c r="AC284" i="2"/>
  <c r="AB284" i="2"/>
  <c r="AA284" i="2"/>
  <c r="X284" i="2"/>
  <c r="I284" i="2"/>
  <c r="N284" i="2" s="1"/>
  <c r="U284" i="2" s="1"/>
  <c r="AF287" i="2"/>
  <c r="AE287" i="2"/>
  <c r="AD287" i="2"/>
  <c r="AC287" i="2"/>
  <c r="AB287" i="2"/>
  <c r="AA287" i="2"/>
  <c r="X287" i="2"/>
  <c r="I287" i="2"/>
  <c r="N287" i="2" s="1"/>
  <c r="U287" i="2" s="1"/>
  <c r="AF286" i="2"/>
  <c r="AE286" i="2"/>
  <c r="AD286" i="2"/>
  <c r="AC286" i="2"/>
  <c r="AB286" i="2"/>
  <c r="AA286" i="2"/>
  <c r="X286" i="2"/>
  <c r="I286" i="2"/>
  <c r="N286" i="2" s="1"/>
  <c r="U286" i="2" s="1"/>
  <c r="AF437" i="2"/>
  <c r="AE437" i="2"/>
  <c r="AD437" i="2"/>
  <c r="AC437" i="2"/>
  <c r="AB437" i="2"/>
  <c r="AA437" i="2"/>
  <c r="X437" i="2"/>
  <c r="I437" i="2"/>
  <c r="R437" i="2" s="1"/>
  <c r="AF438" i="2"/>
  <c r="AE438" i="2"/>
  <c r="AD438" i="2"/>
  <c r="AC438" i="2"/>
  <c r="AB438" i="2"/>
  <c r="AA438" i="2"/>
  <c r="X438" i="2"/>
  <c r="I438" i="2"/>
  <c r="R438" i="2" s="1"/>
  <c r="AF439" i="2"/>
  <c r="AE439" i="2"/>
  <c r="AD439" i="2"/>
  <c r="AC439" i="2"/>
  <c r="AB439" i="2"/>
  <c r="AA439" i="2"/>
  <c r="X439" i="2"/>
  <c r="I439" i="2"/>
  <c r="N439" i="2" s="1"/>
  <c r="U439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306" i="2"/>
  <c r="X261" i="2"/>
  <c r="X260" i="2"/>
  <c r="X262" i="2"/>
  <c r="X263" i="2"/>
  <c r="X264" i="2"/>
  <c r="X307" i="2"/>
  <c r="X265" i="2"/>
  <c r="X308" i="2"/>
  <c r="X309" i="2"/>
  <c r="X310" i="2"/>
  <c r="X271" i="2"/>
  <c r="X311" i="2"/>
  <c r="X312" i="2"/>
  <c r="X313" i="2"/>
  <c r="X314" i="2"/>
  <c r="X315" i="2"/>
  <c r="X316" i="2"/>
  <c r="X317" i="2"/>
  <c r="X318" i="2"/>
  <c r="X266" i="2"/>
  <c r="X267" i="2"/>
  <c r="X268" i="2"/>
  <c r="X283" i="2"/>
  <c r="X319" i="2"/>
  <c r="X269" i="2"/>
  <c r="X270" i="2"/>
  <c r="X288" i="2"/>
  <c r="X285" i="2"/>
  <c r="X412" i="2"/>
  <c r="X413" i="2"/>
  <c r="X414" i="2"/>
  <c r="X272" i="2"/>
  <c r="X273" i="2"/>
  <c r="X415" i="2"/>
  <c r="X416" i="2"/>
  <c r="X417" i="2"/>
  <c r="X418" i="2"/>
  <c r="X419" i="2"/>
  <c r="X420" i="2"/>
  <c r="X421" i="2"/>
  <c r="X422" i="2"/>
  <c r="X423" i="2"/>
  <c r="X298" i="2"/>
  <c r="X299" i="2"/>
  <c r="X300" i="2"/>
  <c r="X301" i="2"/>
  <c r="X302" i="2"/>
  <c r="X303" i="2"/>
  <c r="X304" i="2"/>
  <c r="X305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277" i="2"/>
  <c r="X274" i="2"/>
  <c r="X275" i="2"/>
  <c r="X280" i="2"/>
  <c r="X278" i="2"/>
  <c r="X276" i="2"/>
  <c r="X440" i="2"/>
  <c r="I440" i="2"/>
  <c r="R440" i="2" s="1"/>
  <c r="AF275" i="2"/>
  <c r="AE275" i="2"/>
  <c r="AD275" i="2"/>
  <c r="AC275" i="2"/>
  <c r="AB275" i="2"/>
  <c r="AA275" i="2"/>
  <c r="I275" i="2"/>
  <c r="N275" i="2" s="1"/>
  <c r="U275" i="2" s="1"/>
  <c r="AF277" i="2"/>
  <c r="AE277" i="2"/>
  <c r="AD277" i="2"/>
  <c r="AC277" i="2"/>
  <c r="AB277" i="2"/>
  <c r="AA277" i="2"/>
  <c r="I277" i="2"/>
  <c r="N277" i="2" s="1"/>
  <c r="U277" i="2" s="1"/>
  <c r="AF280" i="2"/>
  <c r="AE280" i="2"/>
  <c r="AD280" i="2"/>
  <c r="AC280" i="2"/>
  <c r="AB280" i="2"/>
  <c r="AA280" i="2"/>
  <c r="I280" i="2"/>
  <c r="N280" i="2" s="1"/>
  <c r="U280" i="2" s="1"/>
  <c r="AF278" i="2"/>
  <c r="AE278" i="2"/>
  <c r="AD278" i="2"/>
  <c r="AC278" i="2"/>
  <c r="AB278" i="2"/>
  <c r="AA278" i="2"/>
  <c r="I278" i="2"/>
  <c r="N278" i="2" s="1"/>
  <c r="U278" i="2" s="1"/>
  <c r="AF276" i="2"/>
  <c r="AE276" i="2"/>
  <c r="AD276" i="2"/>
  <c r="AC276" i="2"/>
  <c r="AB276" i="2"/>
  <c r="AA276" i="2"/>
  <c r="I276" i="2"/>
  <c r="N276" i="2" s="1"/>
  <c r="U276" i="2" s="1"/>
  <c r="AF3" i="2"/>
  <c r="AF4" i="2"/>
  <c r="AF5" i="2"/>
  <c r="AF6" i="2"/>
  <c r="AF10" i="2"/>
  <c r="AF9" i="2"/>
  <c r="AF8" i="2"/>
  <c r="AF13" i="2"/>
  <c r="AF12" i="2"/>
  <c r="AF11" i="2"/>
  <c r="AF14" i="2"/>
  <c r="AF19" i="2"/>
  <c r="AF21" i="2"/>
  <c r="AF52" i="2"/>
  <c r="AF323" i="2"/>
  <c r="AF324" i="2"/>
  <c r="AF325" i="2"/>
  <c r="AF326" i="2"/>
  <c r="AF327" i="2"/>
  <c r="AF7" i="2"/>
  <c r="AF328" i="2"/>
  <c r="AF329" i="2"/>
  <c r="AF403" i="2"/>
  <c r="AF404" i="2"/>
  <c r="AF405" i="2"/>
  <c r="AF406" i="2"/>
  <c r="AF330" i="2"/>
  <c r="AF331" i="2"/>
  <c r="AF407" i="2"/>
  <c r="AF17" i="2"/>
  <c r="AF15" i="2"/>
  <c r="AF16" i="2"/>
  <c r="AF18" i="2"/>
  <c r="AF20" i="2"/>
  <c r="AF97" i="2"/>
  <c r="AF22" i="2"/>
  <c r="AF332" i="2"/>
  <c r="AF23" i="2"/>
  <c r="AF24" i="2"/>
  <c r="AF47" i="2"/>
  <c r="AF333" i="2"/>
  <c r="AF34" i="2"/>
  <c r="AF334" i="2"/>
  <c r="AF43" i="2"/>
  <c r="AF335" i="2"/>
  <c r="AF336" i="2"/>
  <c r="AF337" i="2"/>
  <c r="AF338" i="2"/>
  <c r="AF339" i="2"/>
  <c r="AF340" i="2"/>
  <c r="AF341" i="2"/>
  <c r="AF342" i="2"/>
  <c r="AF343" i="2"/>
  <c r="AF408" i="2"/>
  <c r="AF31" i="2"/>
  <c r="AF36" i="2"/>
  <c r="AF37" i="2"/>
  <c r="AF344" i="2"/>
  <c r="AF345" i="2"/>
  <c r="AF42" i="2"/>
  <c r="AF58" i="2"/>
  <c r="AF346" i="2"/>
  <c r="AF347" i="2"/>
  <c r="AF348" i="2"/>
  <c r="AF349" i="2"/>
  <c r="AF350" i="2"/>
  <c r="AF351" i="2"/>
  <c r="AF352" i="2"/>
  <c r="AF353" i="2"/>
  <c r="AF27" i="2"/>
  <c r="AF32" i="2"/>
  <c r="AF40" i="2"/>
  <c r="AF59" i="2"/>
  <c r="AF35" i="2"/>
  <c r="AF51" i="2"/>
  <c r="AF354" i="2"/>
  <c r="AF355" i="2"/>
  <c r="AF356" i="2"/>
  <c r="AF357" i="2"/>
  <c r="AF358" i="2"/>
  <c r="AF359" i="2"/>
  <c r="AF360" i="2"/>
  <c r="AF39" i="2"/>
  <c r="AF56" i="2"/>
  <c r="AF361" i="2"/>
  <c r="AF362" i="2"/>
  <c r="AF363" i="2"/>
  <c r="AF70" i="2"/>
  <c r="AF41" i="2"/>
  <c r="AF44" i="2"/>
  <c r="AF25" i="2"/>
  <c r="AF29" i="2"/>
  <c r="AF33" i="2"/>
  <c r="AF46" i="2"/>
  <c r="AF45" i="2"/>
  <c r="AF364" i="2"/>
  <c r="AF365" i="2"/>
  <c r="AF366" i="2"/>
  <c r="AF49" i="2"/>
  <c r="AF62" i="2"/>
  <c r="AF67" i="2"/>
  <c r="AF60" i="2"/>
  <c r="AF73" i="2"/>
  <c r="AF64" i="2"/>
  <c r="AF63" i="2"/>
  <c r="AF79" i="2"/>
  <c r="AF81" i="2"/>
  <c r="AF65" i="2"/>
  <c r="AF84" i="2"/>
  <c r="AF69" i="2"/>
  <c r="AF66" i="2"/>
  <c r="AF74" i="2"/>
  <c r="AF68" i="2"/>
  <c r="AF78" i="2"/>
  <c r="AF86" i="2"/>
  <c r="AF71" i="2"/>
  <c r="AF75" i="2"/>
  <c r="AF82" i="2"/>
  <c r="AF76" i="2"/>
  <c r="AF87" i="2"/>
  <c r="AF72" i="2"/>
  <c r="AF80" i="2"/>
  <c r="AF409" i="2"/>
  <c r="AF367" i="2"/>
  <c r="AF368" i="2"/>
  <c r="AF98" i="2"/>
  <c r="AF369" i="2"/>
  <c r="AF370" i="2"/>
  <c r="AF96" i="2"/>
  <c r="AF89" i="2"/>
  <c r="AF85" i="2"/>
  <c r="AF100" i="2"/>
  <c r="AF93" i="2"/>
  <c r="AF83" i="2"/>
  <c r="AF90" i="2"/>
  <c r="AF371" i="2"/>
  <c r="AF372" i="2"/>
  <c r="AF373" i="2"/>
  <c r="AF374" i="2"/>
  <c r="AF28" i="2"/>
  <c r="AF26" i="2"/>
  <c r="AF38" i="2"/>
  <c r="AF410" i="2"/>
  <c r="AF30" i="2"/>
  <c r="AF411" i="2"/>
  <c r="AF106" i="2"/>
  <c r="AF375" i="2"/>
  <c r="AF50" i="2"/>
  <c r="AF48" i="2"/>
  <c r="AF107" i="2"/>
  <c r="AF55" i="2"/>
  <c r="AF376" i="2"/>
  <c r="AF377" i="2"/>
  <c r="AF111" i="2"/>
  <c r="AF113" i="2"/>
  <c r="AF320" i="2"/>
  <c r="AF94" i="2"/>
  <c r="AF116" i="2"/>
  <c r="AF95" i="2"/>
  <c r="AF109" i="2"/>
  <c r="AF117" i="2"/>
  <c r="AF114" i="2"/>
  <c r="AF120" i="2"/>
  <c r="AF121" i="2"/>
  <c r="AF378" i="2"/>
  <c r="AF118" i="2"/>
  <c r="AF119" i="2"/>
  <c r="AF246" i="2"/>
  <c r="AF53" i="2"/>
  <c r="AF232" i="2"/>
  <c r="AF102" i="2"/>
  <c r="AF104" i="2"/>
  <c r="AF54" i="2"/>
  <c r="AF110" i="2"/>
  <c r="AF57" i="2"/>
  <c r="AF123" i="2"/>
  <c r="AF183" i="2"/>
  <c r="AF61" i="2"/>
  <c r="AF77" i="2"/>
  <c r="AF216" i="2"/>
  <c r="AF91" i="2"/>
  <c r="AF92" i="2"/>
  <c r="AF115" i="2"/>
  <c r="AF202" i="2"/>
  <c r="AF88" i="2"/>
  <c r="AF99" i="2"/>
  <c r="AF108" i="2"/>
  <c r="AF139" i="2"/>
  <c r="AF150" i="2"/>
  <c r="AF379" i="2"/>
  <c r="AF380" i="2"/>
  <c r="AF140" i="2"/>
  <c r="AF179" i="2"/>
  <c r="AF125" i="2"/>
  <c r="AF127" i="2"/>
  <c r="AF128" i="2"/>
  <c r="AF126" i="2"/>
  <c r="AF129" i="2"/>
  <c r="AF130" i="2"/>
  <c r="AF133" i="2"/>
  <c r="AF132" i="2"/>
  <c r="AF135" i="2"/>
  <c r="AF193" i="2"/>
  <c r="AF136" i="2"/>
  <c r="AF137" i="2"/>
  <c r="AF141" i="2"/>
  <c r="AF138" i="2"/>
  <c r="AF142" i="2"/>
  <c r="AF144" i="2"/>
  <c r="AF145" i="2"/>
  <c r="AF146" i="2"/>
  <c r="AF149" i="2"/>
  <c r="AF147" i="2"/>
  <c r="AF148" i="2"/>
  <c r="AF156" i="2"/>
  <c r="AF254" i="2"/>
  <c r="AF381" i="2"/>
  <c r="AF382" i="2"/>
  <c r="AF161" i="2"/>
  <c r="AF152" i="2"/>
  <c r="AF159" i="2"/>
  <c r="AF160" i="2"/>
  <c r="AF383" i="2"/>
  <c r="AF124" i="2"/>
  <c r="AF163" i="2"/>
  <c r="AF166" i="2"/>
  <c r="AF253" i="2"/>
  <c r="AF167" i="2"/>
  <c r="AF384" i="2"/>
  <c r="AF168" i="2"/>
  <c r="AF151" i="2"/>
  <c r="AF169" i="2"/>
  <c r="AF131" i="2"/>
  <c r="AF143" i="2"/>
  <c r="AF112" i="2"/>
  <c r="AF385" i="2"/>
  <c r="AF162" i="2"/>
  <c r="AF164" i="2"/>
  <c r="AF158" i="2"/>
  <c r="AF157" i="2"/>
  <c r="AF170" i="2"/>
  <c r="AF175" i="2"/>
  <c r="AF180" i="2"/>
  <c r="AF155" i="2"/>
  <c r="AF105" i="2"/>
  <c r="AF203" i="2"/>
  <c r="AF185" i="2"/>
  <c r="AF186" i="2"/>
  <c r="AF187" i="2"/>
  <c r="AF173" i="2"/>
  <c r="AF386" i="2"/>
  <c r="AF153" i="2"/>
  <c r="AF241" i="2"/>
  <c r="AF192" i="2"/>
  <c r="AF184" i="2"/>
  <c r="AF176" i="2"/>
  <c r="AF174" i="2"/>
  <c r="AF103" i="2"/>
  <c r="AF178" i="2"/>
  <c r="AF189" i="2"/>
  <c r="AF177" i="2"/>
  <c r="AF101" i="2"/>
  <c r="AF165" i="2"/>
  <c r="AF387" i="2"/>
  <c r="AF191" i="2"/>
  <c r="AF188" i="2"/>
  <c r="AF190" i="2"/>
  <c r="AF195" i="2"/>
  <c r="AF221" i="2"/>
  <c r="AF197" i="2"/>
  <c r="AF199" i="2"/>
  <c r="AF201" i="2"/>
  <c r="AF198" i="2"/>
  <c r="AF196" i="2"/>
  <c r="AF200" i="2"/>
  <c r="AF181" i="2"/>
  <c r="AF388" i="2"/>
  <c r="AF389" i="2"/>
  <c r="AF238" i="2"/>
  <c r="AF154" i="2"/>
  <c r="AF210" i="2"/>
  <c r="AF212" i="2"/>
  <c r="AF211" i="2"/>
  <c r="AF321" i="2"/>
  <c r="AF205" i="2"/>
  <c r="AF390" i="2"/>
  <c r="AF209" i="2"/>
  <c r="AF207" i="2"/>
  <c r="AF391" i="2"/>
  <c r="AF213" i="2"/>
  <c r="AF206" i="2"/>
  <c r="AF204" i="2"/>
  <c r="AF208" i="2"/>
  <c r="AF392" i="2"/>
  <c r="AF214" i="2"/>
  <c r="AF215" i="2"/>
  <c r="AF217" i="2"/>
  <c r="AF134" i="2"/>
  <c r="AF218" i="2"/>
  <c r="AF222" i="2"/>
  <c r="AF393" i="2"/>
  <c r="AF322" i="2"/>
  <c r="AF219" i="2"/>
  <c r="AF220" i="2"/>
  <c r="AF223" i="2"/>
  <c r="AF224" i="2"/>
  <c r="AF225" i="2"/>
  <c r="AF172" i="2"/>
  <c r="AF394" i="2"/>
  <c r="AF227" i="2"/>
  <c r="AF226" i="2"/>
  <c r="AF228" i="2"/>
  <c r="AF230" i="2"/>
  <c r="AF395" i="2"/>
  <c r="AF231" i="2"/>
  <c r="AF233" i="2"/>
  <c r="AF229" i="2"/>
  <c r="AF194" i="2"/>
  <c r="AF243" i="2"/>
  <c r="AF396" i="2"/>
  <c r="AF397" i="2"/>
  <c r="AF398" i="2"/>
  <c r="AF236" i="2"/>
  <c r="AF255" i="2"/>
  <c r="AF234" i="2"/>
  <c r="AF237" i="2"/>
  <c r="AF239" i="2"/>
  <c r="AF171" i="2"/>
  <c r="AF242" i="2"/>
  <c r="AF244" i="2"/>
  <c r="AF240" i="2"/>
  <c r="AF122" i="2"/>
  <c r="AF235" i="2"/>
  <c r="AF245" i="2"/>
  <c r="AF399" i="2"/>
  <c r="AF247" i="2"/>
  <c r="AF248" i="2"/>
  <c r="AF400" i="2"/>
  <c r="AF249" i="2"/>
  <c r="AF401" i="2"/>
  <c r="AF250" i="2"/>
  <c r="AF257" i="2"/>
  <c r="AF182" i="2"/>
  <c r="AF252" i="2"/>
  <c r="AF259" i="2"/>
  <c r="AF256" i="2"/>
  <c r="AF251" i="2"/>
  <c r="AF258" i="2"/>
  <c r="AF306" i="2"/>
  <c r="AF261" i="2"/>
  <c r="AF260" i="2"/>
  <c r="AF264" i="2"/>
  <c r="AF262" i="2"/>
  <c r="AF263" i="2"/>
  <c r="AF307" i="2"/>
  <c r="AF265" i="2"/>
  <c r="AF308" i="2"/>
  <c r="AF271" i="2"/>
  <c r="AF310" i="2"/>
  <c r="AF309" i="2"/>
  <c r="AF402" i="2"/>
  <c r="AF311" i="2"/>
  <c r="AF313" i="2"/>
  <c r="AF312" i="2"/>
  <c r="AF314" i="2"/>
  <c r="AF315" i="2"/>
  <c r="AF316" i="2"/>
  <c r="AF317" i="2"/>
  <c r="AF318" i="2"/>
  <c r="AF266" i="2"/>
  <c r="AF267" i="2"/>
  <c r="AF268" i="2"/>
  <c r="AF283" i="2"/>
  <c r="AF319" i="2"/>
  <c r="AF285" i="2"/>
  <c r="AF269" i="2"/>
  <c r="AF270" i="2"/>
  <c r="AF288" i="2"/>
  <c r="AF412" i="2"/>
  <c r="AF413" i="2"/>
  <c r="AF414" i="2"/>
  <c r="AF272" i="2"/>
  <c r="AF273" i="2"/>
  <c r="AF415" i="2"/>
  <c r="AF416" i="2"/>
  <c r="AF418" i="2"/>
  <c r="AF417" i="2"/>
  <c r="AF419" i="2"/>
  <c r="AF420" i="2"/>
  <c r="AF421" i="2"/>
  <c r="AF422" i="2"/>
  <c r="AF423" i="2"/>
  <c r="AF298" i="2"/>
  <c r="AF299" i="2"/>
  <c r="AF300" i="2"/>
  <c r="AF301" i="2"/>
  <c r="AF302" i="2"/>
  <c r="AF303" i="2"/>
  <c r="AF304" i="2"/>
  <c r="AF305" i="2"/>
  <c r="AF274" i="2"/>
  <c r="AF440" i="2"/>
  <c r="AE4" i="2"/>
  <c r="AD4" i="2"/>
  <c r="AD421" i="2"/>
  <c r="AE421" i="2"/>
  <c r="AC421" i="2"/>
  <c r="AB421" i="2"/>
  <c r="AA421" i="2"/>
  <c r="I421" i="2"/>
  <c r="R421" i="2" s="1"/>
  <c r="AD420" i="2"/>
  <c r="AE420" i="2"/>
  <c r="AC420" i="2"/>
  <c r="AB420" i="2"/>
  <c r="AA420" i="2"/>
  <c r="I420" i="2"/>
  <c r="R420" i="2" s="1"/>
  <c r="AD422" i="2"/>
  <c r="AE422" i="2"/>
  <c r="AC422" i="2"/>
  <c r="AB422" i="2"/>
  <c r="AA422" i="2"/>
  <c r="I422" i="2"/>
  <c r="R422" i="2" s="1"/>
  <c r="AD412" i="2"/>
  <c r="AE412" i="2"/>
  <c r="AC412" i="2"/>
  <c r="AB412" i="2"/>
  <c r="AA412" i="2"/>
  <c r="I412" i="2"/>
  <c r="R412" i="2" s="1"/>
  <c r="AD300" i="2"/>
  <c r="AE300" i="2"/>
  <c r="AC300" i="2"/>
  <c r="AB300" i="2"/>
  <c r="AA300" i="2"/>
  <c r="I300" i="2"/>
  <c r="AD298" i="2"/>
  <c r="AE298" i="2"/>
  <c r="AC298" i="2"/>
  <c r="AB298" i="2"/>
  <c r="AA298" i="2"/>
  <c r="I298" i="2"/>
  <c r="R298" i="2" s="1"/>
  <c r="AD302" i="2"/>
  <c r="AE302" i="2"/>
  <c r="AC302" i="2"/>
  <c r="AB302" i="2"/>
  <c r="AA302" i="2"/>
  <c r="I302" i="2"/>
  <c r="R302" i="2" s="1"/>
  <c r="AD312" i="2"/>
  <c r="AE312" i="2"/>
  <c r="AC312" i="2"/>
  <c r="AB312" i="2"/>
  <c r="AA312" i="2"/>
  <c r="I312" i="2"/>
  <c r="R312" i="2" s="1"/>
  <c r="AD315" i="2"/>
  <c r="AE315" i="2"/>
  <c r="AC315" i="2"/>
  <c r="AB315" i="2"/>
  <c r="AA315" i="2"/>
  <c r="I315" i="2"/>
  <c r="R315" i="2" s="1"/>
  <c r="AD301" i="2"/>
  <c r="AE301" i="2"/>
  <c r="AC301" i="2"/>
  <c r="AB301" i="2"/>
  <c r="AA301" i="2"/>
  <c r="I301" i="2"/>
  <c r="R301" i="2" s="1"/>
  <c r="AD413" i="2"/>
  <c r="AE413" i="2"/>
  <c r="AC413" i="2"/>
  <c r="AB413" i="2"/>
  <c r="AA413" i="2"/>
  <c r="I413" i="2"/>
  <c r="R413" i="2" s="1"/>
  <c r="AD304" i="2"/>
  <c r="AE304" i="2"/>
  <c r="AC304" i="2"/>
  <c r="AB304" i="2"/>
  <c r="AA304" i="2"/>
  <c r="I304" i="2"/>
  <c r="R304" i="2" s="1"/>
  <c r="AD303" i="2"/>
  <c r="AE303" i="2"/>
  <c r="AC303" i="2"/>
  <c r="AB303" i="2"/>
  <c r="AA303" i="2"/>
  <c r="I303" i="2"/>
  <c r="R303" i="2" s="1"/>
  <c r="AD263" i="2"/>
  <c r="AE263" i="2"/>
  <c r="AC263" i="2"/>
  <c r="AB263" i="2"/>
  <c r="AA263" i="2"/>
  <c r="I263" i="2"/>
  <c r="R263" i="2" s="1"/>
  <c r="AD418" i="2"/>
  <c r="AE418" i="2"/>
  <c r="AC418" i="2"/>
  <c r="AB418" i="2"/>
  <c r="AA418" i="2"/>
  <c r="I418" i="2"/>
  <c r="R418" i="2" s="1"/>
  <c r="AD306" i="2"/>
  <c r="AE306" i="2"/>
  <c r="AC306" i="2"/>
  <c r="AB306" i="2"/>
  <c r="AA306" i="2"/>
  <c r="I306" i="2"/>
  <c r="R306" i="2" s="1"/>
  <c r="AD417" i="2"/>
  <c r="AE417" i="2"/>
  <c r="AC417" i="2"/>
  <c r="AB417" i="2"/>
  <c r="AA417" i="2"/>
  <c r="I417" i="2"/>
  <c r="R417" i="2" s="1"/>
  <c r="AD423" i="2"/>
  <c r="AE423" i="2"/>
  <c r="AC423" i="2"/>
  <c r="AB423" i="2"/>
  <c r="AA423" i="2"/>
  <c r="I423" i="2"/>
  <c r="R423" i="2" s="1"/>
  <c r="AD314" i="2"/>
  <c r="AE314" i="2"/>
  <c r="AC314" i="2"/>
  <c r="AB314" i="2"/>
  <c r="AA314" i="2"/>
  <c r="R314" i="2"/>
  <c r="AD305" i="2"/>
  <c r="AE305" i="2"/>
  <c r="AC305" i="2"/>
  <c r="AB305" i="2"/>
  <c r="AA305" i="2"/>
  <c r="I305" i="2"/>
  <c r="R305" i="2" s="1"/>
  <c r="AD319" i="2"/>
  <c r="AE319" i="2"/>
  <c r="AC319" i="2"/>
  <c r="AB319" i="2"/>
  <c r="AA319" i="2"/>
  <c r="I319" i="2"/>
  <c r="R319" i="2" s="1"/>
  <c r="AD274" i="2"/>
  <c r="AE274" i="2"/>
  <c r="AC274" i="2"/>
  <c r="AB274" i="2"/>
  <c r="AA274" i="2"/>
  <c r="I274" i="2"/>
  <c r="R274" i="2" s="1"/>
  <c r="I317" i="2"/>
  <c r="N317" i="2" s="1"/>
  <c r="U317" i="2" s="1"/>
  <c r="AA317" i="2"/>
  <c r="AB317" i="2"/>
  <c r="AC317" i="2"/>
  <c r="AE317" i="2"/>
  <c r="AD317" i="2"/>
  <c r="I318" i="2"/>
  <c r="N318" i="2" s="1"/>
  <c r="U318" i="2" s="1"/>
  <c r="AA318" i="2"/>
  <c r="AB318" i="2"/>
  <c r="AC318" i="2"/>
  <c r="AE318" i="2"/>
  <c r="AD318" i="2"/>
  <c r="I255" i="2"/>
  <c r="N255" i="2" s="1"/>
  <c r="U255" i="2" s="1"/>
  <c r="AA255" i="2"/>
  <c r="AB255" i="2"/>
  <c r="AC255" i="2"/>
  <c r="AE255" i="2"/>
  <c r="AD255" i="2"/>
  <c r="I310" i="2"/>
  <c r="N310" i="2" s="1"/>
  <c r="U310" i="2" s="1"/>
  <c r="AA310" i="2"/>
  <c r="AB310" i="2"/>
  <c r="AC310" i="2"/>
  <c r="AE310" i="2"/>
  <c r="AD310" i="2"/>
  <c r="I309" i="2"/>
  <c r="N309" i="2" s="1"/>
  <c r="U309" i="2" s="1"/>
  <c r="AA309" i="2"/>
  <c r="AB309" i="2"/>
  <c r="AC309" i="2"/>
  <c r="AE309" i="2"/>
  <c r="AD309" i="2"/>
  <c r="I414" i="2"/>
  <c r="N414" i="2" s="1"/>
  <c r="U414" i="2" s="1"/>
  <c r="AA414" i="2"/>
  <c r="AB414" i="2"/>
  <c r="AC414" i="2"/>
  <c r="AE414" i="2"/>
  <c r="AD414" i="2"/>
  <c r="I299" i="2"/>
  <c r="N299" i="2" s="1"/>
  <c r="U299" i="2" s="1"/>
  <c r="AA299" i="2"/>
  <c r="AB299" i="2"/>
  <c r="AC299" i="2"/>
  <c r="AE299" i="2"/>
  <c r="AD299" i="2"/>
  <c r="I416" i="2"/>
  <c r="N416" i="2" s="1"/>
  <c r="AA416" i="2"/>
  <c r="AB416" i="2"/>
  <c r="AC416" i="2"/>
  <c r="AE416" i="2"/>
  <c r="AD416" i="2"/>
  <c r="I419" i="2"/>
  <c r="N419" i="2" s="1"/>
  <c r="U419" i="2" s="1"/>
  <c r="AA419" i="2"/>
  <c r="AB419" i="2"/>
  <c r="AC419" i="2"/>
  <c r="AE419" i="2"/>
  <c r="AD419" i="2"/>
  <c r="I307" i="2"/>
  <c r="N307" i="2" s="1"/>
  <c r="U307" i="2" s="1"/>
  <c r="AA307" i="2"/>
  <c r="AB307" i="2"/>
  <c r="AC307" i="2"/>
  <c r="AE307" i="2"/>
  <c r="AD307" i="2"/>
  <c r="I313" i="2"/>
  <c r="N313" i="2" s="1"/>
  <c r="U313" i="2" s="1"/>
  <c r="AA313" i="2"/>
  <c r="AB313" i="2"/>
  <c r="AC313" i="2"/>
  <c r="AE313" i="2"/>
  <c r="AD313" i="2"/>
  <c r="I262" i="2"/>
  <c r="N262" i="2" s="1"/>
  <c r="U262" i="2" s="1"/>
  <c r="AA262" i="2"/>
  <c r="AB262" i="2"/>
  <c r="AC262" i="2"/>
  <c r="AE262" i="2"/>
  <c r="AD262" i="2"/>
  <c r="AD3" i="2"/>
  <c r="AD5" i="2"/>
  <c r="AD6" i="2"/>
  <c r="AD10" i="2"/>
  <c r="AD9" i="2"/>
  <c r="AD8" i="2"/>
  <c r="AD13" i="2"/>
  <c r="AD12" i="2"/>
  <c r="AD11" i="2"/>
  <c r="AD14" i="2"/>
  <c r="AD19" i="2"/>
  <c r="AD21" i="2"/>
  <c r="AD52" i="2"/>
  <c r="AD323" i="2"/>
  <c r="AD324" i="2"/>
  <c r="AD325" i="2"/>
  <c r="AD326" i="2"/>
  <c r="AD327" i="2"/>
  <c r="AD7" i="2"/>
  <c r="AD328" i="2"/>
  <c r="AD329" i="2"/>
  <c r="AD403" i="2"/>
  <c r="AD404" i="2"/>
  <c r="AD405" i="2"/>
  <c r="AD406" i="2"/>
  <c r="AD330" i="2"/>
  <c r="AD331" i="2"/>
  <c r="AD407" i="2"/>
  <c r="AD17" i="2"/>
  <c r="AD15" i="2"/>
  <c r="AD16" i="2"/>
  <c r="AD18" i="2"/>
  <c r="AD20" i="2"/>
  <c r="AD97" i="2"/>
  <c r="AD22" i="2"/>
  <c r="AD332" i="2"/>
  <c r="AD23" i="2"/>
  <c r="AD24" i="2"/>
  <c r="AD47" i="2"/>
  <c r="AD333" i="2"/>
  <c r="AD34" i="2"/>
  <c r="AD334" i="2"/>
  <c r="AD43" i="2"/>
  <c r="AD335" i="2"/>
  <c r="AD336" i="2"/>
  <c r="AD337" i="2"/>
  <c r="AD338" i="2"/>
  <c r="AD339" i="2"/>
  <c r="AD340" i="2"/>
  <c r="AD341" i="2"/>
  <c r="AD342" i="2"/>
  <c r="AD343" i="2"/>
  <c r="AD408" i="2"/>
  <c r="AD31" i="2"/>
  <c r="AD36" i="2"/>
  <c r="AD37" i="2"/>
  <c r="AD344" i="2"/>
  <c r="AD345" i="2"/>
  <c r="AD42" i="2"/>
  <c r="AD58" i="2"/>
  <c r="AD346" i="2"/>
  <c r="AD347" i="2"/>
  <c r="AD348" i="2"/>
  <c r="AD349" i="2"/>
  <c r="AD350" i="2"/>
  <c r="AD351" i="2"/>
  <c r="AD352" i="2"/>
  <c r="AD353" i="2"/>
  <c r="AD27" i="2"/>
  <c r="AD32" i="2"/>
  <c r="AD40" i="2"/>
  <c r="AD59" i="2"/>
  <c r="AD35" i="2"/>
  <c r="AD51" i="2"/>
  <c r="AD354" i="2"/>
  <c r="AD355" i="2"/>
  <c r="AD356" i="2"/>
  <c r="AD357" i="2"/>
  <c r="AD358" i="2"/>
  <c r="AD359" i="2"/>
  <c r="AD360" i="2"/>
  <c r="AD39" i="2"/>
  <c r="AD56" i="2"/>
  <c r="AD361" i="2"/>
  <c r="AD362" i="2"/>
  <c r="AD363" i="2"/>
  <c r="AD70" i="2"/>
  <c r="AD41" i="2"/>
  <c r="AD44" i="2"/>
  <c r="AD25" i="2"/>
  <c r="AD29" i="2"/>
  <c r="AD33" i="2"/>
  <c r="AD46" i="2"/>
  <c r="AD45" i="2"/>
  <c r="AD364" i="2"/>
  <c r="AD365" i="2"/>
  <c r="AD366" i="2"/>
  <c r="AD49" i="2"/>
  <c r="AD62" i="2"/>
  <c r="AD67" i="2"/>
  <c r="AD60" i="2"/>
  <c r="AD73" i="2"/>
  <c r="AD64" i="2"/>
  <c r="AD63" i="2"/>
  <c r="AD79" i="2"/>
  <c r="AD81" i="2"/>
  <c r="AD65" i="2"/>
  <c r="AD84" i="2"/>
  <c r="AD69" i="2"/>
  <c r="AD66" i="2"/>
  <c r="AD74" i="2"/>
  <c r="AD68" i="2"/>
  <c r="AD78" i="2"/>
  <c r="AD86" i="2"/>
  <c r="AD71" i="2"/>
  <c r="AD75" i="2"/>
  <c r="AD82" i="2"/>
  <c r="AD76" i="2"/>
  <c r="AD87" i="2"/>
  <c r="AD72" i="2"/>
  <c r="AD80" i="2"/>
  <c r="AD409" i="2"/>
  <c r="AD367" i="2"/>
  <c r="AD368" i="2"/>
  <c r="AD98" i="2"/>
  <c r="AD369" i="2"/>
  <c r="AD370" i="2"/>
  <c r="AD96" i="2"/>
  <c r="AD89" i="2"/>
  <c r="AD85" i="2"/>
  <c r="AD100" i="2"/>
  <c r="AD93" i="2"/>
  <c r="AD83" i="2"/>
  <c r="AD90" i="2"/>
  <c r="AD371" i="2"/>
  <c r="AD372" i="2"/>
  <c r="AD373" i="2"/>
  <c r="AD374" i="2"/>
  <c r="AD28" i="2"/>
  <c r="AD26" i="2"/>
  <c r="AD38" i="2"/>
  <c r="AD410" i="2"/>
  <c r="AD30" i="2"/>
  <c r="AD411" i="2"/>
  <c r="AD106" i="2"/>
  <c r="AD375" i="2"/>
  <c r="AD50" i="2"/>
  <c r="AD48" i="2"/>
  <c r="AD107" i="2"/>
  <c r="AD55" i="2"/>
  <c r="AD376" i="2"/>
  <c r="AD377" i="2"/>
  <c r="AD111" i="2"/>
  <c r="AD113" i="2"/>
  <c r="AD320" i="2"/>
  <c r="AD94" i="2"/>
  <c r="AD116" i="2"/>
  <c r="AD95" i="2"/>
  <c r="AD109" i="2"/>
  <c r="AD117" i="2"/>
  <c r="AD114" i="2"/>
  <c r="AD120" i="2"/>
  <c r="AD121" i="2"/>
  <c r="AD101" i="2"/>
  <c r="AD118" i="2"/>
  <c r="AD119" i="2"/>
  <c r="AD102" i="2"/>
  <c r="AD53" i="2"/>
  <c r="AD103" i="2"/>
  <c r="AD104" i="2"/>
  <c r="AD112" i="2"/>
  <c r="AD54" i="2"/>
  <c r="AD105" i="2"/>
  <c r="AD57" i="2"/>
  <c r="AD123" i="2"/>
  <c r="AD122" i="2"/>
  <c r="AD61" i="2"/>
  <c r="AD77" i="2"/>
  <c r="AD110" i="2"/>
  <c r="AD91" i="2"/>
  <c r="AD92" i="2"/>
  <c r="AD115" i="2"/>
  <c r="AD124" i="2"/>
  <c r="AD88" i="2"/>
  <c r="AD99" i="2"/>
  <c r="AD108" i="2"/>
  <c r="AD139" i="2"/>
  <c r="AD150" i="2"/>
  <c r="AD379" i="2"/>
  <c r="AD380" i="2"/>
  <c r="AD140" i="2"/>
  <c r="AD179" i="2"/>
  <c r="AD125" i="2"/>
  <c r="AD127" i="2"/>
  <c r="AD128" i="2"/>
  <c r="AD126" i="2"/>
  <c r="AD129" i="2"/>
  <c r="AD130" i="2"/>
  <c r="AD133" i="2"/>
  <c r="AD132" i="2"/>
  <c r="AD135" i="2"/>
  <c r="AD134" i="2"/>
  <c r="AD136" i="2"/>
  <c r="AD137" i="2"/>
  <c r="AD141" i="2"/>
  <c r="AD138" i="2"/>
  <c r="AD142" i="2"/>
  <c r="AD144" i="2"/>
  <c r="AD145" i="2"/>
  <c r="AD146" i="2"/>
  <c r="AD149" i="2"/>
  <c r="AD147" i="2"/>
  <c r="AD148" i="2"/>
  <c r="AD156" i="2"/>
  <c r="AD154" i="2"/>
  <c r="AD381" i="2"/>
  <c r="AD382" i="2"/>
  <c r="AD161" i="2"/>
  <c r="AD152" i="2"/>
  <c r="AD159" i="2"/>
  <c r="AD160" i="2"/>
  <c r="AD383" i="2"/>
  <c r="AD378" i="2"/>
  <c r="AD163" i="2"/>
  <c r="AD166" i="2"/>
  <c r="AD265" i="2"/>
  <c r="AD167" i="2"/>
  <c r="AD384" i="2"/>
  <c r="AD168" i="2"/>
  <c r="AD151" i="2"/>
  <c r="AD169" i="2"/>
  <c r="AD131" i="2"/>
  <c r="AD143" i="2"/>
  <c r="AD172" i="2"/>
  <c r="AD385" i="2"/>
  <c r="AD162" i="2"/>
  <c r="AD164" i="2"/>
  <c r="AD158" i="2"/>
  <c r="AD157" i="2"/>
  <c r="AD170" i="2"/>
  <c r="AD175" i="2"/>
  <c r="AD180" i="2"/>
  <c r="AD155" i="2"/>
  <c r="AD181" i="2"/>
  <c r="AD182" i="2"/>
  <c r="AD185" i="2"/>
  <c r="AD186" i="2"/>
  <c r="AD187" i="2"/>
  <c r="AD173" i="2"/>
  <c r="AD386" i="2"/>
  <c r="AD153" i="2"/>
  <c r="AD183" i="2"/>
  <c r="AD192" i="2"/>
  <c r="AD184" i="2"/>
  <c r="AD176" i="2"/>
  <c r="AD174" i="2"/>
  <c r="AD171" i="2"/>
  <c r="AD178" i="2"/>
  <c r="AD189" i="2"/>
  <c r="AD177" i="2"/>
  <c r="AD191" i="2"/>
  <c r="AD165" i="2"/>
  <c r="AD387" i="2"/>
  <c r="AD193" i="2"/>
  <c r="AD188" i="2"/>
  <c r="AD190" i="2"/>
  <c r="AD195" i="2"/>
  <c r="AD194" i="2"/>
  <c r="AD197" i="2"/>
  <c r="AD199" i="2"/>
  <c r="AD201" i="2"/>
  <c r="AD198" i="2"/>
  <c r="AD196" i="2"/>
  <c r="AD200" i="2"/>
  <c r="AD202" i="2"/>
  <c r="AD388" i="2"/>
  <c r="AD389" i="2"/>
  <c r="AD203" i="2"/>
  <c r="AD400" i="2"/>
  <c r="AD210" i="2"/>
  <c r="AD212" i="2"/>
  <c r="AD211" i="2"/>
  <c r="AD321" i="2"/>
  <c r="AD205" i="2"/>
  <c r="AD390" i="2"/>
  <c r="AD209" i="2"/>
  <c r="AD207" i="2"/>
  <c r="AD391" i="2"/>
  <c r="AD213" i="2"/>
  <c r="AD206" i="2"/>
  <c r="AD204" i="2"/>
  <c r="AD208" i="2"/>
  <c r="AD392" i="2"/>
  <c r="AD214" i="2"/>
  <c r="AD215" i="2"/>
  <c r="AD217" i="2"/>
  <c r="AD216" i="2"/>
  <c r="AD218" i="2"/>
  <c r="AD222" i="2"/>
  <c r="AD393" i="2"/>
  <c r="AD322" i="2"/>
  <c r="AD219" i="2"/>
  <c r="AD220" i="2"/>
  <c r="AD223" i="2"/>
  <c r="AD224" i="2"/>
  <c r="AD225" i="2"/>
  <c r="AD221" i="2"/>
  <c r="AD394" i="2"/>
  <c r="AD227" i="2"/>
  <c r="AD226" i="2"/>
  <c r="AD228" i="2"/>
  <c r="AD230" i="2"/>
  <c r="AD395" i="2"/>
  <c r="AD231" i="2"/>
  <c r="AD233" i="2"/>
  <c r="AD229" i="2"/>
  <c r="AD232" i="2"/>
  <c r="AD402" i="2"/>
  <c r="AD396" i="2"/>
  <c r="AD397" i="2"/>
  <c r="AD398" i="2"/>
  <c r="AD236" i="2"/>
  <c r="AD235" i="2"/>
  <c r="AD234" i="2"/>
  <c r="AD237" i="2"/>
  <c r="AD239" i="2"/>
  <c r="AD238" i="2"/>
  <c r="AD242" i="2"/>
  <c r="AD241" i="2"/>
  <c r="AD240" i="2"/>
  <c r="AD243" i="2"/>
  <c r="AD244" i="2"/>
  <c r="AD245" i="2"/>
  <c r="AD399" i="2"/>
  <c r="AD247" i="2"/>
  <c r="AD248" i="2"/>
  <c r="AD246" i="2"/>
  <c r="AD249" i="2"/>
  <c r="AD401" i="2"/>
  <c r="AD250" i="2"/>
  <c r="AD308" i="2"/>
  <c r="AD251" i="2"/>
  <c r="AD252" i="2"/>
  <c r="AD272" i="2"/>
  <c r="AD256" i="2"/>
  <c r="AD254" i="2"/>
  <c r="AD258" i="2"/>
  <c r="AD311" i="2"/>
  <c r="AD273" i="2"/>
  <c r="AD253" i="2"/>
  <c r="AD269" i="2"/>
  <c r="AD270" i="2"/>
  <c r="AD259" i="2"/>
  <c r="AD260" i="2"/>
  <c r="AD261" i="2"/>
  <c r="AD283" i="2"/>
  <c r="AD264" i="2"/>
  <c r="AD268" i="2"/>
  <c r="AD288" i="2"/>
  <c r="AD285" i="2"/>
  <c r="AD271" i="2"/>
  <c r="AD316" i="2"/>
  <c r="AD266" i="2"/>
  <c r="AD267" i="2"/>
  <c r="AD257" i="2"/>
  <c r="AD415" i="2"/>
  <c r="AD440" i="2"/>
  <c r="AB3" i="2"/>
  <c r="AB4" i="2"/>
  <c r="AB5" i="2"/>
  <c r="AB6" i="2"/>
  <c r="AB10" i="2"/>
  <c r="AB9" i="2"/>
  <c r="AB8" i="2"/>
  <c r="AB13" i="2"/>
  <c r="AB12" i="2"/>
  <c r="AB11" i="2"/>
  <c r="AB14" i="2"/>
  <c r="AB19" i="2"/>
  <c r="AB21" i="2"/>
  <c r="AB52" i="2"/>
  <c r="AB323" i="2"/>
  <c r="AB324" i="2"/>
  <c r="AB325" i="2"/>
  <c r="AB326" i="2"/>
  <c r="AB327" i="2"/>
  <c r="AB7" i="2"/>
  <c r="AB328" i="2"/>
  <c r="AB329" i="2"/>
  <c r="AB403" i="2"/>
  <c r="AB404" i="2"/>
  <c r="AB405" i="2"/>
  <c r="AB406" i="2"/>
  <c r="AB330" i="2"/>
  <c r="AB331" i="2"/>
  <c r="AB407" i="2"/>
  <c r="AB17" i="2"/>
  <c r="AB15" i="2"/>
  <c r="AB16" i="2"/>
  <c r="AB18" i="2"/>
  <c r="AB20" i="2"/>
  <c r="AB97" i="2"/>
  <c r="AB22" i="2"/>
  <c r="AB332" i="2"/>
  <c r="AB23" i="2"/>
  <c r="AB24" i="2"/>
  <c r="AB47" i="2"/>
  <c r="AB333" i="2"/>
  <c r="AB34" i="2"/>
  <c r="AB334" i="2"/>
  <c r="AB43" i="2"/>
  <c r="AB335" i="2"/>
  <c r="AB336" i="2"/>
  <c r="AB337" i="2"/>
  <c r="AB338" i="2"/>
  <c r="AB339" i="2"/>
  <c r="AB340" i="2"/>
  <c r="AB341" i="2"/>
  <c r="AB342" i="2"/>
  <c r="AB343" i="2"/>
  <c r="AB408" i="2"/>
  <c r="AB31" i="2"/>
  <c r="AB36" i="2"/>
  <c r="AB37" i="2"/>
  <c r="AB344" i="2"/>
  <c r="AB345" i="2"/>
  <c r="AB42" i="2"/>
  <c r="AB58" i="2"/>
  <c r="AB346" i="2"/>
  <c r="AB347" i="2"/>
  <c r="AB348" i="2"/>
  <c r="AB349" i="2"/>
  <c r="AB350" i="2"/>
  <c r="AB351" i="2"/>
  <c r="AB352" i="2"/>
  <c r="AB353" i="2"/>
  <c r="AB27" i="2"/>
  <c r="AB32" i="2"/>
  <c r="AB40" i="2"/>
  <c r="AB59" i="2"/>
  <c r="AB35" i="2"/>
  <c r="AB51" i="2"/>
  <c r="AB354" i="2"/>
  <c r="AB355" i="2"/>
  <c r="AB356" i="2"/>
  <c r="AB357" i="2"/>
  <c r="AB358" i="2"/>
  <c r="AB359" i="2"/>
  <c r="AB360" i="2"/>
  <c r="AB39" i="2"/>
  <c r="AB56" i="2"/>
  <c r="AB361" i="2"/>
  <c r="AB362" i="2"/>
  <c r="AB363" i="2"/>
  <c r="AB70" i="2"/>
  <c r="AB41" i="2"/>
  <c r="AB44" i="2"/>
  <c r="AB25" i="2"/>
  <c r="AB29" i="2"/>
  <c r="AB33" i="2"/>
  <c r="AB46" i="2"/>
  <c r="AB45" i="2"/>
  <c r="AB364" i="2"/>
  <c r="AB365" i="2"/>
  <c r="AB366" i="2"/>
  <c r="AB49" i="2"/>
  <c r="AB62" i="2"/>
  <c r="AB67" i="2"/>
  <c r="AB60" i="2"/>
  <c r="AB73" i="2"/>
  <c r="AB64" i="2"/>
  <c r="AB63" i="2"/>
  <c r="AB79" i="2"/>
  <c r="AB81" i="2"/>
  <c r="AB65" i="2"/>
  <c r="AB84" i="2"/>
  <c r="AB69" i="2"/>
  <c r="AB66" i="2"/>
  <c r="AB74" i="2"/>
  <c r="AB68" i="2"/>
  <c r="AB78" i="2"/>
  <c r="AB86" i="2"/>
  <c r="AB71" i="2"/>
  <c r="AB75" i="2"/>
  <c r="AB82" i="2"/>
  <c r="AB76" i="2"/>
  <c r="AB87" i="2"/>
  <c r="AB72" i="2"/>
  <c r="AB80" i="2"/>
  <c r="AB409" i="2"/>
  <c r="AB367" i="2"/>
  <c r="AB368" i="2"/>
  <c r="AB98" i="2"/>
  <c r="AB369" i="2"/>
  <c r="AB370" i="2"/>
  <c r="AB96" i="2"/>
  <c r="AB89" i="2"/>
  <c r="AB85" i="2"/>
  <c r="AB100" i="2"/>
  <c r="AB93" i="2"/>
  <c r="AB83" i="2"/>
  <c r="AB90" i="2"/>
  <c r="AB371" i="2"/>
  <c r="AB372" i="2"/>
  <c r="AB373" i="2"/>
  <c r="AB374" i="2"/>
  <c r="AB28" i="2"/>
  <c r="AB26" i="2"/>
  <c r="AB38" i="2"/>
  <c r="AB410" i="2"/>
  <c r="AB30" i="2"/>
  <c r="AB411" i="2"/>
  <c r="AB106" i="2"/>
  <c r="AB375" i="2"/>
  <c r="AB50" i="2"/>
  <c r="AB48" i="2"/>
  <c r="AB107" i="2"/>
  <c r="AB55" i="2"/>
  <c r="AB376" i="2"/>
  <c r="AB377" i="2"/>
  <c r="AB111" i="2"/>
  <c r="AB113" i="2"/>
  <c r="AB320" i="2"/>
  <c r="AB94" i="2"/>
  <c r="AB116" i="2"/>
  <c r="AB95" i="2"/>
  <c r="AB109" i="2"/>
  <c r="AB117" i="2"/>
  <c r="AB114" i="2"/>
  <c r="AB120" i="2"/>
  <c r="AB121" i="2"/>
  <c r="AB101" i="2"/>
  <c r="AB118" i="2"/>
  <c r="AB119" i="2"/>
  <c r="AB102" i="2"/>
  <c r="AB53" i="2"/>
  <c r="AB103" i="2"/>
  <c r="AB104" i="2"/>
  <c r="AB112" i="2"/>
  <c r="AB54" i="2"/>
  <c r="AB105" i="2"/>
  <c r="AB57" i="2"/>
  <c r="AB123" i="2"/>
  <c r="AB122" i="2"/>
  <c r="AB61" i="2"/>
  <c r="AB77" i="2"/>
  <c r="AB110" i="2"/>
  <c r="AB91" i="2"/>
  <c r="AB92" i="2"/>
  <c r="AB115" i="2"/>
  <c r="AB124" i="2"/>
  <c r="AB88" i="2"/>
  <c r="AB99" i="2"/>
  <c r="AB108" i="2"/>
  <c r="AB139" i="2"/>
  <c r="AB150" i="2"/>
  <c r="AB379" i="2"/>
  <c r="AB380" i="2"/>
  <c r="AB140" i="2"/>
  <c r="AB179" i="2"/>
  <c r="AB125" i="2"/>
  <c r="AB127" i="2"/>
  <c r="AB128" i="2"/>
  <c r="AB126" i="2"/>
  <c r="AB129" i="2"/>
  <c r="AB130" i="2"/>
  <c r="AB133" i="2"/>
  <c r="AB132" i="2"/>
  <c r="AB135" i="2"/>
  <c r="AB134" i="2"/>
  <c r="AB136" i="2"/>
  <c r="AB137" i="2"/>
  <c r="AB141" i="2"/>
  <c r="AB138" i="2"/>
  <c r="AB142" i="2"/>
  <c r="AB144" i="2"/>
  <c r="AB145" i="2"/>
  <c r="AB146" i="2"/>
  <c r="AB149" i="2"/>
  <c r="AB147" i="2"/>
  <c r="AB148" i="2"/>
  <c r="AB156" i="2"/>
  <c r="AB154" i="2"/>
  <c r="AB381" i="2"/>
  <c r="AB382" i="2"/>
  <c r="AB161" i="2"/>
  <c r="AB152" i="2"/>
  <c r="AB159" i="2"/>
  <c r="AB160" i="2"/>
  <c r="AB383" i="2"/>
  <c r="AB378" i="2"/>
  <c r="AB163" i="2"/>
  <c r="AB166" i="2"/>
  <c r="AB265" i="2"/>
  <c r="AB167" i="2"/>
  <c r="AB384" i="2"/>
  <c r="AB168" i="2"/>
  <c r="AB151" i="2"/>
  <c r="AB169" i="2"/>
  <c r="AB131" i="2"/>
  <c r="AB143" i="2"/>
  <c r="AB172" i="2"/>
  <c r="AB385" i="2"/>
  <c r="AB162" i="2"/>
  <c r="AB164" i="2"/>
  <c r="AB158" i="2"/>
  <c r="AB157" i="2"/>
  <c r="AB170" i="2"/>
  <c r="AB175" i="2"/>
  <c r="AB180" i="2"/>
  <c r="AB155" i="2"/>
  <c r="AB181" i="2"/>
  <c r="AB182" i="2"/>
  <c r="AB185" i="2"/>
  <c r="AB186" i="2"/>
  <c r="AB187" i="2"/>
  <c r="AB173" i="2"/>
  <c r="AB386" i="2"/>
  <c r="AB153" i="2"/>
  <c r="AB183" i="2"/>
  <c r="AB192" i="2"/>
  <c r="AB184" i="2"/>
  <c r="AB176" i="2"/>
  <c r="AB174" i="2"/>
  <c r="AB171" i="2"/>
  <c r="AB178" i="2"/>
  <c r="AB189" i="2"/>
  <c r="AB177" i="2"/>
  <c r="AB191" i="2"/>
  <c r="AB165" i="2"/>
  <c r="AB387" i="2"/>
  <c r="AB193" i="2"/>
  <c r="AB188" i="2"/>
  <c r="AB190" i="2"/>
  <c r="AB195" i="2"/>
  <c r="AB194" i="2"/>
  <c r="AB197" i="2"/>
  <c r="AB199" i="2"/>
  <c r="AB201" i="2"/>
  <c r="AB198" i="2"/>
  <c r="AB196" i="2"/>
  <c r="AB200" i="2"/>
  <c r="AB202" i="2"/>
  <c r="AB388" i="2"/>
  <c r="AB389" i="2"/>
  <c r="AB203" i="2"/>
  <c r="AB400" i="2"/>
  <c r="AB210" i="2"/>
  <c r="AB212" i="2"/>
  <c r="AB211" i="2"/>
  <c r="AB321" i="2"/>
  <c r="AB205" i="2"/>
  <c r="AB390" i="2"/>
  <c r="AB209" i="2"/>
  <c r="AB207" i="2"/>
  <c r="AB391" i="2"/>
  <c r="AB213" i="2"/>
  <c r="AB206" i="2"/>
  <c r="AB204" i="2"/>
  <c r="AB208" i="2"/>
  <c r="AB392" i="2"/>
  <c r="AB214" i="2"/>
  <c r="AB215" i="2"/>
  <c r="AB217" i="2"/>
  <c r="AB216" i="2"/>
  <c r="AB218" i="2"/>
  <c r="AB222" i="2"/>
  <c r="AB393" i="2"/>
  <c r="AB322" i="2"/>
  <c r="AB219" i="2"/>
  <c r="AB220" i="2"/>
  <c r="AB223" i="2"/>
  <c r="AB224" i="2"/>
  <c r="AB225" i="2"/>
  <c r="AB221" i="2"/>
  <c r="AB394" i="2"/>
  <c r="AB227" i="2"/>
  <c r="AB226" i="2"/>
  <c r="AB228" i="2"/>
  <c r="AB230" i="2"/>
  <c r="AB395" i="2"/>
  <c r="AB231" i="2"/>
  <c r="AB233" i="2"/>
  <c r="AB229" i="2"/>
  <c r="AB232" i="2"/>
  <c r="AB402" i="2"/>
  <c r="AB396" i="2"/>
  <c r="AB397" i="2"/>
  <c r="AB398" i="2"/>
  <c r="AB236" i="2"/>
  <c r="AB235" i="2"/>
  <c r="AB234" i="2"/>
  <c r="AB237" i="2"/>
  <c r="AB239" i="2"/>
  <c r="AB238" i="2"/>
  <c r="AB242" i="2"/>
  <c r="AB241" i="2"/>
  <c r="AB240" i="2"/>
  <c r="AB243" i="2"/>
  <c r="AB244" i="2"/>
  <c r="AB245" i="2"/>
  <c r="AB399" i="2"/>
  <c r="AB247" i="2"/>
  <c r="AB248" i="2"/>
  <c r="AB246" i="2"/>
  <c r="AB249" i="2"/>
  <c r="AB401" i="2"/>
  <c r="AB250" i="2"/>
  <c r="AB308" i="2"/>
  <c r="AB251" i="2"/>
  <c r="AB252" i="2"/>
  <c r="AB272" i="2"/>
  <c r="AB256" i="2"/>
  <c r="AB254" i="2"/>
  <c r="AB258" i="2"/>
  <c r="AB311" i="2"/>
  <c r="AB273" i="2"/>
  <c r="AB253" i="2"/>
  <c r="AB269" i="2"/>
  <c r="AB270" i="2"/>
  <c r="AB259" i="2"/>
  <c r="AB260" i="2"/>
  <c r="AB261" i="2"/>
  <c r="AB283" i="2"/>
  <c r="AB264" i="2"/>
  <c r="AB268" i="2"/>
  <c r="AB288" i="2"/>
  <c r="AB285" i="2"/>
  <c r="AB271" i="2"/>
  <c r="AB316" i="2"/>
  <c r="AB266" i="2"/>
  <c r="AB267" i="2"/>
  <c r="AB257" i="2"/>
  <c r="AB415" i="2"/>
  <c r="AB440" i="2"/>
  <c r="AC3" i="2"/>
  <c r="AC4" i="2"/>
  <c r="AC5" i="2"/>
  <c r="AC6" i="2"/>
  <c r="AC10" i="2"/>
  <c r="AC9" i="2"/>
  <c r="AC8" i="2"/>
  <c r="AC13" i="2"/>
  <c r="AC12" i="2"/>
  <c r="AC11" i="2"/>
  <c r="AC14" i="2"/>
  <c r="AC19" i="2"/>
  <c r="AC21" i="2"/>
  <c r="AC52" i="2"/>
  <c r="AC323" i="2"/>
  <c r="AC324" i="2"/>
  <c r="AC325" i="2"/>
  <c r="AC326" i="2"/>
  <c r="AC327" i="2"/>
  <c r="AC7" i="2"/>
  <c r="AC328" i="2"/>
  <c r="AC329" i="2"/>
  <c r="AC403" i="2"/>
  <c r="AC404" i="2"/>
  <c r="AC405" i="2"/>
  <c r="AC406" i="2"/>
  <c r="AC330" i="2"/>
  <c r="AC331" i="2"/>
  <c r="AC407" i="2"/>
  <c r="AC17" i="2"/>
  <c r="AC15" i="2"/>
  <c r="AC16" i="2"/>
  <c r="AC18" i="2"/>
  <c r="AC20" i="2"/>
  <c r="AC97" i="2"/>
  <c r="AC22" i="2"/>
  <c r="AC332" i="2"/>
  <c r="AC23" i="2"/>
  <c r="AC24" i="2"/>
  <c r="AC47" i="2"/>
  <c r="AC333" i="2"/>
  <c r="AC34" i="2"/>
  <c r="AC334" i="2"/>
  <c r="AC43" i="2"/>
  <c r="AC335" i="2"/>
  <c r="AC336" i="2"/>
  <c r="AC337" i="2"/>
  <c r="AC338" i="2"/>
  <c r="AC339" i="2"/>
  <c r="AC340" i="2"/>
  <c r="AC341" i="2"/>
  <c r="AC342" i="2"/>
  <c r="AC343" i="2"/>
  <c r="AC408" i="2"/>
  <c r="AC31" i="2"/>
  <c r="AC36" i="2"/>
  <c r="AC37" i="2"/>
  <c r="AC344" i="2"/>
  <c r="AC345" i="2"/>
  <c r="AC42" i="2"/>
  <c r="AC58" i="2"/>
  <c r="AC346" i="2"/>
  <c r="AC347" i="2"/>
  <c r="AC348" i="2"/>
  <c r="AC349" i="2"/>
  <c r="AC350" i="2"/>
  <c r="AC351" i="2"/>
  <c r="AC352" i="2"/>
  <c r="AC353" i="2"/>
  <c r="AC27" i="2"/>
  <c r="AC32" i="2"/>
  <c r="AC40" i="2"/>
  <c r="AC59" i="2"/>
  <c r="AC35" i="2"/>
  <c r="AC51" i="2"/>
  <c r="AC354" i="2"/>
  <c r="AC355" i="2"/>
  <c r="AC356" i="2"/>
  <c r="AC357" i="2"/>
  <c r="AC358" i="2"/>
  <c r="AC359" i="2"/>
  <c r="AC360" i="2"/>
  <c r="AC39" i="2"/>
  <c r="AC56" i="2"/>
  <c r="AC361" i="2"/>
  <c r="AC362" i="2"/>
  <c r="AC363" i="2"/>
  <c r="AC70" i="2"/>
  <c r="AC41" i="2"/>
  <c r="AC44" i="2"/>
  <c r="AC25" i="2"/>
  <c r="AC29" i="2"/>
  <c r="AC33" i="2"/>
  <c r="AC46" i="2"/>
  <c r="AC45" i="2"/>
  <c r="AC364" i="2"/>
  <c r="AC365" i="2"/>
  <c r="AC366" i="2"/>
  <c r="AC49" i="2"/>
  <c r="AC62" i="2"/>
  <c r="AC67" i="2"/>
  <c r="AC60" i="2"/>
  <c r="AC73" i="2"/>
  <c r="AC64" i="2"/>
  <c r="AC63" i="2"/>
  <c r="AC79" i="2"/>
  <c r="AC81" i="2"/>
  <c r="AC65" i="2"/>
  <c r="AC84" i="2"/>
  <c r="AC69" i="2"/>
  <c r="AC66" i="2"/>
  <c r="AC74" i="2"/>
  <c r="AC68" i="2"/>
  <c r="AC78" i="2"/>
  <c r="AC86" i="2"/>
  <c r="AC71" i="2"/>
  <c r="AC75" i="2"/>
  <c r="AC82" i="2"/>
  <c r="AC76" i="2"/>
  <c r="AC87" i="2"/>
  <c r="AC72" i="2"/>
  <c r="AC80" i="2"/>
  <c r="AC409" i="2"/>
  <c r="AC367" i="2"/>
  <c r="AC368" i="2"/>
  <c r="AC98" i="2"/>
  <c r="AC369" i="2"/>
  <c r="AC370" i="2"/>
  <c r="AC96" i="2"/>
  <c r="AC89" i="2"/>
  <c r="AC85" i="2"/>
  <c r="AC100" i="2"/>
  <c r="AC93" i="2"/>
  <c r="AC83" i="2"/>
  <c r="AC90" i="2"/>
  <c r="AC371" i="2"/>
  <c r="AC372" i="2"/>
  <c r="AC373" i="2"/>
  <c r="AC374" i="2"/>
  <c r="AC28" i="2"/>
  <c r="AC26" i="2"/>
  <c r="AC38" i="2"/>
  <c r="AC410" i="2"/>
  <c r="AC30" i="2"/>
  <c r="AC411" i="2"/>
  <c r="AC106" i="2"/>
  <c r="AC375" i="2"/>
  <c r="AC50" i="2"/>
  <c r="AC48" i="2"/>
  <c r="AC107" i="2"/>
  <c r="AC55" i="2"/>
  <c r="AC376" i="2"/>
  <c r="AC377" i="2"/>
  <c r="AC111" i="2"/>
  <c r="AC113" i="2"/>
  <c r="AC320" i="2"/>
  <c r="AC94" i="2"/>
  <c r="AC116" i="2"/>
  <c r="AC95" i="2"/>
  <c r="AC109" i="2"/>
  <c r="AC117" i="2"/>
  <c r="AC114" i="2"/>
  <c r="AC120" i="2"/>
  <c r="AC121" i="2"/>
  <c r="AC101" i="2"/>
  <c r="AC118" i="2"/>
  <c r="AC119" i="2"/>
  <c r="AC102" i="2"/>
  <c r="AC53" i="2"/>
  <c r="AC103" i="2"/>
  <c r="AC104" i="2"/>
  <c r="AC112" i="2"/>
  <c r="AC54" i="2"/>
  <c r="AC105" i="2"/>
  <c r="AC57" i="2"/>
  <c r="AC123" i="2"/>
  <c r="AC122" i="2"/>
  <c r="AC61" i="2"/>
  <c r="AC77" i="2"/>
  <c r="AC110" i="2"/>
  <c r="AC91" i="2"/>
  <c r="AC92" i="2"/>
  <c r="AC115" i="2"/>
  <c r="AC124" i="2"/>
  <c r="AC88" i="2"/>
  <c r="AC99" i="2"/>
  <c r="AC108" i="2"/>
  <c r="AC139" i="2"/>
  <c r="AC150" i="2"/>
  <c r="AC379" i="2"/>
  <c r="AC380" i="2"/>
  <c r="AC140" i="2"/>
  <c r="AC179" i="2"/>
  <c r="AC125" i="2"/>
  <c r="AC127" i="2"/>
  <c r="AC128" i="2"/>
  <c r="AC126" i="2"/>
  <c r="AC129" i="2"/>
  <c r="AC130" i="2"/>
  <c r="AC133" i="2"/>
  <c r="AC132" i="2"/>
  <c r="AC135" i="2"/>
  <c r="AC134" i="2"/>
  <c r="AC136" i="2"/>
  <c r="AC137" i="2"/>
  <c r="AC141" i="2"/>
  <c r="AC138" i="2"/>
  <c r="AC142" i="2"/>
  <c r="AC144" i="2"/>
  <c r="AC145" i="2"/>
  <c r="AC146" i="2"/>
  <c r="AC149" i="2"/>
  <c r="AC147" i="2"/>
  <c r="AC148" i="2"/>
  <c r="AC156" i="2"/>
  <c r="AC154" i="2"/>
  <c r="AC381" i="2"/>
  <c r="AC382" i="2"/>
  <c r="AC161" i="2"/>
  <c r="AC152" i="2"/>
  <c r="AC159" i="2"/>
  <c r="AC160" i="2"/>
  <c r="AC383" i="2"/>
  <c r="AC378" i="2"/>
  <c r="AC163" i="2"/>
  <c r="AC166" i="2"/>
  <c r="AC265" i="2"/>
  <c r="AC167" i="2"/>
  <c r="AC384" i="2"/>
  <c r="AC168" i="2"/>
  <c r="AC151" i="2"/>
  <c r="AC169" i="2"/>
  <c r="AC131" i="2"/>
  <c r="AC143" i="2"/>
  <c r="AC172" i="2"/>
  <c r="AC385" i="2"/>
  <c r="AC162" i="2"/>
  <c r="AC164" i="2"/>
  <c r="AC158" i="2"/>
  <c r="AC157" i="2"/>
  <c r="AC170" i="2"/>
  <c r="AC175" i="2"/>
  <c r="AC180" i="2"/>
  <c r="AC155" i="2"/>
  <c r="AC181" i="2"/>
  <c r="AC182" i="2"/>
  <c r="AC185" i="2"/>
  <c r="AC186" i="2"/>
  <c r="AC187" i="2"/>
  <c r="AC173" i="2"/>
  <c r="AC386" i="2"/>
  <c r="AC153" i="2"/>
  <c r="AC183" i="2"/>
  <c r="AC192" i="2"/>
  <c r="AC184" i="2"/>
  <c r="AC176" i="2"/>
  <c r="AC174" i="2"/>
  <c r="AC171" i="2"/>
  <c r="AC178" i="2"/>
  <c r="AC189" i="2"/>
  <c r="AC177" i="2"/>
  <c r="AC191" i="2"/>
  <c r="AC165" i="2"/>
  <c r="AC387" i="2"/>
  <c r="AC193" i="2"/>
  <c r="AC188" i="2"/>
  <c r="AC190" i="2"/>
  <c r="AC195" i="2"/>
  <c r="AC194" i="2"/>
  <c r="AC197" i="2"/>
  <c r="AC199" i="2"/>
  <c r="AC201" i="2"/>
  <c r="AC198" i="2"/>
  <c r="AC196" i="2"/>
  <c r="AC200" i="2"/>
  <c r="AC202" i="2"/>
  <c r="AC388" i="2"/>
  <c r="AC389" i="2"/>
  <c r="AC203" i="2"/>
  <c r="AC400" i="2"/>
  <c r="AC210" i="2"/>
  <c r="AC212" i="2"/>
  <c r="AC211" i="2"/>
  <c r="AC321" i="2"/>
  <c r="AC205" i="2"/>
  <c r="AC390" i="2"/>
  <c r="AC209" i="2"/>
  <c r="AC207" i="2"/>
  <c r="AC391" i="2"/>
  <c r="AC213" i="2"/>
  <c r="AC206" i="2"/>
  <c r="AC204" i="2"/>
  <c r="AC208" i="2"/>
  <c r="AC392" i="2"/>
  <c r="AC214" i="2"/>
  <c r="AC215" i="2"/>
  <c r="AC217" i="2"/>
  <c r="AC216" i="2"/>
  <c r="AC218" i="2"/>
  <c r="AC222" i="2"/>
  <c r="AC393" i="2"/>
  <c r="AC322" i="2"/>
  <c r="AC219" i="2"/>
  <c r="AC220" i="2"/>
  <c r="AC223" i="2"/>
  <c r="AC224" i="2"/>
  <c r="AC225" i="2"/>
  <c r="AC221" i="2"/>
  <c r="AC394" i="2"/>
  <c r="AC227" i="2"/>
  <c r="AC226" i="2"/>
  <c r="AC228" i="2"/>
  <c r="AC230" i="2"/>
  <c r="AC395" i="2"/>
  <c r="AC231" i="2"/>
  <c r="AC233" i="2"/>
  <c r="AC229" i="2"/>
  <c r="AC232" i="2"/>
  <c r="AC402" i="2"/>
  <c r="AC396" i="2"/>
  <c r="AC397" i="2"/>
  <c r="AC398" i="2"/>
  <c r="AC236" i="2"/>
  <c r="AC235" i="2"/>
  <c r="AC234" i="2"/>
  <c r="AC237" i="2"/>
  <c r="AC239" i="2"/>
  <c r="AC238" i="2"/>
  <c r="AC242" i="2"/>
  <c r="AC241" i="2"/>
  <c r="AC240" i="2"/>
  <c r="AC243" i="2"/>
  <c r="AC244" i="2"/>
  <c r="AC245" i="2"/>
  <c r="AC399" i="2"/>
  <c r="AC247" i="2"/>
  <c r="AC248" i="2"/>
  <c r="AC246" i="2"/>
  <c r="AC249" i="2"/>
  <c r="AC401" i="2"/>
  <c r="AC250" i="2"/>
  <c r="AC308" i="2"/>
  <c r="AC251" i="2"/>
  <c r="AC252" i="2"/>
  <c r="AC272" i="2"/>
  <c r="AC256" i="2"/>
  <c r="AC254" i="2"/>
  <c r="AC258" i="2"/>
  <c r="AC311" i="2"/>
  <c r="AC273" i="2"/>
  <c r="AC253" i="2"/>
  <c r="AC269" i="2"/>
  <c r="AC270" i="2"/>
  <c r="AC259" i="2"/>
  <c r="AC260" i="2"/>
  <c r="AC261" i="2"/>
  <c r="AC283" i="2"/>
  <c r="AC264" i="2"/>
  <c r="AC268" i="2"/>
  <c r="AC288" i="2"/>
  <c r="AC285" i="2"/>
  <c r="AC271" i="2"/>
  <c r="AC316" i="2"/>
  <c r="AC266" i="2"/>
  <c r="AC267" i="2"/>
  <c r="AC257" i="2"/>
  <c r="AC415" i="2"/>
  <c r="AC440" i="2"/>
  <c r="AE3" i="2"/>
  <c r="AE5" i="2"/>
  <c r="AE6" i="2"/>
  <c r="AE10" i="2"/>
  <c r="AE9" i="2"/>
  <c r="AE8" i="2"/>
  <c r="AE13" i="2"/>
  <c r="AE12" i="2"/>
  <c r="AE11" i="2"/>
  <c r="AE14" i="2"/>
  <c r="AE19" i="2"/>
  <c r="AE21" i="2"/>
  <c r="AE52" i="2"/>
  <c r="AE323" i="2"/>
  <c r="AE324" i="2"/>
  <c r="AE325" i="2"/>
  <c r="AE326" i="2"/>
  <c r="AE327" i="2"/>
  <c r="AE7" i="2"/>
  <c r="AE328" i="2"/>
  <c r="AE329" i="2"/>
  <c r="AE403" i="2"/>
  <c r="AE404" i="2"/>
  <c r="AE405" i="2"/>
  <c r="AE406" i="2"/>
  <c r="AE330" i="2"/>
  <c r="AE331" i="2"/>
  <c r="AE407" i="2"/>
  <c r="AE17" i="2"/>
  <c r="AE15" i="2"/>
  <c r="AE16" i="2"/>
  <c r="AE18" i="2"/>
  <c r="AE20" i="2"/>
  <c r="AE97" i="2"/>
  <c r="AE22" i="2"/>
  <c r="AE332" i="2"/>
  <c r="AE23" i="2"/>
  <c r="AE24" i="2"/>
  <c r="AE47" i="2"/>
  <c r="AE333" i="2"/>
  <c r="AE34" i="2"/>
  <c r="AE334" i="2"/>
  <c r="AE43" i="2"/>
  <c r="AE335" i="2"/>
  <c r="AE336" i="2"/>
  <c r="AE337" i="2"/>
  <c r="AE338" i="2"/>
  <c r="AE339" i="2"/>
  <c r="AE340" i="2"/>
  <c r="AE341" i="2"/>
  <c r="AE342" i="2"/>
  <c r="AE343" i="2"/>
  <c r="AE408" i="2"/>
  <c r="AE31" i="2"/>
  <c r="AE36" i="2"/>
  <c r="AE37" i="2"/>
  <c r="AE344" i="2"/>
  <c r="AE345" i="2"/>
  <c r="AE42" i="2"/>
  <c r="AE58" i="2"/>
  <c r="AE346" i="2"/>
  <c r="AE347" i="2"/>
  <c r="AE348" i="2"/>
  <c r="AE349" i="2"/>
  <c r="AE350" i="2"/>
  <c r="AE351" i="2"/>
  <c r="AE352" i="2"/>
  <c r="AE353" i="2"/>
  <c r="AE27" i="2"/>
  <c r="AE32" i="2"/>
  <c r="AE40" i="2"/>
  <c r="AE59" i="2"/>
  <c r="AE35" i="2"/>
  <c r="AE51" i="2"/>
  <c r="AE354" i="2"/>
  <c r="AE355" i="2"/>
  <c r="AE356" i="2"/>
  <c r="AE357" i="2"/>
  <c r="AE358" i="2"/>
  <c r="AE359" i="2"/>
  <c r="AE360" i="2"/>
  <c r="AE39" i="2"/>
  <c r="AE56" i="2"/>
  <c r="AE361" i="2"/>
  <c r="AE362" i="2"/>
  <c r="AE363" i="2"/>
  <c r="AE70" i="2"/>
  <c r="AE41" i="2"/>
  <c r="AE44" i="2"/>
  <c r="AE25" i="2"/>
  <c r="AE29" i="2"/>
  <c r="AE33" i="2"/>
  <c r="AE46" i="2"/>
  <c r="AE45" i="2"/>
  <c r="AE364" i="2"/>
  <c r="AE365" i="2"/>
  <c r="AE366" i="2"/>
  <c r="AE49" i="2"/>
  <c r="AE62" i="2"/>
  <c r="AE67" i="2"/>
  <c r="AE60" i="2"/>
  <c r="AE73" i="2"/>
  <c r="AE64" i="2"/>
  <c r="AE63" i="2"/>
  <c r="AE79" i="2"/>
  <c r="AE81" i="2"/>
  <c r="AE65" i="2"/>
  <c r="AE84" i="2"/>
  <c r="AE69" i="2"/>
  <c r="AE66" i="2"/>
  <c r="AE74" i="2"/>
  <c r="AE68" i="2"/>
  <c r="AE78" i="2"/>
  <c r="AE86" i="2"/>
  <c r="AE71" i="2"/>
  <c r="AE75" i="2"/>
  <c r="AE82" i="2"/>
  <c r="AE76" i="2"/>
  <c r="AE87" i="2"/>
  <c r="AE72" i="2"/>
  <c r="AE80" i="2"/>
  <c r="AE409" i="2"/>
  <c r="AE367" i="2"/>
  <c r="AE368" i="2"/>
  <c r="AE98" i="2"/>
  <c r="AE369" i="2"/>
  <c r="AE370" i="2"/>
  <c r="AE96" i="2"/>
  <c r="AE89" i="2"/>
  <c r="AE85" i="2"/>
  <c r="AE100" i="2"/>
  <c r="AE93" i="2"/>
  <c r="AE83" i="2"/>
  <c r="AE90" i="2"/>
  <c r="AE371" i="2"/>
  <c r="AE372" i="2"/>
  <c r="AE373" i="2"/>
  <c r="AE374" i="2"/>
  <c r="AE28" i="2"/>
  <c r="AE26" i="2"/>
  <c r="AE38" i="2"/>
  <c r="AE410" i="2"/>
  <c r="AE30" i="2"/>
  <c r="AE411" i="2"/>
  <c r="AE106" i="2"/>
  <c r="AE375" i="2"/>
  <c r="AE50" i="2"/>
  <c r="AE48" i="2"/>
  <c r="AE107" i="2"/>
  <c r="AE55" i="2"/>
  <c r="AE376" i="2"/>
  <c r="AE377" i="2"/>
  <c r="AE111" i="2"/>
  <c r="AE113" i="2"/>
  <c r="AE320" i="2"/>
  <c r="AE94" i="2"/>
  <c r="AE116" i="2"/>
  <c r="AE95" i="2"/>
  <c r="AE109" i="2"/>
  <c r="AE117" i="2"/>
  <c r="AE114" i="2"/>
  <c r="AE120" i="2"/>
  <c r="AE121" i="2"/>
  <c r="AE101" i="2"/>
  <c r="AE118" i="2"/>
  <c r="AE119" i="2"/>
  <c r="AE102" i="2"/>
  <c r="AE53" i="2"/>
  <c r="AE103" i="2"/>
  <c r="AE104" i="2"/>
  <c r="AE112" i="2"/>
  <c r="AE54" i="2"/>
  <c r="AE105" i="2"/>
  <c r="AE57" i="2"/>
  <c r="AE123" i="2"/>
  <c r="AE122" i="2"/>
  <c r="AE61" i="2"/>
  <c r="AE77" i="2"/>
  <c r="AE110" i="2"/>
  <c r="AE91" i="2"/>
  <c r="AE92" i="2"/>
  <c r="AE115" i="2"/>
  <c r="AE124" i="2"/>
  <c r="AE88" i="2"/>
  <c r="AE99" i="2"/>
  <c r="AE108" i="2"/>
  <c r="AE139" i="2"/>
  <c r="AE150" i="2"/>
  <c r="AE379" i="2"/>
  <c r="AE380" i="2"/>
  <c r="AE140" i="2"/>
  <c r="AE179" i="2"/>
  <c r="AE125" i="2"/>
  <c r="AE127" i="2"/>
  <c r="AE128" i="2"/>
  <c r="AE126" i="2"/>
  <c r="AE129" i="2"/>
  <c r="AE130" i="2"/>
  <c r="AE133" i="2"/>
  <c r="AE132" i="2"/>
  <c r="AE135" i="2"/>
  <c r="AE134" i="2"/>
  <c r="AE136" i="2"/>
  <c r="AE137" i="2"/>
  <c r="AE141" i="2"/>
  <c r="AE138" i="2"/>
  <c r="AE142" i="2"/>
  <c r="AE144" i="2"/>
  <c r="AE145" i="2"/>
  <c r="AE146" i="2"/>
  <c r="AE149" i="2"/>
  <c r="AE147" i="2"/>
  <c r="AE148" i="2"/>
  <c r="AE156" i="2"/>
  <c r="AE154" i="2"/>
  <c r="AE381" i="2"/>
  <c r="AE382" i="2"/>
  <c r="AE161" i="2"/>
  <c r="AE152" i="2"/>
  <c r="AE159" i="2"/>
  <c r="AE160" i="2"/>
  <c r="AE383" i="2"/>
  <c r="AE378" i="2"/>
  <c r="AE163" i="2"/>
  <c r="AE166" i="2"/>
  <c r="AE265" i="2"/>
  <c r="AE167" i="2"/>
  <c r="AE384" i="2"/>
  <c r="AE168" i="2"/>
  <c r="AE151" i="2"/>
  <c r="AE169" i="2"/>
  <c r="AE131" i="2"/>
  <c r="AE143" i="2"/>
  <c r="AE172" i="2"/>
  <c r="AE385" i="2"/>
  <c r="AE162" i="2"/>
  <c r="AE164" i="2"/>
  <c r="AE158" i="2"/>
  <c r="AE157" i="2"/>
  <c r="AE170" i="2"/>
  <c r="AE175" i="2"/>
  <c r="AE180" i="2"/>
  <c r="AE155" i="2"/>
  <c r="AE181" i="2"/>
  <c r="AE182" i="2"/>
  <c r="AE185" i="2"/>
  <c r="AE186" i="2"/>
  <c r="AE187" i="2"/>
  <c r="AE173" i="2"/>
  <c r="AE386" i="2"/>
  <c r="AE153" i="2"/>
  <c r="AE183" i="2"/>
  <c r="AE192" i="2"/>
  <c r="AE184" i="2"/>
  <c r="AE176" i="2"/>
  <c r="AE174" i="2"/>
  <c r="AE171" i="2"/>
  <c r="AE178" i="2"/>
  <c r="AE189" i="2"/>
  <c r="AE177" i="2"/>
  <c r="AE191" i="2"/>
  <c r="AE165" i="2"/>
  <c r="AE387" i="2"/>
  <c r="AE193" i="2"/>
  <c r="AE188" i="2"/>
  <c r="AE190" i="2"/>
  <c r="AE195" i="2"/>
  <c r="AE194" i="2"/>
  <c r="AE197" i="2"/>
  <c r="AE199" i="2"/>
  <c r="AE201" i="2"/>
  <c r="AE198" i="2"/>
  <c r="AE196" i="2"/>
  <c r="AE200" i="2"/>
  <c r="AE202" i="2"/>
  <c r="AE388" i="2"/>
  <c r="AE389" i="2"/>
  <c r="AE203" i="2"/>
  <c r="AE400" i="2"/>
  <c r="AE210" i="2"/>
  <c r="AE212" i="2"/>
  <c r="AE211" i="2"/>
  <c r="AE321" i="2"/>
  <c r="AE205" i="2"/>
  <c r="AE390" i="2"/>
  <c r="AE209" i="2"/>
  <c r="AE207" i="2"/>
  <c r="AE391" i="2"/>
  <c r="AE213" i="2"/>
  <c r="AE206" i="2"/>
  <c r="AE204" i="2"/>
  <c r="AE208" i="2"/>
  <c r="AE392" i="2"/>
  <c r="AE214" i="2"/>
  <c r="AE215" i="2"/>
  <c r="AE217" i="2"/>
  <c r="AE216" i="2"/>
  <c r="AE218" i="2"/>
  <c r="AE222" i="2"/>
  <c r="AE393" i="2"/>
  <c r="AE322" i="2"/>
  <c r="AE219" i="2"/>
  <c r="AE220" i="2"/>
  <c r="AE223" i="2"/>
  <c r="AE224" i="2"/>
  <c r="AE225" i="2"/>
  <c r="AE221" i="2"/>
  <c r="AE394" i="2"/>
  <c r="AE227" i="2"/>
  <c r="AE226" i="2"/>
  <c r="AE228" i="2"/>
  <c r="AE230" i="2"/>
  <c r="AE395" i="2"/>
  <c r="AE231" i="2"/>
  <c r="AE233" i="2"/>
  <c r="AE229" i="2"/>
  <c r="AE232" i="2"/>
  <c r="AE402" i="2"/>
  <c r="AE396" i="2"/>
  <c r="AE397" i="2"/>
  <c r="AE398" i="2"/>
  <c r="AE236" i="2"/>
  <c r="AE235" i="2"/>
  <c r="AE234" i="2"/>
  <c r="AE237" i="2"/>
  <c r="AE239" i="2"/>
  <c r="AE238" i="2"/>
  <c r="AE242" i="2"/>
  <c r="AE241" i="2"/>
  <c r="AE240" i="2"/>
  <c r="AE243" i="2"/>
  <c r="AE244" i="2"/>
  <c r="AE245" i="2"/>
  <c r="AE399" i="2"/>
  <c r="AE247" i="2"/>
  <c r="AE248" i="2"/>
  <c r="AE246" i="2"/>
  <c r="AE249" i="2"/>
  <c r="AE401" i="2"/>
  <c r="AE250" i="2"/>
  <c r="AE308" i="2"/>
  <c r="AE251" i="2"/>
  <c r="AE252" i="2"/>
  <c r="AE272" i="2"/>
  <c r="AE256" i="2"/>
  <c r="AE254" i="2"/>
  <c r="AE258" i="2"/>
  <c r="AE311" i="2"/>
  <c r="AE273" i="2"/>
  <c r="AE253" i="2"/>
  <c r="AE269" i="2"/>
  <c r="AE270" i="2"/>
  <c r="AE259" i="2"/>
  <c r="AE260" i="2"/>
  <c r="AE261" i="2"/>
  <c r="AE283" i="2"/>
  <c r="AE264" i="2"/>
  <c r="AE268" i="2"/>
  <c r="AE288" i="2"/>
  <c r="AE285" i="2"/>
  <c r="AE271" i="2"/>
  <c r="AE316" i="2"/>
  <c r="AE266" i="2"/>
  <c r="AE267" i="2"/>
  <c r="AE257" i="2"/>
  <c r="AE415" i="2"/>
  <c r="AE440" i="2"/>
  <c r="AA3" i="2"/>
  <c r="AA4" i="2"/>
  <c r="AA5" i="2"/>
  <c r="AA6" i="2"/>
  <c r="AA10" i="2"/>
  <c r="AA9" i="2"/>
  <c r="AA8" i="2"/>
  <c r="AA13" i="2"/>
  <c r="AA12" i="2"/>
  <c r="AA11" i="2"/>
  <c r="AA14" i="2"/>
  <c r="AA19" i="2"/>
  <c r="AA21" i="2"/>
  <c r="AA52" i="2"/>
  <c r="AA323" i="2"/>
  <c r="AA324" i="2"/>
  <c r="AA325" i="2"/>
  <c r="AA326" i="2"/>
  <c r="AA327" i="2"/>
  <c r="AA7" i="2"/>
  <c r="AA328" i="2"/>
  <c r="AA329" i="2"/>
  <c r="AA403" i="2"/>
  <c r="AA404" i="2"/>
  <c r="AA405" i="2"/>
  <c r="AA406" i="2"/>
  <c r="AA330" i="2"/>
  <c r="AA331" i="2"/>
  <c r="AA407" i="2"/>
  <c r="AA17" i="2"/>
  <c r="AA15" i="2"/>
  <c r="AA16" i="2"/>
  <c r="AA18" i="2"/>
  <c r="AA20" i="2"/>
  <c r="AA97" i="2"/>
  <c r="AA22" i="2"/>
  <c r="AA332" i="2"/>
  <c r="AA23" i="2"/>
  <c r="AA24" i="2"/>
  <c r="AA47" i="2"/>
  <c r="AA333" i="2"/>
  <c r="AA34" i="2"/>
  <c r="AA334" i="2"/>
  <c r="AA43" i="2"/>
  <c r="AA335" i="2"/>
  <c r="AA336" i="2"/>
  <c r="AA337" i="2"/>
  <c r="AA338" i="2"/>
  <c r="AA339" i="2"/>
  <c r="AA340" i="2"/>
  <c r="AA341" i="2"/>
  <c r="AA342" i="2"/>
  <c r="AA343" i="2"/>
  <c r="AA408" i="2"/>
  <c r="AA31" i="2"/>
  <c r="AA36" i="2"/>
  <c r="AA37" i="2"/>
  <c r="AA344" i="2"/>
  <c r="AA345" i="2"/>
  <c r="AA42" i="2"/>
  <c r="AA58" i="2"/>
  <c r="AA346" i="2"/>
  <c r="AA347" i="2"/>
  <c r="AA348" i="2"/>
  <c r="AA349" i="2"/>
  <c r="AA350" i="2"/>
  <c r="AA351" i="2"/>
  <c r="AA352" i="2"/>
  <c r="AA353" i="2"/>
  <c r="AA27" i="2"/>
  <c r="AA32" i="2"/>
  <c r="AA40" i="2"/>
  <c r="AA59" i="2"/>
  <c r="AA35" i="2"/>
  <c r="AA51" i="2"/>
  <c r="AA354" i="2"/>
  <c r="AA355" i="2"/>
  <c r="AA356" i="2"/>
  <c r="AA357" i="2"/>
  <c r="AA358" i="2"/>
  <c r="AA359" i="2"/>
  <c r="AA360" i="2"/>
  <c r="AA39" i="2"/>
  <c r="AA56" i="2"/>
  <c r="AA361" i="2"/>
  <c r="AA362" i="2"/>
  <c r="AA363" i="2"/>
  <c r="AA70" i="2"/>
  <c r="AA41" i="2"/>
  <c r="AA44" i="2"/>
  <c r="AA25" i="2"/>
  <c r="AA29" i="2"/>
  <c r="AA33" i="2"/>
  <c r="AA46" i="2"/>
  <c r="AA45" i="2"/>
  <c r="AA364" i="2"/>
  <c r="AA365" i="2"/>
  <c r="AA366" i="2"/>
  <c r="AA49" i="2"/>
  <c r="AA62" i="2"/>
  <c r="AA67" i="2"/>
  <c r="AA60" i="2"/>
  <c r="AA73" i="2"/>
  <c r="AA64" i="2"/>
  <c r="AA63" i="2"/>
  <c r="AA79" i="2"/>
  <c r="AA81" i="2"/>
  <c r="AA65" i="2"/>
  <c r="AA84" i="2"/>
  <c r="AA69" i="2"/>
  <c r="AA66" i="2"/>
  <c r="AA74" i="2"/>
  <c r="AA68" i="2"/>
  <c r="AA78" i="2"/>
  <c r="AA86" i="2"/>
  <c r="AA71" i="2"/>
  <c r="AA75" i="2"/>
  <c r="AA82" i="2"/>
  <c r="AA76" i="2"/>
  <c r="AA87" i="2"/>
  <c r="AA72" i="2"/>
  <c r="AA80" i="2"/>
  <c r="AA409" i="2"/>
  <c r="AA367" i="2"/>
  <c r="AA368" i="2"/>
  <c r="AA98" i="2"/>
  <c r="AA369" i="2"/>
  <c r="AA370" i="2"/>
  <c r="AA96" i="2"/>
  <c r="AA89" i="2"/>
  <c r="AA85" i="2"/>
  <c r="AA100" i="2"/>
  <c r="AA93" i="2"/>
  <c r="AA83" i="2"/>
  <c r="AA90" i="2"/>
  <c r="AA371" i="2"/>
  <c r="AA372" i="2"/>
  <c r="AA373" i="2"/>
  <c r="AA374" i="2"/>
  <c r="AA28" i="2"/>
  <c r="AA26" i="2"/>
  <c r="AA38" i="2"/>
  <c r="AA410" i="2"/>
  <c r="AA30" i="2"/>
  <c r="AA411" i="2"/>
  <c r="AA106" i="2"/>
  <c r="AA375" i="2"/>
  <c r="AA50" i="2"/>
  <c r="AA48" i="2"/>
  <c r="AA107" i="2"/>
  <c r="AA55" i="2"/>
  <c r="AA376" i="2"/>
  <c r="AA377" i="2"/>
  <c r="AA111" i="2"/>
  <c r="AA113" i="2"/>
  <c r="AA320" i="2"/>
  <c r="AA94" i="2"/>
  <c r="AA116" i="2"/>
  <c r="AA95" i="2"/>
  <c r="AA109" i="2"/>
  <c r="AA117" i="2"/>
  <c r="AA114" i="2"/>
  <c r="AA120" i="2"/>
  <c r="AA121" i="2"/>
  <c r="AA101" i="2"/>
  <c r="AA118" i="2"/>
  <c r="AA119" i="2"/>
  <c r="AA102" i="2"/>
  <c r="AA53" i="2"/>
  <c r="AA103" i="2"/>
  <c r="AA104" i="2"/>
  <c r="AA112" i="2"/>
  <c r="AA54" i="2"/>
  <c r="AA105" i="2"/>
  <c r="AA57" i="2"/>
  <c r="AA123" i="2"/>
  <c r="AA122" i="2"/>
  <c r="AA61" i="2"/>
  <c r="AA77" i="2"/>
  <c r="AA110" i="2"/>
  <c r="AA91" i="2"/>
  <c r="AA92" i="2"/>
  <c r="AA115" i="2"/>
  <c r="AA124" i="2"/>
  <c r="AA88" i="2"/>
  <c r="AA99" i="2"/>
  <c r="AA108" i="2"/>
  <c r="AA139" i="2"/>
  <c r="AA150" i="2"/>
  <c r="AA379" i="2"/>
  <c r="AA380" i="2"/>
  <c r="AA140" i="2"/>
  <c r="AA179" i="2"/>
  <c r="AA125" i="2"/>
  <c r="AA127" i="2"/>
  <c r="AA128" i="2"/>
  <c r="AA126" i="2"/>
  <c r="AA129" i="2"/>
  <c r="AA130" i="2"/>
  <c r="AA133" i="2"/>
  <c r="AA132" i="2"/>
  <c r="AA135" i="2"/>
  <c r="AA134" i="2"/>
  <c r="AA136" i="2"/>
  <c r="AA137" i="2"/>
  <c r="AA141" i="2"/>
  <c r="AA138" i="2"/>
  <c r="AA142" i="2"/>
  <c r="AA144" i="2"/>
  <c r="AA145" i="2"/>
  <c r="AA146" i="2"/>
  <c r="AA149" i="2"/>
  <c r="AA147" i="2"/>
  <c r="AA148" i="2"/>
  <c r="AA156" i="2"/>
  <c r="AA154" i="2"/>
  <c r="AA381" i="2"/>
  <c r="AA382" i="2"/>
  <c r="AA161" i="2"/>
  <c r="AA152" i="2"/>
  <c r="AA159" i="2"/>
  <c r="AA160" i="2"/>
  <c r="AA383" i="2"/>
  <c r="AA378" i="2"/>
  <c r="AA163" i="2"/>
  <c r="AA166" i="2"/>
  <c r="AA265" i="2"/>
  <c r="AA167" i="2"/>
  <c r="AA384" i="2"/>
  <c r="AA168" i="2"/>
  <c r="AA151" i="2"/>
  <c r="AA169" i="2"/>
  <c r="AA131" i="2"/>
  <c r="AA143" i="2"/>
  <c r="AA172" i="2"/>
  <c r="AA385" i="2"/>
  <c r="AA162" i="2"/>
  <c r="AA164" i="2"/>
  <c r="AA158" i="2"/>
  <c r="AA157" i="2"/>
  <c r="AA170" i="2"/>
  <c r="AA175" i="2"/>
  <c r="AA180" i="2"/>
  <c r="AA155" i="2"/>
  <c r="AA181" i="2"/>
  <c r="AA182" i="2"/>
  <c r="AA185" i="2"/>
  <c r="AA186" i="2"/>
  <c r="AA187" i="2"/>
  <c r="AA173" i="2"/>
  <c r="AA386" i="2"/>
  <c r="AA153" i="2"/>
  <c r="AA183" i="2"/>
  <c r="AA192" i="2"/>
  <c r="AA184" i="2"/>
  <c r="AA176" i="2"/>
  <c r="AA174" i="2"/>
  <c r="AA171" i="2"/>
  <c r="AA178" i="2"/>
  <c r="AA189" i="2"/>
  <c r="AA177" i="2"/>
  <c r="AA191" i="2"/>
  <c r="AA165" i="2"/>
  <c r="AA387" i="2"/>
  <c r="AA193" i="2"/>
  <c r="AA188" i="2"/>
  <c r="AA190" i="2"/>
  <c r="AA195" i="2"/>
  <c r="AA194" i="2"/>
  <c r="AA197" i="2"/>
  <c r="AA199" i="2"/>
  <c r="AA201" i="2"/>
  <c r="AA198" i="2"/>
  <c r="AA196" i="2"/>
  <c r="AA200" i="2"/>
  <c r="AA202" i="2"/>
  <c r="AA388" i="2"/>
  <c r="AA389" i="2"/>
  <c r="AA203" i="2"/>
  <c r="AA400" i="2"/>
  <c r="AA210" i="2"/>
  <c r="AA212" i="2"/>
  <c r="AA211" i="2"/>
  <c r="AA321" i="2"/>
  <c r="AA205" i="2"/>
  <c r="AA390" i="2"/>
  <c r="AA209" i="2"/>
  <c r="AA207" i="2"/>
  <c r="AA391" i="2"/>
  <c r="AA213" i="2"/>
  <c r="AA206" i="2"/>
  <c r="AA204" i="2"/>
  <c r="AA208" i="2"/>
  <c r="AA392" i="2"/>
  <c r="AA214" i="2"/>
  <c r="AA215" i="2"/>
  <c r="AA217" i="2"/>
  <c r="AA216" i="2"/>
  <c r="AA218" i="2"/>
  <c r="AA222" i="2"/>
  <c r="AA393" i="2"/>
  <c r="AA322" i="2"/>
  <c r="AA219" i="2"/>
  <c r="AA220" i="2"/>
  <c r="AA223" i="2"/>
  <c r="AA224" i="2"/>
  <c r="AA225" i="2"/>
  <c r="AA221" i="2"/>
  <c r="AA394" i="2"/>
  <c r="AA227" i="2"/>
  <c r="AA226" i="2"/>
  <c r="AA228" i="2"/>
  <c r="AA230" i="2"/>
  <c r="AA395" i="2"/>
  <c r="AA231" i="2"/>
  <c r="AA233" i="2"/>
  <c r="AA229" i="2"/>
  <c r="AA232" i="2"/>
  <c r="AA402" i="2"/>
  <c r="AA396" i="2"/>
  <c r="AA397" i="2"/>
  <c r="AA398" i="2"/>
  <c r="AA236" i="2"/>
  <c r="AA235" i="2"/>
  <c r="AA234" i="2"/>
  <c r="AA237" i="2"/>
  <c r="AA239" i="2"/>
  <c r="AA238" i="2"/>
  <c r="AA242" i="2"/>
  <c r="AA241" i="2"/>
  <c r="AA240" i="2"/>
  <c r="AA243" i="2"/>
  <c r="AA244" i="2"/>
  <c r="AA245" i="2"/>
  <c r="AA399" i="2"/>
  <c r="AA247" i="2"/>
  <c r="AA248" i="2"/>
  <c r="AA246" i="2"/>
  <c r="AA249" i="2"/>
  <c r="AA401" i="2"/>
  <c r="AA250" i="2"/>
  <c r="AA308" i="2"/>
  <c r="AA251" i="2"/>
  <c r="AA252" i="2"/>
  <c r="AA272" i="2"/>
  <c r="AA256" i="2"/>
  <c r="AA254" i="2"/>
  <c r="AA258" i="2"/>
  <c r="AA311" i="2"/>
  <c r="AA273" i="2"/>
  <c r="AA253" i="2"/>
  <c r="AA269" i="2"/>
  <c r="AA270" i="2"/>
  <c r="AA259" i="2"/>
  <c r="AA260" i="2"/>
  <c r="AA261" i="2"/>
  <c r="AA283" i="2"/>
  <c r="AA264" i="2"/>
  <c r="AA268" i="2"/>
  <c r="AA288" i="2"/>
  <c r="AA285" i="2"/>
  <c r="AA271" i="2"/>
  <c r="AA316" i="2"/>
  <c r="AA266" i="2"/>
  <c r="AA267" i="2"/>
  <c r="AA257" i="2"/>
  <c r="AA415" i="2"/>
  <c r="AA440" i="2"/>
  <c r="I267" i="2"/>
  <c r="N267" i="2" s="1"/>
  <c r="U267" i="2" s="1"/>
  <c r="I257" i="2"/>
  <c r="R257" i="2" s="1"/>
  <c r="I3" i="2"/>
  <c r="N3" i="2" s="1"/>
  <c r="U3" i="2" s="1"/>
  <c r="I4" i="2"/>
  <c r="N4" i="2" s="1"/>
  <c r="U4" i="2" s="1"/>
  <c r="I5" i="2"/>
  <c r="N5" i="2" s="1"/>
  <c r="U5" i="2" s="1"/>
  <c r="I6" i="2"/>
  <c r="N6" i="2" s="1"/>
  <c r="U6" i="2" s="1"/>
  <c r="I10" i="2"/>
  <c r="N10" i="2" s="1"/>
  <c r="U10" i="2" s="1"/>
  <c r="I9" i="2"/>
  <c r="N9" i="2" s="1"/>
  <c r="U9" i="2" s="1"/>
  <c r="I8" i="2"/>
  <c r="N8" i="2" s="1"/>
  <c r="U8" i="2" s="1"/>
  <c r="I13" i="2"/>
  <c r="N13" i="2" s="1"/>
  <c r="U13" i="2" s="1"/>
  <c r="I12" i="2"/>
  <c r="N12" i="2" s="1"/>
  <c r="U12" i="2" s="1"/>
  <c r="I11" i="2"/>
  <c r="N11" i="2" s="1"/>
  <c r="U11" i="2" s="1"/>
  <c r="I14" i="2"/>
  <c r="N14" i="2" s="1"/>
  <c r="U14" i="2" s="1"/>
  <c r="I19" i="2"/>
  <c r="N19" i="2" s="1"/>
  <c r="U19" i="2" s="1"/>
  <c r="I21" i="2"/>
  <c r="N21" i="2" s="1"/>
  <c r="U21" i="2" s="1"/>
  <c r="I52" i="2"/>
  <c r="N52" i="2" s="1"/>
  <c r="U52" i="2" s="1"/>
  <c r="I323" i="2"/>
  <c r="N323" i="2" s="1"/>
  <c r="U323" i="2" s="1"/>
  <c r="I324" i="2"/>
  <c r="N324" i="2" s="1"/>
  <c r="U324" i="2" s="1"/>
  <c r="I325" i="2"/>
  <c r="N325" i="2" s="1"/>
  <c r="U325" i="2" s="1"/>
  <c r="I326" i="2"/>
  <c r="N326" i="2" s="1"/>
  <c r="U326" i="2" s="1"/>
  <c r="I327" i="2"/>
  <c r="N327" i="2" s="1"/>
  <c r="U327" i="2" s="1"/>
  <c r="I7" i="2"/>
  <c r="N7" i="2" s="1"/>
  <c r="U7" i="2" s="1"/>
  <c r="I328" i="2"/>
  <c r="N328" i="2" s="1"/>
  <c r="U328" i="2" s="1"/>
  <c r="I329" i="2"/>
  <c r="N329" i="2" s="1"/>
  <c r="U329" i="2" s="1"/>
  <c r="I403" i="2"/>
  <c r="N403" i="2" s="1"/>
  <c r="U403" i="2" s="1"/>
  <c r="I404" i="2"/>
  <c r="N404" i="2" s="1"/>
  <c r="U404" i="2" s="1"/>
  <c r="I405" i="2"/>
  <c r="N405" i="2" s="1"/>
  <c r="U405" i="2" s="1"/>
  <c r="I406" i="2"/>
  <c r="N406" i="2" s="1"/>
  <c r="U406" i="2" s="1"/>
  <c r="I330" i="2"/>
  <c r="N330" i="2" s="1"/>
  <c r="U330" i="2" s="1"/>
  <c r="I331" i="2"/>
  <c r="N331" i="2" s="1"/>
  <c r="U331" i="2" s="1"/>
  <c r="I407" i="2"/>
  <c r="N407" i="2" s="1"/>
  <c r="U407" i="2" s="1"/>
  <c r="I17" i="2"/>
  <c r="N17" i="2" s="1"/>
  <c r="U17" i="2" s="1"/>
  <c r="I15" i="2"/>
  <c r="N15" i="2" s="1"/>
  <c r="U15" i="2" s="1"/>
  <c r="I16" i="2"/>
  <c r="N16" i="2" s="1"/>
  <c r="U16" i="2" s="1"/>
  <c r="I18" i="2"/>
  <c r="N18" i="2" s="1"/>
  <c r="U18" i="2" s="1"/>
  <c r="I20" i="2"/>
  <c r="N20" i="2" s="1"/>
  <c r="U20" i="2" s="1"/>
  <c r="I97" i="2"/>
  <c r="N97" i="2" s="1"/>
  <c r="U97" i="2" s="1"/>
  <c r="I22" i="2"/>
  <c r="N22" i="2" s="1"/>
  <c r="U22" i="2" s="1"/>
  <c r="I332" i="2"/>
  <c r="N332" i="2" s="1"/>
  <c r="U332" i="2" s="1"/>
  <c r="I23" i="2"/>
  <c r="N23" i="2" s="1"/>
  <c r="U23" i="2" s="1"/>
  <c r="I24" i="2"/>
  <c r="N24" i="2" s="1"/>
  <c r="U24" i="2" s="1"/>
  <c r="I47" i="2"/>
  <c r="N47" i="2" s="1"/>
  <c r="U47" i="2" s="1"/>
  <c r="I333" i="2"/>
  <c r="N333" i="2" s="1"/>
  <c r="U333" i="2" s="1"/>
  <c r="I34" i="2"/>
  <c r="N34" i="2" s="1"/>
  <c r="U34" i="2" s="1"/>
  <c r="I334" i="2"/>
  <c r="N334" i="2" s="1"/>
  <c r="U334" i="2" s="1"/>
  <c r="I43" i="2"/>
  <c r="N43" i="2" s="1"/>
  <c r="U43" i="2" s="1"/>
  <c r="I335" i="2"/>
  <c r="N335" i="2" s="1"/>
  <c r="U335" i="2" s="1"/>
  <c r="I336" i="2"/>
  <c r="N336" i="2" s="1"/>
  <c r="U336" i="2" s="1"/>
  <c r="I337" i="2"/>
  <c r="N337" i="2" s="1"/>
  <c r="U337" i="2" s="1"/>
  <c r="I338" i="2"/>
  <c r="N338" i="2" s="1"/>
  <c r="U338" i="2" s="1"/>
  <c r="I339" i="2"/>
  <c r="N339" i="2" s="1"/>
  <c r="U339" i="2" s="1"/>
  <c r="I340" i="2"/>
  <c r="N340" i="2" s="1"/>
  <c r="U340" i="2" s="1"/>
  <c r="I341" i="2"/>
  <c r="N341" i="2" s="1"/>
  <c r="U341" i="2" s="1"/>
  <c r="I342" i="2"/>
  <c r="N342" i="2" s="1"/>
  <c r="U342" i="2" s="1"/>
  <c r="I343" i="2"/>
  <c r="N343" i="2" s="1"/>
  <c r="U343" i="2" s="1"/>
  <c r="I408" i="2"/>
  <c r="N408" i="2" s="1"/>
  <c r="U408" i="2" s="1"/>
  <c r="I31" i="2"/>
  <c r="N31" i="2" s="1"/>
  <c r="U31" i="2" s="1"/>
  <c r="I36" i="2"/>
  <c r="N36" i="2" s="1"/>
  <c r="U36" i="2" s="1"/>
  <c r="I37" i="2"/>
  <c r="N37" i="2" s="1"/>
  <c r="U37" i="2" s="1"/>
  <c r="I344" i="2"/>
  <c r="N344" i="2" s="1"/>
  <c r="U344" i="2" s="1"/>
  <c r="I345" i="2"/>
  <c r="N345" i="2" s="1"/>
  <c r="U345" i="2" s="1"/>
  <c r="I42" i="2"/>
  <c r="N42" i="2" s="1"/>
  <c r="U42" i="2" s="1"/>
  <c r="I58" i="2"/>
  <c r="N58" i="2" s="1"/>
  <c r="U58" i="2" s="1"/>
  <c r="I346" i="2"/>
  <c r="N346" i="2" s="1"/>
  <c r="U346" i="2" s="1"/>
  <c r="I347" i="2"/>
  <c r="N347" i="2" s="1"/>
  <c r="U347" i="2" s="1"/>
  <c r="I348" i="2"/>
  <c r="N348" i="2" s="1"/>
  <c r="U348" i="2" s="1"/>
  <c r="I349" i="2"/>
  <c r="N349" i="2" s="1"/>
  <c r="U349" i="2" s="1"/>
  <c r="I350" i="2"/>
  <c r="N350" i="2" s="1"/>
  <c r="U350" i="2" s="1"/>
  <c r="I351" i="2"/>
  <c r="N351" i="2" s="1"/>
  <c r="U351" i="2" s="1"/>
  <c r="I352" i="2"/>
  <c r="N352" i="2" s="1"/>
  <c r="U352" i="2" s="1"/>
  <c r="I353" i="2"/>
  <c r="N353" i="2" s="1"/>
  <c r="U353" i="2" s="1"/>
  <c r="I27" i="2"/>
  <c r="N27" i="2" s="1"/>
  <c r="U27" i="2" s="1"/>
  <c r="I32" i="2"/>
  <c r="N32" i="2" s="1"/>
  <c r="U32" i="2" s="1"/>
  <c r="I40" i="2"/>
  <c r="N40" i="2" s="1"/>
  <c r="U40" i="2" s="1"/>
  <c r="I59" i="2"/>
  <c r="N59" i="2" s="1"/>
  <c r="U59" i="2" s="1"/>
  <c r="I35" i="2"/>
  <c r="N35" i="2" s="1"/>
  <c r="U35" i="2" s="1"/>
  <c r="I51" i="2"/>
  <c r="N51" i="2" s="1"/>
  <c r="U51" i="2" s="1"/>
  <c r="I354" i="2"/>
  <c r="N354" i="2" s="1"/>
  <c r="U354" i="2" s="1"/>
  <c r="I355" i="2"/>
  <c r="N355" i="2" s="1"/>
  <c r="U355" i="2" s="1"/>
  <c r="I356" i="2"/>
  <c r="N356" i="2" s="1"/>
  <c r="U356" i="2" s="1"/>
  <c r="I357" i="2"/>
  <c r="N357" i="2" s="1"/>
  <c r="U357" i="2" s="1"/>
  <c r="I358" i="2"/>
  <c r="N358" i="2" s="1"/>
  <c r="U358" i="2" s="1"/>
  <c r="I359" i="2"/>
  <c r="N359" i="2" s="1"/>
  <c r="U359" i="2" s="1"/>
  <c r="I360" i="2"/>
  <c r="N360" i="2" s="1"/>
  <c r="U360" i="2" s="1"/>
  <c r="I39" i="2"/>
  <c r="N39" i="2" s="1"/>
  <c r="U39" i="2" s="1"/>
  <c r="I56" i="2"/>
  <c r="N56" i="2" s="1"/>
  <c r="U56" i="2" s="1"/>
  <c r="I361" i="2"/>
  <c r="N361" i="2" s="1"/>
  <c r="U361" i="2" s="1"/>
  <c r="I362" i="2"/>
  <c r="N362" i="2" s="1"/>
  <c r="U362" i="2" s="1"/>
  <c r="I363" i="2"/>
  <c r="N363" i="2" s="1"/>
  <c r="U363" i="2" s="1"/>
  <c r="I70" i="2"/>
  <c r="N70" i="2" s="1"/>
  <c r="U70" i="2" s="1"/>
  <c r="I41" i="2"/>
  <c r="N41" i="2" s="1"/>
  <c r="U41" i="2" s="1"/>
  <c r="I44" i="2"/>
  <c r="N44" i="2" s="1"/>
  <c r="U44" i="2" s="1"/>
  <c r="I25" i="2"/>
  <c r="N25" i="2" s="1"/>
  <c r="U25" i="2" s="1"/>
  <c r="I29" i="2"/>
  <c r="N29" i="2" s="1"/>
  <c r="U29" i="2" s="1"/>
  <c r="I33" i="2"/>
  <c r="N33" i="2" s="1"/>
  <c r="U33" i="2" s="1"/>
  <c r="I46" i="2"/>
  <c r="N46" i="2" s="1"/>
  <c r="U46" i="2" s="1"/>
  <c r="I45" i="2"/>
  <c r="N45" i="2" s="1"/>
  <c r="U45" i="2" s="1"/>
  <c r="I364" i="2"/>
  <c r="N364" i="2" s="1"/>
  <c r="U364" i="2" s="1"/>
  <c r="I365" i="2"/>
  <c r="N365" i="2" s="1"/>
  <c r="U365" i="2" s="1"/>
  <c r="I366" i="2"/>
  <c r="N366" i="2" s="1"/>
  <c r="U366" i="2" s="1"/>
  <c r="I49" i="2"/>
  <c r="N49" i="2" s="1"/>
  <c r="U49" i="2" s="1"/>
  <c r="I62" i="2"/>
  <c r="N62" i="2" s="1"/>
  <c r="U62" i="2" s="1"/>
  <c r="I67" i="2"/>
  <c r="N67" i="2" s="1"/>
  <c r="U67" i="2" s="1"/>
  <c r="I60" i="2"/>
  <c r="N60" i="2" s="1"/>
  <c r="U60" i="2" s="1"/>
  <c r="I73" i="2"/>
  <c r="N73" i="2" s="1"/>
  <c r="U73" i="2" s="1"/>
  <c r="I64" i="2"/>
  <c r="N64" i="2" s="1"/>
  <c r="U64" i="2" s="1"/>
  <c r="I63" i="2"/>
  <c r="N63" i="2" s="1"/>
  <c r="U63" i="2" s="1"/>
  <c r="I79" i="2"/>
  <c r="N79" i="2" s="1"/>
  <c r="U79" i="2" s="1"/>
  <c r="I81" i="2"/>
  <c r="N81" i="2" s="1"/>
  <c r="U81" i="2" s="1"/>
  <c r="I65" i="2"/>
  <c r="N65" i="2" s="1"/>
  <c r="U65" i="2" s="1"/>
  <c r="I84" i="2"/>
  <c r="N84" i="2" s="1"/>
  <c r="U84" i="2" s="1"/>
  <c r="I69" i="2"/>
  <c r="N69" i="2" s="1"/>
  <c r="U69" i="2" s="1"/>
  <c r="I66" i="2"/>
  <c r="N66" i="2" s="1"/>
  <c r="U66" i="2" s="1"/>
  <c r="I74" i="2"/>
  <c r="N74" i="2" s="1"/>
  <c r="U74" i="2" s="1"/>
  <c r="I68" i="2"/>
  <c r="N68" i="2" s="1"/>
  <c r="U68" i="2" s="1"/>
  <c r="I78" i="2"/>
  <c r="N78" i="2" s="1"/>
  <c r="U78" i="2" s="1"/>
  <c r="I86" i="2"/>
  <c r="N86" i="2" s="1"/>
  <c r="U86" i="2" s="1"/>
  <c r="I71" i="2"/>
  <c r="N71" i="2" s="1"/>
  <c r="U71" i="2" s="1"/>
  <c r="I75" i="2"/>
  <c r="N75" i="2" s="1"/>
  <c r="U75" i="2" s="1"/>
  <c r="I82" i="2"/>
  <c r="N82" i="2" s="1"/>
  <c r="U82" i="2" s="1"/>
  <c r="I76" i="2"/>
  <c r="N76" i="2" s="1"/>
  <c r="U76" i="2" s="1"/>
  <c r="I87" i="2"/>
  <c r="N87" i="2" s="1"/>
  <c r="U87" i="2" s="1"/>
  <c r="I72" i="2"/>
  <c r="N72" i="2" s="1"/>
  <c r="U72" i="2" s="1"/>
  <c r="I80" i="2"/>
  <c r="N80" i="2" s="1"/>
  <c r="U80" i="2" s="1"/>
  <c r="I409" i="2"/>
  <c r="N409" i="2" s="1"/>
  <c r="U409" i="2" s="1"/>
  <c r="I367" i="2"/>
  <c r="N367" i="2" s="1"/>
  <c r="U367" i="2" s="1"/>
  <c r="I368" i="2"/>
  <c r="N368" i="2" s="1"/>
  <c r="U368" i="2" s="1"/>
  <c r="I98" i="2"/>
  <c r="N98" i="2" s="1"/>
  <c r="U98" i="2" s="1"/>
  <c r="I369" i="2"/>
  <c r="N369" i="2" s="1"/>
  <c r="U369" i="2" s="1"/>
  <c r="I370" i="2"/>
  <c r="N370" i="2" s="1"/>
  <c r="U370" i="2" s="1"/>
  <c r="I96" i="2"/>
  <c r="N96" i="2" s="1"/>
  <c r="U96" i="2" s="1"/>
  <c r="I89" i="2"/>
  <c r="N89" i="2" s="1"/>
  <c r="U89" i="2" s="1"/>
  <c r="I85" i="2"/>
  <c r="N85" i="2" s="1"/>
  <c r="U85" i="2" s="1"/>
  <c r="I100" i="2"/>
  <c r="N100" i="2" s="1"/>
  <c r="U100" i="2" s="1"/>
  <c r="I93" i="2"/>
  <c r="N93" i="2" s="1"/>
  <c r="U93" i="2" s="1"/>
  <c r="I83" i="2"/>
  <c r="N83" i="2" s="1"/>
  <c r="U83" i="2" s="1"/>
  <c r="I90" i="2"/>
  <c r="N90" i="2" s="1"/>
  <c r="U90" i="2" s="1"/>
  <c r="I371" i="2"/>
  <c r="N371" i="2" s="1"/>
  <c r="U371" i="2" s="1"/>
  <c r="I372" i="2"/>
  <c r="N372" i="2" s="1"/>
  <c r="U372" i="2" s="1"/>
  <c r="I373" i="2"/>
  <c r="N373" i="2" s="1"/>
  <c r="U373" i="2" s="1"/>
  <c r="I374" i="2"/>
  <c r="N374" i="2" s="1"/>
  <c r="U374" i="2" s="1"/>
  <c r="I28" i="2"/>
  <c r="N28" i="2" s="1"/>
  <c r="U28" i="2" s="1"/>
  <c r="I26" i="2"/>
  <c r="N26" i="2" s="1"/>
  <c r="U26" i="2" s="1"/>
  <c r="I38" i="2"/>
  <c r="N38" i="2" s="1"/>
  <c r="U38" i="2" s="1"/>
  <c r="I410" i="2"/>
  <c r="N410" i="2" s="1"/>
  <c r="U410" i="2" s="1"/>
  <c r="I30" i="2"/>
  <c r="N30" i="2" s="1"/>
  <c r="U30" i="2" s="1"/>
  <c r="I411" i="2"/>
  <c r="N411" i="2" s="1"/>
  <c r="U411" i="2" s="1"/>
  <c r="I106" i="2"/>
  <c r="N106" i="2" s="1"/>
  <c r="U106" i="2" s="1"/>
  <c r="I375" i="2"/>
  <c r="N375" i="2" s="1"/>
  <c r="U375" i="2" s="1"/>
  <c r="I50" i="2"/>
  <c r="N50" i="2" s="1"/>
  <c r="U50" i="2" s="1"/>
  <c r="I48" i="2"/>
  <c r="N48" i="2" s="1"/>
  <c r="U48" i="2" s="1"/>
  <c r="I107" i="2"/>
  <c r="N107" i="2" s="1"/>
  <c r="U107" i="2" s="1"/>
  <c r="I55" i="2"/>
  <c r="N55" i="2" s="1"/>
  <c r="U55" i="2" s="1"/>
  <c r="I376" i="2"/>
  <c r="N376" i="2" s="1"/>
  <c r="U376" i="2" s="1"/>
  <c r="I377" i="2"/>
  <c r="N377" i="2" s="1"/>
  <c r="U377" i="2" s="1"/>
  <c r="I111" i="2"/>
  <c r="N111" i="2" s="1"/>
  <c r="U111" i="2" s="1"/>
  <c r="I113" i="2"/>
  <c r="N113" i="2" s="1"/>
  <c r="U113" i="2" s="1"/>
  <c r="I320" i="2"/>
  <c r="N320" i="2" s="1"/>
  <c r="U320" i="2" s="1"/>
  <c r="I94" i="2"/>
  <c r="N94" i="2" s="1"/>
  <c r="U94" i="2" s="1"/>
  <c r="I116" i="2"/>
  <c r="N116" i="2" s="1"/>
  <c r="U116" i="2" s="1"/>
  <c r="I95" i="2"/>
  <c r="N95" i="2" s="1"/>
  <c r="U95" i="2" s="1"/>
  <c r="I109" i="2"/>
  <c r="N109" i="2" s="1"/>
  <c r="U109" i="2" s="1"/>
  <c r="I117" i="2"/>
  <c r="N117" i="2" s="1"/>
  <c r="U117" i="2" s="1"/>
  <c r="I114" i="2"/>
  <c r="N114" i="2" s="1"/>
  <c r="U114" i="2" s="1"/>
  <c r="I120" i="2"/>
  <c r="N120" i="2" s="1"/>
  <c r="U120" i="2" s="1"/>
  <c r="I121" i="2"/>
  <c r="N121" i="2" s="1"/>
  <c r="U121" i="2" s="1"/>
  <c r="I101" i="2"/>
  <c r="N101" i="2" s="1"/>
  <c r="U101" i="2" s="1"/>
  <c r="I118" i="2"/>
  <c r="N118" i="2" s="1"/>
  <c r="U118" i="2" s="1"/>
  <c r="I119" i="2"/>
  <c r="N119" i="2" s="1"/>
  <c r="U119" i="2" s="1"/>
  <c r="I102" i="2"/>
  <c r="N102" i="2" s="1"/>
  <c r="U102" i="2" s="1"/>
  <c r="I53" i="2"/>
  <c r="N53" i="2" s="1"/>
  <c r="U53" i="2" s="1"/>
  <c r="I103" i="2"/>
  <c r="N103" i="2" s="1"/>
  <c r="U103" i="2" s="1"/>
  <c r="I104" i="2"/>
  <c r="N104" i="2" s="1"/>
  <c r="U104" i="2" s="1"/>
  <c r="I112" i="2"/>
  <c r="N112" i="2" s="1"/>
  <c r="U112" i="2" s="1"/>
  <c r="I54" i="2"/>
  <c r="N54" i="2" s="1"/>
  <c r="U54" i="2" s="1"/>
  <c r="I105" i="2"/>
  <c r="N105" i="2" s="1"/>
  <c r="U105" i="2" s="1"/>
  <c r="I57" i="2"/>
  <c r="N57" i="2" s="1"/>
  <c r="U57" i="2" s="1"/>
  <c r="I123" i="2"/>
  <c r="N123" i="2" s="1"/>
  <c r="U123" i="2" s="1"/>
  <c r="I122" i="2"/>
  <c r="N122" i="2" s="1"/>
  <c r="U122" i="2" s="1"/>
  <c r="I61" i="2"/>
  <c r="N61" i="2" s="1"/>
  <c r="U61" i="2" s="1"/>
  <c r="I77" i="2"/>
  <c r="N77" i="2" s="1"/>
  <c r="U77" i="2" s="1"/>
  <c r="I110" i="2"/>
  <c r="N110" i="2" s="1"/>
  <c r="U110" i="2" s="1"/>
  <c r="I91" i="2"/>
  <c r="N91" i="2" s="1"/>
  <c r="U91" i="2" s="1"/>
  <c r="I92" i="2"/>
  <c r="N92" i="2" s="1"/>
  <c r="U92" i="2" s="1"/>
  <c r="I115" i="2"/>
  <c r="N115" i="2" s="1"/>
  <c r="U115" i="2" s="1"/>
  <c r="I124" i="2"/>
  <c r="N124" i="2" s="1"/>
  <c r="U124" i="2" s="1"/>
  <c r="I88" i="2"/>
  <c r="N88" i="2" s="1"/>
  <c r="U88" i="2" s="1"/>
  <c r="I99" i="2"/>
  <c r="N99" i="2" s="1"/>
  <c r="U99" i="2" s="1"/>
  <c r="I108" i="2"/>
  <c r="N108" i="2" s="1"/>
  <c r="U108" i="2" s="1"/>
  <c r="I139" i="2"/>
  <c r="N139" i="2" s="1"/>
  <c r="U139" i="2" s="1"/>
  <c r="I150" i="2"/>
  <c r="N150" i="2" s="1"/>
  <c r="U150" i="2" s="1"/>
  <c r="I379" i="2"/>
  <c r="N379" i="2" s="1"/>
  <c r="U379" i="2" s="1"/>
  <c r="I380" i="2"/>
  <c r="N380" i="2" s="1"/>
  <c r="U380" i="2" s="1"/>
  <c r="I140" i="2"/>
  <c r="N140" i="2" s="1"/>
  <c r="U140" i="2" s="1"/>
  <c r="I179" i="2"/>
  <c r="N179" i="2" s="1"/>
  <c r="U179" i="2" s="1"/>
  <c r="I125" i="2"/>
  <c r="N125" i="2" s="1"/>
  <c r="U125" i="2" s="1"/>
  <c r="I127" i="2"/>
  <c r="N127" i="2" s="1"/>
  <c r="U127" i="2" s="1"/>
  <c r="I128" i="2"/>
  <c r="N128" i="2" s="1"/>
  <c r="U128" i="2" s="1"/>
  <c r="I126" i="2"/>
  <c r="N126" i="2" s="1"/>
  <c r="U126" i="2" s="1"/>
  <c r="I129" i="2"/>
  <c r="N129" i="2" s="1"/>
  <c r="U129" i="2" s="1"/>
  <c r="I130" i="2"/>
  <c r="N130" i="2" s="1"/>
  <c r="U130" i="2" s="1"/>
  <c r="I133" i="2"/>
  <c r="N133" i="2" s="1"/>
  <c r="U133" i="2" s="1"/>
  <c r="I132" i="2"/>
  <c r="N132" i="2" s="1"/>
  <c r="U132" i="2" s="1"/>
  <c r="I135" i="2"/>
  <c r="N135" i="2" s="1"/>
  <c r="U135" i="2" s="1"/>
  <c r="I134" i="2"/>
  <c r="N134" i="2" s="1"/>
  <c r="U134" i="2" s="1"/>
  <c r="I136" i="2"/>
  <c r="N136" i="2" s="1"/>
  <c r="U136" i="2" s="1"/>
  <c r="I137" i="2"/>
  <c r="N137" i="2" s="1"/>
  <c r="U137" i="2" s="1"/>
  <c r="I141" i="2"/>
  <c r="N141" i="2" s="1"/>
  <c r="U141" i="2" s="1"/>
  <c r="I138" i="2"/>
  <c r="N138" i="2" s="1"/>
  <c r="U138" i="2" s="1"/>
  <c r="I142" i="2"/>
  <c r="N142" i="2" s="1"/>
  <c r="U142" i="2" s="1"/>
  <c r="I144" i="2"/>
  <c r="N144" i="2" s="1"/>
  <c r="U144" i="2" s="1"/>
  <c r="I145" i="2"/>
  <c r="N145" i="2" s="1"/>
  <c r="U145" i="2" s="1"/>
  <c r="I146" i="2"/>
  <c r="N146" i="2" s="1"/>
  <c r="U146" i="2" s="1"/>
  <c r="I149" i="2"/>
  <c r="N149" i="2" s="1"/>
  <c r="U149" i="2" s="1"/>
  <c r="I147" i="2"/>
  <c r="N147" i="2" s="1"/>
  <c r="U147" i="2" s="1"/>
  <c r="I148" i="2"/>
  <c r="N148" i="2" s="1"/>
  <c r="U148" i="2" s="1"/>
  <c r="I156" i="2"/>
  <c r="N156" i="2" s="1"/>
  <c r="U156" i="2" s="1"/>
  <c r="I154" i="2"/>
  <c r="N154" i="2" s="1"/>
  <c r="U154" i="2" s="1"/>
  <c r="I381" i="2"/>
  <c r="N381" i="2" s="1"/>
  <c r="U381" i="2" s="1"/>
  <c r="I382" i="2"/>
  <c r="N382" i="2" s="1"/>
  <c r="U382" i="2" s="1"/>
  <c r="I161" i="2"/>
  <c r="N161" i="2" s="1"/>
  <c r="U161" i="2" s="1"/>
  <c r="I152" i="2"/>
  <c r="N152" i="2" s="1"/>
  <c r="U152" i="2" s="1"/>
  <c r="I159" i="2"/>
  <c r="N159" i="2" s="1"/>
  <c r="U159" i="2" s="1"/>
  <c r="I160" i="2"/>
  <c r="N160" i="2" s="1"/>
  <c r="U160" i="2" s="1"/>
  <c r="I383" i="2"/>
  <c r="N383" i="2" s="1"/>
  <c r="U383" i="2" s="1"/>
  <c r="I378" i="2"/>
  <c r="N378" i="2" s="1"/>
  <c r="U378" i="2" s="1"/>
  <c r="I163" i="2"/>
  <c r="N163" i="2" s="1"/>
  <c r="U163" i="2" s="1"/>
  <c r="I166" i="2"/>
  <c r="N166" i="2" s="1"/>
  <c r="U166" i="2" s="1"/>
  <c r="I265" i="2"/>
  <c r="N265" i="2" s="1"/>
  <c r="U265" i="2" s="1"/>
  <c r="I167" i="2"/>
  <c r="N167" i="2" s="1"/>
  <c r="U167" i="2" s="1"/>
  <c r="I384" i="2"/>
  <c r="N384" i="2" s="1"/>
  <c r="U384" i="2" s="1"/>
  <c r="I168" i="2"/>
  <c r="N168" i="2" s="1"/>
  <c r="U168" i="2" s="1"/>
  <c r="I151" i="2"/>
  <c r="N151" i="2" s="1"/>
  <c r="U151" i="2" s="1"/>
  <c r="I169" i="2"/>
  <c r="N169" i="2" s="1"/>
  <c r="U169" i="2" s="1"/>
  <c r="I131" i="2"/>
  <c r="N131" i="2" s="1"/>
  <c r="U131" i="2" s="1"/>
  <c r="I143" i="2"/>
  <c r="N143" i="2" s="1"/>
  <c r="U143" i="2" s="1"/>
  <c r="I172" i="2"/>
  <c r="N172" i="2" s="1"/>
  <c r="U172" i="2" s="1"/>
  <c r="I385" i="2"/>
  <c r="N385" i="2" s="1"/>
  <c r="U385" i="2" s="1"/>
  <c r="I162" i="2"/>
  <c r="N162" i="2" s="1"/>
  <c r="U162" i="2" s="1"/>
  <c r="I164" i="2"/>
  <c r="N164" i="2" s="1"/>
  <c r="U164" i="2" s="1"/>
  <c r="I158" i="2"/>
  <c r="N158" i="2" s="1"/>
  <c r="U158" i="2" s="1"/>
  <c r="I157" i="2"/>
  <c r="N157" i="2" s="1"/>
  <c r="U157" i="2" s="1"/>
  <c r="I170" i="2"/>
  <c r="N170" i="2" s="1"/>
  <c r="U170" i="2" s="1"/>
  <c r="I175" i="2"/>
  <c r="N175" i="2" s="1"/>
  <c r="U175" i="2" s="1"/>
  <c r="I180" i="2"/>
  <c r="N180" i="2" s="1"/>
  <c r="U180" i="2" s="1"/>
  <c r="I155" i="2"/>
  <c r="N155" i="2" s="1"/>
  <c r="U155" i="2" s="1"/>
  <c r="I181" i="2"/>
  <c r="N181" i="2" s="1"/>
  <c r="U181" i="2" s="1"/>
  <c r="I182" i="2"/>
  <c r="N182" i="2" s="1"/>
  <c r="U182" i="2" s="1"/>
  <c r="I185" i="2"/>
  <c r="N185" i="2" s="1"/>
  <c r="U185" i="2" s="1"/>
  <c r="I186" i="2"/>
  <c r="N186" i="2" s="1"/>
  <c r="U186" i="2" s="1"/>
  <c r="I187" i="2"/>
  <c r="N187" i="2" s="1"/>
  <c r="U187" i="2" s="1"/>
  <c r="I173" i="2"/>
  <c r="N173" i="2" s="1"/>
  <c r="U173" i="2" s="1"/>
  <c r="I386" i="2"/>
  <c r="N386" i="2" s="1"/>
  <c r="U386" i="2" s="1"/>
  <c r="I153" i="2"/>
  <c r="N153" i="2" s="1"/>
  <c r="U153" i="2" s="1"/>
  <c r="I183" i="2"/>
  <c r="N183" i="2" s="1"/>
  <c r="U183" i="2" s="1"/>
  <c r="I192" i="2"/>
  <c r="N192" i="2" s="1"/>
  <c r="U192" i="2" s="1"/>
  <c r="I184" i="2"/>
  <c r="N184" i="2" s="1"/>
  <c r="U184" i="2" s="1"/>
  <c r="I176" i="2"/>
  <c r="N176" i="2" s="1"/>
  <c r="U176" i="2" s="1"/>
  <c r="I174" i="2"/>
  <c r="N174" i="2" s="1"/>
  <c r="U174" i="2" s="1"/>
  <c r="I171" i="2"/>
  <c r="N171" i="2" s="1"/>
  <c r="U171" i="2" s="1"/>
  <c r="I178" i="2"/>
  <c r="N178" i="2" s="1"/>
  <c r="U178" i="2" s="1"/>
  <c r="I189" i="2"/>
  <c r="N189" i="2" s="1"/>
  <c r="U189" i="2" s="1"/>
  <c r="I177" i="2"/>
  <c r="N177" i="2" s="1"/>
  <c r="U177" i="2" s="1"/>
  <c r="I191" i="2"/>
  <c r="N191" i="2" s="1"/>
  <c r="U191" i="2" s="1"/>
  <c r="I165" i="2"/>
  <c r="N165" i="2" s="1"/>
  <c r="U165" i="2" s="1"/>
  <c r="I387" i="2"/>
  <c r="N387" i="2" s="1"/>
  <c r="U387" i="2" s="1"/>
  <c r="I193" i="2"/>
  <c r="N193" i="2" s="1"/>
  <c r="U193" i="2" s="1"/>
  <c r="I188" i="2"/>
  <c r="N188" i="2" s="1"/>
  <c r="U188" i="2" s="1"/>
  <c r="I190" i="2"/>
  <c r="N190" i="2" s="1"/>
  <c r="U190" i="2" s="1"/>
  <c r="I195" i="2"/>
  <c r="N195" i="2" s="1"/>
  <c r="U195" i="2" s="1"/>
  <c r="I194" i="2"/>
  <c r="N194" i="2" s="1"/>
  <c r="U194" i="2" s="1"/>
  <c r="I197" i="2"/>
  <c r="N197" i="2" s="1"/>
  <c r="U197" i="2" s="1"/>
  <c r="I199" i="2"/>
  <c r="N199" i="2" s="1"/>
  <c r="U199" i="2" s="1"/>
  <c r="I201" i="2"/>
  <c r="N201" i="2" s="1"/>
  <c r="U201" i="2" s="1"/>
  <c r="I198" i="2"/>
  <c r="N198" i="2" s="1"/>
  <c r="U198" i="2" s="1"/>
  <c r="I196" i="2"/>
  <c r="N196" i="2" s="1"/>
  <c r="U196" i="2" s="1"/>
  <c r="I200" i="2"/>
  <c r="N200" i="2" s="1"/>
  <c r="U200" i="2" s="1"/>
  <c r="I202" i="2"/>
  <c r="N202" i="2" s="1"/>
  <c r="U202" i="2" s="1"/>
  <c r="I388" i="2"/>
  <c r="N388" i="2" s="1"/>
  <c r="U388" i="2" s="1"/>
  <c r="I389" i="2"/>
  <c r="N389" i="2" s="1"/>
  <c r="U389" i="2" s="1"/>
  <c r="I203" i="2"/>
  <c r="N203" i="2" s="1"/>
  <c r="U203" i="2" s="1"/>
  <c r="I400" i="2"/>
  <c r="N400" i="2" s="1"/>
  <c r="U400" i="2" s="1"/>
  <c r="I210" i="2"/>
  <c r="N210" i="2" s="1"/>
  <c r="U210" i="2" s="1"/>
  <c r="I212" i="2"/>
  <c r="N212" i="2" s="1"/>
  <c r="U212" i="2" s="1"/>
  <c r="I211" i="2"/>
  <c r="N211" i="2" s="1"/>
  <c r="U211" i="2" s="1"/>
  <c r="I321" i="2"/>
  <c r="N321" i="2" s="1"/>
  <c r="U321" i="2" s="1"/>
  <c r="I205" i="2"/>
  <c r="N205" i="2" s="1"/>
  <c r="U205" i="2" s="1"/>
  <c r="I390" i="2"/>
  <c r="N390" i="2" s="1"/>
  <c r="U390" i="2" s="1"/>
  <c r="I209" i="2"/>
  <c r="N209" i="2" s="1"/>
  <c r="U209" i="2" s="1"/>
  <c r="I207" i="2"/>
  <c r="N207" i="2" s="1"/>
  <c r="U207" i="2" s="1"/>
  <c r="I391" i="2"/>
  <c r="N391" i="2" s="1"/>
  <c r="U391" i="2" s="1"/>
  <c r="I213" i="2"/>
  <c r="N213" i="2" s="1"/>
  <c r="U213" i="2" s="1"/>
  <c r="I206" i="2"/>
  <c r="N206" i="2" s="1"/>
  <c r="U206" i="2" s="1"/>
  <c r="I204" i="2"/>
  <c r="N204" i="2" s="1"/>
  <c r="U204" i="2" s="1"/>
  <c r="I208" i="2"/>
  <c r="N208" i="2" s="1"/>
  <c r="U208" i="2" s="1"/>
  <c r="I392" i="2"/>
  <c r="N392" i="2" s="1"/>
  <c r="U392" i="2" s="1"/>
  <c r="I214" i="2"/>
  <c r="N214" i="2" s="1"/>
  <c r="U214" i="2" s="1"/>
  <c r="I215" i="2"/>
  <c r="N215" i="2" s="1"/>
  <c r="U215" i="2" s="1"/>
  <c r="I217" i="2"/>
  <c r="N217" i="2" s="1"/>
  <c r="U217" i="2" s="1"/>
  <c r="I216" i="2"/>
  <c r="N216" i="2" s="1"/>
  <c r="U216" i="2" s="1"/>
  <c r="I218" i="2"/>
  <c r="N218" i="2" s="1"/>
  <c r="U218" i="2" s="1"/>
  <c r="I222" i="2"/>
  <c r="N222" i="2" s="1"/>
  <c r="U222" i="2" s="1"/>
  <c r="I393" i="2"/>
  <c r="N393" i="2" s="1"/>
  <c r="U393" i="2" s="1"/>
  <c r="I322" i="2"/>
  <c r="N322" i="2" s="1"/>
  <c r="U322" i="2" s="1"/>
  <c r="I219" i="2"/>
  <c r="N219" i="2" s="1"/>
  <c r="U219" i="2" s="1"/>
  <c r="I220" i="2"/>
  <c r="N220" i="2" s="1"/>
  <c r="U220" i="2" s="1"/>
  <c r="I223" i="2"/>
  <c r="N223" i="2" s="1"/>
  <c r="U223" i="2" s="1"/>
  <c r="I224" i="2"/>
  <c r="N224" i="2" s="1"/>
  <c r="U224" i="2" s="1"/>
  <c r="I225" i="2"/>
  <c r="N225" i="2" s="1"/>
  <c r="U225" i="2" s="1"/>
  <c r="I221" i="2"/>
  <c r="N221" i="2" s="1"/>
  <c r="U221" i="2" s="1"/>
  <c r="I394" i="2"/>
  <c r="N394" i="2" s="1"/>
  <c r="U394" i="2" s="1"/>
  <c r="I227" i="2"/>
  <c r="N227" i="2" s="1"/>
  <c r="U227" i="2" s="1"/>
  <c r="I226" i="2"/>
  <c r="N226" i="2" s="1"/>
  <c r="U226" i="2" s="1"/>
  <c r="I228" i="2"/>
  <c r="N228" i="2" s="1"/>
  <c r="U228" i="2" s="1"/>
  <c r="I230" i="2"/>
  <c r="N230" i="2" s="1"/>
  <c r="U230" i="2" s="1"/>
  <c r="I395" i="2"/>
  <c r="N395" i="2" s="1"/>
  <c r="U395" i="2" s="1"/>
  <c r="I231" i="2"/>
  <c r="N231" i="2" s="1"/>
  <c r="U231" i="2" s="1"/>
  <c r="I233" i="2"/>
  <c r="N233" i="2" s="1"/>
  <c r="U233" i="2" s="1"/>
  <c r="I229" i="2"/>
  <c r="N229" i="2" s="1"/>
  <c r="U229" i="2" s="1"/>
  <c r="I232" i="2"/>
  <c r="N232" i="2" s="1"/>
  <c r="U232" i="2" s="1"/>
  <c r="I402" i="2"/>
  <c r="N402" i="2" s="1"/>
  <c r="U402" i="2" s="1"/>
  <c r="I396" i="2"/>
  <c r="N396" i="2" s="1"/>
  <c r="U396" i="2" s="1"/>
  <c r="I397" i="2"/>
  <c r="N397" i="2" s="1"/>
  <c r="U397" i="2" s="1"/>
  <c r="I398" i="2"/>
  <c r="N398" i="2" s="1"/>
  <c r="U398" i="2" s="1"/>
  <c r="I236" i="2"/>
  <c r="N236" i="2" s="1"/>
  <c r="U236" i="2" s="1"/>
  <c r="I235" i="2"/>
  <c r="N235" i="2" s="1"/>
  <c r="U235" i="2" s="1"/>
  <c r="I234" i="2"/>
  <c r="N234" i="2" s="1"/>
  <c r="U234" i="2" s="1"/>
  <c r="I237" i="2"/>
  <c r="N237" i="2" s="1"/>
  <c r="U237" i="2" s="1"/>
  <c r="I239" i="2"/>
  <c r="N239" i="2" s="1"/>
  <c r="U239" i="2" s="1"/>
  <c r="I238" i="2"/>
  <c r="N238" i="2" s="1"/>
  <c r="U238" i="2" s="1"/>
  <c r="I242" i="2"/>
  <c r="N242" i="2" s="1"/>
  <c r="U242" i="2" s="1"/>
  <c r="I241" i="2"/>
  <c r="N241" i="2" s="1"/>
  <c r="U241" i="2" s="1"/>
  <c r="I240" i="2"/>
  <c r="N240" i="2" s="1"/>
  <c r="U240" i="2" s="1"/>
  <c r="I243" i="2"/>
  <c r="N243" i="2" s="1"/>
  <c r="U243" i="2" s="1"/>
  <c r="I244" i="2"/>
  <c r="N244" i="2" s="1"/>
  <c r="U244" i="2" s="1"/>
  <c r="I245" i="2"/>
  <c r="N245" i="2" s="1"/>
  <c r="U245" i="2" s="1"/>
  <c r="I399" i="2"/>
  <c r="N399" i="2" s="1"/>
  <c r="U399" i="2" s="1"/>
  <c r="I247" i="2"/>
  <c r="N247" i="2" s="1"/>
  <c r="U247" i="2" s="1"/>
  <c r="I248" i="2"/>
  <c r="N248" i="2" s="1"/>
  <c r="U248" i="2" s="1"/>
  <c r="I246" i="2"/>
  <c r="N246" i="2" s="1"/>
  <c r="U246" i="2" s="1"/>
  <c r="I249" i="2"/>
  <c r="N249" i="2" s="1"/>
  <c r="U249" i="2" s="1"/>
  <c r="I401" i="2"/>
  <c r="N401" i="2" s="1"/>
  <c r="U401" i="2" s="1"/>
  <c r="I250" i="2"/>
  <c r="N250" i="2" s="1"/>
  <c r="U250" i="2" s="1"/>
  <c r="I308" i="2"/>
  <c r="N308" i="2" s="1"/>
  <c r="U308" i="2" s="1"/>
  <c r="I251" i="2"/>
  <c r="N251" i="2" s="1"/>
  <c r="U251" i="2" s="1"/>
  <c r="I252" i="2"/>
  <c r="N252" i="2" s="1"/>
  <c r="U252" i="2" s="1"/>
  <c r="I272" i="2"/>
  <c r="N272" i="2" s="1"/>
  <c r="U272" i="2" s="1"/>
  <c r="I256" i="2"/>
  <c r="N256" i="2" s="1"/>
  <c r="U256" i="2" s="1"/>
  <c r="I254" i="2"/>
  <c r="N254" i="2" s="1"/>
  <c r="U254" i="2" s="1"/>
  <c r="I258" i="2"/>
  <c r="N258" i="2" s="1"/>
  <c r="U258" i="2" s="1"/>
  <c r="I311" i="2"/>
  <c r="N311" i="2" s="1"/>
  <c r="U311" i="2" s="1"/>
  <c r="I273" i="2"/>
  <c r="N273" i="2" s="1"/>
  <c r="U273" i="2" s="1"/>
  <c r="I253" i="2"/>
  <c r="N253" i="2" s="1"/>
  <c r="U253" i="2" s="1"/>
  <c r="I269" i="2"/>
  <c r="N269" i="2" s="1"/>
  <c r="U269" i="2" s="1"/>
  <c r="I270" i="2"/>
  <c r="N270" i="2" s="1"/>
  <c r="U270" i="2" s="1"/>
  <c r="I259" i="2"/>
  <c r="N259" i="2" s="1"/>
  <c r="U259" i="2" s="1"/>
  <c r="I260" i="2"/>
  <c r="N260" i="2" s="1"/>
  <c r="U260" i="2" s="1"/>
  <c r="I261" i="2"/>
  <c r="N261" i="2" s="1"/>
  <c r="U261" i="2" s="1"/>
  <c r="I283" i="2"/>
  <c r="N283" i="2" s="1"/>
  <c r="U283" i="2" s="1"/>
  <c r="I264" i="2"/>
  <c r="N264" i="2" s="1"/>
  <c r="U264" i="2" s="1"/>
  <c r="I268" i="2"/>
  <c r="N268" i="2" s="1"/>
  <c r="U268" i="2" s="1"/>
  <c r="I288" i="2"/>
  <c r="N288" i="2" s="1"/>
  <c r="U288" i="2" s="1"/>
  <c r="I285" i="2"/>
  <c r="N285" i="2" s="1"/>
  <c r="U285" i="2" s="1"/>
  <c r="I271" i="2"/>
  <c r="N271" i="2" s="1"/>
  <c r="U271" i="2" s="1"/>
  <c r="I316" i="2"/>
  <c r="N316" i="2" s="1"/>
  <c r="U316" i="2" s="1"/>
  <c r="I266" i="2"/>
  <c r="I415" i="2"/>
  <c r="N415" i="2" s="1"/>
  <c r="U415" i="2" s="1"/>
  <c r="R300" i="2" l="1"/>
  <c r="N300" i="2"/>
  <c r="U300" i="2" s="1"/>
  <c r="G6" i="1"/>
  <c r="D6" i="1"/>
  <c r="E6" i="1"/>
  <c r="F6" i="1"/>
  <c r="C6" i="1"/>
  <c r="B6" i="1"/>
  <c r="N266" i="2"/>
  <c r="U266" i="2" s="1"/>
  <c r="R287" i="2"/>
  <c r="R439" i="2"/>
  <c r="R284" i="2"/>
  <c r="N282" i="2"/>
  <c r="U282" i="2" s="1"/>
  <c r="N281" i="2"/>
  <c r="U281" i="2" s="1"/>
  <c r="N279" i="2"/>
  <c r="U279" i="2" s="1"/>
  <c r="R286" i="2"/>
  <c r="N438" i="2"/>
  <c r="U438" i="2" s="1"/>
  <c r="N437" i="2"/>
  <c r="U437" i="2" s="1"/>
  <c r="N440" i="2"/>
  <c r="U440" i="2" s="1"/>
  <c r="R275" i="2"/>
  <c r="R277" i="2"/>
  <c r="R280" i="2"/>
  <c r="R278" i="2"/>
  <c r="R276" i="2"/>
  <c r="B5" i="1"/>
  <c r="G5" i="1"/>
  <c r="F5" i="1"/>
  <c r="D5" i="1"/>
  <c r="E5" i="1"/>
  <c r="C5" i="1"/>
  <c r="E4" i="1"/>
  <c r="G4" i="1"/>
  <c r="C4" i="1"/>
  <c r="B4" i="1"/>
  <c r="D4" i="1"/>
  <c r="F4" i="1"/>
  <c r="N421" i="2"/>
  <c r="U421" i="2" s="1"/>
  <c r="N420" i="2"/>
  <c r="U420" i="2" s="1"/>
  <c r="N422" i="2"/>
  <c r="U422" i="2" s="1"/>
  <c r="N412" i="2"/>
  <c r="U412" i="2" s="1"/>
  <c r="N298" i="2"/>
  <c r="U298" i="2" s="1"/>
  <c r="N302" i="2"/>
  <c r="U302" i="2" s="1"/>
  <c r="N312" i="2"/>
  <c r="U312" i="2" s="1"/>
  <c r="N315" i="2"/>
  <c r="U315" i="2" s="1"/>
  <c r="N301" i="2"/>
  <c r="U301" i="2" s="1"/>
  <c r="N413" i="2"/>
  <c r="U413" i="2" s="1"/>
  <c r="N304" i="2"/>
  <c r="U304" i="2" s="1"/>
  <c r="N303" i="2"/>
  <c r="U303" i="2" s="1"/>
  <c r="N263" i="2"/>
  <c r="U263" i="2" s="1"/>
  <c r="N418" i="2"/>
  <c r="U418" i="2" s="1"/>
  <c r="N306" i="2"/>
  <c r="U306" i="2" s="1"/>
  <c r="N417" i="2"/>
  <c r="U417" i="2" s="1"/>
  <c r="N423" i="2"/>
  <c r="U423" i="2" s="1"/>
  <c r="N314" i="2"/>
  <c r="U314" i="2" s="1"/>
  <c r="N305" i="2"/>
  <c r="U305" i="2" s="1"/>
  <c r="N319" i="2"/>
  <c r="U319" i="2" s="1"/>
  <c r="R416" i="2"/>
  <c r="N274" i="2"/>
  <c r="U274" i="2" s="1"/>
  <c r="U416" i="2"/>
  <c r="R317" i="2"/>
  <c r="R318" i="2"/>
  <c r="R255" i="2"/>
  <c r="R310" i="2"/>
  <c r="R309" i="2"/>
  <c r="R414" i="2"/>
  <c r="R299" i="2"/>
  <c r="R419" i="2"/>
  <c r="R307" i="2"/>
  <c r="R313" i="2"/>
  <c r="R262" i="2"/>
  <c r="R326" i="2"/>
  <c r="R328" i="2"/>
  <c r="R350" i="2"/>
  <c r="R78" i="2"/>
  <c r="R114" i="2"/>
  <c r="R145" i="2"/>
  <c r="R190" i="2"/>
  <c r="R323" i="2"/>
  <c r="R347" i="2"/>
  <c r="R66" i="2"/>
  <c r="R95" i="2"/>
  <c r="R138" i="2"/>
  <c r="R177" i="2"/>
  <c r="R353" i="2"/>
  <c r="R75" i="2"/>
  <c r="R101" i="2"/>
  <c r="R147" i="2"/>
  <c r="R198" i="2"/>
  <c r="R330" i="2"/>
  <c r="R51" i="2"/>
  <c r="R409" i="2"/>
  <c r="R104" i="2"/>
  <c r="R161" i="2"/>
  <c r="R203" i="2"/>
  <c r="R17" i="2"/>
  <c r="R356" i="2"/>
  <c r="R98" i="2"/>
  <c r="R105" i="2"/>
  <c r="R160" i="2"/>
  <c r="R205" i="2"/>
  <c r="R18" i="2"/>
  <c r="R359" i="2"/>
  <c r="R96" i="2"/>
  <c r="R122" i="2"/>
  <c r="R163" i="2"/>
  <c r="R206" i="2"/>
  <c r="R24" i="2"/>
  <c r="R363" i="2"/>
  <c r="R90" i="2"/>
  <c r="R115" i="2"/>
  <c r="R151" i="2"/>
  <c r="R217" i="2"/>
  <c r="R5" i="2"/>
  <c r="R34" i="2"/>
  <c r="R44" i="2"/>
  <c r="R373" i="2"/>
  <c r="R99" i="2"/>
  <c r="R143" i="2"/>
  <c r="R219" i="2"/>
  <c r="R9" i="2"/>
  <c r="R335" i="2"/>
  <c r="R33" i="2"/>
  <c r="R26" i="2"/>
  <c r="R150" i="2"/>
  <c r="R162" i="2"/>
  <c r="R231" i="2"/>
  <c r="R12" i="2"/>
  <c r="R341" i="2"/>
  <c r="R49" i="2"/>
  <c r="R375" i="2"/>
  <c r="R127" i="2"/>
  <c r="R180" i="2"/>
  <c r="R239" i="2"/>
  <c r="R11" i="2"/>
  <c r="R408" i="2"/>
  <c r="R60" i="2"/>
  <c r="R107" i="2"/>
  <c r="R129" i="2"/>
  <c r="R187" i="2"/>
  <c r="R249" i="2"/>
  <c r="R14" i="2"/>
  <c r="R37" i="2"/>
  <c r="R63" i="2"/>
  <c r="R377" i="2"/>
  <c r="R132" i="2"/>
  <c r="R184" i="2"/>
  <c r="R253" i="2"/>
  <c r="N257" i="2"/>
  <c r="U257" i="2" s="1"/>
  <c r="R394" i="2"/>
  <c r="R397" i="2"/>
  <c r="R244" i="2"/>
  <c r="R272" i="2"/>
  <c r="R283" i="2"/>
  <c r="R329" i="2"/>
  <c r="R20" i="2"/>
  <c r="R336" i="2"/>
  <c r="R344" i="2"/>
  <c r="R27" i="2"/>
  <c r="R360" i="2"/>
  <c r="R46" i="2"/>
  <c r="R79" i="2"/>
  <c r="R82" i="2"/>
  <c r="R89" i="2"/>
  <c r="R38" i="2"/>
  <c r="R111" i="2"/>
  <c r="R118" i="2"/>
  <c r="R61" i="2"/>
  <c r="R379" i="2"/>
  <c r="R135" i="2"/>
  <c r="R148" i="2"/>
  <c r="R166" i="2"/>
  <c r="R164" i="2"/>
  <c r="R173" i="2"/>
  <c r="R191" i="2"/>
  <c r="R196" i="2"/>
  <c r="R390" i="2"/>
  <c r="R216" i="2"/>
  <c r="R227" i="2"/>
  <c r="R398" i="2"/>
  <c r="R245" i="2"/>
  <c r="R256" i="2"/>
  <c r="R264" i="2"/>
  <c r="R403" i="2"/>
  <c r="R97" i="2"/>
  <c r="R337" i="2"/>
  <c r="R345" i="2"/>
  <c r="R32" i="2"/>
  <c r="R39" i="2"/>
  <c r="R45" i="2"/>
  <c r="R81" i="2"/>
  <c r="R76" i="2"/>
  <c r="R85" i="2"/>
  <c r="R410" i="2"/>
  <c r="R113" i="2"/>
  <c r="R119" i="2"/>
  <c r="R77" i="2"/>
  <c r="R380" i="2"/>
  <c r="R134" i="2"/>
  <c r="R156" i="2"/>
  <c r="R265" i="2"/>
  <c r="R158" i="2"/>
  <c r="R386" i="2"/>
  <c r="R165" i="2"/>
  <c r="R200" i="2"/>
  <c r="R209" i="2"/>
  <c r="R218" i="2"/>
  <c r="R226" i="2"/>
  <c r="R236" i="2"/>
  <c r="R399" i="2"/>
  <c r="R254" i="2"/>
  <c r="R268" i="2"/>
  <c r="R19" i="2"/>
  <c r="R404" i="2"/>
  <c r="R22" i="2"/>
  <c r="R338" i="2"/>
  <c r="R42" i="2"/>
  <c r="R40" i="2"/>
  <c r="R56" i="2"/>
  <c r="R364" i="2"/>
  <c r="R65" i="2"/>
  <c r="R87" i="2"/>
  <c r="R100" i="2"/>
  <c r="R30" i="2"/>
  <c r="R320" i="2"/>
  <c r="R102" i="2"/>
  <c r="R110" i="2"/>
  <c r="R140" i="2"/>
  <c r="R136" i="2"/>
  <c r="R154" i="2"/>
  <c r="R167" i="2"/>
  <c r="R157" i="2"/>
  <c r="R153" i="2"/>
  <c r="R387" i="2"/>
  <c r="R202" i="2"/>
  <c r="R207" i="2"/>
  <c r="R222" i="2"/>
  <c r="R228" i="2"/>
  <c r="R235" i="2"/>
  <c r="R247" i="2"/>
  <c r="R258" i="2"/>
  <c r="R288" i="2"/>
  <c r="R3" i="2"/>
  <c r="R21" i="2"/>
  <c r="R405" i="2"/>
  <c r="R332" i="2"/>
  <c r="R339" i="2"/>
  <c r="R58" i="2"/>
  <c r="R59" i="2"/>
  <c r="R361" i="2"/>
  <c r="R365" i="2"/>
  <c r="R84" i="2"/>
  <c r="R72" i="2"/>
  <c r="R93" i="2"/>
  <c r="R411" i="2"/>
  <c r="R94" i="2"/>
  <c r="R53" i="2"/>
  <c r="R91" i="2"/>
  <c r="R179" i="2"/>
  <c r="R137" i="2"/>
  <c r="R381" i="2"/>
  <c r="R384" i="2"/>
  <c r="R170" i="2"/>
  <c r="R183" i="2"/>
  <c r="R193" i="2"/>
  <c r="R388" i="2"/>
  <c r="R391" i="2"/>
  <c r="R393" i="2"/>
  <c r="R230" i="2"/>
  <c r="R234" i="2"/>
  <c r="R248" i="2"/>
  <c r="R311" i="2"/>
  <c r="R285" i="2"/>
  <c r="R4" i="2"/>
  <c r="R52" i="2"/>
  <c r="R406" i="2"/>
  <c r="R23" i="2"/>
  <c r="R340" i="2"/>
  <c r="R346" i="2"/>
  <c r="R35" i="2"/>
  <c r="R362" i="2"/>
  <c r="R366" i="2"/>
  <c r="R69" i="2"/>
  <c r="R80" i="2"/>
  <c r="R83" i="2"/>
  <c r="R106" i="2"/>
  <c r="R116" i="2"/>
  <c r="R103" i="2"/>
  <c r="R92" i="2"/>
  <c r="R125" i="2"/>
  <c r="R141" i="2"/>
  <c r="R382" i="2"/>
  <c r="R168" i="2"/>
  <c r="R175" i="2"/>
  <c r="R192" i="2"/>
  <c r="R188" i="2"/>
  <c r="R389" i="2"/>
  <c r="R213" i="2"/>
  <c r="R322" i="2"/>
  <c r="R395" i="2"/>
  <c r="R237" i="2"/>
  <c r="R246" i="2"/>
  <c r="R273" i="2"/>
  <c r="R271" i="2"/>
  <c r="R316" i="2"/>
  <c r="R6" i="2"/>
  <c r="R324" i="2"/>
  <c r="R331" i="2"/>
  <c r="R47" i="2"/>
  <c r="R342" i="2"/>
  <c r="R348" i="2"/>
  <c r="R354" i="2"/>
  <c r="R70" i="2"/>
  <c r="R62" i="2"/>
  <c r="R74" i="2"/>
  <c r="R367" i="2"/>
  <c r="R371" i="2"/>
  <c r="R50" i="2"/>
  <c r="R109" i="2"/>
  <c r="R112" i="2"/>
  <c r="R124" i="2"/>
  <c r="R128" i="2"/>
  <c r="R142" i="2"/>
  <c r="R152" i="2"/>
  <c r="R169" i="2"/>
  <c r="R155" i="2"/>
  <c r="R176" i="2"/>
  <c r="R195" i="2"/>
  <c r="R400" i="2"/>
  <c r="R204" i="2"/>
  <c r="R220" i="2"/>
  <c r="R233" i="2"/>
  <c r="R238" i="2"/>
  <c r="R401" i="2"/>
  <c r="R269" i="2"/>
  <c r="R266" i="2"/>
  <c r="R10" i="2"/>
  <c r="R325" i="2"/>
  <c r="R407" i="2"/>
  <c r="R333" i="2"/>
  <c r="R343" i="2"/>
  <c r="R349" i="2"/>
  <c r="R355" i="2"/>
  <c r="R41" i="2"/>
  <c r="R67" i="2"/>
  <c r="R68" i="2"/>
  <c r="R368" i="2"/>
  <c r="R372" i="2"/>
  <c r="R48" i="2"/>
  <c r="R117" i="2"/>
  <c r="R54" i="2"/>
  <c r="R88" i="2"/>
  <c r="R126" i="2"/>
  <c r="R144" i="2"/>
  <c r="R159" i="2"/>
  <c r="R131" i="2"/>
  <c r="R181" i="2"/>
  <c r="R174" i="2"/>
  <c r="R194" i="2"/>
  <c r="R210" i="2"/>
  <c r="R208" i="2"/>
  <c r="R223" i="2"/>
  <c r="R229" i="2"/>
  <c r="R242" i="2"/>
  <c r="R250" i="2"/>
  <c r="R270" i="2"/>
  <c r="R267" i="2"/>
  <c r="R182" i="2"/>
  <c r="R197" i="2"/>
  <c r="R212" i="2"/>
  <c r="R392" i="2"/>
  <c r="R232" i="2"/>
  <c r="R241" i="2"/>
  <c r="R308" i="2"/>
  <c r="R259" i="2"/>
  <c r="R8" i="2"/>
  <c r="R327" i="2"/>
  <c r="R15" i="2"/>
  <c r="R334" i="2"/>
  <c r="R31" i="2"/>
  <c r="R351" i="2"/>
  <c r="R357" i="2"/>
  <c r="R25" i="2"/>
  <c r="R73" i="2"/>
  <c r="R86" i="2"/>
  <c r="R369" i="2"/>
  <c r="R374" i="2"/>
  <c r="R55" i="2"/>
  <c r="R120" i="2"/>
  <c r="R57" i="2"/>
  <c r="R108" i="2"/>
  <c r="R130" i="2"/>
  <c r="R146" i="2"/>
  <c r="R383" i="2"/>
  <c r="R172" i="2"/>
  <c r="R185" i="2"/>
  <c r="R178" i="2"/>
  <c r="R199" i="2"/>
  <c r="R211" i="2"/>
  <c r="R214" i="2"/>
  <c r="R225" i="2"/>
  <c r="R402" i="2"/>
  <c r="R240" i="2"/>
  <c r="R251" i="2"/>
  <c r="R260" i="2"/>
  <c r="R415" i="2"/>
  <c r="R171" i="2"/>
  <c r="R224" i="2"/>
  <c r="R13" i="2"/>
  <c r="R7" i="2"/>
  <c r="R16" i="2"/>
  <c r="R43" i="2"/>
  <c r="R36" i="2"/>
  <c r="R352" i="2"/>
  <c r="R358" i="2"/>
  <c r="R29" i="2"/>
  <c r="R64" i="2"/>
  <c r="R71" i="2"/>
  <c r="R370" i="2"/>
  <c r="R28" i="2"/>
  <c r="R376" i="2"/>
  <c r="R121" i="2"/>
  <c r="R123" i="2"/>
  <c r="R139" i="2"/>
  <c r="R133" i="2"/>
  <c r="R149" i="2"/>
  <c r="R378" i="2"/>
  <c r="R385" i="2"/>
  <c r="R186" i="2"/>
  <c r="R189" i="2"/>
  <c r="R201" i="2"/>
  <c r="R321" i="2"/>
  <c r="R215" i="2"/>
  <c r="R221" i="2"/>
  <c r="R396" i="2"/>
  <c r="R243" i="2"/>
  <c r="R252" i="2"/>
  <c r="R261" i="2"/>
</calcChain>
</file>

<file path=xl/sharedStrings.xml><?xml version="1.0" encoding="utf-8"?>
<sst xmlns="http://schemas.openxmlformats.org/spreadsheetml/2006/main" count="5049" uniqueCount="1257">
  <si>
    <t>CYCLE TIME TRACKER</t>
  </si>
  <si>
    <t>DRAFT</t>
  </si>
  <si>
    <t>ENG</t>
  </si>
  <si>
    <t>PLAT</t>
  </si>
  <si>
    <t>CONTRACT-PERMIT SUB</t>
  </si>
  <si>
    <t>PERMIT PROCESSING</t>
  </si>
  <si>
    <t>PRE-CON TOTAL</t>
  </si>
  <si>
    <t>All Time</t>
  </si>
  <si>
    <t>2021 and Beyond</t>
  </si>
  <si>
    <t>2022 and Beyond</t>
  </si>
  <si>
    <t>GOALS</t>
  </si>
  <si>
    <t>*All averages based on all enties and not filtered by date at this time ***All days are calculated in workdays NOT calendar days</t>
  </si>
  <si>
    <t>Lot Information</t>
  </si>
  <si>
    <t>Drafting Data</t>
  </si>
  <si>
    <t>Engineering</t>
  </si>
  <si>
    <t>Plat</t>
  </si>
  <si>
    <t>Permit</t>
  </si>
  <si>
    <t>BBP</t>
  </si>
  <si>
    <t>Notes</t>
  </si>
  <si>
    <t>Cycle times</t>
  </si>
  <si>
    <t>Complete</t>
  </si>
  <si>
    <t>Community</t>
  </si>
  <si>
    <t>Section</t>
  </si>
  <si>
    <t>Lot #</t>
  </si>
  <si>
    <t>Product</t>
  </si>
  <si>
    <t>Elevation</t>
  </si>
  <si>
    <t>Contract Date</t>
  </si>
  <si>
    <t>Assigned</t>
  </si>
  <si>
    <t>Draft Deadline</t>
  </si>
  <si>
    <t>Actual</t>
  </si>
  <si>
    <t>Time (Min)</t>
  </si>
  <si>
    <t>Eng. Sent</t>
  </si>
  <si>
    <t>Planned Receipt</t>
  </si>
  <si>
    <t>Actual Receipt</t>
  </si>
  <si>
    <t>Plat Eng</t>
  </si>
  <si>
    <t>Plat Sent</t>
  </si>
  <si>
    <t>Planned Receipt2</t>
  </si>
  <si>
    <t>Actual Receipt2</t>
  </si>
  <si>
    <t>Jurisdiction</t>
  </si>
  <si>
    <t>Planned Submit</t>
  </si>
  <si>
    <t>Actual Submit</t>
  </si>
  <si>
    <t>RECEIVED</t>
  </si>
  <si>
    <t>Planned Posted Date</t>
  </si>
  <si>
    <t>Actual Posted Date</t>
  </si>
  <si>
    <t>Lot Notes</t>
  </si>
  <si>
    <t>Draft</t>
  </si>
  <si>
    <t>Engineer</t>
  </si>
  <si>
    <t>Contract--Permit Submission</t>
  </si>
  <si>
    <t>Permit Processing</t>
  </si>
  <si>
    <t>Total Pre-Con</t>
  </si>
  <si>
    <t>x</t>
  </si>
  <si>
    <t>Readers Branch</t>
  </si>
  <si>
    <t>005</t>
  </si>
  <si>
    <t>25 - Folk Victorian</t>
  </si>
  <si>
    <t>R.Arias</t>
  </si>
  <si>
    <t>9/17/2018</t>
  </si>
  <si>
    <t>9/28/2018</t>
  </si>
  <si>
    <t>024</t>
  </si>
  <si>
    <t>Linden Terrace</t>
  </si>
  <si>
    <t>9/19/2018</t>
  </si>
  <si>
    <t>10/5/2018</t>
  </si>
  <si>
    <t>Minor door location changes (changes coming)</t>
  </si>
  <si>
    <t>033</t>
  </si>
  <si>
    <t>Window location changes</t>
  </si>
  <si>
    <t>034</t>
  </si>
  <si>
    <t>Hartford Terrace</t>
  </si>
  <si>
    <t>10 - Traditional</t>
  </si>
  <si>
    <t>10/12/2018</t>
  </si>
  <si>
    <t>Bay window added, structural received 10/8/18, centering windows based on final customer changes (Ad #8)</t>
  </si>
  <si>
    <t>009</t>
  </si>
  <si>
    <t>40 - European</t>
  </si>
  <si>
    <r>
      <t>10/4/2018 (</t>
    </r>
    <r>
      <rPr>
        <i/>
        <sz val="12"/>
        <color theme="1"/>
        <rFont val="Garamond"/>
        <family val="1"/>
      </rPr>
      <t>11/21/2018)</t>
    </r>
  </si>
  <si>
    <t>10/19/2018</t>
  </si>
  <si>
    <t>AT STRUCTURAL -NEEDS RESUBMISSION TO COUNTY (Shortened lot)</t>
  </si>
  <si>
    <t>012</t>
  </si>
  <si>
    <t>30 - Craftsman</t>
  </si>
  <si>
    <t>9/27/2018</t>
  </si>
  <si>
    <t>No Changes</t>
  </si>
  <si>
    <t>028</t>
  </si>
  <si>
    <t>9/26/2018</t>
  </si>
  <si>
    <r>
      <t>10/3/2018 (</t>
    </r>
    <r>
      <rPr>
        <i/>
        <sz val="12"/>
        <color theme="1"/>
        <rFont val="Garamond"/>
        <family val="1"/>
      </rPr>
      <t>10/19/2018)</t>
    </r>
  </si>
  <si>
    <t>10/26/2018</t>
  </si>
  <si>
    <t xml:space="preserve">twin window on 11/26/2018, </t>
  </si>
  <si>
    <t>019</t>
  </si>
  <si>
    <r>
      <t xml:space="preserve">9/25/2018 </t>
    </r>
    <r>
      <rPr>
        <i/>
        <sz val="12"/>
        <color theme="1"/>
        <rFont val="Garamond"/>
        <family val="1"/>
      </rPr>
      <t>02/22/2019</t>
    </r>
  </si>
  <si>
    <t>Needs to go back to structure then back to county</t>
  </si>
  <si>
    <t>026</t>
  </si>
  <si>
    <r>
      <t xml:space="preserve">10/5/2018     </t>
    </r>
    <r>
      <rPr>
        <i/>
        <sz val="12"/>
        <color theme="1"/>
        <rFont val="Garamond"/>
        <family val="1"/>
      </rPr>
      <t>02/18/2019</t>
    </r>
  </si>
  <si>
    <r>
      <t xml:space="preserve">10/10/2018 </t>
    </r>
    <r>
      <rPr>
        <i/>
        <sz val="12"/>
        <color theme="1"/>
        <rFont val="Garamond"/>
        <family val="1"/>
      </rPr>
      <t>03/01/2019</t>
    </r>
  </si>
  <si>
    <t>Old elevation conversion, needs resubmission</t>
  </si>
  <si>
    <t>016</t>
  </si>
  <si>
    <r>
      <t xml:space="preserve">10/5/2018   </t>
    </r>
    <r>
      <rPr>
        <i/>
        <sz val="12"/>
        <color theme="1"/>
        <rFont val="Garamond"/>
        <family val="1"/>
      </rPr>
      <t>04/03/2019</t>
    </r>
  </si>
  <si>
    <t>Never went to county due to elevation change (being redrawn)</t>
  </si>
  <si>
    <t>013</t>
  </si>
  <si>
    <t>10/01/2018</t>
  </si>
  <si>
    <t>NEED RESUBMISSION, Changes coming again, already at engineering again (11/16/2018)</t>
  </si>
  <si>
    <t>021</t>
  </si>
  <si>
    <t>10/9/2018</t>
  </si>
  <si>
    <t>No changes, responded to county notes</t>
  </si>
  <si>
    <t>035</t>
  </si>
  <si>
    <t>02/01/2019</t>
  </si>
  <si>
    <t>02/14/2019</t>
  </si>
  <si>
    <t>015</t>
  </si>
  <si>
    <t>Y.Wang</t>
  </si>
  <si>
    <t>02/11/2019</t>
  </si>
  <si>
    <t>020</t>
  </si>
  <si>
    <t>Belmont Terrace</t>
  </si>
  <si>
    <t>J.Cobb</t>
  </si>
  <si>
    <t>018</t>
  </si>
  <si>
    <t>C.Zobel</t>
  </si>
  <si>
    <t>02/18/2019</t>
  </si>
  <si>
    <t>GreenGate</t>
  </si>
  <si>
    <t>075</t>
  </si>
  <si>
    <t>Rowland</t>
  </si>
  <si>
    <t>GR - D - 2 - R</t>
  </si>
  <si>
    <t>12/10/2018</t>
  </si>
  <si>
    <t>01/22/2019</t>
  </si>
  <si>
    <t>032</t>
  </si>
  <si>
    <t>03/28/2019</t>
  </si>
  <si>
    <t>04/10/209</t>
  </si>
  <si>
    <t>076</t>
  </si>
  <si>
    <t>Park</t>
  </si>
  <si>
    <t>QA - D - 2 - R</t>
  </si>
  <si>
    <t>Harpers Mill</t>
  </si>
  <si>
    <t>004</t>
  </si>
  <si>
    <t>039</t>
  </si>
  <si>
    <t>Belmont</t>
  </si>
  <si>
    <t>02/05/2019</t>
  </si>
  <si>
    <t>04/05/2019</t>
  </si>
  <si>
    <t>04/10/2019</t>
  </si>
  <si>
    <t>04/12/2019</t>
  </si>
  <si>
    <t>05/16/2019</t>
  </si>
  <si>
    <t>006</t>
  </si>
  <si>
    <t>03/11/2019</t>
  </si>
  <si>
    <t>04/01/2019</t>
  </si>
  <si>
    <t>Lauradell</t>
  </si>
  <si>
    <t>1</t>
  </si>
  <si>
    <t>72</t>
  </si>
  <si>
    <t>Beverly</t>
  </si>
  <si>
    <t>10/10/2019</t>
  </si>
  <si>
    <t>10/15/2019</t>
  </si>
  <si>
    <t>10/16/2019</t>
  </si>
  <si>
    <t>02/21/2020</t>
  </si>
  <si>
    <t>Parkside Village</t>
  </si>
  <si>
    <t>4</t>
  </si>
  <si>
    <t>56</t>
  </si>
  <si>
    <t>Corvallis</t>
  </si>
  <si>
    <t>02/25/2019</t>
  </si>
  <si>
    <t>02/14/2020</t>
  </si>
  <si>
    <t>02/18/2020</t>
  </si>
  <si>
    <t>04/14/2020</t>
  </si>
  <si>
    <t>05/26/2020</t>
  </si>
  <si>
    <t>2</t>
  </si>
  <si>
    <t>054</t>
  </si>
  <si>
    <t>02/27/2019</t>
  </si>
  <si>
    <t>8/26/2019</t>
  </si>
  <si>
    <t>9/4/2019</t>
  </si>
  <si>
    <t>11/22/2019</t>
  </si>
  <si>
    <t>52</t>
  </si>
  <si>
    <t xml:space="preserve">Carlisle </t>
  </si>
  <si>
    <t>15 - Arts &amp; Crafts</t>
  </si>
  <si>
    <t>02/28/2019</t>
  </si>
  <si>
    <t>02/11/2020</t>
  </si>
  <si>
    <t>02/12/2020</t>
  </si>
  <si>
    <t>97</t>
  </si>
  <si>
    <t>03/16/2019</t>
  </si>
  <si>
    <t>10/14/2019</t>
  </si>
  <si>
    <t>10/18/2019</t>
  </si>
  <si>
    <t>11</t>
  </si>
  <si>
    <t>02/20/2020</t>
  </si>
  <si>
    <t>02/25/2020</t>
  </si>
  <si>
    <t>04/17/2020</t>
  </si>
  <si>
    <t>05/28/2020</t>
  </si>
  <si>
    <t>011</t>
  </si>
  <si>
    <t>03/31/2019</t>
  </si>
  <si>
    <t>05/21/2019</t>
  </si>
  <si>
    <t>05/31/2019</t>
  </si>
  <si>
    <t>06/05/2019</t>
  </si>
  <si>
    <t>07/15/2019</t>
  </si>
  <si>
    <t>036</t>
  </si>
  <si>
    <t>04/13/2019</t>
  </si>
  <si>
    <t>08/27/2019</t>
  </si>
  <si>
    <t>9/6/2019</t>
  </si>
  <si>
    <t>81</t>
  </si>
  <si>
    <t>20 - Colonial</t>
  </si>
  <si>
    <t>04/15/2019</t>
  </si>
  <si>
    <t>091</t>
  </si>
  <si>
    <t>Malvern</t>
  </si>
  <si>
    <t>QA - D - 1 - F</t>
  </si>
  <si>
    <t>03/15/2019</t>
  </si>
  <si>
    <t>03/29/2019</t>
  </si>
  <si>
    <t>04/02/2019</t>
  </si>
  <si>
    <t>5/9/2019</t>
  </si>
  <si>
    <t>051</t>
  </si>
  <si>
    <t>04/25/2019</t>
  </si>
  <si>
    <t>08/30/2019</t>
  </si>
  <si>
    <t>09/10/2019</t>
  </si>
  <si>
    <t>12/2/2019</t>
  </si>
  <si>
    <t>027</t>
  </si>
  <si>
    <t>04/30/2019</t>
  </si>
  <si>
    <t>05/29/2019</t>
  </si>
  <si>
    <t>06/12/2019</t>
  </si>
  <si>
    <t>06/14/2019</t>
  </si>
  <si>
    <t>017</t>
  </si>
  <si>
    <t>05/06/2019</t>
  </si>
  <si>
    <t>06/28/2019</t>
  </si>
  <si>
    <t>8</t>
  </si>
  <si>
    <t>Fulton</t>
  </si>
  <si>
    <t>BSE - Arts &amp; Crafts</t>
  </si>
  <si>
    <t>056</t>
  </si>
  <si>
    <t>05/09/2019</t>
  </si>
  <si>
    <t>09/19/2019</t>
  </si>
  <si>
    <t>12/02/2019</t>
  </si>
  <si>
    <t>06/07/2019</t>
  </si>
  <si>
    <t>08/29/2019</t>
  </si>
  <si>
    <t>9/9/2019</t>
  </si>
  <si>
    <t>12/10/2019</t>
  </si>
  <si>
    <t>46</t>
  </si>
  <si>
    <t>06/08/2019</t>
  </si>
  <si>
    <t>10/03/2019</t>
  </si>
  <si>
    <t>10/09/2019</t>
  </si>
  <si>
    <t>10/24/2019</t>
  </si>
  <si>
    <t>12/11/2019</t>
  </si>
  <si>
    <t>06/18/2019</t>
  </si>
  <si>
    <t>07/05/2019</t>
  </si>
  <si>
    <t>07/16/2019</t>
  </si>
  <si>
    <t>093</t>
  </si>
  <si>
    <t>QA - A - 1 - F</t>
  </si>
  <si>
    <t>30</t>
  </si>
  <si>
    <t>06/26/2019</t>
  </si>
  <si>
    <t>10/25/2019</t>
  </si>
  <si>
    <t>10/28/2019</t>
  </si>
  <si>
    <t>12/12/2019</t>
  </si>
  <si>
    <t>85</t>
  </si>
  <si>
    <t>06/27/2019</t>
  </si>
  <si>
    <t>10/22/2019</t>
  </si>
  <si>
    <t>10/23/2019</t>
  </si>
  <si>
    <t>110</t>
  </si>
  <si>
    <t>06/30/2019</t>
  </si>
  <si>
    <t>03/18/2020</t>
  </si>
  <si>
    <t>089</t>
  </si>
  <si>
    <t>GR - C - 1 - F</t>
  </si>
  <si>
    <t>7</t>
  </si>
  <si>
    <t>07/06/2019</t>
  </si>
  <si>
    <t>02/26/2020</t>
  </si>
  <si>
    <t>02/28/2020</t>
  </si>
  <si>
    <t>106</t>
  </si>
  <si>
    <t>07/09/2019</t>
  </si>
  <si>
    <t>11/12/2019</t>
  </si>
  <si>
    <t>11/14/2019</t>
  </si>
  <si>
    <t>11/19/2019</t>
  </si>
  <si>
    <t>6</t>
  </si>
  <si>
    <t>07/12/2019</t>
  </si>
  <si>
    <t>053</t>
  </si>
  <si>
    <t>07/20/2019</t>
  </si>
  <si>
    <t>09/03/2019</t>
  </si>
  <si>
    <t>09/13/2019</t>
  </si>
  <si>
    <t>12/30/2019</t>
  </si>
  <si>
    <t>077</t>
  </si>
  <si>
    <t>GE - A - 2 - R</t>
  </si>
  <si>
    <t>55</t>
  </si>
  <si>
    <t>Linden III</t>
  </si>
  <si>
    <t>07/22/2019</t>
  </si>
  <si>
    <t>04/02/2020</t>
  </si>
  <si>
    <t>04/08/2020</t>
  </si>
  <si>
    <t>04/09/2020</t>
  </si>
  <si>
    <t>06/01/2020</t>
  </si>
  <si>
    <t>9</t>
  </si>
  <si>
    <t>07/24/2019</t>
  </si>
  <si>
    <t>04/07/2020</t>
  </si>
  <si>
    <t>04/11/2020</t>
  </si>
  <si>
    <t>04/21/2020</t>
  </si>
  <si>
    <t>17</t>
  </si>
  <si>
    <t>07/27/2019</t>
  </si>
  <si>
    <t>03/06/2020</t>
  </si>
  <si>
    <t>055</t>
  </si>
  <si>
    <t>07/28/2019</t>
  </si>
  <si>
    <t>09/20/2019</t>
  </si>
  <si>
    <t>09/23/2019</t>
  </si>
  <si>
    <t>01/06/2020</t>
  </si>
  <si>
    <t>5</t>
  </si>
  <si>
    <t>008</t>
  </si>
  <si>
    <t>07/30/2019</t>
  </si>
  <si>
    <t>08/19/2019</t>
  </si>
  <si>
    <t>08/21/2019</t>
  </si>
  <si>
    <t>9/10/2019</t>
  </si>
  <si>
    <t>003</t>
  </si>
  <si>
    <t>08/03/2019</t>
  </si>
  <si>
    <t>09/12/2019</t>
  </si>
  <si>
    <t>Addendum received 9/12/2019. Needs reengineering. Updated enginering received 9/19/2019.</t>
  </si>
  <si>
    <t>031</t>
  </si>
  <si>
    <t>11/21/2019</t>
  </si>
  <si>
    <t>01/27/2020</t>
  </si>
  <si>
    <t>14</t>
  </si>
  <si>
    <t>08/06/2019</t>
  </si>
  <si>
    <t>04/16/2020</t>
  </si>
  <si>
    <t>04/24/2020</t>
  </si>
  <si>
    <t>99</t>
  </si>
  <si>
    <t>08/16/2019</t>
  </si>
  <si>
    <t>10/31/2019</t>
  </si>
  <si>
    <t>11/04/2019</t>
  </si>
  <si>
    <t>08/28/2019</t>
  </si>
  <si>
    <t>12/04/2019</t>
  </si>
  <si>
    <t>82</t>
  </si>
  <si>
    <t>Helena</t>
  </si>
  <si>
    <t>11/15/2019</t>
  </si>
  <si>
    <t>29</t>
  </si>
  <si>
    <t>12/03/2019</t>
  </si>
  <si>
    <t>16</t>
  </si>
  <si>
    <t>12/19/2019</t>
  </si>
  <si>
    <t>12/27/2019</t>
  </si>
  <si>
    <t>01/24/2020</t>
  </si>
  <si>
    <t>014</t>
  </si>
  <si>
    <t>12/23/2019</t>
  </si>
  <si>
    <t>25</t>
  </si>
  <si>
    <t>09/07/2019</t>
  </si>
  <si>
    <t>01/07/2020</t>
  </si>
  <si>
    <t>03/23/2020</t>
  </si>
  <si>
    <t>basement screened porch</t>
  </si>
  <si>
    <t>13</t>
  </si>
  <si>
    <t>09/16/2019</t>
  </si>
  <si>
    <t>12/26/2019</t>
  </si>
  <si>
    <t>02/03/2020</t>
  </si>
  <si>
    <t>09/22/2019</t>
  </si>
  <si>
    <t>01/16/2020</t>
  </si>
  <si>
    <t>01/20/2020</t>
  </si>
  <si>
    <t>35</t>
  </si>
  <si>
    <t>01/14/2020</t>
  </si>
  <si>
    <t>01/22/2020</t>
  </si>
  <si>
    <t>01/23/2020</t>
  </si>
  <si>
    <t>96</t>
  </si>
  <si>
    <t>Raleigh</t>
  </si>
  <si>
    <t>40 - Arts &amp; Crafts B</t>
  </si>
  <si>
    <t>09/26/2019</t>
  </si>
  <si>
    <t>11/06/2019</t>
  </si>
  <si>
    <t>11/11/2019</t>
  </si>
  <si>
    <t>11/13/2019</t>
  </si>
  <si>
    <t>20</t>
  </si>
  <si>
    <t>09/28/2019</t>
  </si>
  <si>
    <t>12/31/2019</t>
  </si>
  <si>
    <t>10</t>
  </si>
  <si>
    <t>09/30/2019</t>
  </si>
  <si>
    <t>01/08/2020</t>
  </si>
  <si>
    <t>01/17/2020</t>
  </si>
  <si>
    <t>38</t>
  </si>
  <si>
    <t>Hartford II</t>
  </si>
  <si>
    <t>B - Craftsman</t>
  </si>
  <si>
    <t>01/13/2020</t>
  </si>
  <si>
    <t>01/21/2020</t>
  </si>
  <si>
    <t>02/27/2020</t>
  </si>
  <si>
    <t>21</t>
  </si>
  <si>
    <t>04/10/2020</t>
  </si>
  <si>
    <t>32</t>
  </si>
  <si>
    <t>01/02/2020</t>
  </si>
  <si>
    <t>01/09/2020</t>
  </si>
  <si>
    <t>02/04/2020</t>
  </si>
  <si>
    <t>84</t>
  </si>
  <si>
    <t>Grayson</t>
  </si>
  <si>
    <t>10/04/2019</t>
  </si>
  <si>
    <t>12/06/2019</t>
  </si>
  <si>
    <t>22</t>
  </si>
  <si>
    <t>10/17/2019</t>
  </si>
  <si>
    <t>01/15/2020</t>
  </si>
  <si>
    <t>02/19/2020</t>
  </si>
  <si>
    <t>Cypress Creek</t>
  </si>
  <si>
    <t>7B</t>
  </si>
  <si>
    <t>355</t>
  </si>
  <si>
    <t>10/19/2019</t>
  </si>
  <si>
    <t>12/13/2019</t>
  </si>
  <si>
    <t>12/16/2019</t>
  </si>
  <si>
    <t>03/02/2020</t>
  </si>
  <si>
    <t>34</t>
  </si>
  <si>
    <t>01/10/2020</t>
  </si>
  <si>
    <t>02/07/2020</t>
  </si>
  <si>
    <t>garage extension - side</t>
  </si>
  <si>
    <t>83</t>
  </si>
  <si>
    <t>03/31/2020</t>
  </si>
  <si>
    <t>353</t>
  </si>
  <si>
    <t>10/20/2019</t>
  </si>
  <si>
    <t>12/17/2019</t>
  </si>
  <si>
    <t>03/19/2020</t>
  </si>
  <si>
    <t>additional detached single garage</t>
  </si>
  <si>
    <t>10/26/2019</t>
  </si>
  <si>
    <t>01/29/2020</t>
  </si>
  <si>
    <t>02/05/2020</t>
  </si>
  <si>
    <t>03/09/2020</t>
  </si>
  <si>
    <t>33</t>
  </si>
  <si>
    <t>01/03/2020</t>
  </si>
  <si>
    <t>58</t>
  </si>
  <si>
    <t>04/20/2020</t>
  </si>
  <si>
    <t>04/25/2020</t>
  </si>
  <si>
    <t>06/05/2020</t>
  </si>
  <si>
    <t>40</t>
  </si>
  <si>
    <t>11/17/2019</t>
  </si>
  <si>
    <t>03/03/2020</t>
  </si>
  <si>
    <t>65</t>
  </si>
  <si>
    <t>11/18/2019</t>
  </si>
  <si>
    <t>04/27/2020</t>
  </si>
  <si>
    <t>06/06/2020</t>
  </si>
  <si>
    <t>11/23/2019</t>
  </si>
  <si>
    <t>04/15/2020</t>
  </si>
  <si>
    <t>04/22/2020</t>
  </si>
  <si>
    <t>07/06/2020</t>
  </si>
  <si>
    <t>11/25/2019</t>
  </si>
  <si>
    <t>11/29/2019</t>
  </si>
  <si>
    <t>03/24/2020</t>
  </si>
  <si>
    <t>04/01/2020</t>
  </si>
  <si>
    <t>05/08/2020</t>
  </si>
  <si>
    <t>77</t>
  </si>
  <si>
    <t>Newport</t>
  </si>
  <si>
    <t>11/30/2019</t>
  </si>
  <si>
    <t>03/25/2020</t>
  </si>
  <si>
    <t>05/12/2020</t>
  </si>
  <si>
    <t>42</t>
  </si>
  <si>
    <t>01/30/2020</t>
  </si>
  <si>
    <t>025</t>
  </si>
  <si>
    <t>rear covered deck w/ framed walls on side</t>
  </si>
  <si>
    <t>37</t>
  </si>
  <si>
    <t>12/29/2019</t>
  </si>
  <si>
    <t>01/28/2020</t>
  </si>
  <si>
    <t>54</t>
  </si>
  <si>
    <t>04/23/2020</t>
  </si>
  <si>
    <t>04/26/2020</t>
  </si>
  <si>
    <t>06/04/2020</t>
  </si>
  <si>
    <t>01/04/2020</t>
  </si>
  <si>
    <t>3</t>
  </si>
  <si>
    <t>01/19/2020</t>
  </si>
  <si>
    <t>31</t>
  </si>
  <si>
    <t>04/03/2020</t>
  </si>
  <si>
    <t>15</t>
  </si>
  <si>
    <t>Fulton Terrace</t>
  </si>
  <si>
    <t>A - Colonial</t>
  </si>
  <si>
    <t>04/06/2020</t>
  </si>
  <si>
    <t>05/07/2020</t>
  </si>
  <si>
    <t>06/29/2020</t>
  </si>
  <si>
    <t>26</t>
  </si>
  <si>
    <t>06/27/2020</t>
  </si>
  <si>
    <t>01/31/2020</t>
  </si>
  <si>
    <t>03/04/2020</t>
  </si>
  <si>
    <t>03/05/2020</t>
  </si>
  <si>
    <t>03/12/2020</t>
  </si>
  <si>
    <t>04/072020</t>
  </si>
  <si>
    <t>45</t>
  </si>
  <si>
    <t>07/04/2020</t>
  </si>
  <si>
    <t>98</t>
  </si>
  <si>
    <t>20 - Arts &amp; Crafts</t>
  </si>
  <si>
    <t>02/10/2020</t>
  </si>
  <si>
    <t>03/20/2020</t>
  </si>
  <si>
    <t>08/10/2020</t>
  </si>
  <si>
    <t>zero entry</t>
  </si>
  <si>
    <t>18</t>
  </si>
  <si>
    <t>30 - Arts &amp; Crafts</t>
  </si>
  <si>
    <t>04/04/2020</t>
  </si>
  <si>
    <t>06/20/2020</t>
  </si>
  <si>
    <t>03/16/2020</t>
  </si>
  <si>
    <t>03/26/2020</t>
  </si>
  <si>
    <t>59</t>
  </si>
  <si>
    <t>06/08/2020</t>
  </si>
  <si>
    <t>08/05/2020</t>
  </si>
  <si>
    <t>24</t>
  </si>
  <si>
    <t>03/30/2020</t>
  </si>
  <si>
    <t>03/07/2020</t>
  </si>
  <si>
    <t>36</t>
  </si>
  <si>
    <t>03/7/2020</t>
  </si>
  <si>
    <t>03/08/2020</t>
  </si>
  <si>
    <t>43</t>
  </si>
  <si>
    <t>03/14/2020</t>
  </si>
  <si>
    <t>06/10/2020</t>
  </si>
  <si>
    <t>03/15/2020</t>
  </si>
  <si>
    <t>05/21/2020</t>
  </si>
  <si>
    <t>04/30/2020</t>
  </si>
  <si>
    <t>04/19/2020</t>
  </si>
  <si>
    <t>05/01/2020</t>
  </si>
  <si>
    <t>05/11/2020</t>
  </si>
  <si>
    <t>05/29/2020</t>
  </si>
  <si>
    <t>06/02/2020</t>
  </si>
  <si>
    <t>07/15/2020</t>
  </si>
  <si>
    <t>7C</t>
  </si>
  <si>
    <t>349</t>
  </si>
  <si>
    <t>04/29/2020</t>
  </si>
  <si>
    <t>05/13/2020</t>
  </si>
  <si>
    <t>07/23/2020</t>
  </si>
  <si>
    <t>328</t>
  </si>
  <si>
    <t>05/20/2020</t>
  </si>
  <si>
    <t>07/22/2020</t>
  </si>
  <si>
    <t>additional attached single garage</t>
  </si>
  <si>
    <t>19</t>
  </si>
  <si>
    <t>06/03/2020</t>
  </si>
  <si>
    <t>39</t>
  </si>
  <si>
    <t>07/03/2020</t>
  </si>
  <si>
    <t>07/05/2020</t>
  </si>
  <si>
    <t>41</t>
  </si>
  <si>
    <t>B - Folk Victorian</t>
  </si>
  <si>
    <t>05/14/2020</t>
  </si>
  <si>
    <t>08/28/2020</t>
  </si>
  <si>
    <t>09/03/2020</t>
  </si>
  <si>
    <t>09/08/2020</t>
  </si>
  <si>
    <t>10/06/2020</t>
  </si>
  <si>
    <t>05/15/2020</t>
  </si>
  <si>
    <t>06/09/2020</t>
  </si>
  <si>
    <t>08/20/2020</t>
  </si>
  <si>
    <t>extended family room</t>
  </si>
  <si>
    <t>346</t>
  </si>
  <si>
    <t>Savannah</t>
  </si>
  <si>
    <t>05/16/2020</t>
  </si>
  <si>
    <t>06/19/2020</t>
  </si>
  <si>
    <t>06/22/2020</t>
  </si>
  <si>
    <t>07/30/2020</t>
  </si>
  <si>
    <t>06/18/2020</t>
  </si>
  <si>
    <t>08/01/2020</t>
  </si>
  <si>
    <t>73</t>
  </si>
  <si>
    <t>05/22/2020</t>
  </si>
  <si>
    <t>07/16/2020</t>
  </si>
  <si>
    <t>44</t>
  </si>
  <si>
    <t>06/11/2020</t>
  </si>
  <si>
    <t>06/17/2020</t>
  </si>
  <si>
    <t>05/23/2020</t>
  </si>
  <si>
    <t>06/16/2020</t>
  </si>
  <si>
    <t>06/24/2020</t>
  </si>
  <si>
    <t>74</t>
  </si>
  <si>
    <t>Hadley</t>
  </si>
  <si>
    <t>05/24/2020</t>
  </si>
  <si>
    <t>06/25/2020</t>
  </si>
  <si>
    <t>McRea &amp; Lacy</t>
  </si>
  <si>
    <t>001</t>
  </si>
  <si>
    <t>Laurel</t>
  </si>
  <si>
    <t>——</t>
  </si>
  <si>
    <t>05/27/2020</t>
  </si>
  <si>
    <t>10/07/2019</t>
  </si>
  <si>
    <t>McRae &amp; Lacy</t>
  </si>
  <si>
    <t>06/15/2020</t>
  </si>
  <si>
    <t>05/31/2020</t>
  </si>
  <si>
    <t>06/26/2020</t>
  </si>
  <si>
    <t>08/04/2020</t>
  </si>
  <si>
    <t>20 - Craftsman</t>
  </si>
  <si>
    <t>09/26/2020</t>
  </si>
  <si>
    <t xml:space="preserve"> </t>
  </si>
  <si>
    <t>Ford's Colony</t>
  </si>
  <si>
    <t>S3</t>
  </si>
  <si>
    <t>272</t>
  </si>
  <si>
    <t>06/30/2020</t>
  </si>
  <si>
    <t>12/29/2020</t>
  </si>
  <si>
    <t>07/02/2020</t>
  </si>
  <si>
    <t>07/01/2020</t>
  </si>
  <si>
    <t>358</t>
  </si>
  <si>
    <t>06/07/2020</t>
  </si>
  <si>
    <t>07/10/2020</t>
  </si>
  <si>
    <t>07/20/2020</t>
  </si>
  <si>
    <t>08/14/2020</t>
  </si>
  <si>
    <t>06/12/2020</t>
  </si>
  <si>
    <t>07/08/2020</t>
  </si>
  <si>
    <t>06/14/2020</t>
  </si>
  <si>
    <t>002</t>
  </si>
  <si>
    <t>08/25/2020</t>
  </si>
  <si>
    <t>10/23/2020</t>
  </si>
  <si>
    <t>08/06/2020</t>
  </si>
  <si>
    <t>08/13/2020</t>
  </si>
  <si>
    <t>08/15/2020</t>
  </si>
  <si>
    <t>08/18/2020</t>
  </si>
  <si>
    <t>The Parke @ Cypress Creek</t>
  </si>
  <si>
    <t>Easton</t>
  </si>
  <si>
    <t>11/02/2020</t>
  </si>
  <si>
    <t>11/13/2020</t>
  </si>
  <si>
    <t>02/08/2021</t>
  </si>
  <si>
    <t>04/02/2021</t>
  </si>
  <si>
    <t>07/17/2020</t>
  </si>
  <si>
    <t>07/18/2020</t>
  </si>
  <si>
    <t>08/11/2020</t>
  </si>
  <si>
    <t>49</t>
  </si>
  <si>
    <t>10/08/2020</t>
  </si>
  <si>
    <t>10/12/2020</t>
  </si>
  <si>
    <t>10/15/2020</t>
  </si>
  <si>
    <t>10/28/2020</t>
  </si>
  <si>
    <t>11/16/2020</t>
  </si>
  <si>
    <t>zero entry garage / slab on grade</t>
  </si>
  <si>
    <t>64</t>
  </si>
  <si>
    <t>20 - Arts &amp; Crafts A</t>
  </si>
  <si>
    <t>07/21/2020</t>
  </si>
  <si>
    <t>08/12/2020</t>
  </si>
  <si>
    <t>78</t>
  </si>
  <si>
    <t>09/22/2020</t>
  </si>
  <si>
    <t>10/20/2020</t>
  </si>
  <si>
    <t>10/30/2020</t>
  </si>
  <si>
    <t>03/29/2021</t>
  </si>
  <si>
    <t>28</t>
  </si>
  <si>
    <t>07/09/2020</t>
  </si>
  <si>
    <t>09/09/2020</t>
  </si>
  <si>
    <t>09/14/2020</t>
  </si>
  <si>
    <t>09/29/2020</t>
  </si>
  <si>
    <t>338</t>
  </si>
  <si>
    <t>Westminster</t>
  </si>
  <si>
    <t>07/13/2020</t>
  </si>
  <si>
    <t>08/26/2020</t>
  </si>
  <si>
    <t>09/25/2020</t>
  </si>
  <si>
    <t>23</t>
  </si>
  <si>
    <t>08/21/2020</t>
  </si>
  <si>
    <t>08/24/2020</t>
  </si>
  <si>
    <t>09/16/2020</t>
  </si>
  <si>
    <t>60</t>
  </si>
  <si>
    <t>07/19/2020</t>
  </si>
  <si>
    <t>08/07/2020</t>
  </si>
  <si>
    <t>09/04/2020</t>
  </si>
  <si>
    <t>09/10/2020</t>
  </si>
  <si>
    <t>09/30/2020</t>
  </si>
  <si>
    <t>94</t>
  </si>
  <si>
    <t>40 - New England</t>
  </si>
  <si>
    <t>07/25/2020</t>
  </si>
  <si>
    <t>08/19/2020</t>
  </si>
  <si>
    <t>348</t>
  </si>
  <si>
    <t>07/26/2020</t>
  </si>
  <si>
    <t>11/06/2020</t>
  </si>
  <si>
    <t>11/09/2020</t>
  </si>
  <si>
    <t>11/23/2020</t>
  </si>
  <si>
    <t>12/03/2020</t>
  </si>
  <si>
    <t>12/18/2020</t>
  </si>
  <si>
    <t>68</t>
  </si>
  <si>
    <t>Manchester</t>
  </si>
  <si>
    <t>07/31/2020</t>
  </si>
  <si>
    <t>09/28/2020</t>
  </si>
  <si>
    <t>10/26/2020</t>
  </si>
  <si>
    <t>345</t>
  </si>
  <si>
    <t>09/02/2020</t>
  </si>
  <si>
    <t>Givens Farm</t>
  </si>
  <si>
    <t>12</t>
  </si>
  <si>
    <t>92</t>
  </si>
  <si>
    <t>08/09/2020</t>
  </si>
  <si>
    <t>09/15/2020</t>
  </si>
  <si>
    <t>01/18/2021</t>
  </si>
  <si>
    <t>93</t>
  </si>
  <si>
    <t>A - Folk Victorian</t>
  </si>
  <si>
    <t>09/11/2020</t>
  </si>
  <si>
    <t>01/07/2021</t>
  </si>
  <si>
    <t>11/04/2020</t>
  </si>
  <si>
    <t>12/30/2020</t>
  </si>
  <si>
    <t>basement (old style)</t>
  </si>
  <si>
    <t>11/03/2020</t>
  </si>
  <si>
    <t>11/05/2020</t>
  </si>
  <si>
    <t>12/10/2020</t>
  </si>
  <si>
    <t>09/01/2020</t>
  </si>
  <si>
    <t>10/19/2020</t>
  </si>
  <si>
    <t>Lankford Crossing</t>
  </si>
  <si>
    <t>10/29/2020</t>
  </si>
  <si>
    <t>12/01/2020</t>
  </si>
  <si>
    <t>08/27/2020</t>
  </si>
  <si>
    <t>11/11/2020</t>
  </si>
  <si>
    <t>11/17/2020</t>
  </si>
  <si>
    <t>12/11/2020</t>
  </si>
  <si>
    <t>48</t>
  </si>
  <si>
    <t>10/01/2020</t>
  </si>
  <si>
    <t>10/05/2020</t>
  </si>
  <si>
    <t>11/24/2020</t>
  </si>
  <si>
    <t>11/01/2020</t>
  </si>
  <si>
    <t>11/18/2020</t>
  </si>
  <si>
    <t>08/29/2020</t>
  </si>
  <si>
    <t>11/20/2020</t>
  </si>
  <si>
    <t>12/28/2020</t>
  </si>
  <si>
    <t>08/30/2020</t>
  </si>
  <si>
    <t>57</t>
  </si>
  <si>
    <t>08/31/2020</t>
  </si>
  <si>
    <t>10/13/2020</t>
  </si>
  <si>
    <t>10/14/2020</t>
  </si>
  <si>
    <t>10/21/2020</t>
  </si>
  <si>
    <t>63</t>
  </si>
  <si>
    <t>10/22/2020</t>
  </si>
  <si>
    <t>09/13/2020</t>
  </si>
  <si>
    <t>10/31/2020</t>
  </si>
  <si>
    <t>11/10/2020</t>
  </si>
  <si>
    <t>11/12/2020</t>
  </si>
  <si>
    <t>12/04/2020</t>
  </si>
  <si>
    <t>01/27/2021</t>
  </si>
  <si>
    <t xml:space="preserve">backup generator </t>
  </si>
  <si>
    <t>327</t>
  </si>
  <si>
    <t>09/27/2020</t>
  </si>
  <si>
    <t>12/21/2020</t>
  </si>
  <si>
    <t>01/29/2021</t>
  </si>
  <si>
    <t>90</t>
  </si>
  <si>
    <t>91</t>
  </si>
  <si>
    <t>10/27/2020</t>
  </si>
  <si>
    <t>02/02/2021</t>
  </si>
  <si>
    <t>10/04/2020</t>
  </si>
  <si>
    <t>2fl</t>
  </si>
  <si>
    <t>11/15/2020</t>
  </si>
  <si>
    <t>11/19/2020</t>
  </si>
  <si>
    <t>10/10/2020</t>
  </si>
  <si>
    <t>12/16/2020</t>
  </si>
  <si>
    <t>backup generator, 2fl</t>
  </si>
  <si>
    <t>86</t>
  </si>
  <si>
    <t>10/11/2020</t>
  </si>
  <si>
    <t>12/17/2020</t>
  </si>
  <si>
    <t>02/24/2021</t>
  </si>
  <si>
    <t>11/08/2020</t>
  </si>
  <si>
    <t>10/16/2020</t>
  </si>
  <si>
    <t>11/30/2020</t>
  </si>
  <si>
    <t>01/21/2021</t>
  </si>
  <si>
    <t>double sided fireplace / nana wall</t>
  </si>
  <si>
    <t>341</t>
  </si>
  <si>
    <t>10/25/2020</t>
  </si>
  <si>
    <t>12/22/2020</t>
  </si>
  <si>
    <t>01/08/2021</t>
  </si>
  <si>
    <t>03/15/2021</t>
  </si>
  <si>
    <t>attic</t>
  </si>
  <si>
    <t>12/07/2020</t>
  </si>
  <si>
    <t>12/15/2020</t>
  </si>
  <si>
    <t>01/06/2021</t>
  </si>
  <si>
    <t>113</t>
  </si>
  <si>
    <t>01/05/2021</t>
  </si>
  <si>
    <t>01/11/2021</t>
  </si>
  <si>
    <t>05/14/2021</t>
  </si>
  <si>
    <t>12/14/2020</t>
  </si>
  <si>
    <t>351</t>
  </si>
  <si>
    <t>03/04/2021</t>
  </si>
  <si>
    <t>ult. Mbath / alt. 2nd floor / 2' ext</t>
  </si>
  <si>
    <t>62</t>
  </si>
  <si>
    <t>01/26/2021</t>
  </si>
  <si>
    <t>01/04/2021</t>
  </si>
  <si>
    <t>01/13/2021</t>
  </si>
  <si>
    <t>02/04/2021</t>
  </si>
  <si>
    <t>w/ custom elevation &amp; Florida room</t>
  </si>
  <si>
    <t>01/14/2021</t>
  </si>
  <si>
    <t>131</t>
  </si>
  <si>
    <t>02/23/2021</t>
  </si>
  <si>
    <t>03/03/2021</t>
  </si>
  <si>
    <t>04/14/2021</t>
  </si>
  <si>
    <t>extend floor system under utility room</t>
  </si>
  <si>
    <t>79</t>
  </si>
  <si>
    <t>Stamford</t>
  </si>
  <si>
    <t>35 - Cottage</t>
  </si>
  <si>
    <t>12/06/2020</t>
  </si>
  <si>
    <t>02/22/2021</t>
  </si>
  <si>
    <t>03/24/2021</t>
  </si>
  <si>
    <t>04/27/2021</t>
  </si>
  <si>
    <t>02/19/2021</t>
  </si>
  <si>
    <t>04/01/2021</t>
  </si>
  <si>
    <t>12/13/2020</t>
  </si>
  <si>
    <t>02/03/2021</t>
  </si>
  <si>
    <t>02/27/2021</t>
  </si>
  <si>
    <t>03/10/2021</t>
  </si>
  <si>
    <t>04/15/2021</t>
  </si>
  <si>
    <t>132</t>
  </si>
  <si>
    <t>02/25/2021</t>
  </si>
  <si>
    <t>03/05/2021</t>
  </si>
  <si>
    <t>courtyard walls</t>
  </si>
  <si>
    <t>00</t>
  </si>
  <si>
    <t>233</t>
  </si>
  <si>
    <t>12/23/2020</t>
  </si>
  <si>
    <t>04/26/2021</t>
  </si>
  <si>
    <t>12/27/2020</t>
  </si>
  <si>
    <t>01/17/2021</t>
  </si>
  <si>
    <t>01/25/2021</t>
  </si>
  <si>
    <t>01/20/2021</t>
  </si>
  <si>
    <t>03/11/2021</t>
  </si>
  <si>
    <t>50</t>
  </si>
  <si>
    <t>01/03/2021</t>
  </si>
  <si>
    <t>01/19/2021</t>
  </si>
  <si>
    <t>66</t>
  </si>
  <si>
    <t>40 - Folk Victorian</t>
  </si>
  <si>
    <t>02/12/2021</t>
  </si>
  <si>
    <t>03/08/2021</t>
  </si>
  <si>
    <t>04/16/2021</t>
  </si>
  <si>
    <t>149</t>
  </si>
  <si>
    <t>01/22/2021</t>
  </si>
  <si>
    <t>03/02/2021</t>
  </si>
  <si>
    <t>05/11/2021</t>
  </si>
  <si>
    <t>69</t>
  </si>
  <si>
    <t>01/28/2021</t>
  </si>
  <si>
    <t>04/28/2021</t>
  </si>
  <si>
    <t>05/25/2021</t>
  </si>
  <si>
    <t>extend family room; florida room</t>
  </si>
  <si>
    <t>01/30/2021</t>
  </si>
  <si>
    <t>03/12/2021</t>
  </si>
  <si>
    <t>03/23/2021</t>
  </si>
  <si>
    <t>03/09/2021</t>
  </si>
  <si>
    <t>03/30/2021</t>
  </si>
  <si>
    <t>04/29/2021</t>
  </si>
  <si>
    <t>04/22/2021</t>
  </si>
  <si>
    <t>02/05/2021</t>
  </si>
  <si>
    <t>03/25/2021</t>
  </si>
  <si>
    <t>04/12/2021</t>
  </si>
  <si>
    <t>07/07/2021</t>
  </si>
  <si>
    <t>terrace basement; covered deck</t>
  </si>
  <si>
    <t>03/31/2021</t>
  </si>
  <si>
    <t>04/07/2021</t>
  </si>
  <si>
    <t>05/07/2021</t>
  </si>
  <si>
    <t>02/28/2021</t>
  </si>
  <si>
    <t>04/05/2021</t>
  </si>
  <si>
    <t>04/06/2021</t>
  </si>
  <si>
    <t>04/19/2021</t>
  </si>
  <si>
    <t>05/13/2021</t>
  </si>
  <si>
    <t>breakfast nook extension</t>
  </si>
  <si>
    <t>361</t>
  </si>
  <si>
    <t>03/16/2021</t>
  </si>
  <si>
    <t>03/17/2021</t>
  </si>
  <si>
    <t>05/10/2021</t>
  </si>
  <si>
    <t>06/16/2021</t>
  </si>
  <si>
    <t>extend raised patio</t>
  </si>
  <si>
    <t>04/08/2021</t>
  </si>
  <si>
    <t>04/21/2021</t>
  </si>
  <si>
    <t>05/27/2021</t>
  </si>
  <si>
    <t>343</t>
  </si>
  <si>
    <t>05/17/2021</t>
  </si>
  <si>
    <t>06/28/2021</t>
  </si>
  <si>
    <t>garage extension, family extension</t>
  </si>
  <si>
    <t>363</t>
  </si>
  <si>
    <t>04/04/2021</t>
  </si>
  <si>
    <t>05/19/2021</t>
  </si>
  <si>
    <t>05/20/2021</t>
  </si>
  <si>
    <t>06/30/2021</t>
  </si>
  <si>
    <t>bedroom above garage</t>
  </si>
  <si>
    <t>391</t>
  </si>
  <si>
    <t>03/21/2021</t>
  </si>
  <si>
    <t>04/20/2021</t>
  </si>
  <si>
    <t>06/02/2021</t>
  </si>
  <si>
    <t>06/07/2021</t>
  </si>
  <si>
    <t>07/08/2021</t>
  </si>
  <si>
    <t>03/22/2021</t>
  </si>
  <si>
    <t>04/09/2021</t>
  </si>
  <si>
    <t>05/21/2021</t>
  </si>
  <si>
    <t>07/09/2021</t>
  </si>
  <si>
    <t>storage above garage; generator</t>
  </si>
  <si>
    <t>07/14/2021</t>
  </si>
  <si>
    <t>zero entry garage, add bathroom; generator</t>
  </si>
  <si>
    <t>06/08/2021</t>
  </si>
  <si>
    <t>07/01/2021</t>
  </si>
  <si>
    <t>357</t>
  </si>
  <si>
    <t>A - European</t>
  </si>
  <si>
    <t>04/11/2021</t>
  </si>
  <si>
    <t>04/30/2021</t>
  </si>
  <si>
    <t>06/18/2021</t>
  </si>
  <si>
    <t>07/19/2021</t>
  </si>
  <si>
    <t>364</t>
  </si>
  <si>
    <t>06/10/2021</t>
  </si>
  <si>
    <t>06/14/2021</t>
  </si>
  <si>
    <t>07/21/2021</t>
  </si>
  <si>
    <t>04/24/2021</t>
  </si>
  <si>
    <t>06/01/2021</t>
  </si>
  <si>
    <t>117</t>
  </si>
  <si>
    <t>04/25/2021</t>
  </si>
  <si>
    <t>05/12/2021</t>
  </si>
  <si>
    <t>05/18/2021</t>
  </si>
  <si>
    <t>2ft rear extension, serenity bath, screened porch</t>
  </si>
  <si>
    <t>144</t>
  </si>
  <si>
    <t>06/23/2021</t>
  </si>
  <si>
    <t>06/24/2021</t>
  </si>
  <si>
    <t>07/12/2021</t>
  </si>
  <si>
    <t>08/03/2021</t>
  </si>
  <si>
    <t>06/22/2021</t>
  </si>
  <si>
    <t>274</t>
  </si>
  <si>
    <t>06/09/2021</t>
  </si>
  <si>
    <t>06/21/2021</t>
  </si>
  <si>
    <t>07/27/2021</t>
  </si>
  <si>
    <t>12/15/2021</t>
  </si>
  <si>
    <t>121</t>
  </si>
  <si>
    <t>05/15/2021</t>
  </si>
  <si>
    <t>06/25/2021</t>
  </si>
  <si>
    <t>06/05/2021</t>
  </si>
  <si>
    <t>07/13/2021</t>
  </si>
  <si>
    <t>07/20/2021</t>
  </si>
  <si>
    <t>08/10/2021</t>
  </si>
  <si>
    <t>340</t>
  </si>
  <si>
    <t>06/29/2021</t>
  </si>
  <si>
    <t>08/25/2021</t>
  </si>
  <si>
    <t>360</t>
  </si>
  <si>
    <t>07/15/2021</t>
  </si>
  <si>
    <t>08/02/2021</t>
  </si>
  <si>
    <t>10/7/2021</t>
  </si>
  <si>
    <t>07/26/2021</t>
  </si>
  <si>
    <t>123</t>
  </si>
  <si>
    <t>07/28/2021</t>
  </si>
  <si>
    <t>08/12/2021</t>
  </si>
  <si>
    <t>47</t>
  </si>
  <si>
    <t>07/16/2021</t>
  </si>
  <si>
    <t>08/23/2021</t>
  </si>
  <si>
    <t>51</t>
  </si>
  <si>
    <t>07/23/2021</t>
  </si>
  <si>
    <t>07/29/2021</t>
  </si>
  <si>
    <t>07/30/2021</t>
  </si>
  <si>
    <t>08/30/2021</t>
  </si>
  <si>
    <t>extra morning room</t>
  </si>
  <si>
    <t>142</t>
  </si>
  <si>
    <t>07/25/2021</t>
  </si>
  <si>
    <t>08/13/2021</t>
  </si>
  <si>
    <t>08/17/2021</t>
  </si>
  <si>
    <t>08/24/2021</t>
  </si>
  <si>
    <t>09/20/2021</t>
  </si>
  <si>
    <t>09/07/2021</t>
  </si>
  <si>
    <t>09/08/2021</t>
  </si>
  <si>
    <t>09/15/2021</t>
  </si>
  <si>
    <t>09/16/2021</t>
  </si>
  <si>
    <t>10/13/2021</t>
  </si>
  <si>
    <t>08/26/2021</t>
  </si>
  <si>
    <t>09/01/2021</t>
  </si>
  <si>
    <t>09/09/2021</t>
  </si>
  <si>
    <t>09/28/2021</t>
  </si>
  <si>
    <t>120</t>
  </si>
  <si>
    <t>09/02/2021</t>
  </si>
  <si>
    <t>attic above garage; custom screened porch / deck</t>
  </si>
  <si>
    <t>114</t>
  </si>
  <si>
    <t>08/29/2021</t>
  </si>
  <si>
    <t>09/14/2021</t>
  </si>
  <si>
    <t>10/22/2021</t>
  </si>
  <si>
    <t>10/27/2021</t>
  </si>
  <si>
    <t>12/06/2021</t>
  </si>
  <si>
    <t>custom front porch, bay window</t>
  </si>
  <si>
    <t>126</t>
  </si>
  <si>
    <t>09/23/2021</t>
  </si>
  <si>
    <t>09/24/2021</t>
  </si>
  <si>
    <t>09/27/2021</t>
  </si>
  <si>
    <t>10/05/2021</t>
  </si>
  <si>
    <t>11/08/2021</t>
  </si>
  <si>
    <t>alt. drop zone</t>
  </si>
  <si>
    <t>09/13/2021</t>
  </si>
  <si>
    <t>10/18/2021</t>
  </si>
  <si>
    <t>10/20/2021</t>
  </si>
  <si>
    <t>11/22/2021</t>
  </si>
  <si>
    <t>custom elevation, stoop</t>
  </si>
  <si>
    <t>102</t>
  </si>
  <si>
    <t>09/19/2021</t>
  </si>
  <si>
    <t>11/04/2021</t>
  </si>
  <si>
    <t>12/02/2021</t>
  </si>
  <si>
    <t>Folk Victorian</t>
  </si>
  <si>
    <t>09/21/2021</t>
  </si>
  <si>
    <t>10/17/2021</t>
  </si>
  <si>
    <t>Riverside</t>
  </si>
  <si>
    <t>Parker</t>
  </si>
  <si>
    <t>Blacksburg</t>
  </si>
  <si>
    <t>11/05/2021</t>
  </si>
  <si>
    <t>basement, lanai</t>
  </si>
  <si>
    <t>10/29/2021</t>
  </si>
  <si>
    <t>11/02/2021</t>
  </si>
  <si>
    <t>11/12/2021</t>
  </si>
  <si>
    <t>11/17/2021</t>
  </si>
  <si>
    <t>Colonial</t>
  </si>
  <si>
    <t>HBS</t>
  </si>
  <si>
    <t>Bolen</t>
  </si>
  <si>
    <t>Goochland</t>
  </si>
  <si>
    <t>12/13/2021</t>
  </si>
  <si>
    <t>148</t>
  </si>
  <si>
    <t>60 - Farmhouse</t>
  </si>
  <si>
    <t>10/08/2021</t>
  </si>
  <si>
    <t>10/26/2021</t>
  </si>
  <si>
    <t>11/19/2021</t>
  </si>
  <si>
    <t>11/29/2021</t>
  </si>
  <si>
    <t>01/04/2022</t>
  </si>
  <si>
    <t>custom bathroom, corner pantry</t>
  </si>
  <si>
    <t>130</t>
  </si>
  <si>
    <t>Bradford</t>
  </si>
  <si>
    <t>12/03/2021</t>
  </si>
  <si>
    <t>12/10/2021</t>
  </si>
  <si>
    <t>12/20/2021</t>
  </si>
  <si>
    <t>134</t>
  </si>
  <si>
    <t>10/21/2021</t>
  </si>
  <si>
    <t>11/11/2021</t>
  </si>
  <si>
    <t>11/15/2021</t>
  </si>
  <si>
    <t>11/16/2021</t>
  </si>
  <si>
    <t>01/10/2022</t>
  </si>
  <si>
    <t>alt second floor, additional bathroom</t>
  </si>
  <si>
    <t>108</t>
  </si>
  <si>
    <t>Craftsman</t>
  </si>
  <si>
    <t>12/14/2021</t>
  </si>
  <si>
    <t>12/17/2021</t>
  </si>
  <si>
    <t>105</t>
  </si>
  <si>
    <t>12/21/2021</t>
  </si>
  <si>
    <t>129</t>
  </si>
  <si>
    <t>Arts &amp; Crafts B</t>
  </si>
  <si>
    <t>11/10/2021</t>
  </si>
  <si>
    <t>11/30/2021</t>
  </si>
  <si>
    <t>Struc Tech</t>
  </si>
  <si>
    <t>Hanover</t>
  </si>
  <si>
    <t>12/07/2021</t>
  </si>
  <si>
    <t>Ginter Park</t>
  </si>
  <si>
    <t>Traditional</t>
  </si>
  <si>
    <t>11/23/2021</t>
  </si>
  <si>
    <t>12/01/2021</t>
  </si>
  <si>
    <t>Koontz</t>
  </si>
  <si>
    <t>12/23/2021</t>
  </si>
  <si>
    <t>01/16/2022</t>
  </si>
  <si>
    <t>01/06/2022</t>
  </si>
  <si>
    <t>12/08/2021</t>
  </si>
  <si>
    <t>12/27/2021</t>
  </si>
  <si>
    <t>Caroline</t>
  </si>
  <si>
    <t>12/09/2021</t>
  </si>
  <si>
    <t>12/16/2021</t>
  </si>
  <si>
    <t>01/12/2022</t>
  </si>
  <si>
    <t>95</t>
  </si>
  <si>
    <t>09/07/2020</t>
  </si>
  <si>
    <t>Arts &amp; Crafts</t>
  </si>
  <si>
    <t>11/18/2021</t>
  </si>
  <si>
    <t>01/03/2022</t>
  </si>
  <si>
    <t>01/05/2022</t>
  </si>
  <si>
    <t>Chesterfield</t>
  </si>
  <si>
    <t>primary bed bay window, custom guest bed / dining layout</t>
  </si>
  <si>
    <t>Cardinal</t>
  </si>
  <si>
    <t>waiting on recordation</t>
  </si>
  <si>
    <t>01/07/2022</t>
  </si>
  <si>
    <t>12/29/2021</t>
  </si>
  <si>
    <t>12/30/2021</t>
  </si>
  <si>
    <t>triple sliding door, CMU basement w/ framed wall, double sided interior fireplace, sewage ejection system</t>
  </si>
  <si>
    <t>11/20/2021</t>
  </si>
  <si>
    <t>320</t>
  </si>
  <si>
    <t>Wellington II</t>
  </si>
  <si>
    <t>11/27/2021</t>
  </si>
  <si>
    <t>12/31/2021</t>
  </si>
  <si>
    <t>12/28/2021</t>
  </si>
  <si>
    <t>1/11/2022</t>
  </si>
  <si>
    <t>116</t>
  </si>
  <si>
    <t>Row at Westhampton</t>
  </si>
  <si>
    <t>1-7</t>
  </si>
  <si>
    <t>Richmond</t>
  </si>
  <si>
    <t>8-14</t>
  </si>
  <si>
    <t>Art &amp; Crafts</t>
  </si>
  <si>
    <t>waiting on recordation; primary bed bay window, custom guest bed / dining layout</t>
  </si>
  <si>
    <t>10/25/2021</t>
  </si>
  <si>
    <t>attic w/ pull-down, extended WIC &amp; laundry, laundry pocket door</t>
  </si>
  <si>
    <t>custom second floor, custom first floor, screened porch, NanaWall (on first draft)</t>
  </si>
  <si>
    <t>139</t>
  </si>
  <si>
    <t>12/11/2021</t>
  </si>
  <si>
    <t>145</t>
  </si>
  <si>
    <t>Hawthorne</t>
  </si>
  <si>
    <t>12/18/2021</t>
  </si>
  <si>
    <t>lot fit issue</t>
  </si>
  <si>
    <t>128</t>
  </si>
  <si>
    <t>12/22/2021</t>
  </si>
  <si>
    <t>01/14/2022</t>
  </si>
  <si>
    <t>80</t>
  </si>
  <si>
    <t>1/13/2022</t>
  </si>
  <si>
    <t>DFI</t>
  </si>
  <si>
    <t>Hassel</t>
  </si>
  <si>
    <t>0</t>
  </si>
  <si>
    <t>229</t>
  </si>
  <si>
    <t>attached shed</t>
  </si>
  <si>
    <t>101</t>
  </si>
  <si>
    <t>140</t>
  </si>
  <si>
    <t>1/18/20022</t>
  </si>
  <si>
    <t>125</t>
  </si>
  <si>
    <t>01/09/2022</t>
  </si>
  <si>
    <t>138</t>
  </si>
  <si>
    <t>01/13/2022</t>
  </si>
  <si>
    <t>The Meadows</t>
  </si>
  <si>
    <t>53</t>
  </si>
  <si>
    <t>Westfield</t>
  </si>
  <si>
    <t>Gay &amp; Neel</t>
  </si>
  <si>
    <t>sales center, outdoor brick kitchen</t>
  </si>
  <si>
    <t>27</t>
  </si>
  <si>
    <t>318</t>
  </si>
  <si>
    <t>319</t>
  </si>
  <si>
    <t>MODEL</t>
  </si>
  <si>
    <t>03/17/2020</t>
  </si>
  <si>
    <t>sales center</t>
  </si>
  <si>
    <t>70 - Coastal</t>
  </si>
  <si>
    <t>02/15/2021</t>
  </si>
  <si>
    <t>03/01/2021</t>
  </si>
  <si>
    <t>136</t>
  </si>
  <si>
    <t>03/18/2021</t>
  </si>
  <si>
    <t>078</t>
  </si>
  <si>
    <t>GR - B - 2 - R</t>
  </si>
  <si>
    <t>SPEC</t>
  </si>
  <si>
    <t>079</t>
  </si>
  <si>
    <t>QA - D - 2 - F</t>
  </si>
  <si>
    <t>080</t>
  </si>
  <si>
    <t>GE - C - 2 - R</t>
  </si>
  <si>
    <t>2/7/2019</t>
  </si>
  <si>
    <t>081</t>
  </si>
  <si>
    <t>QA - B - 2 - F</t>
  </si>
  <si>
    <t>082</t>
  </si>
  <si>
    <t>N.Blinn</t>
  </si>
  <si>
    <t>John Rolfe Square</t>
  </si>
  <si>
    <t>Culpepper Landing</t>
  </si>
  <si>
    <t>634</t>
  </si>
  <si>
    <t>783</t>
  </si>
  <si>
    <t>Wellesley</t>
  </si>
  <si>
    <t>030</t>
  </si>
  <si>
    <r>
      <t xml:space="preserve">03/01/2019   </t>
    </r>
    <r>
      <rPr>
        <i/>
        <sz val="12"/>
        <color theme="1"/>
        <rFont val="Garamond"/>
        <family val="1"/>
      </rPr>
      <t>04/02/2019</t>
    </r>
  </si>
  <si>
    <t>03/08/2019</t>
  </si>
  <si>
    <t>County notes: Front porch must be 6' deep. Re-sent to eng on 04/02.</t>
  </si>
  <si>
    <t>090</t>
  </si>
  <si>
    <t>Westmoreland</t>
  </si>
  <si>
    <t>GE - E - 1 - R</t>
  </si>
  <si>
    <t>092</t>
  </si>
  <si>
    <t>GR - D - 1 - F</t>
  </si>
  <si>
    <t>094</t>
  </si>
  <si>
    <t>GE - B - 1 - F</t>
  </si>
  <si>
    <t>083</t>
  </si>
  <si>
    <t>QA - A - 2 - F</t>
  </si>
  <si>
    <t>04/17/2019</t>
  </si>
  <si>
    <t>5/17/2019</t>
  </si>
  <si>
    <t>084</t>
  </si>
  <si>
    <t>GE - D - 2 - R</t>
  </si>
  <si>
    <t>085</t>
  </si>
  <si>
    <t>GR - C - 2 - F</t>
  </si>
  <si>
    <t>086</t>
  </si>
  <si>
    <t>GE - B - 2 - F</t>
  </si>
  <si>
    <t>087</t>
  </si>
  <si>
    <t>QA - B - 2 - R</t>
  </si>
  <si>
    <t>088</t>
  </si>
  <si>
    <t>GR - D - 2 - F</t>
  </si>
  <si>
    <t>04/29/2019</t>
  </si>
  <si>
    <t>05/23/2019</t>
  </si>
  <si>
    <t>022</t>
  </si>
  <si>
    <t>010</t>
  </si>
  <si>
    <t>05/30/2019</t>
  </si>
  <si>
    <t>07/10/2019</t>
  </si>
  <si>
    <t>095</t>
  </si>
  <si>
    <t>QA -B - 1 - F</t>
  </si>
  <si>
    <t>08/12/2019</t>
  </si>
  <si>
    <t>09/06/2019</t>
  </si>
  <si>
    <t>09/09/2019</t>
  </si>
  <si>
    <t>096</t>
  </si>
  <si>
    <t>GR - B - 1 - R</t>
  </si>
  <si>
    <t>097</t>
  </si>
  <si>
    <t>098</t>
  </si>
  <si>
    <t>QA - C - 1 - F</t>
  </si>
  <si>
    <t>099</t>
  </si>
  <si>
    <t>GE - A - 1 - F</t>
  </si>
  <si>
    <t>100</t>
  </si>
  <si>
    <t>QA - A - 1 - R</t>
  </si>
  <si>
    <t>GR - A - 1 - F</t>
  </si>
  <si>
    <t>GE - C - 1 - F</t>
  </si>
  <si>
    <t>Southaven</t>
  </si>
  <si>
    <t>12/20/2019</t>
  </si>
  <si>
    <t>023</t>
  </si>
  <si>
    <t>Greengate</t>
  </si>
  <si>
    <t>177</t>
  </si>
  <si>
    <t>Davenport</t>
  </si>
  <si>
    <t>QA-C-1-F</t>
  </si>
  <si>
    <t>10/29/2019</t>
  </si>
  <si>
    <t>178</t>
  </si>
  <si>
    <t>GE-A-1-F</t>
  </si>
  <si>
    <t>179</t>
  </si>
  <si>
    <t>GR-B-1-F</t>
  </si>
  <si>
    <t>413</t>
  </si>
  <si>
    <t>GR - A - 1 - R</t>
  </si>
  <si>
    <t>111</t>
  </si>
  <si>
    <t>112</t>
  </si>
  <si>
    <t>QA - B - 1 - F</t>
  </si>
  <si>
    <t>115</t>
  </si>
  <si>
    <t>Lake Margaret</t>
  </si>
  <si>
    <t>03/10/2020</t>
  </si>
  <si>
    <t>03/27/2020</t>
  </si>
  <si>
    <t>07</t>
  </si>
  <si>
    <t>75</t>
  </si>
  <si>
    <t>07/27/2020</t>
  </si>
  <si>
    <t>custom 1st floor, screened raised patio, custom 2nd floor, garage extension</t>
  </si>
  <si>
    <t>08/17/2020</t>
  </si>
  <si>
    <t>Hickory</t>
  </si>
  <si>
    <t>271</t>
  </si>
  <si>
    <t>11/07/2020</t>
  </si>
  <si>
    <t>w/ LTX basement</t>
  </si>
  <si>
    <t>02/01/2021</t>
  </si>
  <si>
    <t>67</t>
  </si>
  <si>
    <t>Acton</t>
  </si>
  <si>
    <t>365</t>
  </si>
  <si>
    <t>02/09/2021</t>
  </si>
  <si>
    <t>02/10/2021</t>
  </si>
  <si>
    <t>02/26/2021</t>
  </si>
  <si>
    <t>323</t>
  </si>
  <si>
    <t>05/06/2021</t>
  </si>
  <si>
    <t>06/04/2021</t>
  </si>
  <si>
    <t>05/28/2021</t>
  </si>
  <si>
    <t>137</t>
  </si>
  <si>
    <t>06/03/2021</t>
  </si>
  <si>
    <t>06/17/2021</t>
  </si>
  <si>
    <t>321</t>
  </si>
  <si>
    <t>08/18/2021</t>
  </si>
  <si>
    <t>08/19/2021</t>
  </si>
  <si>
    <t>attic above garage</t>
  </si>
  <si>
    <t>05/26/2021</t>
  </si>
  <si>
    <t>Fox Creek</t>
  </si>
  <si>
    <t>Claremont</t>
  </si>
  <si>
    <t>347</t>
  </si>
  <si>
    <t>70</t>
  </si>
  <si>
    <t>007</t>
  </si>
  <si>
    <t>08/05/2019</t>
  </si>
  <si>
    <t>08/14/2019</t>
  </si>
  <si>
    <t>08/15/2019</t>
  </si>
  <si>
    <t>71</t>
  </si>
  <si>
    <t>02/17/2020</t>
  </si>
  <si>
    <t>354</t>
  </si>
  <si>
    <t>Team Member</t>
  </si>
  <si>
    <t>Products</t>
  </si>
  <si>
    <t>Elevations</t>
  </si>
  <si>
    <t>Eng</t>
  </si>
  <si>
    <t>Christiansburg</t>
  </si>
  <si>
    <t>B.James</t>
  </si>
  <si>
    <t>European</t>
  </si>
  <si>
    <t>Henrico</t>
  </si>
  <si>
    <t>WBV - East</t>
  </si>
  <si>
    <t>Isle of Wight</t>
  </si>
  <si>
    <t>QA-A-1-F</t>
  </si>
  <si>
    <t>QA-A-1-R</t>
  </si>
  <si>
    <t>QA-A-2-F</t>
  </si>
  <si>
    <t>QA-A-2-R</t>
  </si>
  <si>
    <t>QA-B-1-F</t>
  </si>
  <si>
    <t>QA-B-1-R</t>
  </si>
  <si>
    <t>QA-B-2-F</t>
  </si>
  <si>
    <t>QA-B-2-R</t>
  </si>
  <si>
    <t>QA-C-1-R</t>
  </si>
  <si>
    <t>QA-C-2-F</t>
  </si>
  <si>
    <t>QA-C-2-R</t>
  </si>
  <si>
    <t>QA-D-1-F</t>
  </si>
  <si>
    <t>QA-D-1-R</t>
  </si>
  <si>
    <t>QA-D-2-F</t>
  </si>
  <si>
    <t>QA-D-2-R</t>
  </si>
  <si>
    <t>QA-E-1-F</t>
  </si>
  <si>
    <t>QA-E-1-R</t>
  </si>
  <si>
    <t>QA-E-2-F</t>
  </si>
  <si>
    <t>QA-E-2-R</t>
  </si>
  <si>
    <t>GE-A-1-R</t>
  </si>
  <si>
    <t>GE-A-2-F</t>
  </si>
  <si>
    <t>GE-A-2-R</t>
  </si>
  <si>
    <t>GE-B-1-F</t>
  </si>
  <si>
    <t>GE-B-1-R</t>
  </si>
  <si>
    <t>GE-B-2-F</t>
  </si>
  <si>
    <t>GE-B-2-R</t>
  </si>
  <si>
    <t>GE-C-1-F</t>
  </si>
  <si>
    <t>GE-C-1-R</t>
  </si>
  <si>
    <t>GE-C-2-F</t>
  </si>
  <si>
    <t>GE-C-2-R</t>
  </si>
  <si>
    <t>GE-D-1-F</t>
  </si>
  <si>
    <t>GE-D-1-R</t>
  </si>
  <si>
    <t>GE-D-2-F</t>
  </si>
  <si>
    <t>GE-D-2-R</t>
  </si>
  <si>
    <t>GR-A-1-F</t>
  </si>
  <si>
    <t>GR-A-1-R</t>
  </si>
  <si>
    <t>GR-A-2-F</t>
  </si>
  <si>
    <t>GR-A-2-R</t>
  </si>
  <si>
    <t>GR-B-1-R</t>
  </si>
  <si>
    <t>GR-B-2-F</t>
  </si>
  <si>
    <t>GR-B-2-R</t>
  </si>
  <si>
    <t>GR-C-1-F</t>
  </si>
  <si>
    <t>GR-C-1-R</t>
  </si>
  <si>
    <t>GR-C-2-F</t>
  </si>
  <si>
    <t>GR-C-2-R</t>
  </si>
  <si>
    <t>GR-D-1-F</t>
  </si>
  <si>
    <t>GR-D-1-R</t>
  </si>
  <si>
    <t>GR-D-2-F</t>
  </si>
  <si>
    <t>GR-D-2-R</t>
  </si>
  <si>
    <t>Lifestyle selections due 12/23 but didn't received signed completion until 1/21.  Guest bed w/ extended loft, custom stair layout, 4ft rear extension (on first draft)</t>
  </si>
  <si>
    <t>147</t>
  </si>
  <si>
    <t>Sent to eng delayed due to incoming delayed structural addendum #2. Eng revision requested 01/25. Revision received 01/26</t>
  </si>
  <si>
    <t>extend front stoop, extend screened porch, 10' ceiling, diamond window, custom entry door</t>
  </si>
  <si>
    <t>extend garage depth, additional joist support</t>
  </si>
  <si>
    <t>11" stair tread</t>
  </si>
  <si>
    <t>141</t>
  </si>
  <si>
    <t>61</t>
  </si>
  <si>
    <t>Cottage</t>
  </si>
  <si>
    <t>152</t>
  </si>
  <si>
    <t>122</t>
  </si>
  <si>
    <t>Previously LC 39-2</t>
  </si>
  <si>
    <t>Eng revision requested on 02/02 (originally drafted as drive left; flipped)</t>
  </si>
  <si>
    <t>02/04/2022</t>
  </si>
  <si>
    <t>extend family room, add lanai, relocate half bath</t>
  </si>
  <si>
    <t>extend screened porch, swap storage / bathroom location, add full bath</t>
  </si>
  <si>
    <t>extend screened porch</t>
  </si>
  <si>
    <t>Revised eng received on 02/11</t>
  </si>
  <si>
    <t>morning room w/ exterior fireplace</t>
  </si>
  <si>
    <t>143</t>
  </si>
  <si>
    <t>OVERSIGHT: thought I sent on 02/02 but apparently did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</si>
</sst>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i/>
      <sz val="11"/>
      <color theme="1"/>
      <name val="Garamond"/>
      <family val="1"/>
    </font>
    <font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theme="0"/>
      <name val="Garamond"/>
      <family val="1"/>
    </font>
    <font>
      <strike/>
      <sz val="12"/>
      <color theme="1"/>
      <name val="Garamond"/>
      <family val="1"/>
    </font>
    <font>
      <b/>
      <sz val="16"/>
      <color theme="1"/>
      <name val="Garamond"/>
      <family val="1"/>
    </font>
    <font>
      <sz val="8"/>
      <name val="Calibri"/>
      <family val="2"/>
      <scheme val="minor"/>
    </font>
    <font>
      <b/>
      <sz val="18"/>
      <color theme="1"/>
      <name val="Garamond"/>
      <family val="1"/>
    </font>
    <font>
      <b/>
      <u/>
      <sz val="16"/>
      <color theme="1"/>
      <name val="Garamond"/>
      <family val="1"/>
    </font>
    <font>
      <b/>
      <u/>
      <sz val="12"/>
      <color theme="1"/>
      <name val="Garamond"/>
      <family val="1"/>
    </font>
    <font>
      <i/>
      <sz val="10"/>
      <color theme="1"/>
      <name val="Garamond"/>
      <family val="1"/>
    </font>
    <font>
      <sz val="10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wrapText="1"/>
    </xf>
    <xf numFmtId="49" fontId="7" fillId="0" borderId="0" xfId="0" applyNumberFormat="1" applyFont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4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fill"/>
    </xf>
    <xf numFmtId="0" fontId="1" fillId="0" borderId="0" xfId="0" applyFont="1" applyAlignment="1">
      <alignment horizontal="fill"/>
    </xf>
    <xf numFmtId="0" fontId="1" fillId="2" borderId="0" xfId="0" applyFont="1" applyFill="1"/>
    <xf numFmtId="0" fontId="1" fillId="3" borderId="0" xfId="0" applyFont="1" applyFill="1"/>
    <xf numFmtId="14" fontId="4" fillId="4" borderId="0" xfId="0" applyNumberFormat="1" applyFont="1" applyFill="1" applyAlignment="1">
      <alignment horizontal="right" wrapText="1"/>
    </xf>
    <xf numFmtId="14" fontId="4" fillId="4" borderId="0" xfId="0" applyNumberFormat="1" applyFont="1" applyFill="1" applyAlignment="1">
      <alignment horizontal="right" vertical="center" wrapText="1"/>
    </xf>
    <xf numFmtId="14" fontId="4" fillId="4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9" fontId="4" fillId="0" borderId="3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4" fontId="4" fillId="0" borderId="11" xfId="0" applyNumberFormat="1" applyFont="1" applyBorder="1" applyAlignment="1">
      <alignment wrapText="1"/>
    </xf>
    <xf numFmtId="14" fontId="4" fillId="0" borderId="11" xfId="0" applyNumberFormat="1" applyFont="1" applyBorder="1" applyAlignment="1">
      <alignment horizontal="left" wrapText="1"/>
    </xf>
    <xf numFmtId="14" fontId="4" fillId="0" borderId="1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49" fontId="4" fillId="0" borderId="13" xfId="0" applyNumberFormat="1" applyFont="1" applyBorder="1" applyAlignment="1">
      <alignment wrapText="1"/>
    </xf>
    <xf numFmtId="14" fontId="4" fillId="0" borderId="11" xfId="0" applyNumberFormat="1" applyFont="1" applyBorder="1" applyAlignment="1">
      <alignment horizontal="center" wrapText="1"/>
    </xf>
    <xf numFmtId="49" fontId="4" fillId="0" borderId="13" xfId="0" applyNumberFormat="1" applyFont="1" applyBorder="1" applyAlignment="1">
      <alignment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3" xfId="0" applyFont="1" applyBorder="1"/>
    <xf numFmtId="14" fontId="4" fillId="0" borderId="11" xfId="0" applyNumberFormat="1" applyFont="1" applyBorder="1" applyAlignment="1">
      <alignment horizontal="center"/>
    </xf>
    <xf numFmtId="0" fontId="4" fillId="0" borderId="14" xfId="0" applyFont="1" applyBorder="1"/>
    <xf numFmtId="1" fontId="4" fillId="0" borderId="11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4" fillId="0" borderId="0" xfId="0" applyNumberFormat="1" applyFont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14" fontId="4" fillId="0" borderId="13" xfId="0" applyNumberFormat="1" applyFont="1" applyBorder="1" applyAlignment="1">
      <alignment horizontal="right" wrapText="1"/>
    </xf>
    <xf numFmtId="14" fontId="4" fillId="0" borderId="13" xfId="0" applyNumberFormat="1" applyFont="1" applyBorder="1" applyAlignment="1">
      <alignment horizontal="right" vertical="center" wrapText="1"/>
    </xf>
    <xf numFmtId="14" fontId="4" fillId="0" borderId="13" xfId="0" applyNumberFormat="1" applyFont="1" applyBorder="1" applyAlignment="1">
      <alignment horizontal="right"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14" xfId="0" applyNumberFormat="1" applyFont="1" applyBorder="1"/>
    <xf numFmtId="49" fontId="4" fillId="0" borderId="13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wrapText="1"/>
    </xf>
    <xf numFmtId="49" fontId="4" fillId="0" borderId="13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/>
    </xf>
    <xf numFmtId="14" fontId="4" fillId="0" borderId="12" xfId="0" applyNumberFormat="1" applyFont="1" applyBorder="1"/>
    <xf numFmtId="14" fontId="4" fillId="5" borderId="0" xfId="0" applyNumberFormat="1" applyFont="1" applyFill="1" applyAlignment="1">
      <alignment horizontal="right" wrapText="1"/>
    </xf>
    <xf numFmtId="1" fontId="4" fillId="6" borderId="0" xfId="0" applyNumberFormat="1" applyFont="1" applyFill="1" applyAlignment="1">
      <alignment horizontal="center" wrapText="1"/>
    </xf>
    <xf numFmtId="1" fontId="4" fillId="6" borderId="0" xfId="0" applyNumberFormat="1" applyFont="1" applyFill="1" applyAlignment="1">
      <alignment horizontal="center" vertical="center" wrapText="1"/>
    </xf>
    <xf numFmtId="1" fontId="4" fillId="6" borderId="0" xfId="0" applyNumberFormat="1" applyFont="1" applyFill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5" fillId="0" borderId="1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4" fontId="4" fillId="0" borderId="0" xfId="0" applyNumberFormat="1" applyFont="1" applyAlignment="1">
      <alignment horizontal="right" wrapText="1"/>
    </xf>
    <xf numFmtId="49" fontId="4" fillId="0" borderId="16" xfId="0" applyNumberFormat="1" applyFont="1" applyBorder="1" applyAlignment="1">
      <alignment horizontal="center" wrapText="1"/>
    </xf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1" fontId="4" fillId="6" borderId="13" xfId="0" applyNumberFormat="1" applyFont="1" applyFill="1" applyBorder="1" applyAlignment="1">
      <alignment horizontal="center" wrapText="1"/>
    </xf>
    <xf numFmtId="1" fontId="4" fillId="6" borderId="13" xfId="0" applyNumberFormat="1" applyFont="1" applyFill="1" applyBorder="1" applyAlignment="1">
      <alignment horizontal="center"/>
    </xf>
    <xf numFmtId="14" fontId="4" fillId="0" borderId="17" xfId="0" applyNumberFormat="1" applyFont="1" applyBorder="1" applyAlignment="1">
      <alignment horizontal="left" vertical="top" wrapText="1"/>
    </xf>
    <xf numFmtId="49" fontId="4" fillId="0" borderId="17" xfId="0" applyNumberFormat="1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49" fontId="4" fillId="0" borderId="13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1" fillId="0" borderId="13" xfId="0" applyFont="1" applyBorder="1"/>
    <xf numFmtId="2" fontId="11" fillId="0" borderId="0" xfId="0" applyNumberFormat="1" applyFont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textRotation="90"/>
    </xf>
    <xf numFmtId="0" fontId="8" fillId="0" borderId="9" xfId="0" applyFont="1" applyBorder="1" applyAlignment="1">
      <alignment horizontal="center"/>
    </xf>
    <xf numFmtId="14" fontId="4" fillId="0" borderId="11" xfId="0" applyNumberFormat="1" applyFont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right" vertical="center" wrapText="1"/>
    </xf>
    <xf numFmtId="14" fontId="4" fillId="4" borderId="13" xfId="0" applyNumberFormat="1" applyFont="1" applyFill="1" applyBorder="1" applyAlignment="1">
      <alignment horizontal="right" wrapText="1"/>
    </xf>
    <xf numFmtId="14" fontId="4" fillId="4" borderId="13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 wrapText="1"/>
    </xf>
    <xf numFmtId="49" fontId="4" fillId="0" borderId="16" xfId="0" applyNumberFormat="1" applyFont="1" applyFill="1" applyBorder="1" applyAlignment="1">
      <alignment horizontal="center" wrapText="1"/>
    </xf>
    <xf numFmtId="49" fontId="4" fillId="0" borderId="13" xfId="0" applyNumberFormat="1" applyFont="1" applyFill="1" applyBorder="1" applyAlignment="1">
      <alignment wrapText="1"/>
    </xf>
    <xf numFmtId="49" fontId="4" fillId="0" borderId="0" xfId="0" applyNumberFormat="1" applyFont="1" applyFill="1" applyAlignment="1">
      <alignment horizontal="center" wrapText="1"/>
    </xf>
    <xf numFmtId="49" fontId="4" fillId="0" borderId="0" xfId="0" applyNumberFormat="1" applyFont="1" applyFill="1" applyAlignment="1">
      <alignment wrapText="1"/>
    </xf>
    <xf numFmtId="14" fontId="4" fillId="0" borderId="11" xfId="0" applyNumberFormat="1" applyFont="1" applyFill="1" applyBorder="1" applyAlignment="1">
      <alignment horizontal="center" wrapText="1"/>
    </xf>
    <xf numFmtId="14" fontId="4" fillId="0" borderId="0" xfId="0" applyNumberFormat="1" applyFont="1" applyFill="1" applyAlignment="1">
      <alignment horizontal="left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13" xfId="0" applyNumberFormat="1" applyFont="1" applyFill="1" applyBorder="1" applyAlignment="1">
      <alignment horizontal="right" wrapText="1"/>
    </xf>
    <xf numFmtId="14" fontId="4" fillId="0" borderId="0" xfId="0" applyNumberFormat="1" applyFont="1" applyFill="1" applyAlignment="1">
      <alignment horizontal="right" wrapText="1"/>
    </xf>
    <xf numFmtId="14" fontId="4" fillId="0" borderId="11" xfId="0" applyNumberFormat="1" applyFont="1" applyFill="1" applyBorder="1" applyAlignment="1">
      <alignment horizontal="right" wrapText="1"/>
    </xf>
    <xf numFmtId="49" fontId="4" fillId="0" borderId="13" xfId="0" applyNumberFormat="1" applyFont="1" applyFill="1" applyBorder="1" applyAlignment="1">
      <alignment horizontal="left" vertical="top" wrapText="1"/>
    </xf>
    <xf numFmtId="14" fontId="4" fillId="0" borderId="0" xfId="0" applyNumberFormat="1" applyFont="1" applyBorder="1" applyAlignment="1">
      <alignment horizontal="right" wrapText="1"/>
    </xf>
    <xf numFmtId="14" fontId="4" fillId="4" borderId="0" xfId="0" applyNumberFormat="1" applyFont="1" applyFill="1" applyBorder="1" applyAlignment="1">
      <alignment horizontal="right" wrapText="1"/>
    </xf>
    <xf numFmtId="1" fontId="4" fillId="6" borderId="0" xfId="0" applyNumberFormat="1" applyFont="1" applyFill="1" applyBorder="1" applyAlignment="1">
      <alignment horizontal="center" wrapText="1"/>
    </xf>
    <xf numFmtId="49" fontId="4" fillId="0" borderId="3" xfId="0" applyNumberFormat="1" applyFont="1" applyFill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right" wrapText="1"/>
    </xf>
    <xf numFmtId="49" fontId="4" fillId="0" borderId="17" xfId="0" applyNumberFormat="1" applyFont="1" applyFill="1" applyBorder="1" applyAlignment="1">
      <alignment horizontal="left" vertical="top" wrapText="1"/>
    </xf>
    <xf numFmtId="49" fontId="4" fillId="7" borderId="13" xfId="0" applyNumberFormat="1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5" xfId="0" applyNumberFormat="1" applyFont="1" applyBorder="1"/>
    <xf numFmtId="14" fontId="5" fillId="0" borderId="1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 wrapText="1"/>
    </xf>
    <xf numFmtId="14" fontId="1" fillId="0" borderId="0" xfId="0" applyNumberFormat="1" applyFont="1"/>
    <xf numFmtId="2" fontId="8" fillId="0" borderId="5" xfId="0" applyNumberFormat="1" applyFont="1" applyBorder="1"/>
    <xf numFmtId="2" fontId="5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5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vertic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color theme="6" tint="0.79998168889431442"/>
      </font>
    </dxf>
    <dxf>
      <fill>
        <patternFill>
          <bgColor theme="1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114300</xdr:rowOff>
    </xdr:from>
    <xdr:to>
      <xdr:col>2</xdr:col>
      <xdr:colOff>1493198</xdr:colOff>
      <xdr:row>0</xdr:row>
      <xdr:rowOff>1123950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A7BBF-59B4-4E67-ACD0-C69CE5EBB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114300"/>
          <a:ext cx="3169599" cy="1009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1648248</xdr:colOff>
      <xdr:row>0</xdr:row>
      <xdr:rowOff>190501</xdr:rowOff>
    </xdr:from>
    <xdr:to>
      <xdr:col>7</xdr:col>
      <xdr:colOff>0</xdr:colOff>
      <xdr:row>0</xdr:row>
      <xdr:rowOff>1123951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8D75EE-8C7B-461A-B6D4-351ACE6C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823" y="190501"/>
          <a:ext cx="3495252" cy="933450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Berton filter" id="{7A04BEF9-2272-4B32-BBD5-BB57765F26EA}">
    <nsvFilter filterId="{42A46863-B8C1-4AE3-AAF1-86D8ACB2EC65}" ref="A2:AF440" tableId="12">
      <columnFilter colId="1" id="{DF57D84E-ECEB-42E0-B77B-B8E3A9A361B0}">
        <filter colId="1">
          <x:filters>
            <x:filter val="Row at Westhampton"/>
          </x:filters>
        </filter>
      </columnFilter>
      <sortRules>
        <sortRule colId="6" id="{326391EF-71DA-45C6-9B79-CE8BDA055775}">
          <sortCondition ref="G2:G440"/>
        </sortRule>
      </sortRules>
    </nsvFilter>
  </namedSheetView>
  <namedSheetView name="Clemens Filter" id="{49F7527E-D68E-46A4-9DA2-CB383754DD74}">
    <nsvFilter filterId="{42A46863-B8C1-4AE3-AAF1-86D8ACB2EC65}" ref="A2:AF440" tableId="12">
      <columnFilter colId="0" id="{8ECACB09-D816-4971-AE6A-D243D3D54B60}">
        <filter colId="0">
          <x:filters blank="1"/>
        </filter>
      </columnFilter>
      <columnFilter colId="1" id="{DF57D84E-ECEB-42E0-B77B-B8E3A9A361B0}">
        <filter colId="1">
          <x:filters>
            <x:filter val="Readers Branch"/>
          </x:filters>
        </filter>
      </columnFilter>
      <sortRules>
        <sortRule colId="6" id="{326391EF-71DA-45C6-9B79-CE8BDA055775}">
          <sortCondition ref="G2:G440"/>
        </sortRule>
      </sortRules>
    </nsvFilter>
  </namedSheetView>
  <namedSheetView name="Kate Filter" id="{54AF2B45-33C6-4365-B915-12445175D46C}">
    <nsvFilter filterId="{42A46863-B8C1-4AE3-AAF1-86D8ACB2EC65}" ref="A2:AF440" tableId="12">
      <columnFilter colId="0" id="{8ECACB09-D816-4971-AE6A-D243D3D54B60}">
        <filter colId="0">
          <x:filters blank="1"/>
        </filter>
      </columnFilter>
      <sortRules>
        <sortRule colId="13" id="{4BB44077-7951-4DB3-88CB-46279104A65F}">
          <sortCondition ref="N2:N440"/>
        </sortRule>
      </sortRules>
    </nsvFilter>
  </namedSheetView>
  <namedSheetView name="Nathan Filter" id="{EC369644-D98B-41FE-B5F7-4790BB829F0D}">
    <nsvFilter filterId="{42A46863-B8C1-4AE3-AAF1-86D8ACB2EC65}" ref="A2:AF440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40"/>
        </sortRule>
      </sortRules>
    </nsvFilter>
  </namedSheetView>
  <namedSheetView name="Rodolfo Filter" id="{2127332C-33DA-4325-BB5B-5666963175E8}">
    <nsvFilter filterId="{42A46863-B8C1-4AE3-AAF1-86D8ACB2EC65}" ref="A2:AF440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40"/>
        </sortRule>
      </sortRules>
    </nsvFilter>
  </namedSheetView>
  <namedSheetView name="Yena Filter" id="{042D3699-E46B-41A5-BAD5-67D11A7F4F4F}">
    <nsvFilter filterId="{42A46863-B8C1-4AE3-AAF1-86D8ACB2EC65}" ref="A2:AF440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40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C08728-5E5B-48A1-88E4-E8864FFA7299}" name="LotTracker" displayName="LotTracker" ref="A2:AF440" totalsRowShown="0" headerRowDxfId="55" dataDxfId="54" tableBorderDxfId="53">
  <autoFilter ref="A2:AF440" xr:uid="{42A46863-B8C1-4AE3-AAF1-86D8ACB2EC65}">
    <filterColumn colId="0">
      <filters blank="1"/>
    </filterColumn>
  </autoFilter>
  <sortState xmlns:xlrd2="http://schemas.microsoft.com/office/spreadsheetml/2017/richdata2" ref="A257:AF440">
    <sortCondition ref="G2:G440"/>
  </sortState>
  <tableColumns count="32">
    <tableColumn id="1" xr3:uid="{8ECACB09-D816-4971-AE6A-D243D3D54B60}" name="Complete" dataDxfId="52"/>
    <tableColumn id="2" xr3:uid="{DF57D84E-ECEB-42E0-B77B-B8E3A9A361B0}" name="Community" dataDxfId="51"/>
    <tableColumn id="39" xr3:uid="{C8B9C783-27E1-4839-A4AD-5603EA7E7AE2}" name="Section" dataDxfId="4"/>
    <tableColumn id="3" xr3:uid="{11C87301-978F-4FF4-8FD5-418741E78DE2}" name="Lot #" dataDxfId="2"/>
    <tableColumn id="4" xr3:uid="{03345EDF-167F-47BA-8FE5-4F98ADB7082E}" name="Product" dataDxfId="3"/>
    <tableColumn id="5" xr3:uid="{1CBF1530-50CD-4D5A-A4D2-EC005EEACE02}" name="Elevation" dataDxfId="1"/>
    <tableColumn id="6" xr3:uid="{326391EF-71DA-45C6-9B79-CE8BDA055775}" name="Contract Date" dataDxfId="0"/>
    <tableColumn id="7" xr3:uid="{DB05C2F3-4FA8-4B44-AF92-455A882D8677}" name="Assigned" dataDxfId="50"/>
    <tableColumn id="8" xr3:uid="{F2A09BA2-9BCE-490F-B4E5-23873A800086}" name="Draft Deadline" dataDxfId="49">
      <calculatedColumnFormula>WORKDAY(LotTracker[[#This Row],[Contract Date]],2,)</calculatedColumnFormula>
    </tableColumn>
    <tableColumn id="9" xr3:uid="{59EC34BD-6BAE-4376-A2C0-701E9626ED22}" name="Actual" dataDxfId="48"/>
    <tableColumn id="33" xr3:uid="{D50E254A-C4E8-44FE-A911-B08F5A37CAC4}" name="Time (Min)" dataDxfId="47"/>
    <tableColumn id="22" xr3:uid="{70270146-7BA8-44AD-B477-ED2D84055D1F}" name="ENG" dataDxfId="46"/>
    <tableColumn id="14" xr3:uid="{BD06E282-BD69-4528-AAE3-CABCEDF80E33}" name="Eng. Sent" dataDxfId="45"/>
    <tableColumn id="10" xr3:uid="{4BB44077-7951-4DB3-88CB-46279104A65F}" name="Planned Receipt" dataDxfId="44">
      <calculatedColumnFormula>WORKDAY(LotTracker[[#This Row],[Draft Deadline]],10,)</calculatedColumnFormula>
    </tableColumn>
    <tableColumn id="15" xr3:uid="{D8D225DB-3F48-4C30-B77D-C421D8C7AA34}" name="Actual Receipt" dataDxfId="43"/>
    <tableColumn id="27" xr3:uid="{86D7CAFE-D6FE-4764-947B-98FD12536E70}" name="Plat Eng" dataDxfId="42"/>
    <tableColumn id="21" xr3:uid="{4F54901E-82EF-4DAA-A413-531AEA623C21}" name="Plat Sent" dataDxfId="41"/>
    <tableColumn id="20" xr3:uid="{26CE0B32-658F-4D6B-9602-F2B75A50D29D}" name="Planned Receipt2" dataDxfId="40">
      <calculatedColumnFormula>WORKDAY(LotTracker[[#This Row],[Draft Deadline]],10,)</calculatedColumnFormula>
    </tableColumn>
    <tableColumn id="19" xr3:uid="{76C1D75B-CAB5-496C-9E8C-E3CB9682219D}" name="Actual Receipt2" dataDxfId="39"/>
    <tableColumn id="28" xr3:uid="{F32050D3-2C46-47CE-878C-EC5E433DF8D2}" name="Jurisdiction" dataDxfId="38"/>
    <tableColumn id="11" xr3:uid="{821F5269-D3C6-47F9-8A6D-484863117C7D}" name="Planned Submit" dataDxfId="37">
      <calculatedColumnFormula>WORKDAY(LotTracker[[#This Row],[Planned Receipt]],3,)</calculatedColumnFormula>
    </tableColumn>
    <tableColumn id="16" xr3:uid="{685F92EE-8455-4B05-998C-09E0FF6904AD}" name="Actual Submit" dataDxfId="36"/>
    <tableColumn id="17" xr3:uid="{4799CBE2-C562-40CE-AE55-5C5F6DAFAD00}" name="RECEIVED" dataDxfId="35"/>
    <tableColumn id="13" xr3:uid="{8F7C3810-12C2-42A4-A4D4-DAC658DBED20}" name="Planned Posted Date" dataDxfId="34">
      <calculatedColumnFormula>WORKDAY(LotTracker[[#This Row],[RECEIVED]],1)</calculatedColumnFormula>
    </tableColumn>
    <tableColumn id="12" xr3:uid="{C5F7E03C-2F25-4BEF-9A2B-43D756CCCD01}" name="Actual Posted Date" dataDxfId="33"/>
    <tableColumn id="38" xr3:uid="{B56918B0-D866-4B25-9CB8-0CA370EF0023}" name="Lot Notes" dataDxfId="32"/>
    <tableColumn id="23" xr3:uid="{67909B19-9DDA-45D3-8F8F-439840CDB3A2}" name="Draft" dataDxfId="31">
      <calculatedColumnFormula>NETWORKDAYS(LotTracker[[#This Row],[Contract Date]],LotTracker[[#This Row],[Actual]])-1</calculatedColumnFormula>
    </tableColumn>
    <tableColumn id="24" xr3:uid="{4C843981-3851-416B-A848-5DBD54A0668D}" name="Engineer" dataDxfId="30">
      <calculatedColumnFormula>NETWORKDAYS(LotTracker[[#This Row],[Eng. Sent]],LotTracker[[#This Row],[Actual Receipt]])</calculatedColumnFormula>
    </tableColumn>
    <tableColumn id="25" xr3:uid="{3C083BA1-4B89-426C-B55A-D82A716A771F}" name="Plat" dataDxfId="29">
      <calculatedColumnFormula>NETWORKDAYS(LotTracker[[#This Row],[Plat Sent]],LotTracker[[#This Row],[Actual Receipt2]])</calculatedColumnFormula>
    </tableColumn>
    <tableColumn id="30" xr3:uid="{11734587-7150-4ED2-9ADE-8E31C41B6303}" name="Contract--Permit Submission" dataDxfId="28">
      <calculatedColumnFormula>NETWORKDAYS(LotTracker[[#This Row],[Contract Date]],LotTracker[[#This Row],[Actual Submit]])-1</calculatedColumnFormula>
    </tableColumn>
    <tableColumn id="29" xr3:uid="{4D337107-C601-4352-852E-4216687FE18F}" name="Permit Processing" dataDxfId="27">
      <calculatedColumnFormula>NETWORKDAYS(LotTracker[[#This Row],[Actual Submit]],LotTracker[[#This Row],[RECEIVED]])</calculatedColumnFormula>
    </tableColumn>
    <tableColumn id="26" xr3:uid="{7F5A57E0-625D-4691-A431-68B7A7212C8A}" name="Total Pre-Con" dataDxfId="26">
      <calculatedColumnFormula>NETWORKDAYS(LotTracker[[#This Row],[Contract Date]],LotTracker[[#This Row],[RECEIVED]])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993BB8-1FC9-4422-B34E-B0A46EFC183F}" name="Table7" displayName="Table7" ref="A1:A20" totalsRowShown="0" headerRowDxfId="25" dataDxfId="24">
  <autoFilter ref="A1:A20" xr:uid="{7F4ADFA1-C953-4204-BD92-92EF8874E0D9}"/>
  <tableColumns count="1">
    <tableColumn id="1" xr3:uid="{FF31BC91-E026-4467-9E3C-F145AA67B73B}" name="Team Member" dataDxfId="23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64098-176E-442B-A346-F706AF566C42}" name="Table8" displayName="Table8" ref="B1:B51" totalsRowShown="0" headerRowDxfId="22" dataDxfId="21">
  <autoFilter ref="B1:B51" xr:uid="{0A2BD456-2DF3-4E2C-B164-DC9A21B9A602}"/>
  <tableColumns count="1">
    <tableColumn id="1" xr3:uid="{FE189AD1-537D-4335-9639-E33BF838282E}" name="Community" dataDxfId="20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66A8B-32C4-43AF-84AF-7D5ED02AAC9D}" name="Table9" displayName="Table9" ref="C1:C56" totalsRowShown="0" headerRowDxfId="19" dataDxfId="18">
  <autoFilter ref="C1:C56" xr:uid="{091C3C3B-2EBE-4DC3-9E70-EC26051CD659}"/>
  <tableColumns count="1">
    <tableColumn id="1" xr3:uid="{E1AC8D0F-6039-47B9-A174-F32AA2BF79ED}" name="Products" dataDxfId="17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5EEBE1-292D-4A26-884B-784F560488A4}" name="Table11" displayName="Table11" ref="D1:D62" totalsRowShown="0" headerRowDxfId="16" dataDxfId="15">
  <autoFilter ref="D1:D62" xr:uid="{441A1E2E-844C-45A7-9621-982F7E2FF773}"/>
  <sortState xmlns:xlrd2="http://schemas.microsoft.com/office/spreadsheetml/2017/richdata2" ref="D2:D14">
    <sortCondition ref="D1:D14"/>
  </sortState>
  <tableColumns count="1">
    <tableColumn id="1" xr3:uid="{8AF46ACF-937D-463D-B4D4-6CF7B11AD7A5}" name="Elevations" dataDxfId="14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49101-E916-4A05-85A6-DBB94121E36B}" name="Table73" displayName="Table73" ref="E1:E20" totalsRowShown="0" headerRowDxfId="13" dataDxfId="12">
  <autoFilter ref="E1:E20" xr:uid="{65349101-E916-4A05-85A6-DBB94121E36B}"/>
  <tableColumns count="1">
    <tableColumn id="1" xr3:uid="{309B2C69-DFB2-4564-B539-2560670BF667}" name="Eng" dataDxfId="11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4BB49-60AA-4D54-946F-6351B2C28BFF}" name="Table74" displayName="Table74" ref="F1:F20" totalsRowShown="0" headerRowDxfId="10" dataDxfId="9">
  <autoFilter ref="F1:F20" xr:uid="{7C04BB49-60AA-4D54-946F-6351B2C28BFF}"/>
  <tableColumns count="1">
    <tableColumn id="1" xr3:uid="{577AA962-12F3-412E-B849-8E92959B4BA6}" name="Plat" dataDxfId="8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877C3-3A9B-4402-B24C-A3AF4A73247A}" name="Table745" displayName="Table745" ref="G1:G20" totalsRowShown="0" headerRowDxfId="7" dataDxfId="6">
  <autoFilter ref="G1:G20" xr:uid="{D7F877C3-3A9B-4402-B24C-A3AF4A73247A}"/>
  <sortState xmlns:xlrd2="http://schemas.microsoft.com/office/spreadsheetml/2017/richdata2" ref="G2:G20">
    <sortCondition ref="G1:G20"/>
  </sortState>
  <tableColumns count="1">
    <tableColumn id="1" xr3:uid="{10764770-A8BC-4430-8346-7B5A300882B1}" name="Jurisdiction" dataDxfId="5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513C-E67A-456F-995E-FB6FEB78FDB1}">
  <dimension ref="A1:G9"/>
  <sheetViews>
    <sheetView workbookViewId="0">
      <selection activeCell="K5" sqref="K5"/>
    </sheetView>
  </sheetViews>
  <sheetFormatPr baseColWidth="10" defaultColWidth="9.1640625" defaultRowHeight="16" x14ac:dyDescent="0.2"/>
  <cols>
    <col min="1" max="1" width="3.33203125" style="16" customWidth="1"/>
    <col min="2" max="7" width="25.6640625" style="16" customWidth="1"/>
    <col min="8" max="8" width="3.33203125" style="16" customWidth="1"/>
    <col min="9" max="10" width="9.1640625" style="16"/>
    <col min="11" max="11" width="17" style="16" customWidth="1"/>
    <col min="12" max="16384" width="9.1640625" style="16"/>
  </cols>
  <sheetData>
    <row r="1" spans="1:7" ht="97.5" customHeight="1" x14ac:dyDescent="0.2"/>
    <row r="2" spans="1:7" ht="48" customHeight="1" x14ac:dyDescent="0.25">
      <c r="B2" s="123" t="s">
        <v>0</v>
      </c>
      <c r="C2" s="123"/>
      <c r="D2" s="123"/>
      <c r="E2" s="123"/>
      <c r="F2" s="123"/>
      <c r="G2" s="123"/>
    </row>
    <row r="3" spans="1:7" ht="51" thickBot="1" x14ac:dyDescent="0.25">
      <c r="B3" s="93" t="s">
        <v>1</v>
      </c>
      <c r="C3" s="93" t="s">
        <v>2</v>
      </c>
      <c r="D3" s="93" t="s">
        <v>3</v>
      </c>
      <c r="E3" s="93" t="s">
        <v>4</v>
      </c>
      <c r="F3" s="93" t="s">
        <v>5</v>
      </c>
      <c r="G3" s="93" t="s">
        <v>6</v>
      </c>
    </row>
    <row r="4" spans="1:7" ht="75" customHeight="1" thickTop="1" x14ac:dyDescent="0.2">
      <c r="A4" s="94" t="s">
        <v>7</v>
      </c>
      <c r="B4" s="92">
        <f>AVERAGEIFS(LotTracker[Draft],LotTracker[Draft],"&gt;0",LotTracker[Draft],"&lt;365")</f>
        <v>37.460063897763575</v>
      </c>
      <c r="C4" s="92">
        <f>AVERAGEIFS(LotTracker[Engineer],LotTracker[Engineer],"&gt;0",LotTracker[Engineer],"&lt;365")</f>
        <v>10.245430809399478</v>
      </c>
      <c r="D4" s="92">
        <f>AVERAGEIFS(LotTracker[Plat],LotTracker[Plat],"&gt;0",LotTracker[Plat],"&lt;365")</f>
        <v>13.7</v>
      </c>
      <c r="E4" s="92">
        <f>AVERAGEIFS(LotTracker[Contract--Permit Submission],LotTracker[Contract--Permit Submission],"&gt;0",LotTracker[Contract--Permit Submission],"&lt;365")</f>
        <v>52.345864661654133</v>
      </c>
      <c r="F4" s="92">
        <f>AVERAGEIFS(LotTracker[Permit Processing],LotTracker[Permit Processing],"&gt;0",LotTracker[Permit Processing],"&lt;365")</f>
        <v>32.430420711974108</v>
      </c>
      <c r="G4" s="92">
        <f>AVERAGEIFS(LotTracker[Total Pre-Con],LotTracker[Total Pre-Con],"&gt;0",LotTracker[Total Pre-Con],"&lt;365")</f>
        <v>87.701612903225808</v>
      </c>
    </row>
    <row r="5" spans="1:7" ht="75" customHeight="1" x14ac:dyDescent="0.2">
      <c r="A5" s="94" t="s">
        <v>8</v>
      </c>
      <c r="B5" s="92">
        <f>AVERAGEIFS(LotTracker[Draft],LotTracker[Draft],"&gt;0",LotTracker[Draft],"&lt;365",LotTracker[Contract Date],"&gt;=1/1/2021")</f>
        <v>7.4117647058823533</v>
      </c>
      <c r="C5" s="92">
        <f>AVERAGEIFS(LotTracker[Engineer],LotTracker[Engineer],"&gt;0",LotTracker[Engineer],"&lt;365",LotTracker[Contract Date],"&gt;=1/1/2021")</f>
        <v>6.666666666666667</v>
      </c>
      <c r="D5" s="92">
        <f>AVERAGEIFS(LotTracker[Plat],LotTracker[Plat],"&gt;0",LotTracker[Plat],"&lt;365",LotTracker[Contract Date],"&gt;=1/1/2021")</f>
        <v>10.333333333333334</v>
      </c>
      <c r="E5" s="92">
        <f>AVERAGEIFS(LotTracker[Contract--Permit Submission],LotTracker[Contract--Permit Submission],"&gt;0",LotTracker[Contract--Permit Submission],"&lt;365",LotTracker[Contract Date],"&gt;=1/1/2021")</f>
        <v>19.473684210526315</v>
      </c>
      <c r="F5" s="92">
        <f>AVERAGEIFS(LotTracker[Permit Processing],LotTracker[Permit Processing],"&gt;0",LotTracker[Permit Processing],"&lt;365",LotTracker[Contract Date],"&gt;=1/31/2021")</f>
        <v>23.333333333333332</v>
      </c>
      <c r="G5" s="92">
        <f>AVERAGEIFS(LotTracker[Total Pre-Con],LotTracker[Total Pre-Con],"&gt;0",LotTracker[Total Pre-Con],"&lt;365",LotTracker[Contract Date],"&gt;=1/31/2021")</f>
        <v>47.4</v>
      </c>
    </row>
    <row r="6" spans="1:7" ht="75" customHeight="1" x14ac:dyDescent="0.2">
      <c r="A6" s="94" t="s">
        <v>9</v>
      </c>
      <c r="B6" s="92">
        <f>AVERAGEIFS(LotTracker[Draft],LotTracker[Draft],"&gt;0",LotTracker[Draft],"&lt;365",LotTracker[Contract Date],"&gt;=1/1/2022")</f>
        <v>4.9130434782608692</v>
      </c>
      <c r="C6" s="92">
        <f>AVERAGEIFS(LotTracker[Engineer],LotTracker[Engineer],"&gt;0",LotTracker[Engineer],"&lt;365",LotTracker[Contract Date],"&gt;=1/1/2022")</f>
        <v>4.2142857142857144</v>
      </c>
      <c r="D6" s="92">
        <f>AVERAGEIFS(LotTracker[Plat],LotTracker[Plat],"&gt;0",LotTracker[Plat],"&lt;365",LotTracker[Contract Date],"&gt;=1/1/2022")</f>
        <v>4.416666666666667</v>
      </c>
      <c r="E6" s="92">
        <f>AVERAGEIFS(LotTracker[Contract--Permit Submission],LotTracker[Contract--Permit Submission],"&gt;0",LotTracker[Contract--Permit Submission],"&lt;365",LotTracker[Contract Date],"&gt;=1/1/2022")</f>
        <v>14</v>
      </c>
      <c r="F6" s="92" t="e">
        <f>AVERAGEIFS(LotTracker[Permit Processing],LotTracker[Permit Processing],"&gt;0",LotTracker[Permit Processing],"&lt;365",LotTracker[Contract Date],"&gt;=1/31/2022")</f>
        <v>#DIV/0!</v>
      </c>
      <c r="G6" s="92" t="e">
        <f>AVERAGEIFS(LotTracker[Total Pre-Con],LotTracker[Total Pre-Con],"&gt;0",LotTracker[Total Pre-Con],"&lt;365",LotTracker[Contract Date],"&gt;=1/31/2022")</f>
        <v>#DIV/0!</v>
      </c>
    </row>
    <row r="7" spans="1:7" x14ac:dyDescent="0.2">
      <c r="B7" s="124" t="s">
        <v>10</v>
      </c>
      <c r="C7" s="124"/>
      <c r="D7" s="124"/>
      <c r="E7" s="124"/>
      <c r="F7" s="124"/>
      <c r="G7" s="124"/>
    </row>
    <row r="8" spans="1:7" x14ac:dyDescent="0.2">
      <c r="B8" s="5">
        <v>2</v>
      </c>
      <c r="C8" s="5">
        <v>10</v>
      </c>
      <c r="D8" s="5">
        <v>5</v>
      </c>
      <c r="E8" s="5">
        <v>15</v>
      </c>
      <c r="F8" s="5">
        <v>15</v>
      </c>
      <c r="G8" s="5">
        <v>30</v>
      </c>
    </row>
    <row r="9" spans="1:7" x14ac:dyDescent="0.2">
      <c r="B9" s="125" t="s">
        <v>11</v>
      </c>
      <c r="C9" s="125"/>
      <c r="D9" s="125"/>
      <c r="E9" s="125"/>
      <c r="F9" s="125"/>
      <c r="G9" s="125"/>
    </row>
  </sheetData>
  <mergeCells count="3">
    <mergeCell ref="B2:G2"/>
    <mergeCell ref="B7:G7"/>
    <mergeCell ref="B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AF31-88CB-4F09-A86C-E41665149CEE}">
  <sheetPr>
    <pageSetUpPr fitToPage="1"/>
  </sheetPr>
  <dimension ref="A1:AO1378"/>
  <sheetViews>
    <sheetView tabSelected="1" zoomScale="120" zoomScaleNormal="120" workbookViewId="0">
      <pane ySplit="1" topLeftCell="A2" activePane="bottomLeft" state="frozen"/>
      <selection pane="bottomLeft" activeCell="G1" sqref="G1:G1048576"/>
    </sheetView>
  </sheetViews>
  <sheetFormatPr baseColWidth="10" defaultColWidth="9.1640625" defaultRowHeight="15" x14ac:dyDescent="0.2"/>
  <cols>
    <col min="1" max="1" width="12.5" style="18" customWidth="1"/>
    <col min="2" max="2" width="22.5" style="1" customWidth="1"/>
    <col min="3" max="3" width="8.33203125" style="1" customWidth="1"/>
    <col min="4" max="4" width="8.5" style="143" customWidth="1"/>
    <col min="5" max="5" width="20.6640625" style="1" customWidth="1"/>
    <col min="6" max="6" width="20.33203125" style="1" customWidth="1"/>
    <col min="7" max="7" width="18.5" style="134" customWidth="1"/>
    <col min="8" max="8" width="11.1640625" style="1" customWidth="1"/>
    <col min="9" max="9" width="14.6640625" style="1" customWidth="1"/>
    <col min="10" max="10" width="14.5" style="17" customWidth="1"/>
    <col min="11" max="12" width="11.1640625" style="2" customWidth="1"/>
    <col min="13" max="13" width="14.6640625" style="17" customWidth="1"/>
    <col min="14" max="14" width="14.5" style="1" customWidth="1"/>
    <col min="15" max="15" width="18.83203125" style="1" customWidth="1"/>
    <col min="16" max="16" width="15.33203125" style="1" customWidth="1"/>
    <col min="17" max="19" width="14" style="1" customWidth="1"/>
    <col min="20" max="20" width="16" style="1" customWidth="1"/>
    <col min="21" max="21" width="13.5" style="1" customWidth="1"/>
    <col min="22" max="22" width="13.83203125" style="26" customWidth="1"/>
    <col min="23" max="23" width="13.5" style="1" customWidth="1"/>
    <col min="24" max="24" width="15.6640625" style="91" customWidth="1"/>
    <col min="25" max="25" width="15.6640625" style="1" customWidth="1"/>
    <col min="26" max="26" width="74" style="1" customWidth="1"/>
    <col min="27" max="30" width="10.6640625" style="1" customWidth="1"/>
    <col min="31" max="16384" width="9.1640625" style="1"/>
  </cols>
  <sheetData>
    <row r="1" spans="1:41" s="33" customFormat="1" ht="23" thickTop="1" thickBot="1" x14ac:dyDescent="0.3">
      <c r="A1" s="72"/>
      <c r="B1" s="68" t="s">
        <v>12</v>
      </c>
      <c r="C1" s="69"/>
      <c r="D1" s="135"/>
      <c r="E1" s="69"/>
      <c r="F1" s="69"/>
      <c r="G1" s="131"/>
      <c r="H1" s="126" t="s">
        <v>13</v>
      </c>
      <c r="I1" s="127"/>
      <c r="J1" s="127"/>
      <c r="K1" s="128"/>
      <c r="L1" s="126" t="s">
        <v>14</v>
      </c>
      <c r="M1" s="127"/>
      <c r="N1" s="127"/>
      <c r="O1" s="128"/>
      <c r="P1" s="126" t="s">
        <v>15</v>
      </c>
      <c r="Q1" s="127"/>
      <c r="R1" s="127"/>
      <c r="S1" s="128"/>
      <c r="T1" s="126" t="s">
        <v>16</v>
      </c>
      <c r="U1" s="127"/>
      <c r="V1" s="127"/>
      <c r="W1" s="128"/>
      <c r="X1" s="126" t="s">
        <v>17</v>
      </c>
      <c r="Y1" s="127"/>
      <c r="Z1" s="95" t="s">
        <v>18</v>
      </c>
      <c r="AA1" s="129" t="s">
        <v>19</v>
      </c>
      <c r="AB1" s="130"/>
      <c r="AC1" s="130"/>
      <c r="AD1" s="130"/>
      <c r="AE1" s="130"/>
      <c r="AF1" s="130"/>
    </row>
    <row r="2" spans="1:41" s="3" customFormat="1" ht="17" thickBot="1" x14ac:dyDescent="0.25">
      <c r="A2" s="73" t="s">
        <v>20</v>
      </c>
      <c r="B2" s="70" t="s">
        <v>21</v>
      </c>
      <c r="C2" s="71" t="s">
        <v>22</v>
      </c>
      <c r="D2" s="136" t="s">
        <v>23</v>
      </c>
      <c r="E2" s="71" t="s">
        <v>24</v>
      </c>
      <c r="F2" s="71" t="s">
        <v>25</v>
      </c>
      <c r="G2" s="132" t="s">
        <v>26</v>
      </c>
      <c r="H2" s="74" t="s">
        <v>27</v>
      </c>
      <c r="I2" s="75" t="s">
        <v>28</v>
      </c>
      <c r="J2" s="76" t="s">
        <v>29</v>
      </c>
      <c r="K2" s="77" t="s">
        <v>30</v>
      </c>
      <c r="L2" s="74" t="s">
        <v>2</v>
      </c>
      <c r="M2" s="78" t="s">
        <v>31</v>
      </c>
      <c r="N2" s="76" t="s">
        <v>32</v>
      </c>
      <c r="O2" s="77" t="s">
        <v>33</v>
      </c>
      <c r="P2" s="74" t="s">
        <v>34</v>
      </c>
      <c r="Q2" s="75" t="s">
        <v>35</v>
      </c>
      <c r="R2" s="75" t="s">
        <v>36</v>
      </c>
      <c r="S2" s="77" t="s">
        <v>37</v>
      </c>
      <c r="T2" s="74" t="s">
        <v>38</v>
      </c>
      <c r="U2" s="75" t="s">
        <v>39</v>
      </c>
      <c r="V2" s="75" t="s">
        <v>40</v>
      </c>
      <c r="W2" s="75" t="s">
        <v>41</v>
      </c>
      <c r="X2" s="75" t="s">
        <v>42</v>
      </c>
      <c r="Y2" s="75" t="s">
        <v>43</v>
      </c>
      <c r="Z2" s="73" t="s">
        <v>44</v>
      </c>
      <c r="AA2" s="74" t="s">
        <v>45</v>
      </c>
      <c r="AB2" s="75" t="s">
        <v>46</v>
      </c>
      <c r="AC2" s="75" t="s">
        <v>15</v>
      </c>
      <c r="AD2" s="75" t="s">
        <v>47</v>
      </c>
      <c r="AE2" s="75" t="s">
        <v>48</v>
      </c>
      <c r="AF2" s="77" t="s">
        <v>49</v>
      </c>
    </row>
    <row r="3" spans="1:41" s="7" customFormat="1" ht="17" hidden="1" x14ac:dyDescent="0.2">
      <c r="A3" s="34" t="s">
        <v>50</v>
      </c>
      <c r="B3" s="40" t="s">
        <v>51</v>
      </c>
      <c r="C3" s="11"/>
      <c r="D3" s="137" t="s">
        <v>52</v>
      </c>
      <c r="E3" s="4"/>
      <c r="F3" s="4" t="s">
        <v>53</v>
      </c>
      <c r="G3" s="41">
        <v>43251</v>
      </c>
      <c r="H3" s="40" t="s">
        <v>54</v>
      </c>
      <c r="I3" s="29">
        <f>WORKDAY(LotTracker[[#This Row],[Contract Date]],2,)</f>
        <v>43255</v>
      </c>
      <c r="J3" s="20">
        <v>43360</v>
      </c>
      <c r="K3" s="47">
        <v>160</v>
      </c>
      <c r="L3" s="58"/>
      <c r="M3" s="20" t="s">
        <v>55</v>
      </c>
      <c r="N3" s="29">
        <f>WORKDAY(LotTracker[[#This Row],[Draft Deadline]],10,)</f>
        <v>43269</v>
      </c>
      <c r="O3" s="36">
        <v>43369</v>
      </c>
      <c r="P3" s="40"/>
      <c r="Q3" s="19"/>
      <c r="R3" s="29">
        <f>WORKDAY(LotTracker[[#This Row],[Draft Deadline]],10,)</f>
        <v>43269</v>
      </c>
      <c r="S3" s="36"/>
      <c r="T3" s="19"/>
      <c r="U3" s="53">
        <f>WORKDAY(LotTracker[[#This Row],[Planned Receipt]],3,)</f>
        <v>43272</v>
      </c>
      <c r="V3" s="79" t="s">
        <v>56</v>
      </c>
      <c r="W3" s="79"/>
      <c r="X3" s="79">
        <f>WORKDAY(LotTracker[[#This Row],[RECEIVED]],1)</f>
        <v>2</v>
      </c>
      <c r="Y3" s="79"/>
      <c r="Z3" s="85"/>
      <c r="AA3" s="65">
        <f>NETWORKDAYS(LotTracker[[#This Row],[Contract Date]],LotTracker[[#This Row],[Actual]])-1</f>
        <v>77</v>
      </c>
      <c r="AB3" s="65">
        <f>NETWORKDAYS(LotTracker[[#This Row],[Eng. Sent]],LotTracker[[#This Row],[Actual Receipt]])</f>
        <v>8</v>
      </c>
      <c r="AC3" s="65">
        <f>NETWORKDAYS(LotTracker[[#This Row],[Plat Sent]],LotTracker[[#This Row],[Actual Receipt2]])</f>
        <v>0</v>
      </c>
      <c r="AD3" s="65">
        <f>NETWORKDAYS(LotTracker[[#This Row],[Contract Date]],LotTracker[[#This Row],[Actual Submit]])-1</f>
        <v>86</v>
      </c>
      <c r="AE3" s="65">
        <f>NETWORKDAYS(LotTracker[[#This Row],[Actual Submit]],LotTracker[[#This Row],[RECEIVED]])</f>
        <v>-30980</v>
      </c>
      <c r="AF3" s="65">
        <f>NETWORKDAYS(LotTracker[[#This Row],[Contract Date]],LotTracker[[#This Row],[RECEIVED]])</f>
        <v>-30894</v>
      </c>
      <c r="AG3" s="4"/>
      <c r="AH3" s="4"/>
      <c r="AI3" s="4"/>
      <c r="AJ3" s="4"/>
      <c r="AK3" s="4"/>
      <c r="AL3" s="4"/>
      <c r="AM3" s="4"/>
      <c r="AN3" s="4"/>
      <c r="AO3" s="4"/>
    </row>
    <row r="4" spans="1:41" s="4" customFormat="1" ht="17" hidden="1" x14ac:dyDescent="0.2">
      <c r="A4" s="34" t="s">
        <v>50</v>
      </c>
      <c r="B4" s="40" t="s">
        <v>51</v>
      </c>
      <c r="C4" s="11"/>
      <c r="D4" s="137" t="s">
        <v>57</v>
      </c>
      <c r="E4" s="4" t="s">
        <v>58</v>
      </c>
      <c r="F4" s="4" t="s">
        <v>53</v>
      </c>
      <c r="G4" s="41">
        <v>43251</v>
      </c>
      <c r="H4" s="40" t="s">
        <v>54</v>
      </c>
      <c r="I4" s="29">
        <f>WORKDAY(LotTracker[[#This Row],[Contract Date]],2,)</f>
        <v>43255</v>
      </c>
      <c r="J4" s="20">
        <v>43362</v>
      </c>
      <c r="K4" s="47">
        <v>240</v>
      </c>
      <c r="L4" s="58"/>
      <c r="M4" s="20" t="s">
        <v>59</v>
      </c>
      <c r="N4" s="29">
        <f>WORKDAY(LotTracker[[#This Row],[Draft Deadline]],10,)</f>
        <v>43269</v>
      </c>
      <c r="O4" s="36">
        <v>43370</v>
      </c>
      <c r="P4" s="40"/>
      <c r="Q4" s="19"/>
      <c r="R4" s="29">
        <f>WORKDAY(LotTracker[[#This Row],[Draft Deadline]],10,)</f>
        <v>43269</v>
      </c>
      <c r="S4" s="36"/>
      <c r="T4" s="19"/>
      <c r="U4" s="53">
        <f>WORKDAY(LotTracker[[#This Row],[Planned Receipt]],3,)</f>
        <v>43272</v>
      </c>
      <c r="V4" s="79" t="s">
        <v>60</v>
      </c>
      <c r="W4" s="79">
        <v>43509</v>
      </c>
      <c r="X4" s="79">
        <f>WORKDAY(LotTracker[[#This Row],[RECEIVED]],1)</f>
        <v>43510</v>
      </c>
      <c r="Y4" s="79"/>
      <c r="Z4" s="85" t="s">
        <v>61</v>
      </c>
      <c r="AA4" s="65">
        <f>NETWORKDAYS(LotTracker[[#This Row],[Contract Date]],LotTracker[[#This Row],[Actual]])-1</f>
        <v>79</v>
      </c>
      <c r="AB4" s="65">
        <f>NETWORKDAYS(LotTracker[[#This Row],[Eng. Sent]],LotTracker[[#This Row],[Actual Receipt]])</f>
        <v>7</v>
      </c>
      <c r="AC4" s="65">
        <f>NETWORKDAYS(LotTracker[[#This Row],[Plat Sent]],LotTracker[[#This Row],[Actual Receipt2]])</f>
        <v>0</v>
      </c>
      <c r="AD4" s="65">
        <f>NETWORKDAYS(LotTracker[[#This Row],[Contract Date]],LotTracker[[#This Row],[Actual Submit]])-1</f>
        <v>91</v>
      </c>
      <c r="AE4" s="65">
        <f>NETWORKDAYS(LotTracker[[#This Row],[Actual Submit]],LotTracker[[#This Row],[RECEIVED]])</f>
        <v>94</v>
      </c>
      <c r="AF4" s="65">
        <f>NETWORKDAYS(LotTracker[[#This Row],[Contract Date]],LotTracker[[#This Row],[RECEIVED]])</f>
        <v>185</v>
      </c>
    </row>
    <row r="5" spans="1:41" s="4" customFormat="1" ht="17" hidden="1" x14ac:dyDescent="0.2">
      <c r="A5" s="34" t="s">
        <v>50</v>
      </c>
      <c r="B5" s="40" t="s">
        <v>51</v>
      </c>
      <c r="C5" s="11"/>
      <c r="D5" s="137" t="s">
        <v>62</v>
      </c>
      <c r="E5" s="4" t="s">
        <v>58</v>
      </c>
      <c r="F5" s="4" t="s">
        <v>53</v>
      </c>
      <c r="G5" s="41">
        <v>43251</v>
      </c>
      <c r="H5" s="40" t="s">
        <v>54</v>
      </c>
      <c r="I5" s="29">
        <f>WORKDAY(LotTracker[[#This Row],[Contract Date]],2,)</f>
        <v>43255</v>
      </c>
      <c r="J5" s="20">
        <v>43362</v>
      </c>
      <c r="K5" s="47">
        <v>160</v>
      </c>
      <c r="L5" s="58"/>
      <c r="M5" s="20" t="s">
        <v>59</v>
      </c>
      <c r="N5" s="29">
        <f>WORKDAY(LotTracker[[#This Row],[Draft Deadline]],10,)</f>
        <v>43269</v>
      </c>
      <c r="O5" s="36">
        <v>43370</v>
      </c>
      <c r="P5" s="40"/>
      <c r="Q5" s="19"/>
      <c r="R5" s="29">
        <f>WORKDAY(LotTracker[[#This Row],[Draft Deadline]],10,)</f>
        <v>43269</v>
      </c>
      <c r="S5" s="36"/>
      <c r="T5" s="19"/>
      <c r="U5" s="53">
        <f>WORKDAY(LotTracker[[#This Row],[Planned Receipt]],3,)</f>
        <v>43272</v>
      </c>
      <c r="V5" s="79" t="s">
        <v>56</v>
      </c>
      <c r="W5" s="79">
        <v>43509</v>
      </c>
      <c r="X5" s="79">
        <f>WORKDAY(LotTracker[[#This Row],[RECEIVED]],1)</f>
        <v>43510</v>
      </c>
      <c r="Y5" s="79"/>
      <c r="Z5" s="85" t="s">
        <v>63</v>
      </c>
      <c r="AA5" s="65">
        <f>NETWORKDAYS(LotTracker[[#This Row],[Contract Date]],LotTracker[[#This Row],[Actual]])-1</f>
        <v>79</v>
      </c>
      <c r="AB5" s="65">
        <f>NETWORKDAYS(LotTracker[[#This Row],[Eng. Sent]],LotTracker[[#This Row],[Actual Receipt]])</f>
        <v>7</v>
      </c>
      <c r="AC5" s="65">
        <f>NETWORKDAYS(LotTracker[[#This Row],[Plat Sent]],LotTracker[[#This Row],[Actual Receipt2]])</f>
        <v>0</v>
      </c>
      <c r="AD5" s="65">
        <f>NETWORKDAYS(LotTracker[[#This Row],[Contract Date]],LotTracker[[#This Row],[Actual Submit]])-1</f>
        <v>86</v>
      </c>
      <c r="AE5" s="65">
        <f>NETWORKDAYS(LotTracker[[#This Row],[Actual Submit]],LotTracker[[#This Row],[RECEIVED]])</f>
        <v>99</v>
      </c>
      <c r="AF5" s="65">
        <f>NETWORKDAYS(LotTracker[[#This Row],[Contract Date]],LotTracker[[#This Row],[RECEIVED]])</f>
        <v>185</v>
      </c>
    </row>
    <row r="6" spans="1:41" s="4" customFormat="1" ht="34" hidden="1" x14ac:dyDescent="0.2">
      <c r="A6" s="34" t="s">
        <v>50</v>
      </c>
      <c r="B6" s="40" t="s">
        <v>51</v>
      </c>
      <c r="C6" s="11"/>
      <c r="D6" s="137" t="s">
        <v>64</v>
      </c>
      <c r="E6" s="4" t="s">
        <v>65</v>
      </c>
      <c r="F6" s="4" t="s">
        <v>66</v>
      </c>
      <c r="G6" s="41">
        <v>43255</v>
      </c>
      <c r="H6" s="40" t="s">
        <v>54</v>
      </c>
      <c r="I6" s="29">
        <f>WORKDAY(LotTracker[[#This Row],[Contract Date]],2,)</f>
        <v>43257</v>
      </c>
      <c r="J6" s="20">
        <v>43362</v>
      </c>
      <c r="K6" s="47">
        <v>200</v>
      </c>
      <c r="L6" s="58"/>
      <c r="M6" s="20" t="s">
        <v>59</v>
      </c>
      <c r="N6" s="29">
        <f>WORKDAY(LotTracker[[#This Row],[Draft Deadline]],10,)</f>
        <v>43271</v>
      </c>
      <c r="O6" s="36">
        <v>43369</v>
      </c>
      <c r="P6" s="40"/>
      <c r="Q6" s="19"/>
      <c r="R6" s="29">
        <f>WORKDAY(LotTracker[[#This Row],[Draft Deadline]],10,)</f>
        <v>43271</v>
      </c>
      <c r="S6" s="36"/>
      <c r="T6" s="19"/>
      <c r="U6" s="53">
        <f>WORKDAY(LotTracker[[#This Row],[Planned Receipt]],3,)</f>
        <v>43276</v>
      </c>
      <c r="V6" s="79" t="s">
        <v>67</v>
      </c>
      <c r="W6" s="79"/>
      <c r="X6" s="79">
        <f>WORKDAY(LotTracker[[#This Row],[RECEIVED]],1)</f>
        <v>2</v>
      </c>
      <c r="Y6" s="79"/>
      <c r="Z6" s="85" t="s">
        <v>68</v>
      </c>
      <c r="AA6" s="65">
        <f>NETWORKDAYS(LotTracker[[#This Row],[Contract Date]],LotTracker[[#This Row],[Actual]])-1</f>
        <v>77</v>
      </c>
      <c r="AB6" s="65">
        <f>NETWORKDAYS(LotTracker[[#This Row],[Eng. Sent]],LotTracker[[#This Row],[Actual Receipt]])</f>
        <v>6</v>
      </c>
      <c r="AC6" s="65">
        <f>NETWORKDAYS(LotTracker[[#This Row],[Plat Sent]],LotTracker[[#This Row],[Actual Receipt2]])</f>
        <v>0</v>
      </c>
      <c r="AD6" s="65">
        <f>NETWORKDAYS(LotTracker[[#This Row],[Contract Date]],LotTracker[[#This Row],[Actual Submit]])-1</f>
        <v>94</v>
      </c>
      <c r="AE6" s="65">
        <f>NETWORKDAYS(LotTracker[[#This Row],[Actual Submit]],LotTracker[[#This Row],[RECEIVED]])</f>
        <v>-30990</v>
      </c>
      <c r="AF6" s="65">
        <f>NETWORKDAYS(LotTracker[[#This Row],[Contract Date]],LotTracker[[#This Row],[RECEIVED]])</f>
        <v>-30896</v>
      </c>
    </row>
    <row r="7" spans="1:41" s="4" customFormat="1" ht="34" hidden="1" x14ac:dyDescent="0.2">
      <c r="A7" s="34" t="s">
        <v>50</v>
      </c>
      <c r="B7" s="40" t="s">
        <v>51</v>
      </c>
      <c r="C7" s="11"/>
      <c r="D7" s="137" t="s">
        <v>69</v>
      </c>
      <c r="E7" s="4" t="s">
        <v>65</v>
      </c>
      <c r="F7" s="4" t="s">
        <v>70</v>
      </c>
      <c r="G7" s="41">
        <v>43255</v>
      </c>
      <c r="H7" s="40" t="s">
        <v>54</v>
      </c>
      <c r="I7" s="29">
        <f>WORKDAY(LotTracker[[#This Row],[Contract Date]],2,)</f>
        <v>43257</v>
      </c>
      <c r="J7" s="20">
        <v>43425</v>
      </c>
      <c r="K7" s="47">
        <v>300</v>
      </c>
      <c r="L7" s="58"/>
      <c r="M7" s="20" t="s">
        <v>71</v>
      </c>
      <c r="N7" s="29">
        <f>WORKDAY(LotTracker[[#This Row],[Draft Deadline]],10,)</f>
        <v>43271</v>
      </c>
      <c r="O7" s="36">
        <v>43388</v>
      </c>
      <c r="P7" s="40"/>
      <c r="Q7" s="19"/>
      <c r="R7" s="29">
        <f>WORKDAY(LotTracker[[#This Row],[Draft Deadline]],10,)</f>
        <v>43271</v>
      </c>
      <c r="S7" s="36"/>
      <c r="T7" s="19"/>
      <c r="U7" s="53">
        <f>WORKDAY(LotTracker[[#This Row],[Planned Receipt]],3,)</f>
        <v>43276</v>
      </c>
      <c r="V7" s="79" t="s">
        <v>72</v>
      </c>
      <c r="W7" s="79">
        <v>43535</v>
      </c>
      <c r="X7" s="79">
        <f>WORKDAY(LotTracker[[#This Row],[RECEIVED]],1)</f>
        <v>43536</v>
      </c>
      <c r="Y7" s="79"/>
      <c r="Z7" s="85" t="s">
        <v>73</v>
      </c>
      <c r="AA7" s="65">
        <f>NETWORKDAYS(LotTracker[[#This Row],[Contract Date]],LotTracker[[#This Row],[Actual]])-1</f>
        <v>122</v>
      </c>
      <c r="AB7" s="65" t="e">
        <f>NETWORKDAYS(LotTracker[[#This Row],[Eng. Sent]],LotTracker[[#This Row],[Actual Receipt]])</f>
        <v>#VALUE!</v>
      </c>
      <c r="AC7" s="65">
        <f>NETWORKDAYS(LotTracker[[#This Row],[Plat Sent]],LotTracker[[#This Row],[Actual Receipt2]])</f>
        <v>0</v>
      </c>
      <c r="AD7" s="65">
        <f>NETWORKDAYS(LotTracker[[#This Row],[Contract Date]],LotTracker[[#This Row],[Actual Submit]])-1</f>
        <v>99</v>
      </c>
      <c r="AE7" s="65">
        <f>NETWORKDAYS(LotTracker[[#This Row],[Actual Submit]],LotTracker[[#This Row],[RECEIVED]])</f>
        <v>102</v>
      </c>
      <c r="AF7" s="65">
        <f>NETWORKDAYS(LotTracker[[#This Row],[Contract Date]],LotTracker[[#This Row],[RECEIVED]])</f>
        <v>201</v>
      </c>
    </row>
    <row r="8" spans="1:41" s="4" customFormat="1" ht="17" hidden="1" x14ac:dyDescent="0.2">
      <c r="A8" s="34" t="s">
        <v>50</v>
      </c>
      <c r="B8" s="40" t="s">
        <v>51</v>
      </c>
      <c r="C8" s="11"/>
      <c r="D8" s="137" t="s">
        <v>74</v>
      </c>
      <c r="E8" s="4" t="s">
        <v>65</v>
      </c>
      <c r="F8" s="4" t="s">
        <v>75</v>
      </c>
      <c r="G8" s="41">
        <v>43294</v>
      </c>
      <c r="H8" s="40" t="s">
        <v>54</v>
      </c>
      <c r="I8" s="29">
        <f>WORKDAY(LotTracker[[#This Row],[Contract Date]],2,)</f>
        <v>43298</v>
      </c>
      <c r="J8" s="20">
        <v>43370</v>
      </c>
      <c r="K8" s="47">
        <v>180</v>
      </c>
      <c r="L8" s="58"/>
      <c r="M8" s="20" t="s">
        <v>76</v>
      </c>
      <c r="N8" s="29">
        <f>WORKDAY(LotTracker[[#This Row],[Draft Deadline]],10,)</f>
        <v>43312</v>
      </c>
      <c r="O8" s="36">
        <v>43378</v>
      </c>
      <c r="P8" s="40"/>
      <c r="Q8" s="19"/>
      <c r="R8" s="29">
        <f>WORKDAY(LotTracker[[#This Row],[Draft Deadline]],10,)</f>
        <v>43312</v>
      </c>
      <c r="S8" s="36"/>
      <c r="T8" s="19"/>
      <c r="U8" s="53">
        <f>WORKDAY(LotTracker[[#This Row],[Planned Receipt]],3,)</f>
        <v>43315</v>
      </c>
      <c r="V8" s="79" t="s">
        <v>67</v>
      </c>
      <c r="W8" s="79">
        <v>43497</v>
      </c>
      <c r="X8" s="79">
        <f>WORKDAY(LotTracker[[#This Row],[RECEIVED]],1)</f>
        <v>43500</v>
      </c>
      <c r="Y8" s="79"/>
      <c r="Z8" s="85" t="s">
        <v>77</v>
      </c>
      <c r="AA8" s="65">
        <f>NETWORKDAYS(LotTracker[[#This Row],[Contract Date]],LotTracker[[#This Row],[Actual]])-1</f>
        <v>54</v>
      </c>
      <c r="AB8" s="65">
        <f>NETWORKDAYS(LotTracker[[#This Row],[Eng. Sent]],LotTracker[[#This Row],[Actual Receipt]])</f>
        <v>7</v>
      </c>
      <c r="AC8" s="65">
        <f>NETWORKDAYS(LotTracker[[#This Row],[Plat Sent]],LotTracker[[#This Row],[Actual Receipt2]])</f>
        <v>0</v>
      </c>
      <c r="AD8" s="65">
        <f>NETWORKDAYS(LotTracker[[#This Row],[Contract Date]],LotTracker[[#This Row],[Actual Submit]])-1</f>
        <v>65</v>
      </c>
      <c r="AE8" s="65">
        <f>NETWORKDAYS(LotTracker[[#This Row],[Actual Submit]],LotTracker[[#This Row],[RECEIVED]])</f>
        <v>81</v>
      </c>
      <c r="AF8" s="65">
        <f>NETWORKDAYS(LotTracker[[#This Row],[Contract Date]],LotTracker[[#This Row],[RECEIVED]])</f>
        <v>146</v>
      </c>
    </row>
    <row r="9" spans="1:41" s="4" customFormat="1" ht="34" hidden="1" x14ac:dyDescent="0.2">
      <c r="A9" s="34" t="s">
        <v>50</v>
      </c>
      <c r="B9" s="40" t="s">
        <v>51</v>
      </c>
      <c r="C9" s="11"/>
      <c r="D9" s="137" t="s">
        <v>78</v>
      </c>
      <c r="E9" s="4" t="s">
        <v>58</v>
      </c>
      <c r="F9" s="4" t="s">
        <v>66</v>
      </c>
      <c r="G9" s="41">
        <v>43305</v>
      </c>
      <c r="H9" s="40" t="s">
        <v>54</v>
      </c>
      <c r="I9" s="29">
        <f>WORKDAY(LotTracker[[#This Row],[Contract Date]],2,)</f>
        <v>43307</v>
      </c>
      <c r="J9" s="20">
        <v>43369</v>
      </c>
      <c r="K9" s="47">
        <v>140</v>
      </c>
      <c r="L9" s="58"/>
      <c r="M9" s="20" t="s">
        <v>79</v>
      </c>
      <c r="N9" s="29">
        <f>WORKDAY(LotTracker[[#This Row],[Draft Deadline]],10,)</f>
        <v>43321</v>
      </c>
      <c r="O9" s="36" t="s">
        <v>80</v>
      </c>
      <c r="P9" s="40"/>
      <c r="Q9" s="19"/>
      <c r="R9" s="29">
        <f>WORKDAY(LotTracker[[#This Row],[Draft Deadline]],10,)</f>
        <v>43321</v>
      </c>
      <c r="S9" s="36"/>
      <c r="T9" s="19"/>
      <c r="U9" s="53">
        <f>WORKDAY(LotTracker[[#This Row],[Planned Receipt]],3,)</f>
        <v>43326</v>
      </c>
      <c r="V9" s="79" t="s">
        <v>81</v>
      </c>
      <c r="W9" s="79">
        <v>43511</v>
      </c>
      <c r="X9" s="79">
        <f>WORKDAY(LotTracker[[#This Row],[RECEIVED]],1)</f>
        <v>43514</v>
      </c>
      <c r="Y9" s="79"/>
      <c r="Z9" s="85" t="s">
        <v>82</v>
      </c>
      <c r="AA9" s="65">
        <f>NETWORKDAYS(LotTracker[[#This Row],[Contract Date]],LotTracker[[#This Row],[Actual]])-1</f>
        <v>46</v>
      </c>
      <c r="AB9" s="65" t="e">
        <f>NETWORKDAYS(LotTracker[[#This Row],[Eng. Sent]],LotTracker[[#This Row],[Actual Receipt]])</f>
        <v>#VALUE!</v>
      </c>
      <c r="AC9" s="65">
        <f>NETWORKDAYS(LotTracker[[#This Row],[Plat Sent]],LotTracker[[#This Row],[Actual Receipt2]])</f>
        <v>0</v>
      </c>
      <c r="AD9" s="65">
        <f>NETWORKDAYS(LotTracker[[#This Row],[Contract Date]],LotTracker[[#This Row],[Actual Submit]])-1</f>
        <v>68</v>
      </c>
      <c r="AE9" s="65">
        <f>NETWORKDAYS(LotTracker[[#This Row],[Actual Submit]],LotTracker[[#This Row],[RECEIVED]])</f>
        <v>81</v>
      </c>
      <c r="AF9" s="65">
        <f>NETWORKDAYS(LotTracker[[#This Row],[Contract Date]],LotTracker[[#This Row],[RECEIVED]])</f>
        <v>149</v>
      </c>
    </row>
    <row r="10" spans="1:41" s="4" customFormat="1" ht="34" hidden="1" x14ac:dyDescent="0.2">
      <c r="A10" s="34" t="s">
        <v>50</v>
      </c>
      <c r="B10" s="40" t="s">
        <v>51</v>
      </c>
      <c r="C10" s="11"/>
      <c r="D10" s="137" t="s">
        <v>83</v>
      </c>
      <c r="E10" s="4" t="s">
        <v>58</v>
      </c>
      <c r="F10" s="4" t="s">
        <v>66</v>
      </c>
      <c r="G10" s="41">
        <v>43312</v>
      </c>
      <c r="H10" s="40" t="s">
        <v>54</v>
      </c>
      <c r="I10" s="29">
        <f>WORKDAY(LotTracker[[#This Row],[Contract Date]],2,)</f>
        <v>43314</v>
      </c>
      <c r="J10" s="20">
        <v>43368</v>
      </c>
      <c r="K10" s="47">
        <v>120</v>
      </c>
      <c r="L10" s="58"/>
      <c r="M10" s="20" t="s">
        <v>84</v>
      </c>
      <c r="N10" s="29">
        <f>WORKDAY(LotTracker[[#This Row],[Draft Deadline]],10,)</f>
        <v>43328</v>
      </c>
      <c r="O10" s="36">
        <v>43376</v>
      </c>
      <c r="P10" s="40"/>
      <c r="Q10" s="19"/>
      <c r="R10" s="29">
        <f>WORKDAY(LotTracker[[#This Row],[Draft Deadline]],10,)</f>
        <v>43328</v>
      </c>
      <c r="S10" s="36"/>
      <c r="T10" s="19"/>
      <c r="U10" s="53">
        <f>WORKDAY(LotTracker[[#This Row],[Planned Receipt]],3,)</f>
        <v>43333</v>
      </c>
      <c r="V10" s="79" t="s">
        <v>81</v>
      </c>
      <c r="W10" s="79"/>
      <c r="X10" s="79">
        <f>WORKDAY(LotTracker[[#This Row],[RECEIVED]],1)</f>
        <v>2</v>
      </c>
      <c r="Y10" s="79"/>
      <c r="Z10" s="85" t="s">
        <v>85</v>
      </c>
      <c r="AA10" s="65">
        <f>NETWORKDAYS(LotTracker[[#This Row],[Contract Date]],LotTracker[[#This Row],[Actual]])-1</f>
        <v>40</v>
      </c>
      <c r="AB10" s="65" t="e">
        <f>NETWORKDAYS(LotTracker[[#This Row],[Eng. Sent]],LotTracker[[#This Row],[Actual Receipt]])</f>
        <v>#VALUE!</v>
      </c>
      <c r="AC10" s="65">
        <f>NETWORKDAYS(LotTracker[[#This Row],[Plat Sent]],LotTracker[[#This Row],[Actual Receipt2]])</f>
        <v>0</v>
      </c>
      <c r="AD10" s="65">
        <f>NETWORKDAYS(LotTracker[[#This Row],[Contract Date]],LotTracker[[#This Row],[Actual Submit]])-1</f>
        <v>63</v>
      </c>
      <c r="AE10" s="65">
        <f>NETWORKDAYS(LotTracker[[#This Row],[Actual Submit]],LotTracker[[#This Row],[RECEIVED]])</f>
        <v>-31000</v>
      </c>
      <c r="AF10" s="65">
        <f>NETWORKDAYS(LotTracker[[#This Row],[Contract Date]],LotTracker[[#This Row],[RECEIVED]])</f>
        <v>-30937</v>
      </c>
    </row>
    <row r="11" spans="1:41" s="4" customFormat="1" ht="34" hidden="1" x14ac:dyDescent="0.2">
      <c r="A11" s="34" t="s">
        <v>50</v>
      </c>
      <c r="B11" s="40" t="s">
        <v>51</v>
      </c>
      <c r="C11" s="11"/>
      <c r="D11" s="137" t="s">
        <v>86</v>
      </c>
      <c r="E11" s="4" t="s">
        <v>58</v>
      </c>
      <c r="F11" s="4" t="s">
        <v>66</v>
      </c>
      <c r="G11" s="41">
        <v>43312</v>
      </c>
      <c r="H11" s="40" t="s">
        <v>54</v>
      </c>
      <c r="I11" s="29">
        <f>WORKDAY(LotTracker[[#This Row],[Contract Date]],2,)</f>
        <v>43314</v>
      </c>
      <c r="J11" s="20">
        <v>43378</v>
      </c>
      <c r="K11" s="48">
        <v>100</v>
      </c>
      <c r="L11" s="59"/>
      <c r="M11" s="20" t="s">
        <v>87</v>
      </c>
      <c r="N11" s="29">
        <f>WORKDAY(LotTracker[[#This Row],[Draft Deadline]],10,)</f>
        <v>43328</v>
      </c>
      <c r="O11" s="36" t="s">
        <v>88</v>
      </c>
      <c r="P11" s="40"/>
      <c r="Q11" s="19"/>
      <c r="R11" s="29">
        <f>WORKDAY(LotTracker[[#This Row],[Draft Deadline]],10,)</f>
        <v>43328</v>
      </c>
      <c r="S11" s="36"/>
      <c r="T11" s="19"/>
      <c r="U11" s="53">
        <f>WORKDAY(LotTracker[[#This Row],[Planned Receipt]],3,)</f>
        <v>43333</v>
      </c>
      <c r="V11" s="79" t="s">
        <v>67</v>
      </c>
      <c r="W11" s="79">
        <v>43511</v>
      </c>
      <c r="X11" s="79">
        <f>WORKDAY(LotTracker[[#This Row],[RECEIVED]],1)</f>
        <v>43514</v>
      </c>
      <c r="Y11" s="79"/>
      <c r="Z11" s="85" t="s">
        <v>89</v>
      </c>
      <c r="AA11" s="65">
        <f>NETWORKDAYS(LotTracker[[#This Row],[Contract Date]],LotTracker[[#This Row],[Actual]])-1</f>
        <v>48</v>
      </c>
      <c r="AB11" s="65" t="e">
        <f>NETWORKDAYS(LotTracker[[#This Row],[Eng. Sent]],LotTracker[[#This Row],[Actual Receipt]])</f>
        <v>#VALUE!</v>
      </c>
      <c r="AC11" s="65">
        <f>NETWORKDAYS(LotTracker[[#This Row],[Plat Sent]],LotTracker[[#This Row],[Actual Receipt2]])</f>
        <v>0</v>
      </c>
      <c r="AD11" s="65">
        <f>NETWORKDAYS(LotTracker[[#This Row],[Contract Date]],LotTracker[[#This Row],[Actual Submit]])-1</f>
        <v>53</v>
      </c>
      <c r="AE11" s="65">
        <f>NETWORKDAYS(LotTracker[[#This Row],[Actual Submit]],LotTracker[[#This Row],[RECEIVED]])</f>
        <v>91</v>
      </c>
      <c r="AF11" s="65">
        <f>NETWORKDAYS(LotTracker[[#This Row],[Contract Date]],LotTracker[[#This Row],[RECEIVED]])</f>
        <v>144</v>
      </c>
    </row>
    <row r="12" spans="1:41" s="4" customFormat="1" ht="34" hidden="1" x14ac:dyDescent="0.2">
      <c r="A12" s="34" t="s">
        <v>50</v>
      </c>
      <c r="B12" s="40" t="s">
        <v>51</v>
      </c>
      <c r="C12" s="11"/>
      <c r="D12" s="137" t="s">
        <v>90</v>
      </c>
      <c r="E12" s="4" t="s">
        <v>58</v>
      </c>
      <c r="F12" s="4" t="s">
        <v>75</v>
      </c>
      <c r="G12" s="41">
        <v>43322</v>
      </c>
      <c r="H12" s="40" t="s">
        <v>54</v>
      </c>
      <c r="I12" s="29">
        <f>WORKDAY(LotTracker[[#This Row],[Contract Date]],2,)</f>
        <v>43326</v>
      </c>
      <c r="J12" s="20">
        <v>43378</v>
      </c>
      <c r="K12" s="47">
        <v>100</v>
      </c>
      <c r="L12" s="58"/>
      <c r="M12" s="20" t="s">
        <v>91</v>
      </c>
      <c r="N12" s="29">
        <f>WORKDAY(LotTracker[[#This Row],[Draft Deadline]],10,)</f>
        <v>43340</v>
      </c>
      <c r="O12" s="36">
        <v>43383</v>
      </c>
      <c r="P12" s="40"/>
      <c r="Q12" s="19"/>
      <c r="R12" s="29">
        <f>WORKDAY(LotTracker[[#This Row],[Draft Deadline]],10,)</f>
        <v>43340</v>
      </c>
      <c r="S12" s="36"/>
      <c r="T12" s="19"/>
      <c r="U12" s="53">
        <f>WORKDAY(LotTracker[[#This Row],[Planned Receipt]],3,)</f>
        <v>43343</v>
      </c>
      <c r="V12" s="79"/>
      <c r="W12" s="79">
        <v>43501</v>
      </c>
      <c r="X12" s="79">
        <f>WORKDAY(LotTracker[[#This Row],[RECEIVED]],1)</f>
        <v>43502</v>
      </c>
      <c r="Y12" s="79"/>
      <c r="Z12" s="85" t="s">
        <v>92</v>
      </c>
      <c r="AA12" s="65">
        <f>NETWORKDAYS(LotTracker[[#This Row],[Contract Date]],LotTracker[[#This Row],[Actual]])-1</f>
        <v>40</v>
      </c>
      <c r="AB12" s="65" t="e">
        <f>NETWORKDAYS(LotTracker[[#This Row],[Eng. Sent]],LotTracker[[#This Row],[Actual Receipt]])</f>
        <v>#VALUE!</v>
      </c>
      <c r="AC12" s="65">
        <f>NETWORKDAYS(LotTracker[[#This Row],[Plat Sent]],LotTracker[[#This Row],[Actual Receipt2]])</f>
        <v>0</v>
      </c>
      <c r="AD12" s="65">
        <f>NETWORKDAYS(LotTracker[[#This Row],[Contract Date]],LotTracker[[#This Row],[Actual Submit]])-1</f>
        <v>-30946</v>
      </c>
      <c r="AE12" s="65">
        <f>NETWORKDAYS(LotTracker[[#This Row],[Actual Submit]],LotTracker[[#This Row],[RECEIVED]])</f>
        <v>31072</v>
      </c>
      <c r="AF12" s="65">
        <f>NETWORKDAYS(LotTracker[[#This Row],[Contract Date]],LotTracker[[#This Row],[RECEIVED]])</f>
        <v>128</v>
      </c>
    </row>
    <row r="13" spans="1:41" s="4" customFormat="1" ht="34" hidden="1" x14ac:dyDescent="0.2">
      <c r="A13" s="34" t="s">
        <v>50</v>
      </c>
      <c r="B13" s="40" t="s">
        <v>51</v>
      </c>
      <c r="C13" s="11"/>
      <c r="D13" s="137" t="s">
        <v>93</v>
      </c>
      <c r="E13" s="4" t="s">
        <v>65</v>
      </c>
      <c r="F13" s="4" t="s">
        <v>70</v>
      </c>
      <c r="G13" s="41">
        <v>43326</v>
      </c>
      <c r="H13" s="40" t="s">
        <v>54</v>
      </c>
      <c r="I13" s="29">
        <f>WORKDAY(LotTracker[[#This Row],[Contract Date]],2,)</f>
        <v>43328</v>
      </c>
      <c r="J13" s="20">
        <v>43374</v>
      </c>
      <c r="K13" s="47">
        <v>510</v>
      </c>
      <c r="L13" s="58"/>
      <c r="M13" s="20" t="s">
        <v>94</v>
      </c>
      <c r="N13" s="29">
        <f>WORKDAY(LotTracker[[#This Row],[Draft Deadline]],10,)</f>
        <v>43342</v>
      </c>
      <c r="O13" s="36">
        <v>43389</v>
      </c>
      <c r="P13" s="40"/>
      <c r="Q13" s="19"/>
      <c r="R13" s="29">
        <f>WORKDAY(LotTracker[[#This Row],[Draft Deadline]],10,)</f>
        <v>43342</v>
      </c>
      <c r="S13" s="36"/>
      <c r="T13" s="19"/>
      <c r="U13" s="53">
        <f>WORKDAY(LotTracker[[#This Row],[Planned Receipt]],3,)</f>
        <v>43347</v>
      </c>
      <c r="V13" s="79" t="s">
        <v>72</v>
      </c>
      <c r="W13" s="79">
        <v>43502</v>
      </c>
      <c r="X13" s="79">
        <f>WORKDAY(LotTracker[[#This Row],[RECEIVED]],1)</f>
        <v>43503</v>
      </c>
      <c r="Y13" s="79"/>
      <c r="Z13" s="85" t="s">
        <v>95</v>
      </c>
      <c r="AA13" s="65">
        <f>NETWORKDAYS(LotTracker[[#This Row],[Contract Date]],LotTracker[[#This Row],[Actual]])-1</f>
        <v>34</v>
      </c>
      <c r="AB13" s="65">
        <f>NETWORKDAYS(LotTracker[[#This Row],[Eng. Sent]],LotTracker[[#This Row],[Actual Receipt]])</f>
        <v>12</v>
      </c>
      <c r="AC13" s="65">
        <f>NETWORKDAYS(LotTracker[[#This Row],[Plat Sent]],LotTracker[[#This Row],[Actual Receipt2]])</f>
        <v>0</v>
      </c>
      <c r="AD13" s="65">
        <f>NETWORKDAYS(LotTracker[[#This Row],[Contract Date]],LotTracker[[#This Row],[Actual Submit]])-1</f>
        <v>48</v>
      </c>
      <c r="AE13" s="65">
        <f>NETWORKDAYS(LotTracker[[#This Row],[Actual Submit]],LotTracker[[#This Row],[RECEIVED]])</f>
        <v>79</v>
      </c>
      <c r="AF13" s="65">
        <f>NETWORKDAYS(LotTracker[[#This Row],[Contract Date]],LotTracker[[#This Row],[RECEIVED]])</f>
        <v>127</v>
      </c>
    </row>
    <row r="14" spans="1:41" s="4" customFormat="1" ht="17" hidden="1" x14ac:dyDescent="0.2">
      <c r="A14" s="34" t="s">
        <v>50</v>
      </c>
      <c r="B14" s="40" t="s">
        <v>51</v>
      </c>
      <c r="C14" s="11"/>
      <c r="D14" s="137" t="s">
        <v>96</v>
      </c>
      <c r="E14" s="4" t="s">
        <v>65</v>
      </c>
      <c r="F14" s="4" t="s">
        <v>66</v>
      </c>
      <c r="G14" s="41">
        <v>43326</v>
      </c>
      <c r="H14" s="40" t="s">
        <v>54</v>
      </c>
      <c r="I14" s="29">
        <f>WORKDAY(LotTracker[[#This Row],[Contract Date]],2,)</f>
        <v>43328</v>
      </c>
      <c r="J14" s="20">
        <v>43382</v>
      </c>
      <c r="K14" s="47">
        <v>80</v>
      </c>
      <c r="L14" s="58"/>
      <c r="M14" s="20" t="s">
        <v>97</v>
      </c>
      <c r="N14" s="29">
        <f>WORKDAY(LotTracker[[#This Row],[Draft Deadline]],10,)</f>
        <v>43342</v>
      </c>
      <c r="O14" s="36">
        <v>43388</v>
      </c>
      <c r="P14" s="40"/>
      <c r="Q14" s="19"/>
      <c r="R14" s="29">
        <f>WORKDAY(LotTracker[[#This Row],[Draft Deadline]],10,)</f>
        <v>43342</v>
      </c>
      <c r="S14" s="36"/>
      <c r="T14" s="19"/>
      <c r="U14" s="53">
        <f>WORKDAY(LotTracker[[#This Row],[Planned Receipt]],3,)</f>
        <v>43347</v>
      </c>
      <c r="V14" s="79" t="s">
        <v>72</v>
      </c>
      <c r="W14" s="79">
        <v>43530</v>
      </c>
      <c r="X14" s="79">
        <f>WORKDAY(LotTracker[[#This Row],[RECEIVED]],1)</f>
        <v>43531</v>
      </c>
      <c r="Y14" s="79"/>
      <c r="Z14" s="85" t="s">
        <v>98</v>
      </c>
      <c r="AA14" s="65">
        <f>NETWORKDAYS(LotTracker[[#This Row],[Contract Date]],LotTracker[[#This Row],[Actual]])-1</f>
        <v>40</v>
      </c>
      <c r="AB14" s="65">
        <f>NETWORKDAYS(LotTracker[[#This Row],[Eng. Sent]],LotTracker[[#This Row],[Actual Receipt]])</f>
        <v>5</v>
      </c>
      <c r="AC14" s="65">
        <f>NETWORKDAYS(LotTracker[[#This Row],[Plat Sent]],LotTracker[[#This Row],[Actual Receipt2]])</f>
        <v>0</v>
      </c>
      <c r="AD14" s="65">
        <f>NETWORKDAYS(LotTracker[[#This Row],[Contract Date]],LotTracker[[#This Row],[Actual Submit]])-1</f>
        <v>48</v>
      </c>
      <c r="AE14" s="65">
        <f>NETWORKDAYS(LotTracker[[#This Row],[Actual Submit]],LotTracker[[#This Row],[RECEIVED]])</f>
        <v>99</v>
      </c>
      <c r="AF14" s="65">
        <f>NETWORKDAYS(LotTracker[[#This Row],[Contract Date]],LotTracker[[#This Row],[RECEIVED]])</f>
        <v>147</v>
      </c>
    </row>
    <row r="15" spans="1:41" s="4" customFormat="1" ht="17" hidden="1" x14ac:dyDescent="0.2">
      <c r="A15" s="34" t="s">
        <v>50</v>
      </c>
      <c r="B15" s="40" t="s">
        <v>51</v>
      </c>
      <c r="C15" s="11"/>
      <c r="D15" s="137" t="s">
        <v>99</v>
      </c>
      <c r="E15" s="4" t="s">
        <v>58</v>
      </c>
      <c r="F15" s="4" t="s">
        <v>66</v>
      </c>
      <c r="G15" s="41">
        <v>43403</v>
      </c>
      <c r="H15" s="40" t="s">
        <v>54</v>
      </c>
      <c r="I15" s="29">
        <f>WORKDAY(LotTracker[[#This Row],[Contract Date]],2,)</f>
        <v>43405</v>
      </c>
      <c r="J15" s="20">
        <v>43494</v>
      </c>
      <c r="K15" s="47">
        <v>160</v>
      </c>
      <c r="L15" s="58"/>
      <c r="M15" s="20" t="s">
        <v>100</v>
      </c>
      <c r="N15" s="29">
        <f>WORKDAY(LotTracker[[#This Row],[Draft Deadline]],10,)</f>
        <v>43419</v>
      </c>
      <c r="O15" s="36">
        <v>43509</v>
      </c>
      <c r="P15" s="40"/>
      <c r="Q15" s="19"/>
      <c r="R15" s="29">
        <f>WORKDAY(LotTracker[[#This Row],[Draft Deadline]],10,)</f>
        <v>43419</v>
      </c>
      <c r="S15" s="36"/>
      <c r="T15" s="19"/>
      <c r="U15" s="53">
        <f>WORKDAY(LotTracker[[#This Row],[Planned Receipt]],3,)</f>
        <v>43424</v>
      </c>
      <c r="V15" s="79" t="s">
        <v>101</v>
      </c>
      <c r="W15" s="79">
        <v>43585</v>
      </c>
      <c r="X15" s="79">
        <f>WORKDAY(LotTracker[[#This Row],[RECEIVED]],1)</f>
        <v>43586</v>
      </c>
      <c r="Y15" s="79"/>
      <c r="Z15" s="85"/>
      <c r="AA15" s="65">
        <f>NETWORKDAYS(LotTracker[[#This Row],[Contract Date]],LotTracker[[#This Row],[Actual]])-1</f>
        <v>65</v>
      </c>
      <c r="AB15" s="65">
        <f>NETWORKDAYS(LotTracker[[#This Row],[Eng. Sent]],LotTracker[[#This Row],[Actual Receipt]])</f>
        <v>9</v>
      </c>
      <c r="AC15" s="65">
        <f>NETWORKDAYS(LotTracker[[#This Row],[Plat Sent]],LotTracker[[#This Row],[Actual Receipt2]])</f>
        <v>0</v>
      </c>
      <c r="AD15" s="65">
        <f>NETWORKDAYS(LotTracker[[#This Row],[Contract Date]],LotTracker[[#This Row],[Actual Submit]])-1</f>
        <v>77</v>
      </c>
      <c r="AE15" s="65">
        <f>NETWORKDAYS(LotTracker[[#This Row],[Actual Submit]],LotTracker[[#This Row],[RECEIVED]])</f>
        <v>54</v>
      </c>
      <c r="AF15" s="65">
        <f>NETWORKDAYS(LotTracker[[#This Row],[Contract Date]],LotTracker[[#This Row],[RECEIVED]])</f>
        <v>131</v>
      </c>
    </row>
    <row r="16" spans="1:41" s="4" customFormat="1" ht="17" hidden="1" x14ac:dyDescent="0.2">
      <c r="A16" s="34" t="s">
        <v>50</v>
      </c>
      <c r="B16" s="40" t="s">
        <v>51</v>
      </c>
      <c r="C16" s="11"/>
      <c r="D16" s="137" t="s">
        <v>102</v>
      </c>
      <c r="E16" s="4" t="s">
        <v>58</v>
      </c>
      <c r="F16" s="4" t="s">
        <v>53</v>
      </c>
      <c r="G16" s="41">
        <v>43425</v>
      </c>
      <c r="H16" s="40" t="s">
        <v>103</v>
      </c>
      <c r="I16" s="29">
        <f>WORKDAY(LotTracker[[#This Row],[Contract Date]],2,)</f>
        <v>43427</v>
      </c>
      <c r="J16" s="20">
        <v>43494</v>
      </c>
      <c r="K16" s="47">
        <v>200</v>
      </c>
      <c r="L16" s="58"/>
      <c r="M16" s="20" t="s">
        <v>100</v>
      </c>
      <c r="N16" s="29">
        <f>WORKDAY(LotTracker[[#This Row],[Draft Deadline]],10,)</f>
        <v>43441</v>
      </c>
      <c r="O16" s="36">
        <v>43507</v>
      </c>
      <c r="P16" s="40"/>
      <c r="Q16" s="19"/>
      <c r="R16" s="29">
        <f>WORKDAY(LotTracker[[#This Row],[Draft Deadline]],10,)</f>
        <v>43441</v>
      </c>
      <c r="S16" s="36"/>
      <c r="T16" s="51"/>
      <c r="U16" s="53">
        <f>WORKDAY(LotTracker[[#This Row],[Planned Receipt]],3,)</f>
        <v>43446</v>
      </c>
      <c r="V16" s="79" t="s">
        <v>104</v>
      </c>
      <c r="W16" s="79">
        <v>43585</v>
      </c>
      <c r="X16" s="79">
        <f>WORKDAY(LotTracker[[#This Row],[RECEIVED]],1)</f>
        <v>43586</v>
      </c>
      <c r="Y16" s="79"/>
      <c r="Z16" s="85"/>
      <c r="AA16" s="65">
        <f>NETWORKDAYS(LotTracker[[#This Row],[Contract Date]],LotTracker[[#This Row],[Actual]])-1</f>
        <v>49</v>
      </c>
      <c r="AB16" s="65">
        <f>NETWORKDAYS(LotTracker[[#This Row],[Eng. Sent]],LotTracker[[#This Row],[Actual Receipt]])</f>
        <v>7</v>
      </c>
      <c r="AC16" s="65">
        <f>NETWORKDAYS(LotTracker[[#This Row],[Plat Sent]],LotTracker[[#This Row],[Actual Receipt2]])</f>
        <v>0</v>
      </c>
      <c r="AD16" s="65">
        <f>NETWORKDAYS(LotTracker[[#This Row],[Contract Date]],LotTracker[[#This Row],[Actual Submit]])-1</f>
        <v>58</v>
      </c>
      <c r="AE16" s="65">
        <f>NETWORKDAYS(LotTracker[[#This Row],[Actual Submit]],LotTracker[[#This Row],[RECEIVED]])</f>
        <v>57</v>
      </c>
      <c r="AF16" s="65">
        <f>NETWORKDAYS(LotTracker[[#This Row],[Contract Date]],LotTracker[[#This Row],[RECEIVED]])</f>
        <v>115</v>
      </c>
    </row>
    <row r="17" spans="1:32" s="4" customFormat="1" ht="17" hidden="1" x14ac:dyDescent="0.2">
      <c r="A17" s="34" t="s">
        <v>50</v>
      </c>
      <c r="B17" s="40" t="s">
        <v>51</v>
      </c>
      <c r="C17" s="11"/>
      <c r="D17" s="137" t="s">
        <v>105</v>
      </c>
      <c r="E17" s="4" t="s">
        <v>106</v>
      </c>
      <c r="F17" s="4" t="s">
        <v>66</v>
      </c>
      <c r="G17" s="41">
        <v>43432</v>
      </c>
      <c r="H17" s="40" t="s">
        <v>107</v>
      </c>
      <c r="I17" s="29">
        <f>WORKDAY(LotTracker[[#This Row],[Contract Date]],2,)</f>
        <v>43434</v>
      </c>
      <c r="J17" s="20">
        <v>43490</v>
      </c>
      <c r="K17" s="47">
        <v>300</v>
      </c>
      <c r="L17" s="58"/>
      <c r="M17" s="20" t="s">
        <v>100</v>
      </c>
      <c r="N17" s="29">
        <f>WORKDAY(LotTracker[[#This Row],[Draft Deadline]],10,)</f>
        <v>43448</v>
      </c>
      <c r="O17" s="36">
        <v>43509</v>
      </c>
      <c r="P17" s="40"/>
      <c r="Q17" s="19"/>
      <c r="R17" s="29">
        <f>WORKDAY(LotTracker[[#This Row],[Draft Deadline]],10,)</f>
        <v>43448</v>
      </c>
      <c r="S17" s="36"/>
      <c r="T17" s="19"/>
      <c r="U17" s="53">
        <f>WORKDAY(LotTracker[[#This Row],[Planned Receipt]],3,)</f>
        <v>43453</v>
      </c>
      <c r="V17" s="79" t="s">
        <v>101</v>
      </c>
      <c r="W17" s="79">
        <v>43585</v>
      </c>
      <c r="X17" s="79">
        <f>WORKDAY(LotTracker[[#This Row],[RECEIVED]],1)</f>
        <v>43586</v>
      </c>
      <c r="Y17" s="79"/>
      <c r="Z17" s="85"/>
      <c r="AA17" s="65">
        <f>NETWORKDAYS(LotTracker[[#This Row],[Contract Date]],LotTracker[[#This Row],[Actual]])-1</f>
        <v>42</v>
      </c>
      <c r="AB17" s="65">
        <f>NETWORKDAYS(LotTracker[[#This Row],[Eng. Sent]],LotTracker[[#This Row],[Actual Receipt]])</f>
        <v>9</v>
      </c>
      <c r="AC17" s="65">
        <f>NETWORKDAYS(LotTracker[[#This Row],[Plat Sent]],LotTracker[[#This Row],[Actual Receipt2]])</f>
        <v>0</v>
      </c>
      <c r="AD17" s="65">
        <f>NETWORKDAYS(LotTracker[[#This Row],[Contract Date]],LotTracker[[#This Row],[Actual Submit]])-1</f>
        <v>56</v>
      </c>
      <c r="AE17" s="65">
        <f>NETWORKDAYS(LotTracker[[#This Row],[Actual Submit]],LotTracker[[#This Row],[RECEIVED]])</f>
        <v>54</v>
      </c>
      <c r="AF17" s="65">
        <f>NETWORKDAYS(LotTracker[[#This Row],[Contract Date]],LotTracker[[#This Row],[RECEIVED]])</f>
        <v>110</v>
      </c>
    </row>
    <row r="18" spans="1:32" s="4" customFormat="1" ht="17" hidden="1" x14ac:dyDescent="0.2">
      <c r="A18" s="34" t="s">
        <v>50</v>
      </c>
      <c r="B18" s="40" t="s">
        <v>51</v>
      </c>
      <c r="C18" s="11"/>
      <c r="D18" s="137" t="s">
        <v>108</v>
      </c>
      <c r="E18" s="4" t="s">
        <v>58</v>
      </c>
      <c r="F18" s="4" t="s">
        <v>75</v>
      </c>
      <c r="G18" s="41">
        <v>43447</v>
      </c>
      <c r="H18" s="40" t="s">
        <v>109</v>
      </c>
      <c r="I18" s="29">
        <f>WORKDAY(LotTracker[[#This Row],[Contract Date]],2,)</f>
        <v>43451</v>
      </c>
      <c r="J18" s="20">
        <v>43495</v>
      </c>
      <c r="K18" s="47">
        <v>390</v>
      </c>
      <c r="L18" s="58"/>
      <c r="M18" s="20" t="s">
        <v>100</v>
      </c>
      <c r="N18" s="29">
        <f>WORKDAY(LotTracker[[#This Row],[Draft Deadline]],10,)</f>
        <v>43465</v>
      </c>
      <c r="O18" s="36">
        <v>43509</v>
      </c>
      <c r="P18" s="40"/>
      <c r="Q18" s="19"/>
      <c r="R18" s="29">
        <f>WORKDAY(LotTracker[[#This Row],[Draft Deadline]],10,)</f>
        <v>43465</v>
      </c>
      <c r="S18" s="36"/>
      <c r="T18" s="19"/>
      <c r="U18" s="53">
        <f>WORKDAY(LotTracker[[#This Row],[Planned Receipt]],3,)</f>
        <v>43468</v>
      </c>
      <c r="V18" s="79" t="s">
        <v>110</v>
      </c>
      <c r="W18" s="79">
        <v>43588</v>
      </c>
      <c r="X18" s="79">
        <f>WORKDAY(LotTracker[[#This Row],[RECEIVED]],1)</f>
        <v>43591</v>
      </c>
      <c r="Y18" s="79"/>
      <c r="Z18" s="85"/>
      <c r="AA18" s="65">
        <f>NETWORKDAYS(LotTracker[[#This Row],[Contract Date]],LotTracker[[#This Row],[Actual]])-1</f>
        <v>34</v>
      </c>
      <c r="AB18" s="65">
        <f>NETWORKDAYS(LotTracker[[#This Row],[Eng. Sent]],LotTracker[[#This Row],[Actual Receipt]])</f>
        <v>9</v>
      </c>
      <c r="AC18" s="65">
        <f>NETWORKDAYS(LotTracker[[#This Row],[Plat Sent]],LotTracker[[#This Row],[Actual Receipt2]])</f>
        <v>0</v>
      </c>
      <c r="AD18" s="65">
        <f>NETWORKDAYS(LotTracker[[#This Row],[Contract Date]],LotTracker[[#This Row],[Actual Submit]])-1</f>
        <v>47</v>
      </c>
      <c r="AE18" s="65">
        <f>NETWORKDAYS(LotTracker[[#This Row],[Actual Submit]],LotTracker[[#This Row],[RECEIVED]])</f>
        <v>55</v>
      </c>
      <c r="AF18" s="65">
        <f>NETWORKDAYS(LotTracker[[#This Row],[Contract Date]],LotTracker[[#This Row],[RECEIVED]])</f>
        <v>102</v>
      </c>
    </row>
    <row r="19" spans="1:32" s="4" customFormat="1" ht="17" hidden="1" x14ac:dyDescent="0.2">
      <c r="A19" s="34" t="s">
        <v>50</v>
      </c>
      <c r="B19" s="40" t="s">
        <v>111</v>
      </c>
      <c r="C19" s="11"/>
      <c r="D19" s="137" t="s">
        <v>112</v>
      </c>
      <c r="E19" s="4" t="s">
        <v>113</v>
      </c>
      <c r="F19" s="4" t="s">
        <v>114</v>
      </c>
      <c r="G19" s="41">
        <v>43481</v>
      </c>
      <c r="H19" s="40" t="s">
        <v>103</v>
      </c>
      <c r="I19" s="30">
        <f>WORKDAY(LotTracker[[#This Row],[Contract Date]],2,)</f>
        <v>43483</v>
      </c>
      <c r="J19" s="20">
        <v>43420</v>
      </c>
      <c r="K19" s="47">
        <v>720</v>
      </c>
      <c r="L19" s="58"/>
      <c r="M19" s="20" t="s">
        <v>115</v>
      </c>
      <c r="N19" s="29">
        <f>WORKDAY(LotTracker[[#This Row],[Draft Deadline]],10,)</f>
        <v>43497</v>
      </c>
      <c r="O19" s="37">
        <v>43465</v>
      </c>
      <c r="P19" s="52"/>
      <c r="Q19" s="20"/>
      <c r="R19" s="29">
        <f>WORKDAY(LotTracker[[#This Row],[Draft Deadline]],10,)</f>
        <v>43497</v>
      </c>
      <c r="S19" s="37"/>
      <c r="T19" s="20"/>
      <c r="U19" s="53">
        <f>WORKDAY(LotTracker[[#This Row],[Planned Receipt]],3,)</f>
        <v>43502</v>
      </c>
      <c r="V19" s="79" t="s">
        <v>116</v>
      </c>
      <c r="W19" s="79">
        <v>43503</v>
      </c>
      <c r="X19" s="79">
        <f>WORKDAY(LotTracker[[#This Row],[RECEIVED]],1)</f>
        <v>43504</v>
      </c>
      <c r="Y19" s="79"/>
      <c r="Z19" s="85"/>
      <c r="AA19" s="65">
        <f>NETWORKDAYS(LotTracker[[#This Row],[Contract Date]],LotTracker[[#This Row],[Actual]])-1</f>
        <v>-45</v>
      </c>
      <c r="AB19" s="65">
        <f>NETWORKDAYS(LotTracker[[#This Row],[Eng. Sent]],LotTracker[[#This Row],[Actual Receipt]])</f>
        <v>16</v>
      </c>
      <c r="AC19" s="65">
        <f>NETWORKDAYS(LotTracker[[#This Row],[Plat Sent]],LotTracker[[#This Row],[Actual Receipt2]])</f>
        <v>0</v>
      </c>
      <c r="AD19" s="65">
        <f>NETWORKDAYS(LotTracker[[#This Row],[Contract Date]],LotTracker[[#This Row],[Actual Submit]])-1</f>
        <v>4</v>
      </c>
      <c r="AE19" s="65">
        <f>NETWORKDAYS(LotTracker[[#This Row],[Actual Submit]],LotTracker[[#This Row],[RECEIVED]])</f>
        <v>13</v>
      </c>
      <c r="AF19" s="65">
        <f>NETWORKDAYS(LotTracker[[#This Row],[Contract Date]],LotTracker[[#This Row],[RECEIVED]])</f>
        <v>17</v>
      </c>
    </row>
    <row r="20" spans="1:32" s="4" customFormat="1" ht="17" hidden="1" x14ac:dyDescent="0.2">
      <c r="A20" s="34" t="s">
        <v>50</v>
      </c>
      <c r="B20" s="40" t="s">
        <v>51</v>
      </c>
      <c r="C20" s="11"/>
      <c r="D20" s="137" t="s">
        <v>117</v>
      </c>
      <c r="E20" s="4" t="s">
        <v>58</v>
      </c>
      <c r="F20" s="4" t="s">
        <v>75</v>
      </c>
      <c r="G20" s="41">
        <v>43486</v>
      </c>
      <c r="H20" s="40" t="s">
        <v>109</v>
      </c>
      <c r="I20" s="29">
        <f>WORKDAY(LotTracker[[#This Row],[Contract Date]],2,)</f>
        <v>43488</v>
      </c>
      <c r="J20" s="20">
        <v>43503</v>
      </c>
      <c r="K20" s="47">
        <v>720</v>
      </c>
      <c r="L20" s="58"/>
      <c r="M20" s="20" t="s">
        <v>118</v>
      </c>
      <c r="N20" s="29">
        <f>WORKDAY(LotTracker[[#This Row],[Draft Deadline]],10,)</f>
        <v>43502</v>
      </c>
      <c r="O20" s="36">
        <v>43564</v>
      </c>
      <c r="P20" s="40"/>
      <c r="Q20" s="19"/>
      <c r="R20" s="29">
        <f>WORKDAY(LotTracker[[#This Row],[Draft Deadline]],10,)</f>
        <v>43502</v>
      </c>
      <c r="S20" s="36"/>
      <c r="T20" s="19"/>
      <c r="U20" s="53">
        <f>WORKDAY(LotTracker[[#This Row],[Planned Receipt]],3,)</f>
        <v>43507</v>
      </c>
      <c r="V20" s="79" t="s">
        <v>119</v>
      </c>
      <c r="W20" s="79">
        <v>43601</v>
      </c>
      <c r="X20" s="79">
        <f>WORKDAY(LotTracker[[#This Row],[RECEIVED]],1)</f>
        <v>43602</v>
      </c>
      <c r="Y20" s="79"/>
      <c r="Z20" s="85"/>
      <c r="AA20" s="65">
        <f>NETWORKDAYS(LotTracker[[#This Row],[Contract Date]],LotTracker[[#This Row],[Actual]])-1</f>
        <v>13</v>
      </c>
      <c r="AB20" s="65">
        <f>NETWORKDAYS(LotTracker[[#This Row],[Eng. Sent]],LotTracker[[#This Row],[Actual Receipt]])</f>
        <v>9</v>
      </c>
      <c r="AC20" s="65">
        <f>NETWORKDAYS(LotTracker[[#This Row],[Plat Sent]],LotTracker[[#This Row],[Actual Receipt2]])</f>
        <v>0</v>
      </c>
      <c r="AD20" s="65" t="e">
        <f>NETWORKDAYS(LotTracker[[#This Row],[Contract Date]],LotTracker[[#This Row],[Actual Submit]])-1</f>
        <v>#VALUE!</v>
      </c>
      <c r="AE20" s="65" t="e">
        <f>NETWORKDAYS(LotTracker[[#This Row],[Actual Submit]],LotTracker[[#This Row],[RECEIVED]])</f>
        <v>#VALUE!</v>
      </c>
      <c r="AF20" s="65">
        <f>NETWORKDAYS(LotTracker[[#This Row],[Contract Date]],LotTracker[[#This Row],[RECEIVED]])</f>
        <v>84</v>
      </c>
    </row>
    <row r="21" spans="1:32" s="4" customFormat="1" ht="17" hidden="1" x14ac:dyDescent="0.2">
      <c r="A21" s="34" t="s">
        <v>50</v>
      </c>
      <c r="B21" s="40" t="s">
        <v>111</v>
      </c>
      <c r="C21" s="11"/>
      <c r="D21" s="137" t="s">
        <v>120</v>
      </c>
      <c r="E21" s="4" t="s">
        <v>121</v>
      </c>
      <c r="F21" s="4" t="s">
        <v>122</v>
      </c>
      <c r="G21" s="41">
        <v>43493</v>
      </c>
      <c r="H21" s="40" t="s">
        <v>103</v>
      </c>
      <c r="I21" s="30">
        <f>WORKDAY(LotTracker[[#This Row],[Contract Date]],2,)</f>
        <v>43495</v>
      </c>
      <c r="J21" s="20">
        <v>43420</v>
      </c>
      <c r="K21" s="47">
        <v>720</v>
      </c>
      <c r="L21" s="58"/>
      <c r="M21" s="20" t="s">
        <v>115</v>
      </c>
      <c r="N21" s="29">
        <f>WORKDAY(LotTracker[[#This Row],[Draft Deadline]],10,)</f>
        <v>43509</v>
      </c>
      <c r="O21" s="37">
        <v>43465</v>
      </c>
      <c r="P21" s="52"/>
      <c r="Q21" s="20"/>
      <c r="R21" s="29">
        <f>WORKDAY(LotTracker[[#This Row],[Draft Deadline]],10,)</f>
        <v>43509</v>
      </c>
      <c r="S21" s="37"/>
      <c r="T21" s="20"/>
      <c r="U21" s="53">
        <f>WORKDAY(LotTracker[[#This Row],[Planned Receipt]],3,)</f>
        <v>43514</v>
      </c>
      <c r="V21" s="79" t="s">
        <v>116</v>
      </c>
      <c r="W21" s="79">
        <v>43503</v>
      </c>
      <c r="X21" s="79">
        <f>WORKDAY(LotTracker[[#This Row],[RECEIVED]],1)</f>
        <v>43504</v>
      </c>
      <c r="Y21" s="79"/>
      <c r="Z21" s="85"/>
      <c r="AA21" s="65">
        <f>NETWORKDAYS(LotTracker[[#This Row],[Contract Date]],LotTracker[[#This Row],[Actual]])-1</f>
        <v>-53</v>
      </c>
      <c r="AB21" s="65">
        <f>NETWORKDAYS(LotTracker[[#This Row],[Eng. Sent]],LotTracker[[#This Row],[Actual Receipt]])</f>
        <v>16</v>
      </c>
      <c r="AC21" s="65">
        <f>NETWORKDAYS(LotTracker[[#This Row],[Plat Sent]],LotTracker[[#This Row],[Actual Receipt2]])</f>
        <v>0</v>
      </c>
      <c r="AD21" s="65">
        <f>NETWORKDAYS(LotTracker[[#This Row],[Contract Date]],LotTracker[[#This Row],[Actual Submit]])-1</f>
        <v>-6</v>
      </c>
      <c r="AE21" s="65">
        <f>NETWORKDAYS(LotTracker[[#This Row],[Actual Submit]],LotTracker[[#This Row],[RECEIVED]])</f>
        <v>13</v>
      </c>
      <c r="AF21" s="65">
        <f>NETWORKDAYS(LotTracker[[#This Row],[Contract Date]],LotTracker[[#This Row],[RECEIVED]])</f>
        <v>9</v>
      </c>
    </row>
    <row r="22" spans="1:32" s="4" customFormat="1" ht="17" hidden="1" x14ac:dyDescent="0.2">
      <c r="A22" s="34" t="s">
        <v>50</v>
      </c>
      <c r="B22" s="40" t="s">
        <v>123</v>
      </c>
      <c r="C22" s="11"/>
      <c r="D22" s="137" t="s">
        <v>124</v>
      </c>
      <c r="E22" s="4" t="s">
        <v>58</v>
      </c>
      <c r="F22" s="4" t="s">
        <v>75</v>
      </c>
      <c r="G22" s="41">
        <v>43496</v>
      </c>
      <c r="H22" s="40" t="s">
        <v>54</v>
      </c>
      <c r="I22" s="29">
        <f>WORKDAY(LotTracker[[#This Row],[Contract Date]],2,)</f>
        <v>43500</v>
      </c>
      <c r="J22" s="20">
        <v>43509</v>
      </c>
      <c r="K22" s="47">
        <v>180</v>
      </c>
      <c r="L22" s="58"/>
      <c r="M22" s="20" t="s">
        <v>101</v>
      </c>
      <c r="N22" s="29">
        <f>WORKDAY(LotTracker[[#This Row],[Draft Deadline]],10,)</f>
        <v>43514</v>
      </c>
      <c r="O22" s="36"/>
      <c r="P22" s="40"/>
      <c r="Q22" s="19"/>
      <c r="R22" s="29">
        <f>WORKDAY(LotTracker[[#This Row],[Draft Deadline]],10,)</f>
        <v>43514</v>
      </c>
      <c r="S22" s="36"/>
      <c r="T22" s="19"/>
      <c r="U22" s="53">
        <f>WORKDAY(LotTracker[[#This Row],[Planned Receipt]],3,)</f>
        <v>43517</v>
      </c>
      <c r="V22" s="79"/>
      <c r="W22" s="79"/>
      <c r="X22" s="79">
        <f>WORKDAY(LotTracker[[#This Row],[RECEIVED]],1)</f>
        <v>2</v>
      </c>
      <c r="Y22" s="79"/>
      <c r="Z22" s="85"/>
      <c r="AA22" s="65">
        <f>NETWORKDAYS(LotTracker[[#This Row],[Contract Date]],LotTracker[[#This Row],[Actual]])-1</f>
        <v>9</v>
      </c>
      <c r="AB22" s="65">
        <f>NETWORKDAYS(LotTracker[[#This Row],[Eng. Sent]],LotTracker[[#This Row],[Actual Receipt]])</f>
        <v>-31079</v>
      </c>
      <c r="AC22" s="65">
        <f>NETWORKDAYS(LotTracker[[#This Row],[Plat Sent]],LotTracker[[#This Row],[Actual Receipt2]])</f>
        <v>0</v>
      </c>
      <c r="AD22" s="65">
        <f>NETWORKDAYS(LotTracker[[#This Row],[Contract Date]],LotTracker[[#This Row],[Actual Submit]])-1</f>
        <v>-31070</v>
      </c>
      <c r="AE22" s="65">
        <f>NETWORKDAYS(LotTracker[[#This Row],[Actual Submit]],LotTracker[[#This Row],[RECEIVED]])</f>
        <v>0</v>
      </c>
      <c r="AF22" s="65">
        <f>NETWORKDAYS(LotTracker[[#This Row],[Contract Date]],LotTracker[[#This Row],[RECEIVED]])</f>
        <v>-31069</v>
      </c>
    </row>
    <row r="23" spans="1:32" s="4" customFormat="1" ht="17" hidden="1" x14ac:dyDescent="0.2">
      <c r="A23" s="34" t="s">
        <v>50</v>
      </c>
      <c r="B23" s="40" t="s">
        <v>51</v>
      </c>
      <c r="C23" s="11"/>
      <c r="D23" s="137" t="s">
        <v>125</v>
      </c>
      <c r="E23" s="4" t="s">
        <v>126</v>
      </c>
      <c r="G23" s="41" t="s">
        <v>127</v>
      </c>
      <c r="H23" s="40" t="s">
        <v>107</v>
      </c>
      <c r="I23" s="30">
        <f>WORKDAY(LotTracker[[#This Row],[Contract Date]],2,)</f>
        <v>43503</v>
      </c>
      <c r="J23" s="20">
        <v>43529</v>
      </c>
      <c r="K23" s="47">
        <v>480</v>
      </c>
      <c r="L23" s="58"/>
      <c r="M23" s="20" t="s">
        <v>128</v>
      </c>
      <c r="N23" s="29">
        <f>WORKDAY(LotTracker[[#This Row],[Draft Deadline]],10,)</f>
        <v>43517</v>
      </c>
      <c r="O23" s="36" t="s">
        <v>129</v>
      </c>
      <c r="P23" s="40"/>
      <c r="Q23" s="19"/>
      <c r="R23" s="29">
        <f>WORKDAY(LotTracker[[#This Row],[Draft Deadline]],10,)</f>
        <v>43517</v>
      </c>
      <c r="S23" s="36"/>
      <c r="U23" s="53">
        <f>WORKDAY(LotTracker[[#This Row],[Planned Receipt]],3,)</f>
        <v>43522</v>
      </c>
      <c r="V23" s="79" t="s">
        <v>130</v>
      </c>
      <c r="W23" s="79" t="s">
        <v>131</v>
      </c>
      <c r="X23" s="79">
        <f>WORKDAY(LotTracker[[#This Row],[RECEIVED]],1)</f>
        <v>43602</v>
      </c>
      <c r="Y23" s="79"/>
      <c r="Z23" s="86"/>
      <c r="AA23" s="65">
        <f>NETWORKDAYS(LotTracker[[#This Row],[Contract Date]],LotTracker[[#This Row],[Actual]])-1</f>
        <v>20</v>
      </c>
      <c r="AB23" s="65">
        <f>NETWORKDAYS(LotTracker[[#This Row],[Eng. Sent]],LotTracker[[#This Row],[Actual Receipt]])</f>
        <v>4</v>
      </c>
      <c r="AC23" s="65">
        <f>NETWORKDAYS(LotTracker[[#This Row],[Plat Sent]],LotTracker[[#This Row],[Actual Receipt2]])</f>
        <v>0</v>
      </c>
      <c r="AD23" s="65">
        <f>NETWORKDAYS(LotTracker[[#This Row],[Contract Date]],LotTracker[[#This Row],[Actual Submit]])-1</f>
        <v>48</v>
      </c>
      <c r="AE23" s="65">
        <f>NETWORKDAYS(LotTracker[[#This Row],[Actual Submit]],LotTracker[[#This Row],[RECEIVED]])</f>
        <v>25</v>
      </c>
      <c r="AF23" s="65">
        <f>NETWORKDAYS(LotTracker[[#This Row],[Contract Date]],LotTracker[[#This Row],[RECEIVED]])</f>
        <v>73</v>
      </c>
    </row>
    <row r="24" spans="1:32" s="4" customFormat="1" ht="17" hidden="1" x14ac:dyDescent="0.2">
      <c r="A24" s="34" t="s">
        <v>50</v>
      </c>
      <c r="B24" s="40" t="s">
        <v>51</v>
      </c>
      <c r="C24" s="11"/>
      <c r="D24" s="137" t="s">
        <v>132</v>
      </c>
      <c r="E24" s="4" t="s">
        <v>58</v>
      </c>
      <c r="F24" s="4" t="s">
        <v>75</v>
      </c>
      <c r="G24" s="41">
        <v>43507</v>
      </c>
      <c r="H24" s="40" t="s">
        <v>109</v>
      </c>
      <c r="I24" s="29">
        <f>WORKDAY(LotTracker[[#This Row],[Contract Date]],2,)</f>
        <v>43509</v>
      </c>
      <c r="J24" s="20">
        <v>43531</v>
      </c>
      <c r="K24" s="47">
        <v>360</v>
      </c>
      <c r="L24" s="58"/>
      <c r="M24" s="20" t="s">
        <v>133</v>
      </c>
      <c r="N24" s="29">
        <f>WORKDAY(LotTracker[[#This Row],[Draft Deadline]],10,)</f>
        <v>43523</v>
      </c>
      <c r="O24" s="36">
        <v>43549</v>
      </c>
      <c r="P24" s="40"/>
      <c r="Q24" s="19"/>
      <c r="R24" s="29">
        <f>WORKDAY(LotTracker[[#This Row],[Draft Deadline]],10,)</f>
        <v>43523</v>
      </c>
      <c r="S24" s="36"/>
      <c r="T24" s="19"/>
      <c r="U24" s="53">
        <f>WORKDAY(LotTracker[[#This Row],[Planned Receipt]],3,)</f>
        <v>43528</v>
      </c>
      <c r="V24" s="79" t="s">
        <v>134</v>
      </c>
      <c r="W24" s="79">
        <v>43616</v>
      </c>
      <c r="X24" s="79">
        <f>WORKDAY(LotTracker[[#This Row],[RECEIVED]],1)</f>
        <v>43619</v>
      </c>
      <c r="Y24" s="79"/>
      <c r="Z24" s="85"/>
      <c r="AA24" s="65">
        <f>NETWORKDAYS(LotTracker[[#This Row],[Contract Date]],LotTracker[[#This Row],[Actual]])-1</f>
        <v>18</v>
      </c>
      <c r="AB24" s="65">
        <f>NETWORKDAYS(LotTracker[[#This Row],[Eng. Sent]],LotTracker[[#This Row],[Actual Receipt]])</f>
        <v>11</v>
      </c>
      <c r="AC24" s="65">
        <f>NETWORKDAYS(LotTracker[[#This Row],[Plat Sent]],LotTracker[[#This Row],[Actual Receipt2]])</f>
        <v>0</v>
      </c>
      <c r="AD24" s="65">
        <f>NETWORKDAYS(LotTracker[[#This Row],[Contract Date]],LotTracker[[#This Row],[Actual Submit]])-1</f>
        <v>35</v>
      </c>
      <c r="AE24" s="65">
        <f>NETWORKDAYS(LotTracker[[#This Row],[Actual Submit]],LotTracker[[#This Row],[RECEIVED]])</f>
        <v>45</v>
      </c>
      <c r="AF24" s="65">
        <f>NETWORKDAYS(LotTracker[[#This Row],[Contract Date]],LotTracker[[#This Row],[RECEIVED]])</f>
        <v>80</v>
      </c>
    </row>
    <row r="25" spans="1:32" s="4" customFormat="1" ht="17" hidden="1" x14ac:dyDescent="0.2">
      <c r="A25" s="34" t="s">
        <v>50</v>
      </c>
      <c r="B25" s="42" t="s">
        <v>135</v>
      </c>
      <c r="C25" s="10" t="s">
        <v>136</v>
      </c>
      <c r="D25" s="138" t="s">
        <v>137</v>
      </c>
      <c r="E25" s="12" t="s">
        <v>138</v>
      </c>
      <c r="F25" s="12" t="s">
        <v>66</v>
      </c>
      <c r="G25" s="43" t="s">
        <v>104</v>
      </c>
      <c r="H25" s="42" t="s">
        <v>109</v>
      </c>
      <c r="I25" s="30">
        <f>WORKDAY(LotTracker[[#This Row],[Contract Date]],2,)</f>
        <v>43509</v>
      </c>
      <c r="J25" s="24">
        <v>43747</v>
      </c>
      <c r="K25" s="47">
        <v>150</v>
      </c>
      <c r="L25" s="58"/>
      <c r="M25" s="24" t="s">
        <v>139</v>
      </c>
      <c r="N25" s="30">
        <f>WORKDAY(LotTracker[[#This Row],[Draft Deadline]],10,)</f>
        <v>43523</v>
      </c>
      <c r="O25" s="96" t="s">
        <v>140</v>
      </c>
      <c r="P25" s="42"/>
      <c r="Q25" s="97"/>
      <c r="R25" s="30">
        <f>WORKDAY(LotTracker[[#This Row],[Draft Deadline]],10,)</f>
        <v>43523</v>
      </c>
      <c r="S25" s="96"/>
      <c r="T25" s="12"/>
      <c r="U25" s="54">
        <f>WORKDAY(LotTracker[[#This Row],[Planned Receipt]],3,)</f>
        <v>43528</v>
      </c>
      <c r="V25" s="98" t="s">
        <v>141</v>
      </c>
      <c r="W25" s="98" t="s">
        <v>142</v>
      </c>
      <c r="X25" s="98">
        <f>WORKDAY(LotTracker[[#This Row],[RECEIVED]],1)</f>
        <v>43885</v>
      </c>
      <c r="Y25" s="98"/>
      <c r="Z25" s="86"/>
      <c r="AA25" s="66">
        <f>NETWORKDAYS(LotTracker[[#This Row],[Contract Date]],LotTracker[[#This Row],[Actual]])-1</f>
        <v>172</v>
      </c>
      <c r="AB25" s="66">
        <f>NETWORKDAYS(LotTracker[[#This Row],[Eng. Sent]],LotTracker[[#This Row],[Actual Receipt]])</f>
        <v>4</v>
      </c>
      <c r="AC25" s="66">
        <f>NETWORKDAYS(LotTracker[[#This Row],[Plat Sent]],LotTracker[[#This Row],[Actual Receipt2]])</f>
        <v>0</v>
      </c>
      <c r="AD25" s="66">
        <f>NETWORKDAYS(LotTracker[[#This Row],[Contract Date]],LotTracker[[#This Row],[Actual Submit]])-1</f>
        <v>177</v>
      </c>
      <c r="AE25" s="66">
        <f>NETWORKDAYS(LotTracker[[#This Row],[Actual Submit]],LotTracker[[#This Row],[RECEIVED]])</f>
        <v>93</v>
      </c>
      <c r="AF25" s="66">
        <f>NETWORKDAYS(LotTracker[[#This Row],[Contract Date]],LotTracker[[#This Row],[RECEIVED]])</f>
        <v>270</v>
      </c>
    </row>
    <row r="26" spans="1:32" s="4" customFormat="1" ht="17" hidden="1" x14ac:dyDescent="0.2">
      <c r="A26" s="34" t="s">
        <v>50</v>
      </c>
      <c r="B26" s="40" t="s">
        <v>143</v>
      </c>
      <c r="C26" s="11" t="s">
        <v>144</v>
      </c>
      <c r="D26" s="137" t="s">
        <v>145</v>
      </c>
      <c r="E26" s="4" t="s">
        <v>146</v>
      </c>
      <c r="F26" s="4" t="s">
        <v>70</v>
      </c>
      <c r="G26" s="41" t="s">
        <v>147</v>
      </c>
      <c r="H26" s="40" t="s">
        <v>109</v>
      </c>
      <c r="I26" s="29">
        <f>WORKDAY(LotTracker[[#This Row],[Contract Date]],2,)</f>
        <v>43523</v>
      </c>
      <c r="J26" s="20">
        <v>43873</v>
      </c>
      <c r="K26" s="47">
        <v>270</v>
      </c>
      <c r="L26" s="58"/>
      <c r="M26" s="20" t="s">
        <v>148</v>
      </c>
      <c r="N26" s="29">
        <f>WORKDAY(LotTracker[[#This Row],[Draft Deadline]],10,)</f>
        <v>43537</v>
      </c>
      <c r="O26" s="36" t="s">
        <v>149</v>
      </c>
      <c r="P26" s="40"/>
      <c r="Q26" s="19"/>
      <c r="R26" s="29">
        <f>WORKDAY(LotTracker[[#This Row],[Draft Deadline]],10,)</f>
        <v>43537</v>
      </c>
      <c r="S26" s="36"/>
      <c r="U26" s="53">
        <f>WORKDAY(LotTracker[[#This Row],[Planned Receipt]],3,)</f>
        <v>43542</v>
      </c>
      <c r="V26" s="79" t="s">
        <v>150</v>
      </c>
      <c r="W26" s="79" t="s">
        <v>151</v>
      </c>
      <c r="X26" s="79">
        <f>WORKDAY(LotTracker[[#This Row],[RECEIVED]],1)</f>
        <v>43978</v>
      </c>
      <c r="Y26" s="79"/>
      <c r="Z26" s="86"/>
      <c r="AA26" s="65">
        <f>NETWORKDAYS(LotTracker[[#This Row],[Contract Date]],LotTracker[[#This Row],[Actual]])-1</f>
        <v>252</v>
      </c>
      <c r="AB26" s="65">
        <f>NETWORKDAYS(LotTracker[[#This Row],[Eng. Sent]],LotTracker[[#This Row],[Actual Receipt]])</f>
        <v>3</v>
      </c>
      <c r="AC26" s="65">
        <f>NETWORKDAYS(LotTracker[[#This Row],[Plat Sent]],LotTracker[[#This Row],[Actual Receipt2]])</f>
        <v>0</v>
      </c>
      <c r="AD26" s="65">
        <f>NETWORKDAYS(LotTracker[[#This Row],[Contract Date]],LotTracker[[#This Row],[Actual Submit]])-1</f>
        <v>296</v>
      </c>
      <c r="AE26" s="65">
        <f>NETWORKDAYS(LotTracker[[#This Row],[Actual Submit]],LotTracker[[#This Row],[RECEIVED]])</f>
        <v>31</v>
      </c>
      <c r="AF26" s="65">
        <f>NETWORKDAYS(LotTracker[[#This Row],[Contract Date]],LotTracker[[#This Row],[RECEIVED]])</f>
        <v>327</v>
      </c>
    </row>
    <row r="27" spans="1:32" s="4" customFormat="1" ht="17" hidden="1" x14ac:dyDescent="0.2">
      <c r="A27" s="34" t="s">
        <v>50</v>
      </c>
      <c r="B27" s="40" t="s">
        <v>51</v>
      </c>
      <c r="C27" s="11" t="s">
        <v>152</v>
      </c>
      <c r="D27" s="137" t="s">
        <v>153</v>
      </c>
      <c r="E27" s="4" t="s">
        <v>65</v>
      </c>
      <c r="F27" s="4" t="s">
        <v>75</v>
      </c>
      <c r="G27" s="41" t="s">
        <v>154</v>
      </c>
      <c r="H27" s="40" t="s">
        <v>109</v>
      </c>
      <c r="I27" s="29">
        <f>WORKDAY(LotTracker[[#This Row],[Contract Date]],2,)</f>
        <v>43525</v>
      </c>
      <c r="J27" s="20">
        <v>43697</v>
      </c>
      <c r="K27" s="47">
        <v>300</v>
      </c>
      <c r="L27" s="58"/>
      <c r="M27" s="20" t="s">
        <v>155</v>
      </c>
      <c r="N27" s="29">
        <f>WORKDAY(LotTracker[[#This Row],[Draft Deadline]],10,)</f>
        <v>43539</v>
      </c>
      <c r="O27" s="36" t="s">
        <v>156</v>
      </c>
      <c r="P27" s="40"/>
      <c r="Q27" s="19"/>
      <c r="R27" s="29">
        <f>WORKDAY(LotTracker[[#This Row],[Draft Deadline]],10,)</f>
        <v>43539</v>
      </c>
      <c r="S27" s="36"/>
      <c r="U27" s="53">
        <f>WORKDAY(LotTracker[[#This Row],[Planned Receipt]],3,)</f>
        <v>43544</v>
      </c>
      <c r="V27" s="79" t="s">
        <v>156</v>
      </c>
      <c r="W27" s="79" t="s">
        <v>157</v>
      </c>
      <c r="X27" s="79">
        <f>WORKDAY(LotTracker[[#This Row],[RECEIVED]],1)</f>
        <v>43794</v>
      </c>
      <c r="Y27" s="79"/>
      <c r="Z27" s="86"/>
      <c r="AA27" s="65">
        <f>NETWORKDAYS(LotTracker[[#This Row],[Contract Date]],LotTracker[[#This Row],[Actual]])-1</f>
        <v>124</v>
      </c>
      <c r="AB27" s="65">
        <f>NETWORKDAYS(LotTracker[[#This Row],[Eng. Sent]],LotTracker[[#This Row],[Actual Receipt]])</f>
        <v>8</v>
      </c>
      <c r="AC27" s="65">
        <f>NETWORKDAYS(LotTracker[[#This Row],[Plat Sent]],LotTracker[[#This Row],[Actual Receipt2]])</f>
        <v>0</v>
      </c>
      <c r="AD27" s="65">
        <f>NETWORKDAYS(LotTracker[[#This Row],[Contract Date]],LotTracker[[#This Row],[Actual Submit]])-1</f>
        <v>135</v>
      </c>
      <c r="AE27" s="65">
        <f>NETWORKDAYS(LotTracker[[#This Row],[Actual Submit]],LotTracker[[#This Row],[RECEIVED]])</f>
        <v>58</v>
      </c>
      <c r="AF27" s="65">
        <f>NETWORKDAYS(LotTracker[[#This Row],[Contract Date]],LotTracker[[#This Row],[RECEIVED]])</f>
        <v>193</v>
      </c>
    </row>
    <row r="28" spans="1:32" s="4" customFormat="1" ht="17" hidden="1" x14ac:dyDescent="0.2">
      <c r="A28" s="34" t="s">
        <v>50</v>
      </c>
      <c r="B28" s="40" t="s">
        <v>143</v>
      </c>
      <c r="C28" s="11" t="s">
        <v>144</v>
      </c>
      <c r="D28" s="137" t="s">
        <v>158</v>
      </c>
      <c r="E28" s="4" t="s">
        <v>159</v>
      </c>
      <c r="F28" s="4" t="s">
        <v>160</v>
      </c>
      <c r="G28" s="41" t="s">
        <v>161</v>
      </c>
      <c r="H28" s="40" t="s">
        <v>109</v>
      </c>
      <c r="I28" s="29">
        <f>WORKDAY(LotTracker[[#This Row],[Contract Date]],2,)</f>
        <v>43528</v>
      </c>
      <c r="J28" s="20">
        <v>43872</v>
      </c>
      <c r="K28" s="47">
        <v>270</v>
      </c>
      <c r="L28" s="58"/>
      <c r="M28" s="20" t="s">
        <v>162</v>
      </c>
      <c r="N28" s="29">
        <f>WORKDAY(LotTracker[[#This Row],[Draft Deadline]],10,)</f>
        <v>43542</v>
      </c>
      <c r="O28" s="36" t="s">
        <v>163</v>
      </c>
      <c r="P28" s="40"/>
      <c r="Q28" s="19"/>
      <c r="R28" s="29">
        <f>WORKDAY(LotTracker[[#This Row],[Draft Deadline]],10,)</f>
        <v>43542</v>
      </c>
      <c r="S28" s="36"/>
      <c r="U28" s="53">
        <f>WORKDAY(LotTracker[[#This Row],[Planned Receipt]],3,)</f>
        <v>43545</v>
      </c>
      <c r="V28" s="79" t="s">
        <v>150</v>
      </c>
      <c r="W28" s="79" t="s">
        <v>151</v>
      </c>
      <c r="X28" s="79">
        <f>WORKDAY(LotTracker[[#This Row],[RECEIVED]],1)</f>
        <v>43978</v>
      </c>
      <c r="Y28" s="79"/>
      <c r="Z28" s="86"/>
      <c r="AA28" s="65">
        <f>NETWORKDAYS(LotTracker[[#This Row],[Contract Date]],LotTracker[[#This Row],[Actual]])-1</f>
        <v>248</v>
      </c>
      <c r="AB28" s="65">
        <f>NETWORKDAYS(LotTracker[[#This Row],[Eng. Sent]],LotTracker[[#This Row],[Actual Receipt]])</f>
        <v>2</v>
      </c>
      <c r="AC28" s="65">
        <f>NETWORKDAYS(LotTracker[[#This Row],[Plat Sent]],LotTracker[[#This Row],[Actual Receipt2]])</f>
        <v>0</v>
      </c>
      <c r="AD28" s="65">
        <f>NETWORKDAYS(LotTracker[[#This Row],[Contract Date]],LotTracker[[#This Row],[Actual Submit]])-1</f>
        <v>293</v>
      </c>
      <c r="AE28" s="65">
        <f>NETWORKDAYS(LotTracker[[#This Row],[Actual Submit]],LotTracker[[#This Row],[RECEIVED]])</f>
        <v>31</v>
      </c>
      <c r="AF28" s="65">
        <f>NETWORKDAYS(LotTracker[[#This Row],[Contract Date]],LotTracker[[#This Row],[RECEIVED]])</f>
        <v>324</v>
      </c>
    </row>
    <row r="29" spans="1:32" s="4" customFormat="1" ht="17" hidden="1" x14ac:dyDescent="0.2">
      <c r="A29" s="34" t="s">
        <v>50</v>
      </c>
      <c r="B29" s="40" t="s">
        <v>135</v>
      </c>
      <c r="C29" s="11" t="s">
        <v>136</v>
      </c>
      <c r="D29" s="137" t="s">
        <v>164</v>
      </c>
      <c r="E29" s="4" t="s">
        <v>146</v>
      </c>
      <c r="F29" s="4" t="s">
        <v>75</v>
      </c>
      <c r="G29" s="41" t="s">
        <v>165</v>
      </c>
      <c r="H29" s="40" t="s">
        <v>109</v>
      </c>
      <c r="I29" s="29">
        <f>WORKDAY(LotTracker[[#This Row],[Contract Date]],2,)</f>
        <v>43543</v>
      </c>
      <c r="J29" s="20">
        <v>43748</v>
      </c>
      <c r="K29" s="47">
        <v>120</v>
      </c>
      <c r="L29" s="58"/>
      <c r="M29" s="20" t="s">
        <v>166</v>
      </c>
      <c r="N29" s="29">
        <f>WORKDAY(LotTracker[[#This Row],[Draft Deadline]],10,)</f>
        <v>43557</v>
      </c>
      <c r="O29" s="36" t="s">
        <v>167</v>
      </c>
      <c r="P29" s="40"/>
      <c r="Q29" s="19"/>
      <c r="R29" s="29">
        <f>WORKDAY(LotTracker[[#This Row],[Draft Deadline]],10,)</f>
        <v>43557</v>
      </c>
      <c r="S29" s="36"/>
      <c r="U29" s="53">
        <f>WORKDAY(LotTracker[[#This Row],[Planned Receipt]],3,)</f>
        <v>43560</v>
      </c>
      <c r="V29" s="79" t="s">
        <v>167</v>
      </c>
      <c r="W29" s="79" t="s">
        <v>142</v>
      </c>
      <c r="X29" s="79">
        <f>WORKDAY(LotTracker[[#This Row],[RECEIVED]],1)</f>
        <v>43885</v>
      </c>
      <c r="Y29" s="79"/>
      <c r="Z29" s="86"/>
      <c r="AA29" s="65">
        <f>NETWORKDAYS(LotTracker[[#This Row],[Contract Date]],LotTracker[[#This Row],[Actual]])-1</f>
        <v>148</v>
      </c>
      <c r="AB29" s="65">
        <f>NETWORKDAYS(LotTracker[[#This Row],[Eng. Sent]],LotTracker[[#This Row],[Actual Receipt]])</f>
        <v>5</v>
      </c>
      <c r="AC29" s="65">
        <f>NETWORKDAYS(LotTracker[[#This Row],[Plat Sent]],LotTracker[[#This Row],[Actual Receipt2]])</f>
        <v>0</v>
      </c>
      <c r="AD29" s="65">
        <f>NETWORKDAYS(LotTracker[[#This Row],[Contract Date]],LotTracker[[#This Row],[Actual Submit]])-1</f>
        <v>154</v>
      </c>
      <c r="AE29" s="65">
        <f>NETWORKDAYS(LotTracker[[#This Row],[Actual Submit]],LotTracker[[#This Row],[RECEIVED]])</f>
        <v>91</v>
      </c>
      <c r="AF29" s="65">
        <f>NETWORKDAYS(LotTracker[[#This Row],[Contract Date]],LotTracker[[#This Row],[RECEIVED]])</f>
        <v>245</v>
      </c>
    </row>
    <row r="30" spans="1:32" s="4" customFormat="1" ht="17" hidden="1" x14ac:dyDescent="0.2">
      <c r="A30" s="34" t="s">
        <v>50</v>
      </c>
      <c r="B30" s="40" t="s">
        <v>143</v>
      </c>
      <c r="C30" s="11" t="s">
        <v>144</v>
      </c>
      <c r="D30" s="137" t="s">
        <v>168</v>
      </c>
      <c r="E30" s="4" t="s">
        <v>159</v>
      </c>
      <c r="F30" s="4" t="s">
        <v>160</v>
      </c>
      <c r="G30" s="41" t="s">
        <v>165</v>
      </c>
      <c r="H30" s="40" t="s">
        <v>109</v>
      </c>
      <c r="I30" s="29">
        <f>WORKDAY(LotTracker[[#This Row],[Contract Date]],2,)</f>
        <v>43543</v>
      </c>
      <c r="J30" s="20">
        <v>43880</v>
      </c>
      <c r="K30" s="47">
        <v>180</v>
      </c>
      <c r="L30" s="58"/>
      <c r="M30" s="20" t="s">
        <v>169</v>
      </c>
      <c r="N30" s="29">
        <f>WORKDAY(LotTracker[[#This Row],[Draft Deadline]],10,)</f>
        <v>43557</v>
      </c>
      <c r="O30" s="36" t="s">
        <v>170</v>
      </c>
      <c r="P30" s="40"/>
      <c r="Q30" s="19"/>
      <c r="R30" s="29">
        <f>WORKDAY(LotTracker[[#This Row],[Draft Deadline]],10,)</f>
        <v>43557</v>
      </c>
      <c r="S30" s="36"/>
      <c r="U30" s="53">
        <f>WORKDAY(LotTracker[[#This Row],[Planned Receipt]],3,)</f>
        <v>43560</v>
      </c>
      <c r="V30" s="79" t="s">
        <v>171</v>
      </c>
      <c r="W30" s="79" t="s">
        <v>172</v>
      </c>
      <c r="X30" s="79">
        <f>WORKDAY(LotTracker[[#This Row],[RECEIVED]],1)</f>
        <v>43980</v>
      </c>
      <c r="Y30" s="79"/>
      <c r="Z30" s="86"/>
      <c r="AA30" s="65">
        <f>NETWORKDAYS(LotTracker[[#This Row],[Contract Date]],LotTracker[[#This Row],[Actual]])-1</f>
        <v>242</v>
      </c>
      <c r="AB30" s="65">
        <f>NETWORKDAYS(LotTracker[[#This Row],[Eng. Sent]],LotTracker[[#This Row],[Actual Receipt]])</f>
        <v>4</v>
      </c>
      <c r="AC30" s="65">
        <f>NETWORKDAYS(LotTracker[[#This Row],[Plat Sent]],LotTracker[[#This Row],[Actual Receipt2]])</f>
        <v>0</v>
      </c>
      <c r="AD30" s="65">
        <f>NETWORKDAYS(LotTracker[[#This Row],[Contract Date]],LotTracker[[#This Row],[Actual Submit]])-1</f>
        <v>284</v>
      </c>
      <c r="AE30" s="65">
        <f>NETWORKDAYS(LotTracker[[#This Row],[Actual Submit]],LotTracker[[#This Row],[RECEIVED]])</f>
        <v>30</v>
      </c>
      <c r="AF30" s="65">
        <f>NETWORKDAYS(LotTracker[[#This Row],[Contract Date]],LotTracker[[#This Row],[RECEIVED]])</f>
        <v>314</v>
      </c>
    </row>
    <row r="31" spans="1:32" s="4" customFormat="1" ht="17" hidden="1" x14ac:dyDescent="0.2">
      <c r="A31" s="34" t="s">
        <v>50</v>
      </c>
      <c r="B31" s="40" t="s">
        <v>51</v>
      </c>
      <c r="C31" s="11"/>
      <c r="D31" s="137" t="s">
        <v>173</v>
      </c>
      <c r="E31" s="4" t="s">
        <v>106</v>
      </c>
      <c r="F31" s="4" t="s">
        <v>160</v>
      </c>
      <c r="G31" s="41" t="s">
        <v>174</v>
      </c>
      <c r="H31" s="40" t="s">
        <v>109</v>
      </c>
      <c r="I31" s="29">
        <f>WORKDAY(LotTracker[[#This Row],[Contract Date]],2,)</f>
        <v>43557</v>
      </c>
      <c r="J31" s="20">
        <v>43602</v>
      </c>
      <c r="K31" s="47">
        <v>270</v>
      </c>
      <c r="L31" s="58"/>
      <c r="M31" s="20" t="s">
        <v>175</v>
      </c>
      <c r="N31" s="29">
        <f>WORKDAY(LotTracker[[#This Row],[Draft Deadline]],10,)</f>
        <v>43571</v>
      </c>
      <c r="O31" s="36" t="s">
        <v>176</v>
      </c>
      <c r="P31" s="40"/>
      <c r="Q31" s="19"/>
      <c r="R31" s="29">
        <f>WORKDAY(LotTracker[[#This Row],[Draft Deadline]],10,)</f>
        <v>43571</v>
      </c>
      <c r="S31" s="36"/>
      <c r="U31" s="53">
        <f>WORKDAY(LotTracker[[#This Row],[Planned Receipt]],3,)</f>
        <v>43574</v>
      </c>
      <c r="V31" s="79" t="s">
        <v>177</v>
      </c>
      <c r="W31" s="79" t="s">
        <v>178</v>
      </c>
      <c r="X31" s="79">
        <f>WORKDAY(LotTracker[[#This Row],[RECEIVED]],1)</f>
        <v>43662</v>
      </c>
      <c r="Y31" s="79"/>
      <c r="Z31" s="86"/>
      <c r="AA31" s="65">
        <f>NETWORKDAYS(LotTracker[[#This Row],[Contract Date]],LotTracker[[#This Row],[Actual]])-1</f>
        <v>34</v>
      </c>
      <c r="AB31" s="65">
        <f>NETWORKDAYS(LotTracker[[#This Row],[Eng. Sent]],LotTracker[[#This Row],[Actual Receipt]])</f>
        <v>9</v>
      </c>
      <c r="AC31" s="65">
        <f>NETWORKDAYS(LotTracker[[#This Row],[Plat Sent]],LotTracker[[#This Row],[Actual Receipt2]])</f>
        <v>0</v>
      </c>
      <c r="AD31" s="65">
        <f>NETWORKDAYS(LotTracker[[#This Row],[Contract Date]],LotTracker[[#This Row],[Actual Submit]])-1</f>
        <v>47</v>
      </c>
      <c r="AE31" s="65">
        <f>NETWORKDAYS(LotTracker[[#This Row],[Actual Submit]],LotTracker[[#This Row],[RECEIVED]])</f>
        <v>29</v>
      </c>
      <c r="AF31" s="65">
        <f>NETWORKDAYS(LotTracker[[#This Row],[Contract Date]],LotTracker[[#This Row],[RECEIVED]])</f>
        <v>76</v>
      </c>
    </row>
    <row r="32" spans="1:32" s="4" customFormat="1" ht="17" hidden="1" x14ac:dyDescent="0.2">
      <c r="A32" s="34" t="s">
        <v>50</v>
      </c>
      <c r="B32" s="40" t="s">
        <v>51</v>
      </c>
      <c r="C32" s="11" t="s">
        <v>152</v>
      </c>
      <c r="D32" s="137" t="s">
        <v>179</v>
      </c>
      <c r="E32" s="4" t="s">
        <v>65</v>
      </c>
      <c r="F32" s="4" t="s">
        <v>66</v>
      </c>
      <c r="G32" s="41" t="s">
        <v>180</v>
      </c>
      <c r="H32" s="40" t="s">
        <v>109</v>
      </c>
      <c r="I32" s="29">
        <f>WORKDAY(LotTracker[[#This Row],[Contract Date]],2,)</f>
        <v>43571</v>
      </c>
      <c r="J32" s="20">
        <v>43698</v>
      </c>
      <c r="K32" s="47">
        <v>240</v>
      </c>
      <c r="L32" s="58"/>
      <c r="M32" s="20" t="s">
        <v>181</v>
      </c>
      <c r="N32" s="29">
        <f>WORKDAY(LotTracker[[#This Row],[Draft Deadline]],10,)</f>
        <v>43585</v>
      </c>
      <c r="O32" s="36" t="s">
        <v>182</v>
      </c>
      <c r="P32" s="40"/>
      <c r="Q32" s="19"/>
      <c r="R32" s="29">
        <f>WORKDAY(LotTracker[[#This Row],[Draft Deadline]],10,)</f>
        <v>43585</v>
      </c>
      <c r="S32" s="36"/>
      <c r="U32" s="53">
        <f>WORKDAY(LotTracker[[#This Row],[Planned Receipt]],3,)</f>
        <v>43588</v>
      </c>
      <c r="V32" s="79" t="s">
        <v>182</v>
      </c>
      <c r="W32" s="79" t="s">
        <v>157</v>
      </c>
      <c r="X32" s="79">
        <f>WORKDAY(LotTracker[[#This Row],[RECEIVED]],1)</f>
        <v>43794</v>
      </c>
      <c r="Y32" s="79"/>
      <c r="Z32" s="86"/>
      <c r="AA32" s="65">
        <f>NETWORKDAYS(LotTracker[[#This Row],[Contract Date]],LotTracker[[#This Row],[Actual]])-1</f>
        <v>92</v>
      </c>
      <c r="AB32" s="65">
        <f>NETWORKDAYS(LotTracker[[#This Row],[Eng. Sent]],LotTracker[[#This Row],[Actual Receipt]])</f>
        <v>9</v>
      </c>
      <c r="AC32" s="65">
        <f>NETWORKDAYS(LotTracker[[#This Row],[Plat Sent]],LotTracker[[#This Row],[Actual Receipt2]])</f>
        <v>0</v>
      </c>
      <c r="AD32" s="65">
        <f>NETWORKDAYS(LotTracker[[#This Row],[Contract Date]],LotTracker[[#This Row],[Actual Submit]])-1</f>
        <v>104</v>
      </c>
      <c r="AE32" s="65">
        <f>NETWORKDAYS(LotTracker[[#This Row],[Actual Submit]],LotTracker[[#This Row],[RECEIVED]])</f>
        <v>56</v>
      </c>
      <c r="AF32" s="65">
        <f>NETWORKDAYS(LotTracker[[#This Row],[Contract Date]],LotTracker[[#This Row],[RECEIVED]])</f>
        <v>160</v>
      </c>
    </row>
    <row r="33" spans="1:41" s="4" customFormat="1" ht="17" hidden="1" x14ac:dyDescent="0.2">
      <c r="A33" s="34" t="s">
        <v>50</v>
      </c>
      <c r="B33" s="40" t="s">
        <v>135</v>
      </c>
      <c r="C33" s="11" t="s">
        <v>136</v>
      </c>
      <c r="D33" s="137" t="s">
        <v>183</v>
      </c>
      <c r="E33" s="4" t="s">
        <v>146</v>
      </c>
      <c r="F33" s="4" t="s">
        <v>184</v>
      </c>
      <c r="G33" s="41" t="s">
        <v>185</v>
      </c>
      <c r="H33" s="40" t="s">
        <v>109</v>
      </c>
      <c r="I33" s="29">
        <f>WORKDAY(LotTracker[[#This Row],[Contract Date]],2,)</f>
        <v>43572</v>
      </c>
      <c r="J33" s="20">
        <v>43749</v>
      </c>
      <c r="K33" s="47">
        <v>190</v>
      </c>
      <c r="L33" s="58"/>
      <c r="M33" s="20" t="s">
        <v>166</v>
      </c>
      <c r="N33" s="29">
        <f>WORKDAY(LotTracker[[#This Row],[Draft Deadline]],10,)</f>
        <v>43586</v>
      </c>
      <c r="O33" s="36" t="s">
        <v>167</v>
      </c>
      <c r="P33" s="40"/>
      <c r="Q33" s="19"/>
      <c r="R33" s="29">
        <f>WORKDAY(LotTracker[[#This Row],[Draft Deadline]],10,)</f>
        <v>43586</v>
      </c>
      <c r="S33" s="36"/>
      <c r="U33" s="53">
        <f>WORKDAY(LotTracker[[#This Row],[Planned Receipt]],3,)</f>
        <v>43591</v>
      </c>
      <c r="V33" s="79" t="s">
        <v>167</v>
      </c>
      <c r="W33" s="79" t="s">
        <v>142</v>
      </c>
      <c r="X33" s="79">
        <f>WORKDAY(LotTracker[[#This Row],[RECEIVED]],1)</f>
        <v>43885</v>
      </c>
      <c r="Y33" s="79"/>
      <c r="Z33" s="86"/>
      <c r="AA33" s="65">
        <f>NETWORKDAYS(LotTracker[[#This Row],[Contract Date]],LotTracker[[#This Row],[Actual]])-1</f>
        <v>129</v>
      </c>
      <c r="AB33" s="65">
        <f>NETWORKDAYS(LotTracker[[#This Row],[Eng. Sent]],LotTracker[[#This Row],[Actual Receipt]])</f>
        <v>5</v>
      </c>
      <c r="AC33" s="65">
        <f>NETWORKDAYS(LotTracker[[#This Row],[Plat Sent]],LotTracker[[#This Row],[Actual Receipt2]])</f>
        <v>0</v>
      </c>
      <c r="AD33" s="65">
        <f>NETWORKDAYS(LotTracker[[#This Row],[Contract Date]],LotTracker[[#This Row],[Actual Submit]])-1</f>
        <v>134</v>
      </c>
      <c r="AE33" s="65">
        <f>NETWORKDAYS(LotTracker[[#This Row],[Actual Submit]],LotTracker[[#This Row],[RECEIVED]])</f>
        <v>91</v>
      </c>
      <c r="AF33" s="65">
        <f>NETWORKDAYS(LotTracker[[#This Row],[Contract Date]],LotTracker[[#This Row],[RECEIVED]])</f>
        <v>225</v>
      </c>
    </row>
    <row r="34" spans="1:41" s="4" customFormat="1" ht="17" hidden="1" x14ac:dyDescent="0.2">
      <c r="A34" s="34" t="s">
        <v>50</v>
      </c>
      <c r="B34" s="40" t="s">
        <v>111</v>
      </c>
      <c r="C34" s="11"/>
      <c r="D34" s="137" t="s">
        <v>186</v>
      </c>
      <c r="E34" s="4" t="s">
        <v>187</v>
      </c>
      <c r="F34" s="4" t="s">
        <v>188</v>
      </c>
      <c r="G34" s="41">
        <v>43578</v>
      </c>
      <c r="H34" s="40" t="s">
        <v>103</v>
      </c>
      <c r="I34" s="29">
        <f>WORKDAY(LotTracker[[#This Row],[Contract Date]],2,)</f>
        <v>43580</v>
      </c>
      <c r="J34" s="20">
        <v>43539</v>
      </c>
      <c r="K34" s="47">
        <v>600</v>
      </c>
      <c r="L34" s="58"/>
      <c r="M34" s="20" t="s">
        <v>189</v>
      </c>
      <c r="N34" s="29">
        <f>WORKDAY(LotTracker[[#This Row],[Draft Deadline]],10,)</f>
        <v>43594</v>
      </c>
      <c r="O34" s="36" t="s">
        <v>190</v>
      </c>
      <c r="P34" s="40"/>
      <c r="Q34" s="19"/>
      <c r="R34" s="29">
        <f>WORKDAY(LotTracker[[#This Row],[Draft Deadline]],10,)</f>
        <v>43594</v>
      </c>
      <c r="S34" s="36"/>
      <c r="U34" s="53">
        <f>WORKDAY(LotTracker[[#This Row],[Planned Receipt]],3,)</f>
        <v>43599</v>
      </c>
      <c r="V34" s="79" t="s">
        <v>191</v>
      </c>
      <c r="W34" s="79" t="s">
        <v>192</v>
      </c>
      <c r="X34" s="79">
        <f>WORKDAY(LotTracker[[#This Row],[RECEIVED]],1)</f>
        <v>43595</v>
      </c>
      <c r="Y34" s="79"/>
      <c r="Z34" s="86"/>
      <c r="AA34" s="65">
        <f>NETWORKDAYS(LotTracker[[#This Row],[Contract Date]],LotTracker[[#This Row],[Actual]])-1</f>
        <v>-29</v>
      </c>
      <c r="AB34" s="65">
        <f>NETWORKDAYS(LotTracker[[#This Row],[Eng. Sent]],LotTracker[[#This Row],[Actual Receipt]])</f>
        <v>11</v>
      </c>
      <c r="AC34" s="65">
        <f>NETWORKDAYS(LotTracker[[#This Row],[Plat Sent]],LotTracker[[#This Row],[Actual Receipt2]])</f>
        <v>0</v>
      </c>
      <c r="AD34" s="65">
        <f>NETWORKDAYS(LotTracker[[#This Row],[Contract Date]],LotTracker[[#This Row],[Actual Submit]])-1</f>
        <v>-17</v>
      </c>
      <c r="AE34" s="65">
        <f>NETWORKDAYS(LotTracker[[#This Row],[Actual Submit]],LotTracker[[#This Row],[RECEIVED]])</f>
        <v>28</v>
      </c>
      <c r="AF34" s="65">
        <f>NETWORKDAYS(LotTracker[[#This Row],[Contract Date]],LotTracker[[#This Row],[RECEIVED]])</f>
        <v>13</v>
      </c>
    </row>
    <row r="35" spans="1:41" s="4" customFormat="1" ht="17" hidden="1" x14ac:dyDescent="0.2">
      <c r="A35" s="34" t="s">
        <v>50</v>
      </c>
      <c r="B35" s="40" t="s">
        <v>51</v>
      </c>
      <c r="C35" s="11" t="s">
        <v>152</v>
      </c>
      <c r="D35" s="137" t="s">
        <v>193</v>
      </c>
      <c r="E35" s="4" t="s">
        <v>58</v>
      </c>
      <c r="F35" s="4" t="s">
        <v>75</v>
      </c>
      <c r="G35" s="41" t="s">
        <v>194</v>
      </c>
      <c r="H35" s="40" t="s">
        <v>109</v>
      </c>
      <c r="I35" s="29">
        <f>WORKDAY(LotTracker[[#This Row],[Contract Date]],2,)</f>
        <v>43584</v>
      </c>
      <c r="J35" s="20">
        <v>43706</v>
      </c>
      <c r="K35" s="47">
        <v>330</v>
      </c>
      <c r="L35" s="58"/>
      <c r="M35" s="20" t="s">
        <v>195</v>
      </c>
      <c r="N35" s="29">
        <f>WORKDAY(LotTracker[[#This Row],[Draft Deadline]],10,)</f>
        <v>43598</v>
      </c>
      <c r="O35" s="36" t="s">
        <v>196</v>
      </c>
      <c r="P35" s="40"/>
      <c r="Q35" s="19"/>
      <c r="R35" s="29">
        <f>WORKDAY(LotTracker[[#This Row],[Draft Deadline]],10,)</f>
        <v>43598</v>
      </c>
      <c r="S35" s="36"/>
      <c r="U35" s="53">
        <f>WORKDAY(LotTracker[[#This Row],[Planned Receipt]],3,)</f>
        <v>43601</v>
      </c>
      <c r="V35" s="79" t="s">
        <v>196</v>
      </c>
      <c r="W35" s="79" t="s">
        <v>197</v>
      </c>
      <c r="X35" s="79">
        <f>WORKDAY(LotTracker[[#This Row],[RECEIVED]],1)</f>
        <v>43802</v>
      </c>
      <c r="Y35" s="79"/>
      <c r="Z35" s="86"/>
      <c r="AA35" s="65">
        <f>NETWORKDAYS(LotTracker[[#This Row],[Contract Date]],LotTracker[[#This Row],[Actual]])-1</f>
        <v>90</v>
      </c>
      <c r="AB35" s="65">
        <f>NETWORKDAYS(LotTracker[[#This Row],[Eng. Sent]],LotTracker[[#This Row],[Actual Receipt]])</f>
        <v>8</v>
      </c>
      <c r="AC35" s="65">
        <f>NETWORKDAYS(LotTracker[[#This Row],[Plat Sent]],LotTracker[[#This Row],[Actual Receipt2]])</f>
        <v>0</v>
      </c>
      <c r="AD35" s="65">
        <f>NETWORKDAYS(LotTracker[[#This Row],[Contract Date]],LotTracker[[#This Row],[Actual Submit]])-1</f>
        <v>98</v>
      </c>
      <c r="AE35" s="65">
        <f>NETWORKDAYS(LotTracker[[#This Row],[Actual Submit]],LotTracker[[#This Row],[RECEIVED]])</f>
        <v>60</v>
      </c>
      <c r="AF35" s="65">
        <f>NETWORKDAYS(LotTracker[[#This Row],[Contract Date]],LotTracker[[#This Row],[RECEIVED]])</f>
        <v>158</v>
      </c>
    </row>
    <row r="36" spans="1:41" s="4" customFormat="1" ht="17" hidden="1" x14ac:dyDescent="0.2">
      <c r="A36" s="34" t="s">
        <v>50</v>
      </c>
      <c r="B36" s="40" t="s">
        <v>51</v>
      </c>
      <c r="C36" s="11"/>
      <c r="D36" s="137" t="s">
        <v>198</v>
      </c>
      <c r="E36" s="4" t="s">
        <v>58</v>
      </c>
      <c r="F36" s="4" t="s">
        <v>75</v>
      </c>
      <c r="G36" s="41" t="s">
        <v>199</v>
      </c>
      <c r="H36" s="40" t="s">
        <v>109</v>
      </c>
      <c r="I36" s="29">
        <f>WORKDAY(LotTracker[[#This Row],[Contract Date]],2,)</f>
        <v>43587</v>
      </c>
      <c r="J36" s="20">
        <v>43608</v>
      </c>
      <c r="K36" s="47">
        <v>840</v>
      </c>
      <c r="L36" s="58"/>
      <c r="M36" s="20" t="s">
        <v>200</v>
      </c>
      <c r="N36" s="29">
        <f>WORKDAY(LotTracker[[#This Row],[Draft Deadline]],10,)</f>
        <v>43601</v>
      </c>
      <c r="O36" s="36" t="s">
        <v>201</v>
      </c>
      <c r="P36" s="40"/>
      <c r="Q36" s="19"/>
      <c r="R36" s="29">
        <f>WORKDAY(LotTracker[[#This Row],[Draft Deadline]],10,)</f>
        <v>43601</v>
      </c>
      <c r="S36" s="36"/>
      <c r="U36" s="53">
        <f>WORKDAY(LotTracker[[#This Row],[Planned Receipt]],3,)</f>
        <v>43606</v>
      </c>
      <c r="V36" s="79" t="s">
        <v>202</v>
      </c>
      <c r="W36" s="79" t="s">
        <v>178</v>
      </c>
      <c r="X36" s="79">
        <f>WORKDAY(LotTracker[[#This Row],[RECEIVED]],1)</f>
        <v>43662</v>
      </c>
      <c r="Y36" s="79"/>
      <c r="Z36" s="86"/>
      <c r="AA36" s="65">
        <f>NETWORKDAYS(LotTracker[[#This Row],[Contract Date]],LotTracker[[#This Row],[Actual]])-1</f>
        <v>17</v>
      </c>
      <c r="AB36" s="65">
        <f>NETWORKDAYS(LotTracker[[#This Row],[Eng. Sent]],LotTracker[[#This Row],[Actual Receipt]])</f>
        <v>11</v>
      </c>
      <c r="AC36" s="65">
        <f>NETWORKDAYS(LotTracker[[#This Row],[Plat Sent]],LotTracker[[#This Row],[Actual Receipt2]])</f>
        <v>0</v>
      </c>
      <c r="AD36" s="65">
        <f>NETWORKDAYS(LotTracker[[#This Row],[Contract Date]],LotTracker[[#This Row],[Actual Submit]])-1</f>
        <v>33</v>
      </c>
      <c r="AE36" s="65">
        <f>NETWORKDAYS(LotTracker[[#This Row],[Actual Submit]],LotTracker[[#This Row],[RECEIVED]])</f>
        <v>22</v>
      </c>
      <c r="AF36" s="65">
        <f>NETWORKDAYS(LotTracker[[#This Row],[Contract Date]],LotTracker[[#This Row],[RECEIVED]])</f>
        <v>55</v>
      </c>
    </row>
    <row r="37" spans="1:41" s="4" customFormat="1" ht="17" hidden="1" x14ac:dyDescent="0.2">
      <c r="A37" s="34" t="s">
        <v>50</v>
      </c>
      <c r="B37" s="40" t="s">
        <v>51</v>
      </c>
      <c r="C37" s="11"/>
      <c r="D37" s="137" t="s">
        <v>203</v>
      </c>
      <c r="E37" s="4" t="s">
        <v>106</v>
      </c>
      <c r="F37" s="4" t="s">
        <v>160</v>
      </c>
      <c r="G37" s="41" t="s">
        <v>204</v>
      </c>
      <c r="H37" s="40" t="s">
        <v>109</v>
      </c>
      <c r="I37" s="29">
        <f>WORKDAY(LotTracker[[#This Row],[Contract Date]],2,)</f>
        <v>43593</v>
      </c>
      <c r="J37" s="20">
        <v>43613</v>
      </c>
      <c r="K37" s="47">
        <v>270</v>
      </c>
      <c r="L37" s="58"/>
      <c r="M37" s="20" t="s">
        <v>200</v>
      </c>
      <c r="N37" s="29">
        <f>WORKDAY(LotTracker[[#This Row],[Draft Deadline]],10,)</f>
        <v>43607</v>
      </c>
      <c r="O37" s="36" t="s">
        <v>202</v>
      </c>
      <c r="P37" s="40"/>
      <c r="Q37" s="19"/>
      <c r="R37" s="29">
        <f>WORKDAY(LotTracker[[#This Row],[Draft Deadline]],10,)</f>
        <v>43607</v>
      </c>
      <c r="S37" s="36"/>
      <c r="U37" s="53">
        <f>WORKDAY(LotTracker[[#This Row],[Planned Receipt]],3,)</f>
        <v>43612</v>
      </c>
      <c r="V37" s="79" t="s">
        <v>202</v>
      </c>
      <c r="W37" s="79" t="s">
        <v>205</v>
      </c>
      <c r="X37" s="79">
        <f>WORKDAY(LotTracker[[#This Row],[RECEIVED]],1)</f>
        <v>43647</v>
      </c>
      <c r="Y37" s="79"/>
      <c r="Z37" s="86"/>
      <c r="AA37" s="65">
        <f>NETWORKDAYS(LotTracker[[#This Row],[Contract Date]],LotTracker[[#This Row],[Actual]])-1</f>
        <v>16</v>
      </c>
      <c r="AB37" s="65">
        <f>NETWORKDAYS(LotTracker[[#This Row],[Eng. Sent]],LotTracker[[#This Row],[Actual Receipt]])</f>
        <v>13</v>
      </c>
      <c r="AC37" s="65">
        <f>NETWORKDAYS(LotTracker[[#This Row],[Plat Sent]],LotTracker[[#This Row],[Actual Receipt2]])</f>
        <v>0</v>
      </c>
      <c r="AD37" s="65">
        <f>NETWORKDAYS(LotTracker[[#This Row],[Contract Date]],LotTracker[[#This Row],[Actual Submit]])-1</f>
        <v>29</v>
      </c>
      <c r="AE37" s="65">
        <f>NETWORKDAYS(LotTracker[[#This Row],[Actual Submit]],LotTracker[[#This Row],[RECEIVED]])</f>
        <v>11</v>
      </c>
      <c r="AF37" s="65">
        <f>NETWORKDAYS(LotTracker[[#This Row],[Contract Date]],LotTracker[[#This Row],[RECEIVED]])</f>
        <v>40</v>
      </c>
    </row>
    <row r="38" spans="1:41" s="4" customFormat="1" ht="17" hidden="1" x14ac:dyDescent="0.2">
      <c r="A38" s="34" t="s">
        <v>50</v>
      </c>
      <c r="B38" s="40" t="s">
        <v>143</v>
      </c>
      <c r="C38" s="11" t="s">
        <v>144</v>
      </c>
      <c r="D38" s="137" t="s">
        <v>206</v>
      </c>
      <c r="E38" s="4" t="s">
        <v>207</v>
      </c>
      <c r="F38" s="4" t="s">
        <v>208</v>
      </c>
      <c r="G38" s="41" t="s">
        <v>204</v>
      </c>
      <c r="H38" s="40" t="s">
        <v>109</v>
      </c>
      <c r="I38" s="29">
        <f>WORKDAY(LotTracker[[#This Row],[Contract Date]],2,)</f>
        <v>43593</v>
      </c>
      <c r="J38" s="20">
        <v>43878</v>
      </c>
      <c r="K38" s="47">
        <v>120</v>
      </c>
      <c r="L38" s="58"/>
      <c r="M38" s="20" t="s">
        <v>149</v>
      </c>
      <c r="N38" s="29">
        <f>WORKDAY(LotTracker[[#This Row],[Draft Deadline]],10,)</f>
        <v>43607</v>
      </c>
      <c r="O38" s="36" t="s">
        <v>169</v>
      </c>
      <c r="P38" s="40"/>
      <c r="Q38" s="19"/>
      <c r="R38" s="29">
        <f>WORKDAY(LotTracker[[#This Row],[Draft Deadline]],10,)</f>
        <v>43607</v>
      </c>
      <c r="S38" s="36"/>
      <c r="U38" s="53">
        <f>WORKDAY(LotTracker[[#This Row],[Planned Receipt]],3,)</f>
        <v>43612</v>
      </c>
      <c r="V38" s="79" t="s">
        <v>171</v>
      </c>
      <c r="W38" s="79" t="s">
        <v>151</v>
      </c>
      <c r="X38" s="79">
        <f>WORKDAY(LotTracker[[#This Row],[RECEIVED]],1)</f>
        <v>43978</v>
      </c>
      <c r="Y38" s="79"/>
      <c r="Z38" s="86"/>
      <c r="AA38" s="65">
        <f>NETWORKDAYS(LotTracker[[#This Row],[Contract Date]],LotTracker[[#This Row],[Actual]])-1</f>
        <v>205</v>
      </c>
      <c r="AB38" s="65">
        <f>NETWORKDAYS(LotTracker[[#This Row],[Eng. Sent]],LotTracker[[#This Row],[Actual Receipt]])</f>
        <v>3</v>
      </c>
      <c r="AC38" s="65">
        <f>NETWORKDAYS(LotTracker[[#This Row],[Plat Sent]],LotTracker[[#This Row],[Actual Receipt2]])</f>
        <v>0</v>
      </c>
      <c r="AD38" s="65">
        <f>NETWORKDAYS(LotTracker[[#This Row],[Contract Date]],LotTracker[[#This Row],[Actual Submit]])-1</f>
        <v>249</v>
      </c>
      <c r="AE38" s="65">
        <f>NETWORKDAYS(LotTracker[[#This Row],[Actual Submit]],LotTracker[[#This Row],[RECEIVED]])</f>
        <v>28</v>
      </c>
      <c r="AF38" s="65">
        <f>NETWORKDAYS(LotTracker[[#This Row],[Contract Date]],LotTracker[[#This Row],[RECEIVED]])</f>
        <v>277</v>
      </c>
    </row>
    <row r="39" spans="1:41" s="4" customFormat="1" ht="17" hidden="1" x14ac:dyDescent="0.2">
      <c r="A39" s="34" t="s">
        <v>50</v>
      </c>
      <c r="B39" s="40" t="s">
        <v>51</v>
      </c>
      <c r="C39" s="11" t="s">
        <v>152</v>
      </c>
      <c r="D39" s="137" t="s">
        <v>209</v>
      </c>
      <c r="E39" s="4" t="s">
        <v>58</v>
      </c>
      <c r="F39" s="4" t="s">
        <v>66</v>
      </c>
      <c r="G39" s="41" t="s">
        <v>210</v>
      </c>
      <c r="H39" s="40" t="s">
        <v>109</v>
      </c>
      <c r="I39" s="29">
        <f>WORKDAY(LotTracker[[#This Row],[Contract Date]],2,)</f>
        <v>43598</v>
      </c>
      <c r="J39" s="20">
        <v>43713</v>
      </c>
      <c r="K39" s="47">
        <v>300</v>
      </c>
      <c r="L39" s="58"/>
      <c r="M39" s="20" t="s">
        <v>196</v>
      </c>
      <c r="N39" s="29">
        <f>WORKDAY(LotTracker[[#This Row],[Draft Deadline]],10,)</f>
        <v>43612</v>
      </c>
      <c r="O39" s="36" t="s">
        <v>211</v>
      </c>
      <c r="P39" s="40"/>
      <c r="Q39" s="19"/>
      <c r="R39" s="29">
        <f>WORKDAY(LotTracker[[#This Row],[Draft Deadline]],10,)</f>
        <v>43612</v>
      </c>
      <c r="S39" s="36"/>
      <c r="U39" s="53">
        <f>WORKDAY(LotTracker[[#This Row],[Planned Receipt]],3,)</f>
        <v>43615</v>
      </c>
      <c r="V39" s="79" t="s">
        <v>211</v>
      </c>
      <c r="W39" s="79" t="s">
        <v>212</v>
      </c>
      <c r="X39" s="79">
        <f>WORKDAY(LotTracker[[#This Row],[RECEIVED]],1)</f>
        <v>43802</v>
      </c>
      <c r="Y39" s="79"/>
      <c r="Z39" s="86"/>
      <c r="AA39" s="65">
        <f>NETWORKDAYS(LotTracker[[#This Row],[Contract Date]],LotTracker[[#This Row],[Actual]])-1</f>
        <v>85</v>
      </c>
      <c r="AB39" s="65">
        <f>NETWORKDAYS(LotTracker[[#This Row],[Eng. Sent]],LotTracker[[#This Row],[Actual Receipt]])</f>
        <v>8</v>
      </c>
      <c r="AC39" s="65">
        <f>NETWORKDAYS(LotTracker[[#This Row],[Plat Sent]],LotTracker[[#This Row],[Actual Receipt2]])</f>
        <v>0</v>
      </c>
      <c r="AD39" s="65">
        <f>NETWORKDAYS(LotTracker[[#This Row],[Contract Date]],LotTracker[[#This Row],[Actual Submit]])-1</f>
        <v>95</v>
      </c>
      <c r="AE39" s="65">
        <f>NETWORKDAYS(LotTracker[[#This Row],[Actual Submit]],LotTracker[[#This Row],[RECEIVED]])</f>
        <v>53</v>
      </c>
      <c r="AF39" s="65">
        <f>NETWORKDAYS(LotTracker[[#This Row],[Contract Date]],LotTracker[[#This Row],[RECEIVED]])</f>
        <v>148</v>
      </c>
    </row>
    <row r="40" spans="1:41" s="4" customFormat="1" ht="17" hidden="1" x14ac:dyDescent="0.2">
      <c r="A40" s="34" t="s">
        <v>50</v>
      </c>
      <c r="B40" s="40" t="s">
        <v>51</v>
      </c>
      <c r="C40" s="11" t="s">
        <v>152</v>
      </c>
      <c r="D40" s="137" t="s">
        <v>102</v>
      </c>
      <c r="E40" s="4" t="s">
        <v>58</v>
      </c>
      <c r="F40" s="4" t="s">
        <v>53</v>
      </c>
      <c r="G40" s="41" t="s">
        <v>213</v>
      </c>
      <c r="H40" s="40" t="s">
        <v>109</v>
      </c>
      <c r="I40" s="29">
        <f>WORKDAY(LotTracker[[#This Row],[Contract Date]],2,)</f>
        <v>43627</v>
      </c>
      <c r="J40" s="20">
        <v>43699</v>
      </c>
      <c r="K40" s="47">
        <v>300</v>
      </c>
      <c r="L40" s="58"/>
      <c r="M40" s="20" t="s">
        <v>214</v>
      </c>
      <c r="N40" s="29">
        <f>WORKDAY(LotTracker[[#This Row],[Draft Deadline]],10,)</f>
        <v>43641</v>
      </c>
      <c r="O40" s="36" t="s">
        <v>182</v>
      </c>
      <c r="P40" s="40"/>
      <c r="Q40" s="19"/>
      <c r="R40" s="29">
        <f>WORKDAY(LotTracker[[#This Row],[Draft Deadline]],10,)</f>
        <v>43641</v>
      </c>
      <c r="S40" s="36"/>
      <c r="U40" s="53">
        <f>WORKDAY(LotTracker[[#This Row],[Planned Receipt]],3,)</f>
        <v>43644</v>
      </c>
      <c r="V40" s="79" t="s">
        <v>215</v>
      </c>
      <c r="W40" s="79" t="s">
        <v>216</v>
      </c>
      <c r="X40" s="79">
        <f>WORKDAY(LotTracker[[#This Row],[RECEIVED]],1)</f>
        <v>43810</v>
      </c>
      <c r="Y40" s="79"/>
      <c r="Z40" s="86"/>
      <c r="AA40" s="65">
        <f>NETWORKDAYS(LotTracker[[#This Row],[Contract Date]],LotTracker[[#This Row],[Actual]])-1</f>
        <v>54</v>
      </c>
      <c r="AB40" s="65">
        <f>NETWORKDAYS(LotTracker[[#This Row],[Eng. Sent]],LotTracker[[#This Row],[Actual Receipt]])</f>
        <v>7</v>
      </c>
      <c r="AC40" s="65">
        <f>NETWORKDAYS(LotTracker[[#This Row],[Plat Sent]],LotTracker[[#This Row],[Actual Receipt2]])</f>
        <v>0</v>
      </c>
      <c r="AD40" s="65">
        <f>NETWORKDAYS(LotTracker[[#This Row],[Contract Date]],LotTracker[[#This Row],[Actual Submit]])-1</f>
        <v>66</v>
      </c>
      <c r="AE40" s="65">
        <f>NETWORKDAYS(LotTracker[[#This Row],[Actual Submit]],LotTracker[[#This Row],[RECEIVED]])</f>
        <v>67</v>
      </c>
      <c r="AF40" s="65">
        <f>NETWORKDAYS(LotTracker[[#This Row],[Contract Date]],LotTracker[[#This Row],[RECEIVED]])</f>
        <v>133</v>
      </c>
    </row>
    <row r="41" spans="1:41" s="4" customFormat="1" ht="17" hidden="1" x14ac:dyDescent="0.2">
      <c r="A41" s="34" t="s">
        <v>50</v>
      </c>
      <c r="B41" s="42" t="s">
        <v>51</v>
      </c>
      <c r="C41" s="10" t="s">
        <v>152</v>
      </c>
      <c r="D41" s="138" t="s">
        <v>217</v>
      </c>
      <c r="E41" s="12" t="s">
        <v>126</v>
      </c>
      <c r="F41" s="12" t="s">
        <v>75</v>
      </c>
      <c r="G41" s="43" t="s">
        <v>218</v>
      </c>
      <c r="H41" s="42" t="s">
        <v>109</v>
      </c>
      <c r="I41" s="30">
        <f>WORKDAY(LotTracker[[#This Row],[Contract Date]],2,)</f>
        <v>43627</v>
      </c>
      <c r="J41" s="24">
        <v>43740</v>
      </c>
      <c r="K41" s="47">
        <v>200</v>
      </c>
      <c r="L41" s="58"/>
      <c r="M41" s="24" t="s">
        <v>219</v>
      </c>
      <c r="N41" s="30">
        <f>WORKDAY(LotTracker[[#This Row],[Draft Deadline]],10,)</f>
        <v>43641</v>
      </c>
      <c r="O41" s="96" t="s">
        <v>220</v>
      </c>
      <c r="P41" s="42"/>
      <c r="Q41" s="97"/>
      <c r="R41" s="30">
        <f>WORKDAY(LotTracker[[#This Row],[Draft Deadline]],10,)</f>
        <v>43641</v>
      </c>
      <c r="S41" s="96"/>
      <c r="T41" s="12"/>
      <c r="U41" s="54">
        <f>WORKDAY(LotTracker[[#This Row],[Planned Receipt]],3,)</f>
        <v>43644</v>
      </c>
      <c r="V41" s="98" t="s">
        <v>221</v>
      </c>
      <c r="W41" s="98" t="s">
        <v>222</v>
      </c>
      <c r="X41" s="98">
        <f>WORKDAY(LotTracker[[#This Row],[RECEIVED]],1)</f>
        <v>43811</v>
      </c>
      <c r="Y41" s="98"/>
      <c r="Z41" s="86"/>
      <c r="AA41" s="66">
        <f>NETWORKDAYS(LotTracker[[#This Row],[Contract Date]],LotTracker[[#This Row],[Actual]])-1</f>
        <v>82</v>
      </c>
      <c r="AB41" s="66">
        <f>NETWORKDAYS(LotTracker[[#This Row],[Eng. Sent]],LotTracker[[#This Row],[Actual Receipt]])</f>
        <v>5</v>
      </c>
      <c r="AC41" s="66">
        <f>NETWORKDAYS(LotTracker[[#This Row],[Plat Sent]],LotTracker[[#This Row],[Actual Receipt2]])</f>
        <v>0</v>
      </c>
      <c r="AD41" s="66">
        <f>NETWORKDAYS(LotTracker[[#This Row],[Contract Date]],LotTracker[[#This Row],[Actual Submit]])-1</f>
        <v>98</v>
      </c>
      <c r="AE41" s="66">
        <f>NETWORKDAYS(LotTracker[[#This Row],[Actual Submit]],LotTracker[[#This Row],[RECEIVED]])</f>
        <v>35</v>
      </c>
      <c r="AF41" s="66">
        <f>NETWORKDAYS(LotTracker[[#This Row],[Contract Date]],LotTracker[[#This Row],[RECEIVED]])</f>
        <v>133</v>
      </c>
    </row>
    <row r="42" spans="1:41" s="4" customFormat="1" ht="17" hidden="1" x14ac:dyDescent="0.2">
      <c r="A42" s="34" t="s">
        <v>50</v>
      </c>
      <c r="B42" s="40" t="s">
        <v>123</v>
      </c>
      <c r="C42" s="11"/>
      <c r="D42" s="137" t="s">
        <v>132</v>
      </c>
      <c r="E42" s="4" t="s">
        <v>58</v>
      </c>
      <c r="F42" s="4" t="s">
        <v>66</v>
      </c>
      <c r="G42" s="41" t="s">
        <v>223</v>
      </c>
      <c r="H42" s="40" t="s">
        <v>109</v>
      </c>
      <c r="I42" s="29">
        <f>WORKDAY(LotTracker[[#This Row],[Contract Date]],2,)</f>
        <v>43636</v>
      </c>
      <c r="J42" s="20">
        <v>43651</v>
      </c>
      <c r="K42" s="47">
        <v>100</v>
      </c>
      <c r="L42" s="58"/>
      <c r="M42" s="20" t="s">
        <v>224</v>
      </c>
      <c r="N42" s="29">
        <f>WORKDAY(LotTracker[[#This Row],[Draft Deadline]],10,)</f>
        <v>43650</v>
      </c>
      <c r="O42" s="36" t="s">
        <v>225</v>
      </c>
      <c r="P42" s="40"/>
      <c r="Q42" s="19"/>
      <c r="R42" s="29">
        <f>WORKDAY(LotTracker[[#This Row],[Draft Deadline]],10,)</f>
        <v>43650</v>
      </c>
      <c r="S42" s="36"/>
      <c r="U42" s="53">
        <f>WORKDAY(LotTracker[[#This Row],[Planned Receipt]],3,)</f>
        <v>43655</v>
      </c>
      <c r="V42" s="79" t="s">
        <v>225</v>
      </c>
      <c r="W42" s="79" t="s">
        <v>181</v>
      </c>
      <c r="X42" s="79">
        <f>WORKDAY(LotTracker[[#This Row],[RECEIVED]],1)</f>
        <v>43705</v>
      </c>
      <c r="Y42" s="79"/>
      <c r="Z42" s="86"/>
      <c r="AA42" s="65">
        <f>NETWORKDAYS(LotTracker[[#This Row],[Contract Date]],LotTracker[[#This Row],[Actual]])-1</f>
        <v>13</v>
      </c>
      <c r="AB42" s="65">
        <f>NETWORKDAYS(LotTracker[[#This Row],[Eng. Sent]],LotTracker[[#This Row],[Actual Receipt]])</f>
        <v>8</v>
      </c>
      <c r="AC42" s="65">
        <f>NETWORKDAYS(LotTracker[[#This Row],[Plat Sent]],LotTracker[[#This Row],[Actual Receipt2]])</f>
        <v>0</v>
      </c>
      <c r="AD42" s="65">
        <f>NETWORKDAYS(LotTracker[[#This Row],[Contract Date]],LotTracker[[#This Row],[Actual Submit]])-1</f>
        <v>20</v>
      </c>
      <c r="AE42" s="65">
        <f>NETWORKDAYS(LotTracker[[#This Row],[Actual Submit]],LotTracker[[#This Row],[RECEIVED]])</f>
        <v>31</v>
      </c>
      <c r="AF42" s="65">
        <f>NETWORKDAYS(LotTracker[[#This Row],[Contract Date]],LotTracker[[#This Row],[RECEIVED]])</f>
        <v>51</v>
      </c>
    </row>
    <row r="43" spans="1:41" s="4" customFormat="1" ht="17" hidden="1" x14ac:dyDescent="0.2">
      <c r="A43" s="34" t="s">
        <v>50</v>
      </c>
      <c r="B43" s="40" t="s">
        <v>111</v>
      </c>
      <c r="C43" s="11"/>
      <c r="D43" s="137" t="s">
        <v>226</v>
      </c>
      <c r="E43" s="4" t="s">
        <v>121</v>
      </c>
      <c r="F43" s="4" t="s">
        <v>227</v>
      </c>
      <c r="G43" s="41">
        <v>43640</v>
      </c>
      <c r="H43" s="40" t="s">
        <v>103</v>
      </c>
      <c r="I43" s="29">
        <f>WORKDAY(LotTracker[[#This Row],[Contract Date]],2,)</f>
        <v>43642</v>
      </c>
      <c r="J43" s="20">
        <v>43539</v>
      </c>
      <c r="K43" s="47">
        <v>600</v>
      </c>
      <c r="L43" s="58"/>
      <c r="M43" s="20" t="s">
        <v>189</v>
      </c>
      <c r="N43" s="29">
        <f>WORKDAY(LotTracker[[#This Row],[Draft Deadline]],10,)</f>
        <v>43656</v>
      </c>
      <c r="O43" s="36" t="s">
        <v>190</v>
      </c>
      <c r="P43" s="40"/>
      <c r="Q43" s="19"/>
      <c r="R43" s="29">
        <f>WORKDAY(LotTracker[[#This Row],[Draft Deadline]],10,)</f>
        <v>43656</v>
      </c>
      <c r="S43" s="36"/>
      <c r="U43" s="53">
        <f>WORKDAY(LotTracker[[#This Row],[Planned Receipt]],3,)</f>
        <v>43661</v>
      </c>
      <c r="V43" s="79" t="s">
        <v>191</v>
      </c>
      <c r="W43" s="79" t="s">
        <v>192</v>
      </c>
      <c r="X43" s="79">
        <f>WORKDAY(LotTracker[[#This Row],[RECEIVED]],1)</f>
        <v>43595</v>
      </c>
      <c r="Y43" s="79"/>
      <c r="Z43" s="86"/>
      <c r="AA43" s="65">
        <f>NETWORKDAYS(LotTracker[[#This Row],[Contract Date]],LotTracker[[#This Row],[Actual]])-1</f>
        <v>-73</v>
      </c>
      <c r="AB43" s="65">
        <f>NETWORKDAYS(LotTracker[[#This Row],[Eng. Sent]],LotTracker[[#This Row],[Actual Receipt]])</f>
        <v>11</v>
      </c>
      <c r="AC43" s="65">
        <f>NETWORKDAYS(LotTracker[[#This Row],[Plat Sent]],LotTracker[[#This Row],[Actual Receipt2]])</f>
        <v>0</v>
      </c>
      <c r="AD43" s="65">
        <f>NETWORKDAYS(LotTracker[[#This Row],[Contract Date]],LotTracker[[#This Row],[Actual Submit]])-1</f>
        <v>-61</v>
      </c>
      <c r="AE43" s="65">
        <f>NETWORKDAYS(LotTracker[[#This Row],[Actual Submit]],LotTracker[[#This Row],[RECEIVED]])</f>
        <v>28</v>
      </c>
      <c r="AF43" s="65">
        <f>NETWORKDAYS(LotTracker[[#This Row],[Contract Date]],LotTracker[[#This Row],[RECEIVED]])</f>
        <v>-33</v>
      </c>
    </row>
    <row r="44" spans="1:41" s="4" customFormat="1" ht="17" hidden="1" x14ac:dyDescent="0.2">
      <c r="A44" s="34" t="s">
        <v>50</v>
      </c>
      <c r="B44" s="40" t="s">
        <v>51</v>
      </c>
      <c r="C44" s="11" t="s">
        <v>152</v>
      </c>
      <c r="D44" s="137" t="s">
        <v>228</v>
      </c>
      <c r="E44" s="4" t="s">
        <v>126</v>
      </c>
      <c r="F44" s="4" t="s">
        <v>66</v>
      </c>
      <c r="G44" s="41" t="s">
        <v>229</v>
      </c>
      <c r="H44" s="40" t="s">
        <v>109</v>
      </c>
      <c r="I44" s="29">
        <f>WORKDAY(LotTracker[[#This Row],[Contract Date]],2,)</f>
        <v>43644</v>
      </c>
      <c r="J44" s="20">
        <v>43741</v>
      </c>
      <c r="K44" s="47">
        <v>100</v>
      </c>
      <c r="L44" s="58"/>
      <c r="M44" s="20" t="s">
        <v>219</v>
      </c>
      <c r="N44" s="29">
        <f>WORKDAY(LotTracker[[#This Row],[Draft Deadline]],10,)</f>
        <v>43658</v>
      </c>
      <c r="O44" s="36" t="s">
        <v>230</v>
      </c>
      <c r="P44" s="40"/>
      <c r="Q44" s="19"/>
      <c r="R44" s="29">
        <f>WORKDAY(LotTracker[[#This Row],[Draft Deadline]],10,)</f>
        <v>43658</v>
      </c>
      <c r="S44" s="36"/>
      <c r="U44" s="53">
        <f>WORKDAY(LotTracker[[#This Row],[Planned Receipt]],3,)</f>
        <v>43663</v>
      </c>
      <c r="V44" s="79" t="s">
        <v>231</v>
      </c>
      <c r="W44" s="79" t="s">
        <v>232</v>
      </c>
      <c r="X44" s="79">
        <f>WORKDAY(LotTracker[[#This Row],[RECEIVED]],1)</f>
        <v>43812</v>
      </c>
      <c r="Y44" s="79"/>
      <c r="Z44" s="86"/>
      <c r="AA44" s="65">
        <f>NETWORKDAYS(LotTracker[[#This Row],[Contract Date]],LotTracker[[#This Row],[Actual]])-1</f>
        <v>71</v>
      </c>
      <c r="AB44" s="65">
        <f>NETWORKDAYS(LotTracker[[#This Row],[Eng. Sent]],LotTracker[[#This Row],[Actual Receipt]])</f>
        <v>17</v>
      </c>
      <c r="AC44" s="65">
        <f>NETWORKDAYS(LotTracker[[#This Row],[Plat Sent]],LotTracker[[#This Row],[Actual Receipt2]])</f>
        <v>0</v>
      </c>
      <c r="AD44" s="65">
        <f>NETWORKDAYS(LotTracker[[#This Row],[Contract Date]],LotTracker[[#This Row],[Actual Submit]])-1</f>
        <v>88</v>
      </c>
      <c r="AE44" s="65">
        <f>NETWORKDAYS(LotTracker[[#This Row],[Actual Submit]],LotTracker[[#This Row],[RECEIVED]])</f>
        <v>34</v>
      </c>
      <c r="AF44" s="65">
        <f>NETWORKDAYS(LotTracker[[#This Row],[Contract Date]],LotTracker[[#This Row],[RECEIVED]])</f>
        <v>122</v>
      </c>
    </row>
    <row r="45" spans="1:41" s="4" customFormat="1" ht="17" hidden="1" x14ac:dyDescent="0.2">
      <c r="A45" s="34" t="s">
        <v>50</v>
      </c>
      <c r="B45" s="42" t="s">
        <v>135</v>
      </c>
      <c r="C45" s="10" t="s">
        <v>136</v>
      </c>
      <c r="D45" s="138" t="s">
        <v>233</v>
      </c>
      <c r="E45" s="12" t="s">
        <v>138</v>
      </c>
      <c r="F45" s="12" t="s">
        <v>75</v>
      </c>
      <c r="G45" s="43" t="s">
        <v>234</v>
      </c>
      <c r="H45" s="42" t="s">
        <v>109</v>
      </c>
      <c r="I45" s="30">
        <f>WORKDAY(LotTracker[[#This Row],[Contract Date]],2,)</f>
        <v>43647</v>
      </c>
      <c r="J45" s="24">
        <v>43754</v>
      </c>
      <c r="K45" s="47">
        <v>110</v>
      </c>
      <c r="L45" s="58"/>
      <c r="M45" s="24" t="s">
        <v>141</v>
      </c>
      <c r="N45" s="30">
        <f>WORKDAY(LotTracker[[#This Row],[Draft Deadline]],10,)</f>
        <v>43661</v>
      </c>
      <c r="O45" s="96" t="s">
        <v>235</v>
      </c>
      <c r="P45" s="42"/>
      <c r="Q45" s="97"/>
      <c r="R45" s="30">
        <f>WORKDAY(LotTracker[[#This Row],[Draft Deadline]],10,)</f>
        <v>43661</v>
      </c>
      <c r="S45" s="96"/>
      <c r="T45" s="12"/>
      <c r="U45" s="54">
        <f>WORKDAY(LotTracker[[#This Row],[Planned Receipt]],3,)</f>
        <v>43664</v>
      </c>
      <c r="V45" s="98" t="s">
        <v>236</v>
      </c>
      <c r="W45" s="98" t="s">
        <v>142</v>
      </c>
      <c r="X45" s="98">
        <f>WORKDAY(LotTracker[[#This Row],[RECEIVED]],1)</f>
        <v>43885</v>
      </c>
      <c r="Y45" s="98"/>
      <c r="Z45" s="86"/>
      <c r="AA45" s="66">
        <f>NETWORKDAYS(LotTracker[[#This Row],[Contract Date]],LotTracker[[#This Row],[Actual]])-1</f>
        <v>79</v>
      </c>
      <c r="AB45" s="66">
        <f>NETWORKDAYS(LotTracker[[#This Row],[Eng. Sent]],LotTracker[[#This Row],[Actual Receipt]])</f>
        <v>5</v>
      </c>
      <c r="AC45" s="66">
        <f>NETWORKDAYS(LotTracker[[#This Row],[Plat Sent]],LotTracker[[#This Row],[Actual Receipt2]])</f>
        <v>0</v>
      </c>
      <c r="AD45" s="66">
        <f>NETWORKDAYS(LotTracker[[#This Row],[Contract Date]],LotTracker[[#This Row],[Actual Submit]])-1</f>
        <v>84</v>
      </c>
      <c r="AE45" s="66">
        <f>NETWORKDAYS(LotTracker[[#This Row],[Actual Submit]],LotTracker[[#This Row],[RECEIVED]])</f>
        <v>88</v>
      </c>
      <c r="AF45" s="66">
        <f>NETWORKDAYS(LotTracker[[#This Row],[Contract Date]],LotTracker[[#This Row],[RECEIVED]])</f>
        <v>172</v>
      </c>
    </row>
    <row r="46" spans="1:41" s="4" customFormat="1" ht="17" hidden="1" x14ac:dyDescent="0.2">
      <c r="A46" s="34" t="s">
        <v>50</v>
      </c>
      <c r="B46" s="40" t="s">
        <v>135</v>
      </c>
      <c r="C46" s="11" t="s">
        <v>136</v>
      </c>
      <c r="D46" s="137" t="s">
        <v>237</v>
      </c>
      <c r="E46" s="4" t="s">
        <v>138</v>
      </c>
      <c r="F46" s="4" t="s">
        <v>66</v>
      </c>
      <c r="G46" s="41" t="s">
        <v>238</v>
      </c>
      <c r="H46" s="40" t="s">
        <v>109</v>
      </c>
      <c r="I46" s="29">
        <f>WORKDAY(LotTracker[[#This Row],[Contract Date]],2,)</f>
        <v>43648</v>
      </c>
      <c r="J46" s="20">
        <v>43752</v>
      </c>
      <c r="K46" s="47">
        <v>100</v>
      </c>
      <c r="L46" s="58"/>
      <c r="M46" s="20" t="s">
        <v>141</v>
      </c>
      <c r="N46" s="29">
        <f>WORKDAY(LotTracker[[#This Row],[Draft Deadline]],10,)</f>
        <v>43662</v>
      </c>
      <c r="O46" s="36" t="s">
        <v>235</v>
      </c>
      <c r="P46" s="40"/>
      <c r="Q46" s="19"/>
      <c r="R46" s="29">
        <f>WORKDAY(LotTracker[[#This Row],[Draft Deadline]],10,)</f>
        <v>43662</v>
      </c>
      <c r="S46" s="36"/>
      <c r="U46" s="53">
        <f>WORKDAY(LotTracker[[#This Row],[Planned Receipt]],3,)</f>
        <v>43665</v>
      </c>
      <c r="V46" s="79" t="s">
        <v>236</v>
      </c>
      <c r="W46" s="79" t="s">
        <v>239</v>
      </c>
      <c r="X46" s="79">
        <f>WORKDAY(LotTracker[[#This Row],[RECEIVED]],1)</f>
        <v>43909</v>
      </c>
      <c r="Y46" s="79"/>
      <c r="Z46" s="86"/>
      <c r="AA46" s="65">
        <f>NETWORKDAYS(LotTracker[[#This Row],[Contract Date]],LotTracker[[#This Row],[Actual]])-1</f>
        <v>75</v>
      </c>
      <c r="AB46" s="65">
        <f>NETWORKDAYS(LotTracker[[#This Row],[Eng. Sent]],LotTracker[[#This Row],[Actual Receipt]])</f>
        <v>5</v>
      </c>
      <c r="AC46" s="65">
        <f>NETWORKDAYS(LotTracker[[#This Row],[Plat Sent]],LotTracker[[#This Row],[Actual Receipt2]])</f>
        <v>0</v>
      </c>
      <c r="AD46" s="65">
        <f>NETWORKDAYS(LotTracker[[#This Row],[Contract Date]],LotTracker[[#This Row],[Actual Submit]])-1</f>
        <v>82</v>
      </c>
      <c r="AE46" s="65">
        <f>NETWORKDAYS(LotTracker[[#This Row],[Actual Submit]],LotTracker[[#This Row],[RECEIVED]])</f>
        <v>106</v>
      </c>
      <c r="AF46" s="65">
        <f>NETWORKDAYS(LotTracker[[#This Row],[Contract Date]],LotTracker[[#This Row],[RECEIVED]])</f>
        <v>188</v>
      </c>
    </row>
    <row r="47" spans="1:41" s="4" customFormat="1" ht="17" hidden="1" x14ac:dyDescent="0.2">
      <c r="A47" s="34" t="s">
        <v>50</v>
      </c>
      <c r="B47" s="40" t="s">
        <v>111</v>
      </c>
      <c r="C47" s="11"/>
      <c r="D47" s="137" t="s">
        <v>240</v>
      </c>
      <c r="E47" s="4" t="s">
        <v>187</v>
      </c>
      <c r="F47" s="4" t="s">
        <v>241</v>
      </c>
      <c r="G47" s="41">
        <v>43649</v>
      </c>
      <c r="H47" s="40" t="s">
        <v>103</v>
      </c>
      <c r="I47" s="29">
        <f>WORKDAY(LotTracker[[#This Row],[Contract Date]],2,)</f>
        <v>43651</v>
      </c>
      <c r="J47" s="20">
        <v>43539</v>
      </c>
      <c r="K47" s="47">
        <v>600</v>
      </c>
      <c r="L47" s="58"/>
      <c r="M47" s="20" t="s">
        <v>189</v>
      </c>
      <c r="N47" s="29">
        <f>WORKDAY(LotTracker[[#This Row],[Draft Deadline]],10,)</f>
        <v>43665</v>
      </c>
      <c r="O47" s="36" t="s">
        <v>190</v>
      </c>
      <c r="P47" s="40"/>
      <c r="Q47" s="19"/>
      <c r="R47" s="29">
        <f>WORKDAY(LotTracker[[#This Row],[Draft Deadline]],10,)</f>
        <v>43665</v>
      </c>
      <c r="S47" s="36"/>
      <c r="U47" s="53">
        <f>WORKDAY(LotTracker[[#This Row],[Planned Receipt]],3,)</f>
        <v>43670</v>
      </c>
      <c r="V47" s="79" t="s">
        <v>191</v>
      </c>
      <c r="W47" s="79" t="s">
        <v>192</v>
      </c>
      <c r="X47" s="79">
        <f>WORKDAY(LotTracker[[#This Row],[RECEIVED]],1)</f>
        <v>43595</v>
      </c>
      <c r="Y47" s="79"/>
      <c r="Z47" s="86"/>
      <c r="AA47" s="65">
        <f>NETWORKDAYS(LotTracker[[#This Row],[Contract Date]],LotTracker[[#This Row],[Actual]])-1</f>
        <v>-80</v>
      </c>
      <c r="AB47" s="65">
        <f>NETWORKDAYS(LotTracker[[#This Row],[Eng. Sent]],LotTracker[[#This Row],[Actual Receipt]])</f>
        <v>11</v>
      </c>
      <c r="AC47" s="65">
        <f>NETWORKDAYS(LotTracker[[#This Row],[Plat Sent]],LotTracker[[#This Row],[Actual Receipt2]])</f>
        <v>0</v>
      </c>
      <c r="AD47" s="65">
        <f>NETWORKDAYS(LotTracker[[#This Row],[Contract Date]],LotTracker[[#This Row],[Actual Submit]])-1</f>
        <v>-68</v>
      </c>
      <c r="AE47" s="65">
        <f>NETWORKDAYS(LotTracker[[#This Row],[Actual Submit]],LotTracker[[#This Row],[RECEIVED]])</f>
        <v>28</v>
      </c>
      <c r="AF47" s="65">
        <f>NETWORKDAYS(LotTracker[[#This Row],[Contract Date]],LotTracker[[#This Row],[RECEIVED]])</f>
        <v>-40</v>
      </c>
    </row>
    <row r="48" spans="1:41" s="9" customFormat="1" ht="18" hidden="1" thickBot="1" x14ac:dyDescent="0.25">
      <c r="A48" s="34" t="s">
        <v>50</v>
      </c>
      <c r="B48" s="40" t="s">
        <v>143</v>
      </c>
      <c r="C48" s="11" t="s">
        <v>144</v>
      </c>
      <c r="D48" s="137" t="s">
        <v>242</v>
      </c>
      <c r="E48" s="4" t="s">
        <v>146</v>
      </c>
      <c r="F48" s="4" t="s">
        <v>184</v>
      </c>
      <c r="G48" s="41" t="s">
        <v>243</v>
      </c>
      <c r="H48" s="40" t="s">
        <v>103</v>
      </c>
      <c r="I48" s="29">
        <f>WORKDAY(LotTracker[[#This Row],[Contract Date]],2,)</f>
        <v>43655</v>
      </c>
      <c r="J48" s="20">
        <v>43887</v>
      </c>
      <c r="K48" s="47">
        <v>250</v>
      </c>
      <c r="L48" s="58"/>
      <c r="M48" s="20" t="s">
        <v>244</v>
      </c>
      <c r="N48" s="29">
        <f>WORKDAY(LotTracker[[#This Row],[Draft Deadline]],10,)</f>
        <v>43669</v>
      </c>
      <c r="O48" s="36" t="s">
        <v>245</v>
      </c>
      <c r="P48" s="40"/>
      <c r="Q48" s="19"/>
      <c r="R48" s="29">
        <f>WORKDAY(LotTracker[[#This Row],[Draft Deadline]],10,)</f>
        <v>43669</v>
      </c>
      <c r="S48" s="36"/>
      <c r="T48" s="4"/>
      <c r="U48" s="53">
        <f>WORKDAY(LotTracker[[#This Row],[Planned Receipt]],3,)</f>
        <v>43672</v>
      </c>
      <c r="V48" s="79"/>
      <c r="W48" s="79"/>
      <c r="X48" s="79">
        <f>WORKDAY(LotTracker[[#This Row],[RECEIVED]],1)</f>
        <v>2</v>
      </c>
      <c r="Y48" s="79"/>
      <c r="Z48" s="86"/>
      <c r="AA48" s="65">
        <f>NETWORKDAYS(LotTracker[[#This Row],[Contract Date]],LotTracker[[#This Row],[Actual]])-1</f>
        <v>167</v>
      </c>
      <c r="AB48" s="65">
        <f>NETWORKDAYS(LotTracker[[#This Row],[Eng. Sent]],LotTracker[[#This Row],[Actual Receipt]])</f>
        <v>3</v>
      </c>
      <c r="AC48" s="65">
        <f>NETWORKDAYS(LotTracker[[#This Row],[Plat Sent]],LotTracker[[#This Row],[Actual Receipt2]])</f>
        <v>0</v>
      </c>
      <c r="AD48" s="65">
        <f>NETWORKDAYS(LotTracker[[#This Row],[Contract Date]],LotTracker[[#This Row],[Actual Submit]])-1</f>
        <v>-31181</v>
      </c>
      <c r="AE48" s="65">
        <f>NETWORKDAYS(LotTracker[[#This Row],[Actual Submit]],LotTracker[[#This Row],[RECEIVED]])</f>
        <v>0</v>
      </c>
      <c r="AF48" s="65">
        <f>NETWORKDAYS(LotTracker[[#This Row],[Contract Date]],LotTracker[[#This Row],[RECEIVED]])</f>
        <v>-31180</v>
      </c>
      <c r="AG48" s="4"/>
      <c r="AH48" s="4"/>
      <c r="AI48" s="4"/>
      <c r="AJ48" s="4"/>
      <c r="AK48" s="4"/>
      <c r="AL48" s="4"/>
      <c r="AM48" s="4"/>
      <c r="AN48" s="4"/>
      <c r="AO48" s="4"/>
    </row>
    <row r="49" spans="1:41" s="9" customFormat="1" ht="18" hidden="1" thickBot="1" x14ac:dyDescent="0.25">
      <c r="A49" s="34" t="s">
        <v>50</v>
      </c>
      <c r="B49" s="40" t="s">
        <v>135</v>
      </c>
      <c r="C49" s="11" t="s">
        <v>136</v>
      </c>
      <c r="D49" s="137" t="s">
        <v>246</v>
      </c>
      <c r="E49" s="4" t="s">
        <v>138</v>
      </c>
      <c r="F49" s="4" t="s">
        <v>66</v>
      </c>
      <c r="G49" s="41" t="s">
        <v>247</v>
      </c>
      <c r="H49" s="40" t="s">
        <v>109</v>
      </c>
      <c r="I49" s="29">
        <f>WORKDAY(LotTracker[[#This Row],[Contract Date]],2,)</f>
        <v>43657</v>
      </c>
      <c r="J49" s="20">
        <v>43768</v>
      </c>
      <c r="K49" s="47">
        <v>120</v>
      </c>
      <c r="L49" s="58"/>
      <c r="M49" s="20" t="s">
        <v>248</v>
      </c>
      <c r="N49" s="29">
        <f>WORKDAY(LotTracker[[#This Row],[Draft Deadline]],10,)</f>
        <v>43671</v>
      </c>
      <c r="O49" s="36" t="s">
        <v>249</v>
      </c>
      <c r="P49" s="40"/>
      <c r="Q49" s="19"/>
      <c r="R49" s="29">
        <f>WORKDAY(LotTracker[[#This Row],[Draft Deadline]],10,)</f>
        <v>43671</v>
      </c>
      <c r="S49" s="36"/>
      <c r="T49" s="4"/>
      <c r="U49" s="53">
        <f>WORKDAY(LotTracker[[#This Row],[Planned Receipt]],3,)</f>
        <v>43676</v>
      </c>
      <c r="V49" s="79" t="s">
        <v>250</v>
      </c>
      <c r="W49" s="79" t="s">
        <v>239</v>
      </c>
      <c r="X49" s="79">
        <f>WORKDAY(LotTracker[[#This Row],[RECEIVED]],1)</f>
        <v>43909</v>
      </c>
      <c r="Y49" s="79"/>
      <c r="Z49" s="86"/>
      <c r="AA49" s="65">
        <f>NETWORKDAYS(LotTracker[[#This Row],[Contract Date]],LotTracker[[#This Row],[Actual]])-1</f>
        <v>81</v>
      </c>
      <c r="AB49" s="65">
        <f>NETWORKDAYS(LotTracker[[#This Row],[Eng. Sent]],LotTracker[[#This Row],[Actual Receipt]])</f>
        <v>3</v>
      </c>
      <c r="AC49" s="65">
        <f>NETWORKDAYS(LotTracker[[#This Row],[Plat Sent]],LotTracker[[#This Row],[Actual Receipt2]])</f>
        <v>0</v>
      </c>
      <c r="AD49" s="65">
        <f>NETWORKDAYS(LotTracker[[#This Row],[Contract Date]],LotTracker[[#This Row],[Actual Submit]])-1</f>
        <v>95</v>
      </c>
      <c r="AE49" s="65">
        <f>NETWORKDAYS(LotTracker[[#This Row],[Actual Submit]],LotTracker[[#This Row],[RECEIVED]])</f>
        <v>87</v>
      </c>
      <c r="AF49" s="65">
        <f>NETWORKDAYS(LotTracker[[#This Row],[Contract Date]],LotTracker[[#This Row],[RECEIVED]])</f>
        <v>182</v>
      </c>
      <c r="AG49" s="4"/>
      <c r="AH49" s="4"/>
      <c r="AI49" s="4"/>
      <c r="AJ49" s="4"/>
      <c r="AK49" s="4"/>
      <c r="AL49" s="4"/>
      <c r="AM49" s="4"/>
      <c r="AN49" s="4"/>
      <c r="AO49" s="4"/>
    </row>
    <row r="50" spans="1:41" s="9" customFormat="1" ht="18" hidden="1" thickBot="1" x14ac:dyDescent="0.25">
      <c r="A50" s="34" t="s">
        <v>50</v>
      </c>
      <c r="B50" s="40" t="s">
        <v>143</v>
      </c>
      <c r="C50" s="11" t="s">
        <v>144</v>
      </c>
      <c r="D50" s="137" t="s">
        <v>251</v>
      </c>
      <c r="E50" s="4" t="s">
        <v>146</v>
      </c>
      <c r="F50" s="4" t="s">
        <v>66</v>
      </c>
      <c r="G50" s="41" t="s">
        <v>252</v>
      </c>
      <c r="H50" s="40" t="s">
        <v>103</v>
      </c>
      <c r="I50" s="29">
        <f>WORKDAY(LotTracker[[#This Row],[Contract Date]],2,)</f>
        <v>43662</v>
      </c>
      <c r="J50" s="20">
        <v>43886</v>
      </c>
      <c r="K50" s="47">
        <v>240</v>
      </c>
      <c r="L50" s="58"/>
      <c r="M50" s="20" t="s">
        <v>170</v>
      </c>
      <c r="N50" s="29">
        <f>WORKDAY(LotTracker[[#This Row],[Draft Deadline]],10,)</f>
        <v>43676</v>
      </c>
      <c r="O50" s="36" t="s">
        <v>245</v>
      </c>
      <c r="P50" s="40"/>
      <c r="Q50" s="19"/>
      <c r="R50" s="29">
        <f>WORKDAY(LotTracker[[#This Row],[Draft Deadline]],10,)</f>
        <v>43676</v>
      </c>
      <c r="S50" s="36"/>
      <c r="T50" s="4"/>
      <c r="U50" s="53">
        <f>WORKDAY(LotTracker[[#This Row],[Planned Receipt]],3,)</f>
        <v>43679</v>
      </c>
      <c r="V50" s="79"/>
      <c r="W50" s="79"/>
      <c r="X50" s="79">
        <f>WORKDAY(LotTracker[[#This Row],[RECEIVED]],1)</f>
        <v>2</v>
      </c>
      <c r="Y50" s="79"/>
      <c r="Z50" s="86"/>
      <c r="AA50" s="65">
        <f>NETWORKDAYS(LotTracker[[#This Row],[Contract Date]],LotTracker[[#This Row],[Actual]])-1</f>
        <v>162</v>
      </c>
      <c r="AB50" s="65">
        <f>NETWORKDAYS(LotTracker[[#This Row],[Eng. Sent]],LotTracker[[#This Row],[Actual Receipt]])</f>
        <v>4</v>
      </c>
      <c r="AC50" s="65">
        <f>NETWORKDAYS(LotTracker[[#This Row],[Plat Sent]],LotTracker[[#This Row],[Actual Receipt2]])</f>
        <v>0</v>
      </c>
      <c r="AD50" s="65">
        <f>NETWORKDAYS(LotTracker[[#This Row],[Contract Date]],LotTracker[[#This Row],[Actual Submit]])-1</f>
        <v>-31186</v>
      </c>
      <c r="AE50" s="65">
        <f>NETWORKDAYS(LotTracker[[#This Row],[Actual Submit]],LotTracker[[#This Row],[RECEIVED]])</f>
        <v>0</v>
      </c>
      <c r="AF50" s="65">
        <f>NETWORKDAYS(LotTracker[[#This Row],[Contract Date]],LotTracker[[#This Row],[RECEIVED]])</f>
        <v>-31185</v>
      </c>
      <c r="AG50" s="4"/>
      <c r="AH50" s="4"/>
      <c r="AI50" s="4"/>
      <c r="AJ50" s="4"/>
      <c r="AK50" s="4"/>
      <c r="AL50" s="4"/>
      <c r="AM50" s="4"/>
      <c r="AN50" s="4"/>
      <c r="AO50" s="4"/>
    </row>
    <row r="51" spans="1:41" s="9" customFormat="1" ht="18" hidden="1" thickBot="1" x14ac:dyDescent="0.25">
      <c r="A51" s="34" t="s">
        <v>50</v>
      </c>
      <c r="B51" s="40" t="s">
        <v>51</v>
      </c>
      <c r="C51" s="11" t="s">
        <v>152</v>
      </c>
      <c r="D51" s="137" t="s">
        <v>253</v>
      </c>
      <c r="E51" s="4" t="s">
        <v>58</v>
      </c>
      <c r="F51" s="4" t="s">
        <v>75</v>
      </c>
      <c r="G51" s="41" t="s">
        <v>254</v>
      </c>
      <c r="H51" s="40" t="s">
        <v>109</v>
      </c>
      <c r="I51" s="29">
        <f>WORKDAY(LotTracker[[#This Row],[Contract Date]],2,)</f>
        <v>43669</v>
      </c>
      <c r="J51" s="20">
        <v>43707</v>
      </c>
      <c r="K51" s="47">
        <v>240</v>
      </c>
      <c r="L51" s="58"/>
      <c r="M51" s="20" t="s">
        <v>255</v>
      </c>
      <c r="N51" s="29">
        <f>WORKDAY(LotTracker[[#This Row],[Draft Deadline]],10,)</f>
        <v>43683</v>
      </c>
      <c r="O51" s="36" t="s">
        <v>256</v>
      </c>
      <c r="P51" s="40"/>
      <c r="Q51" s="19"/>
      <c r="R51" s="29">
        <f>WORKDAY(LotTracker[[#This Row],[Draft Deadline]],10,)</f>
        <v>43683</v>
      </c>
      <c r="S51" s="36"/>
      <c r="T51" s="4"/>
      <c r="U51" s="53">
        <f>WORKDAY(LotTracker[[#This Row],[Planned Receipt]],3,)</f>
        <v>43686</v>
      </c>
      <c r="V51" s="79" t="s">
        <v>256</v>
      </c>
      <c r="W51" s="79" t="s">
        <v>257</v>
      </c>
      <c r="X51" s="79">
        <f>WORKDAY(LotTracker[[#This Row],[RECEIVED]],1)</f>
        <v>43830</v>
      </c>
      <c r="Y51" s="79"/>
      <c r="Z51" s="86"/>
      <c r="AA51" s="65">
        <f>NETWORKDAYS(LotTracker[[#This Row],[Contract Date]],LotTracker[[#This Row],[Actual]])-1</f>
        <v>29</v>
      </c>
      <c r="AB51" s="65">
        <f>NETWORKDAYS(LotTracker[[#This Row],[Eng. Sent]],LotTracker[[#This Row],[Actual Receipt]])</f>
        <v>9</v>
      </c>
      <c r="AC51" s="65">
        <f>NETWORKDAYS(LotTracker[[#This Row],[Plat Sent]],LotTracker[[#This Row],[Actual Receipt2]])</f>
        <v>0</v>
      </c>
      <c r="AD51" s="65">
        <f>NETWORKDAYS(LotTracker[[#This Row],[Contract Date]],LotTracker[[#This Row],[Actual Submit]])-1</f>
        <v>39</v>
      </c>
      <c r="AE51" s="65">
        <f>NETWORKDAYS(LotTracker[[#This Row],[Actual Submit]],LotTracker[[#This Row],[RECEIVED]])</f>
        <v>77</v>
      </c>
      <c r="AF51" s="65">
        <f>NETWORKDAYS(LotTracker[[#This Row],[Contract Date]],LotTracker[[#This Row],[RECEIVED]])</f>
        <v>116</v>
      </c>
      <c r="AG51" s="4"/>
      <c r="AH51" s="4"/>
      <c r="AI51" s="4"/>
      <c r="AJ51" s="4"/>
      <c r="AK51" s="4"/>
      <c r="AL51" s="4"/>
      <c r="AM51" s="4"/>
      <c r="AN51" s="4"/>
      <c r="AO51" s="4"/>
    </row>
    <row r="52" spans="1:41" s="9" customFormat="1" ht="18" hidden="1" thickBot="1" x14ac:dyDescent="0.25">
      <c r="A52" s="34" t="s">
        <v>50</v>
      </c>
      <c r="B52" s="40" t="s">
        <v>111</v>
      </c>
      <c r="C52" s="11"/>
      <c r="D52" s="137" t="s">
        <v>258</v>
      </c>
      <c r="E52" s="4" t="s">
        <v>113</v>
      </c>
      <c r="F52" s="4" t="s">
        <v>259</v>
      </c>
      <c r="G52" s="41">
        <v>43668</v>
      </c>
      <c r="H52" s="40" t="s">
        <v>103</v>
      </c>
      <c r="I52" s="30">
        <f>WORKDAY(LotTracker[[#This Row],[Contract Date]],2,)</f>
        <v>43670</v>
      </c>
      <c r="J52" s="20">
        <v>43420</v>
      </c>
      <c r="K52" s="47">
        <v>720</v>
      </c>
      <c r="L52" s="58"/>
      <c r="M52" s="20" t="s">
        <v>115</v>
      </c>
      <c r="N52" s="29">
        <f>WORKDAY(LotTracker[[#This Row],[Draft Deadline]],10,)</f>
        <v>43684</v>
      </c>
      <c r="O52" s="37">
        <v>43465</v>
      </c>
      <c r="P52" s="52"/>
      <c r="Q52" s="20"/>
      <c r="R52" s="29">
        <f>WORKDAY(LotTracker[[#This Row],[Draft Deadline]],10,)</f>
        <v>43684</v>
      </c>
      <c r="S52" s="37"/>
      <c r="T52" s="20"/>
      <c r="U52" s="53">
        <f>WORKDAY(LotTracker[[#This Row],[Planned Receipt]],3,)</f>
        <v>43689</v>
      </c>
      <c r="V52" s="79" t="s">
        <v>116</v>
      </c>
      <c r="W52" s="79">
        <v>43503</v>
      </c>
      <c r="X52" s="79">
        <f>WORKDAY(LotTracker[[#This Row],[RECEIVED]],1)</f>
        <v>43504</v>
      </c>
      <c r="Y52" s="79"/>
      <c r="Z52" s="85"/>
      <c r="AA52" s="65">
        <f>NETWORKDAYS(LotTracker[[#This Row],[Contract Date]],LotTracker[[#This Row],[Actual]])-1</f>
        <v>-178</v>
      </c>
      <c r="AB52" s="65">
        <f>NETWORKDAYS(LotTracker[[#This Row],[Eng. Sent]],LotTracker[[#This Row],[Actual Receipt]])</f>
        <v>16</v>
      </c>
      <c r="AC52" s="65">
        <f>NETWORKDAYS(LotTracker[[#This Row],[Plat Sent]],LotTracker[[#This Row],[Actual Receipt2]])</f>
        <v>0</v>
      </c>
      <c r="AD52" s="65">
        <f>NETWORKDAYS(LotTracker[[#This Row],[Contract Date]],LotTracker[[#This Row],[Actual Submit]])-1</f>
        <v>-131</v>
      </c>
      <c r="AE52" s="65">
        <f>NETWORKDAYS(LotTracker[[#This Row],[Actual Submit]],LotTracker[[#This Row],[RECEIVED]])</f>
        <v>13</v>
      </c>
      <c r="AF52" s="65">
        <f>NETWORKDAYS(LotTracker[[#This Row],[Contract Date]],LotTracker[[#This Row],[RECEIVED]])</f>
        <v>-118</v>
      </c>
      <c r="AG52" s="4"/>
      <c r="AH52" s="4"/>
      <c r="AI52" s="4"/>
      <c r="AJ52" s="4"/>
      <c r="AK52" s="4"/>
      <c r="AL52" s="4"/>
      <c r="AM52" s="4"/>
      <c r="AN52" s="4"/>
      <c r="AO52" s="4"/>
    </row>
    <row r="53" spans="1:41" s="9" customFormat="1" ht="18" hidden="1" thickBot="1" x14ac:dyDescent="0.25">
      <c r="A53" s="34" t="s">
        <v>50</v>
      </c>
      <c r="B53" s="40" t="s">
        <v>143</v>
      </c>
      <c r="C53" s="11" t="s">
        <v>144</v>
      </c>
      <c r="D53" s="137" t="s">
        <v>260</v>
      </c>
      <c r="E53" s="4" t="s">
        <v>261</v>
      </c>
      <c r="F53" s="4" t="s">
        <v>75</v>
      </c>
      <c r="G53" s="41" t="s">
        <v>262</v>
      </c>
      <c r="H53" s="40" t="s">
        <v>109</v>
      </c>
      <c r="I53" s="29">
        <f>WORKDAY(LotTracker[[#This Row],[Contract Date]],2,)</f>
        <v>43670</v>
      </c>
      <c r="J53" s="20">
        <v>43923</v>
      </c>
      <c r="K53" s="47">
        <v>240</v>
      </c>
      <c r="L53" s="58"/>
      <c r="M53" s="20" t="s">
        <v>263</v>
      </c>
      <c r="N53" s="29">
        <f>WORKDAY(LotTracker[[#This Row],[Draft Deadline]],10,)</f>
        <v>43684</v>
      </c>
      <c r="O53" s="36" t="s">
        <v>264</v>
      </c>
      <c r="P53" s="40"/>
      <c r="Q53" s="19"/>
      <c r="R53" s="29">
        <f>WORKDAY(LotTracker[[#This Row],[Draft Deadline]],10,)</f>
        <v>43684</v>
      </c>
      <c r="S53" s="36"/>
      <c r="T53" s="4"/>
      <c r="U53" s="53">
        <f>WORKDAY(LotTracker[[#This Row],[Planned Receipt]],3,)</f>
        <v>43689</v>
      </c>
      <c r="V53" s="79" t="s">
        <v>265</v>
      </c>
      <c r="W53" s="79" t="s">
        <v>266</v>
      </c>
      <c r="X53" s="79">
        <f>WORKDAY(LotTracker[[#This Row],[RECEIVED]],1)</f>
        <v>43984</v>
      </c>
      <c r="Y53" s="79"/>
      <c r="Z53" s="86"/>
      <c r="AA53" s="65">
        <f>NETWORKDAYS(LotTracker[[#This Row],[Contract Date]],LotTracker[[#This Row],[Actual]])-1</f>
        <v>183</v>
      </c>
      <c r="AB53" s="65">
        <f>NETWORKDAYS(LotTracker[[#This Row],[Eng. Sent]],LotTracker[[#This Row],[Actual Receipt]])</f>
        <v>5</v>
      </c>
      <c r="AC53" s="65">
        <f>NETWORKDAYS(LotTracker[[#This Row],[Plat Sent]],LotTracker[[#This Row],[Actual Receipt2]])</f>
        <v>0</v>
      </c>
      <c r="AD53" s="65">
        <f>NETWORKDAYS(LotTracker[[#This Row],[Contract Date]],LotTracker[[#This Row],[Actual Submit]])-1</f>
        <v>188</v>
      </c>
      <c r="AE53" s="65">
        <f>NETWORKDAYS(LotTracker[[#This Row],[Actual Submit]],LotTracker[[#This Row],[RECEIVED]])</f>
        <v>38</v>
      </c>
      <c r="AF53" s="65">
        <f>NETWORKDAYS(LotTracker[[#This Row],[Contract Date]],LotTracker[[#This Row],[RECEIVED]])</f>
        <v>226</v>
      </c>
      <c r="AG53" s="4"/>
      <c r="AH53" s="4"/>
      <c r="AI53" s="4"/>
      <c r="AJ53" s="4"/>
      <c r="AK53" s="4"/>
      <c r="AL53" s="4"/>
      <c r="AM53" s="4"/>
      <c r="AN53" s="4"/>
      <c r="AO53" s="4"/>
    </row>
    <row r="54" spans="1:41" s="9" customFormat="1" ht="18" hidden="1" thickBot="1" x14ac:dyDescent="0.25">
      <c r="A54" s="34" t="s">
        <v>50</v>
      </c>
      <c r="B54" s="40" t="s">
        <v>143</v>
      </c>
      <c r="C54" s="11" t="s">
        <v>144</v>
      </c>
      <c r="D54" s="137" t="s">
        <v>267</v>
      </c>
      <c r="E54" s="4" t="s">
        <v>159</v>
      </c>
      <c r="F54" s="4" t="s">
        <v>160</v>
      </c>
      <c r="G54" s="41" t="s">
        <v>268</v>
      </c>
      <c r="H54" s="40" t="s">
        <v>109</v>
      </c>
      <c r="I54" s="29">
        <f>WORKDAY(LotTracker[[#This Row],[Contract Date]],2,)</f>
        <v>43672</v>
      </c>
      <c r="J54" s="20">
        <v>43927</v>
      </c>
      <c r="K54" s="47">
        <v>285</v>
      </c>
      <c r="L54" s="58"/>
      <c r="M54" s="20" t="s">
        <v>269</v>
      </c>
      <c r="N54" s="29">
        <f>WORKDAY(LotTracker[[#This Row],[Draft Deadline]],10,)</f>
        <v>43686</v>
      </c>
      <c r="O54" s="36" t="s">
        <v>270</v>
      </c>
      <c r="P54" s="40"/>
      <c r="Q54" s="19"/>
      <c r="R54" s="29">
        <f>WORKDAY(LotTracker[[#This Row],[Draft Deadline]],10,)</f>
        <v>43686</v>
      </c>
      <c r="S54" s="36"/>
      <c r="T54" s="4"/>
      <c r="U54" s="53">
        <f>WORKDAY(LotTracker[[#This Row],[Planned Receipt]],3,)</f>
        <v>43691</v>
      </c>
      <c r="V54" s="79" t="s">
        <v>271</v>
      </c>
      <c r="W54" s="79" t="s">
        <v>172</v>
      </c>
      <c r="X54" s="79">
        <f>WORKDAY(LotTracker[[#This Row],[RECEIVED]],1)</f>
        <v>43980</v>
      </c>
      <c r="Y54" s="79"/>
      <c r="Z54" s="86"/>
      <c r="AA54" s="65">
        <f>NETWORKDAYS(LotTracker[[#This Row],[Contract Date]],LotTracker[[#This Row],[Actual]])-1</f>
        <v>183</v>
      </c>
      <c r="AB54" s="65">
        <f>NETWORKDAYS(LotTracker[[#This Row],[Eng. Sent]],LotTracker[[#This Row],[Actual Receipt]])</f>
        <v>4</v>
      </c>
      <c r="AC54" s="65">
        <f>NETWORKDAYS(LotTracker[[#This Row],[Plat Sent]],LotTracker[[#This Row],[Actual Receipt2]])</f>
        <v>0</v>
      </c>
      <c r="AD54" s="65">
        <f>NETWORKDAYS(LotTracker[[#This Row],[Contract Date]],LotTracker[[#This Row],[Actual Submit]])-1</f>
        <v>194</v>
      </c>
      <c r="AE54" s="65">
        <f>NETWORKDAYS(LotTracker[[#This Row],[Actual Submit]],LotTracker[[#This Row],[RECEIVED]])</f>
        <v>28</v>
      </c>
      <c r="AF54" s="65">
        <f>NETWORKDAYS(LotTracker[[#This Row],[Contract Date]],LotTracker[[#This Row],[RECEIVED]])</f>
        <v>222</v>
      </c>
      <c r="AG54" s="4"/>
      <c r="AH54" s="4"/>
      <c r="AI54" s="4"/>
      <c r="AJ54" s="4"/>
      <c r="AK54" s="4"/>
      <c r="AL54" s="4"/>
      <c r="AM54" s="4"/>
      <c r="AN54" s="4"/>
      <c r="AO54" s="4"/>
    </row>
    <row r="55" spans="1:41" s="9" customFormat="1" ht="18" hidden="1" thickBot="1" x14ac:dyDescent="0.25">
      <c r="A55" s="34" t="s">
        <v>50</v>
      </c>
      <c r="B55" s="40" t="s">
        <v>143</v>
      </c>
      <c r="C55" s="11" t="s">
        <v>144</v>
      </c>
      <c r="D55" s="137" t="s">
        <v>272</v>
      </c>
      <c r="E55" s="4" t="s">
        <v>146</v>
      </c>
      <c r="F55" s="4" t="s">
        <v>66</v>
      </c>
      <c r="G55" s="41" t="s">
        <v>273</v>
      </c>
      <c r="H55" s="40" t="s">
        <v>103</v>
      </c>
      <c r="I55" s="29">
        <f>WORKDAY(LotTracker[[#This Row],[Contract Date]],2,)</f>
        <v>43676</v>
      </c>
      <c r="J55" s="20">
        <v>43896</v>
      </c>
      <c r="K55" s="47">
        <v>320</v>
      </c>
      <c r="L55" s="58"/>
      <c r="M55" s="20" t="s">
        <v>274</v>
      </c>
      <c r="N55" s="29">
        <f>WORKDAY(LotTracker[[#This Row],[Draft Deadline]],10,)</f>
        <v>43690</v>
      </c>
      <c r="O55" s="36"/>
      <c r="P55" s="40"/>
      <c r="Q55" s="19"/>
      <c r="R55" s="29">
        <f>WORKDAY(LotTracker[[#This Row],[Draft Deadline]],10,)</f>
        <v>43690</v>
      </c>
      <c r="S55" s="36"/>
      <c r="T55" s="4"/>
      <c r="U55" s="53">
        <f>WORKDAY(LotTracker[[#This Row],[Planned Receipt]],3,)</f>
        <v>43693</v>
      </c>
      <c r="V55" s="79"/>
      <c r="W55" s="79"/>
      <c r="X55" s="79">
        <f>WORKDAY(LotTracker[[#This Row],[RECEIVED]],1)</f>
        <v>2</v>
      </c>
      <c r="Y55" s="79"/>
      <c r="Z55" s="86"/>
      <c r="AA55" s="65">
        <f>NETWORKDAYS(LotTracker[[#This Row],[Contract Date]],LotTracker[[#This Row],[Actual]])-1</f>
        <v>159</v>
      </c>
      <c r="AB55" s="65">
        <f>NETWORKDAYS(LotTracker[[#This Row],[Eng. Sent]],LotTracker[[#This Row],[Actual Receipt]])</f>
        <v>-31355</v>
      </c>
      <c r="AC55" s="65">
        <f>NETWORKDAYS(LotTracker[[#This Row],[Plat Sent]],LotTracker[[#This Row],[Actual Receipt2]])</f>
        <v>0</v>
      </c>
      <c r="AD55" s="65">
        <f>NETWORKDAYS(LotTracker[[#This Row],[Contract Date]],LotTracker[[#This Row],[Actual Submit]])-1</f>
        <v>-31196</v>
      </c>
      <c r="AE55" s="65">
        <f>NETWORKDAYS(LotTracker[[#This Row],[Actual Submit]],LotTracker[[#This Row],[RECEIVED]])</f>
        <v>0</v>
      </c>
      <c r="AF55" s="65">
        <f>NETWORKDAYS(LotTracker[[#This Row],[Contract Date]],LotTracker[[#This Row],[RECEIVED]])</f>
        <v>-31195</v>
      </c>
      <c r="AG55" s="4"/>
      <c r="AH55" s="4"/>
      <c r="AI55" s="4"/>
      <c r="AJ55" s="4"/>
      <c r="AK55" s="4"/>
      <c r="AL55" s="4"/>
      <c r="AM55" s="4"/>
      <c r="AN55" s="4"/>
      <c r="AO55" s="4"/>
    </row>
    <row r="56" spans="1:41" ht="17" hidden="1" x14ac:dyDescent="0.2">
      <c r="A56" s="34" t="s">
        <v>50</v>
      </c>
      <c r="B56" s="40" t="s">
        <v>51</v>
      </c>
      <c r="C56" s="11" t="s">
        <v>152</v>
      </c>
      <c r="D56" s="137" t="s">
        <v>275</v>
      </c>
      <c r="E56" s="4" t="s">
        <v>58</v>
      </c>
      <c r="F56" s="4" t="s">
        <v>53</v>
      </c>
      <c r="G56" s="41" t="s">
        <v>276</v>
      </c>
      <c r="H56" s="40" t="s">
        <v>109</v>
      </c>
      <c r="I56" s="29">
        <f>WORKDAY(LotTracker[[#This Row],[Contract Date]],2,)</f>
        <v>43676</v>
      </c>
      <c r="J56" s="20">
        <v>43718</v>
      </c>
      <c r="K56" s="47">
        <v>150</v>
      </c>
      <c r="L56" s="58"/>
      <c r="M56" s="20" t="s">
        <v>196</v>
      </c>
      <c r="N56" s="29">
        <f>WORKDAY(LotTracker[[#This Row],[Draft Deadline]],10,)</f>
        <v>43690</v>
      </c>
      <c r="O56" s="36" t="s">
        <v>277</v>
      </c>
      <c r="P56" s="40"/>
      <c r="Q56" s="19"/>
      <c r="R56" s="29">
        <f>WORKDAY(LotTracker[[#This Row],[Draft Deadline]],10,)</f>
        <v>43690</v>
      </c>
      <c r="S56" s="36"/>
      <c r="T56" s="4"/>
      <c r="U56" s="53">
        <f>WORKDAY(LotTracker[[#This Row],[Planned Receipt]],3,)</f>
        <v>43693</v>
      </c>
      <c r="V56" s="79" t="s">
        <v>278</v>
      </c>
      <c r="W56" s="79" t="s">
        <v>279</v>
      </c>
      <c r="X56" s="79">
        <f>WORKDAY(LotTracker[[#This Row],[RECEIVED]],1)</f>
        <v>43837</v>
      </c>
      <c r="Y56" s="79"/>
      <c r="Z56" s="86"/>
      <c r="AA56" s="65">
        <f>NETWORKDAYS(LotTracker[[#This Row],[Contract Date]],LotTracker[[#This Row],[Actual]])-1</f>
        <v>31</v>
      </c>
      <c r="AB56" s="65">
        <f>NETWORKDAYS(LotTracker[[#This Row],[Eng. Sent]],LotTracker[[#This Row],[Actual Receipt]])</f>
        <v>9</v>
      </c>
      <c r="AC56" s="65">
        <f>NETWORKDAYS(LotTracker[[#This Row],[Plat Sent]],LotTracker[[#This Row],[Actual Receipt2]])</f>
        <v>0</v>
      </c>
      <c r="AD56" s="65">
        <f>NETWORKDAYS(LotTracker[[#This Row],[Contract Date]],LotTracker[[#This Row],[Actual Submit]])-1</f>
        <v>40</v>
      </c>
      <c r="AE56" s="65">
        <f>NETWORKDAYS(LotTracker[[#This Row],[Actual Submit]],LotTracker[[#This Row],[RECEIVED]])</f>
        <v>76</v>
      </c>
      <c r="AF56" s="65">
        <f>NETWORKDAYS(LotTracker[[#This Row],[Contract Date]],LotTracker[[#This Row],[RECEIVED]])</f>
        <v>116</v>
      </c>
    </row>
    <row r="57" spans="1:41" s="4" customFormat="1" ht="17" hidden="1" x14ac:dyDescent="0.2">
      <c r="A57" s="34" t="s">
        <v>50</v>
      </c>
      <c r="B57" s="40" t="s">
        <v>143</v>
      </c>
      <c r="C57" s="11" t="s">
        <v>144</v>
      </c>
      <c r="D57" s="137" t="s">
        <v>280</v>
      </c>
      <c r="E57" s="4" t="s">
        <v>261</v>
      </c>
      <c r="F57" s="4" t="s">
        <v>75</v>
      </c>
      <c r="G57" s="41" t="s">
        <v>276</v>
      </c>
      <c r="H57" s="40" t="s">
        <v>103</v>
      </c>
      <c r="I57" s="29">
        <f>WORKDAY(LotTracker[[#This Row],[Contract Date]],2,)</f>
        <v>43676</v>
      </c>
      <c r="J57" s="20">
        <v>43928</v>
      </c>
      <c r="K57" s="47">
        <v>300</v>
      </c>
      <c r="L57" s="58"/>
      <c r="M57" s="20" t="s">
        <v>269</v>
      </c>
      <c r="N57" s="29">
        <f>WORKDAY(LotTracker[[#This Row],[Draft Deadline]],10,)</f>
        <v>43690</v>
      </c>
      <c r="O57" s="36" t="s">
        <v>270</v>
      </c>
      <c r="P57" s="40"/>
      <c r="Q57" s="19"/>
      <c r="R57" s="29">
        <f>WORKDAY(LotTracker[[#This Row],[Draft Deadline]],10,)</f>
        <v>43690</v>
      </c>
      <c r="S57" s="36"/>
      <c r="U57" s="53">
        <f>WORKDAY(LotTracker[[#This Row],[Planned Receipt]],3,)</f>
        <v>43693</v>
      </c>
      <c r="V57" s="79" t="s">
        <v>271</v>
      </c>
      <c r="W57" s="79" t="s">
        <v>172</v>
      </c>
      <c r="X57" s="79">
        <f>WORKDAY(LotTracker[[#This Row],[RECEIVED]],1)</f>
        <v>43980</v>
      </c>
      <c r="Y57" s="79"/>
      <c r="Z57" s="86"/>
      <c r="AA57" s="65">
        <f>NETWORKDAYS(LotTracker[[#This Row],[Contract Date]],LotTracker[[#This Row],[Actual]])-1</f>
        <v>181</v>
      </c>
      <c r="AB57" s="65">
        <f>NETWORKDAYS(LotTracker[[#This Row],[Eng. Sent]],LotTracker[[#This Row],[Actual Receipt]])</f>
        <v>4</v>
      </c>
      <c r="AC57" s="65">
        <f>NETWORKDAYS(LotTracker[[#This Row],[Plat Sent]],LotTracker[[#This Row],[Actual Receipt2]])</f>
        <v>0</v>
      </c>
      <c r="AD57" s="65">
        <f>NETWORKDAYS(LotTracker[[#This Row],[Contract Date]],LotTracker[[#This Row],[Actual Submit]])-1</f>
        <v>191</v>
      </c>
      <c r="AE57" s="65">
        <f>NETWORKDAYS(LotTracker[[#This Row],[Actual Submit]],LotTracker[[#This Row],[RECEIVED]])</f>
        <v>28</v>
      </c>
      <c r="AF57" s="65">
        <f>NETWORKDAYS(LotTracker[[#This Row],[Contract Date]],LotTracker[[#This Row],[RECEIVED]])</f>
        <v>219</v>
      </c>
    </row>
    <row r="58" spans="1:41" s="4" customFormat="1" ht="17" hidden="1" x14ac:dyDescent="0.2">
      <c r="A58" s="34" t="s">
        <v>50</v>
      </c>
      <c r="B58" s="40" t="s">
        <v>123</v>
      </c>
      <c r="C58" s="11"/>
      <c r="D58" s="137" t="s">
        <v>281</v>
      </c>
      <c r="E58" s="4" t="s">
        <v>126</v>
      </c>
      <c r="F58" s="4" t="s">
        <v>160</v>
      </c>
      <c r="G58" s="41" t="s">
        <v>282</v>
      </c>
      <c r="H58" s="40" t="s">
        <v>109</v>
      </c>
      <c r="I58" s="29">
        <f>WORKDAY(LotTracker[[#This Row],[Contract Date]],2,)</f>
        <v>43678</v>
      </c>
      <c r="J58" s="20">
        <v>43684</v>
      </c>
      <c r="K58" s="47">
        <v>270</v>
      </c>
      <c r="L58" s="58"/>
      <c r="M58" s="20" t="s">
        <v>283</v>
      </c>
      <c r="N58" s="29">
        <f>WORKDAY(LotTracker[[#This Row],[Draft Deadline]],10,)</f>
        <v>43692</v>
      </c>
      <c r="O58" s="36" t="s">
        <v>284</v>
      </c>
      <c r="P58" s="40"/>
      <c r="Q58" s="19"/>
      <c r="R58" s="29">
        <f>WORKDAY(LotTracker[[#This Row],[Draft Deadline]],10,)</f>
        <v>43692</v>
      </c>
      <c r="S58" s="36"/>
      <c r="U58" s="53">
        <f>WORKDAY(LotTracker[[#This Row],[Planned Receipt]],3,)</f>
        <v>43697</v>
      </c>
      <c r="V58" s="79" t="s">
        <v>284</v>
      </c>
      <c r="W58" s="79" t="s">
        <v>285</v>
      </c>
      <c r="X58" s="79">
        <f>WORKDAY(LotTracker[[#This Row],[RECEIVED]],1)</f>
        <v>43719</v>
      </c>
      <c r="Y58" s="79"/>
      <c r="Z58" s="86"/>
      <c r="AA58" s="65">
        <f>NETWORKDAYS(LotTracker[[#This Row],[Contract Date]],LotTracker[[#This Row],[Actual]])-1</f>
        <v>6</v>
      </c>
      <c r="AB58" s="65">
        <f>NETWORKDAYS(LotTracker[[#This Row],[Eng. Sent]],LotTracker[[#This Row],[Actual Receipt]])</f>
        <v>3</v>
      </c>
      <c r="AC58" s="65">
        <f>NETWORKDAYS(LotTracker[[#This Row],[Plat Sent]],LotTracker[[#This Row],[Actual Receipt2]])</f>
        <v>0</v>
      </c>
      <c r="AD58" s="65">
        <f>NETWORKDAYS(LotTracker[[#This Row],[Contract Date]],LotTracker[[#This Row],[Actual Submit]])-1</f>
        <v>16</v>
      </c>
      <c r="AE58" s="65">
        <f>NETWORKDAYS(LotTracker[[#This Row],[Actual Submit]],LotTracker[[#This Row],[RECEIVED]])</f>
        <v>15</v>
      </c>
      <c r="AF58" s="65">
        <f>NETWORKDAYS(LotTracker[[#This Row],[Contract Date]],LotTracker[[#This Row],[RECEIVED]])</f>
        <v>31</v>
      </c>
    </row>
    <row r="59" spans="1:41" s="4" customFormat="1" ht="34" hidden="1" x14ac:dyDescent="0.2">
      <c r="A59" s="34" t="s">
        <v>50</v>
      </c>
      <c r="B59" s="40" t="s">
        <v>51</v>
      </c>
      <c r="C59" s="11" t="s">
        <v>152</v>
      </c>
      <c r="D59" s="137" t="s">
        <v>286</v>
      </c>
      <c r="E59" s="4" t="s">
        <v>58</v>
      </c>
      <c r="F59" s="4" t="s">
        <v>53</v>
      </c>
      <c r="G59" s="41" t="s">
        <v>287</v>
      </c>
      <c r="H59" s="40" t="s">
        <v>54</v>
      </c>
      <c r="I59" s="29">
        <f>WORKDAY(LotTracker[[#This Row],[Contract Date]],2,)</f>
        <v>43683</v>
      </c>
      <c r="J59" s="20">
        <v>43700</v>
      </c>
      <c r="K59" s="47"/>
      <c r="L59" s="58"/>
      <c r="M59" s="20" t="s">
        <v>255</v>
      </c>
      <c r="N59" s="29">
        <f>WORKDAY(LotTracker[[#This Row],[Draft Deadline]],10,)</f>
        <v>43697</v>
      </c>
      <c r="O59" s="36" t="s">
        <v>288</v>
      </c>
      <c r="P59" s="40"/>
      <c r="Q59" s="19"/>
      <c r="R59" s="29">
        <f>WORKDAY(LotTracker[[#This Row],[Draft Deadline]],10,)</f>
        <v>43697</v>
      </c>
      <c r="S59" s="36"/>
      <c r="U59" s="53">
        <f>WORKDAY(LotTracker[[#This Row],[Planned Receipt]],3,)</f>
        <v>43700</v>
      </c>
      <c r="V59" s="79" t="s">
        <v>211</v>
      </c>
      <c r="W59" s="79" t="s">
        <v>257</v>
      </c>
      <c r="X59" s="79">
        <f>WORKDAY(LotTracker[[#This Row],[RECEIVED]],1)</f>
        <v>43830</v>
      </c>
      <c r="Y59" s="79"/>
      <c r="Z59" s="86" t="s">
        <v>289</v>
      </c>
      <c r="AA59" s="65">
        <f>NETWORKDAYS(LotTracker[[#This Row],[Contract Date]],LotTracker[[#This Row],[Actual]])-1</f>
        <v>14</v>
      </c>
      <c r="AB59" s="65">
        <f>NETWORKDAYS(LotTracker[[#This Row],[Eng. Sent]],LotTracker[[#This Row],[Actual Receipt]])</f>
        <v>8</v>
      </c>
      <c r="AC59" s="65">
        <f>NETWORKDAYS(LotTracker[[#This Row],[Plat Sent]],LotTracker[[#This Row],[Actual Receipt2]])</f>
        <v>0</v>
      </c>
      <c r="AD59" s="65">
        <f>NETWORKDAYS(LotTracker[[#This Row],[Contract Date]],LotTracker[[#This Row],[Actual Submit]])-1</f>
        <v>33</v>
      </c>
      <c r="AE59" s="65">
        <f>NETWORKDAYS(LotTracker[[#This Row],[Actual Submit]],LotTracker[[#This Row],[RECEIVED]])</f>
        <v>73</v>
      </c>
      <c r="AF59" s="65">
        <f>NETWORKDAYS(LotTracker[[#This Row],[Contract Date]],LotTracker[[#This Row],[RECEIVED]])</f>
        <v>106</v>
      </c>
    </row>
    <row r="60" spans="1:41" s="4" customFormat="1" ht="17" hidden="1" x14ac:dyDescent="0.2">
      <c r="A60" s="34" t="s">
        <v>50</v>
      </c>
      <c r="B60" s="40" t="s">
        <v>51</v>
      </c>
      <c r="C60" s="11" t="s">
        <v>152</v>
      </c>
      <c r="D60" s="137" t="s">
        <v>290</v>
      </c>
      <c r="E60" s="4" t="s">
        <v>146</v>
      </c>
      <c r="F60" s="4" t="s">
        <v>184</v>
      </c>
      <c r="G60" s="41" t="s">
        <v>287</v>
      </c>
      <c r="H60" s="40" t="s">
        <v>109</v>
      </c>
      <c r="I60" s="29">
        <f>WORKDAY(LotTracker[[#This Row],[Contract Date]],2,)</f>
        <v>43683</v>
      </c>
      <c r="J60" s="20">
        <v>43774</v>
      </c>
      <c r="K60" s="47">
        <v>210</v>
      </c>
      <c r="L60" s="58"/>
      <c r="M60" s="20" t="s">
        <v>291</v>
      </c>
      <c r="N60" s="29">
        <f>WORKDAY(LotTracker[[#This Row],[Draft Deadline]],10,)</f>
        <v>43697</v>
      </c>
      <c r="O60" s="36" t="s">
        <v>216</v>
      </c>
      <c r="P60" s="40"/>
      <c r="Q60" s="19"/>
      <c r="R60" s="29">
        <f>WORKDAY(LotTracker[[#This Row],[Draft Deadline]],10,)</f>
        <v>43697</v>
      </c>
      <c r="S60" s="36"/>
      <c r="U60" s="53">
        <f>WORKDAY(LotTracker[[#This Row],[Planned Receipt]],3,)</f>
        <v>43700</v>
      </c>
      <c r="V60" s="79" t="s">
        <v>216</v>
      </c>
      <c r="W60" s="79" t="s">
        <v>292</v>
      </c>
      <c r="X60" s="79">
        <f>WORKDAY(LotTracker[[#This Row],[RECEIVED]],1)</f>
        <v>43858</v>
      </c>
      <c r="Y60" s="79"/>
      <c r="Z60" s="86"/>
      <c r="AA60" s="65">
        <f>NETWORKDAYS(LotTracker[[#This Row],[Contract Date]],LotTracker[[#This Row],[Actual]])-1</f>
        <v>66</v>
      </c>
      <c r="AB60" s="65">
        <f>NETWORKDAYS(LotTracker[[#This Row],[Eng. Sent]],LotTracker[[#This Row],[Actual Receipt]])</f>
        <v>14</v>
      </c>
      <c r="AC60" s="65">
        <f>NETWORKDAYS(LotTracker[[#This Row],[Plat Sent]],LotTracker[[#This Row],[Actual Receipt2]])</f>
        <v>0</v>
      </c>
      <c r="AD60" s="65">
        <f>NETWORKDAYS(LotTracker[[#This Row],[Contract Date]],LotTracker[[#This Row],[Actual Submit]])-1</f>
        <v>91</v>
      </c>
      <c r="AE60" s="65">
        <f>NETWORKDAYS(LotTracker[[#This Row],[Actual Submit]],LotTracker[[#This Row],[RECEIVED]])</f>
        <v>35</v>
      </c>
      <c r="AF60" s="65">
        <f>NETWORKDAYS(LotTracker[[#This Row],[Contract Date]],LotTracker[[#This Row],[RECEIVED]])</f>
        <v>126</v>
      </c>
    </row>
    <row r="61" spans="1:41" s="4" customFormat="1" ht="17" hidden="1" x14ac:dyDescent="0.2">
      <c r="A61" s="34" t="s">
        <v>50</v>
      </c>
      <c r="B61" s="40" t="s">
        <v>143</v>
      </c>
      <c r="C61" s="11" t="s">
        <v>144</v>
      </c>
      <c r="D61" s="137" t="s">
        <v>293</v>
      </c>
      <c r="E61" s="4" t="s">
        <v>261</v>
      </c>
      <c r="F61" s="4" t="s">
        <v>66</v>
      </c>
      <c r="G61" s="41" t="s">
        <v>294</v>
      </c>
      <c r="H61" s="40" t="s">
        <v>103</v>
      </c>
      <c r="I61" s="29">
        <f>WORKDAY(LotTracker[[#This Row],[Contract Date]],2,)</f>
        <v>43685</v>
      </c>
      <c r="J61" s="20">
        <v>43930</v>
      </c>
      <c r="K61" s="47">
        <v>300</v>
      </c>
      <c r="L61" s="58"/>
      <c r="M61" s="20" t="s">
        <v>265</v>
      </c>
      <c r="N61" s="29">
        <f>WORKDAY(LotTracker[[#This Row],[Draft Deadline]],10,)</f>
        <v>43699</v>
      </c>
      <c r="O61" s="36" t="s">
        <v>295</v>
      </c>
      <c r="P61" s="40"/>
      <c r="Q61" s="19"/>
      <c r="R61" s="29">
        <f>WORKDAY(LotTracker[[#This Row],[Draft Deadline]],10,)</f>
        <v>43699</v>
      </c>
      <c r="S61" s="36"/>
      <c r="U61" s="53">
        <f>WORKDAY(LotTracker[[#This Row],[Planned Receipt]],3,)</f>
        <v>43704</v>
      </c>
      <c r="V61" s="79" t="s">
        <v>296</v>
      </c>
      <c r="W61" s="79" t="s">
        <v>266</v>
      </c>
      <c r="X61" s="79">
        <f>WORKDAY(LotTracker[[#This Row],[RECEIVED]],1)</f>
        <v>43984</v>
      </c>
      <c r="Y61" s="79"/>
      <c r="Z61" s="86"/>
      <c r="AA61" s="65">
        <f>NETWORKDAYS(LotTracker[[#This Row],[Contract Date]],LotTracker[[#This Row],[Actual]])-1</f>
        <v>177</v>
      </c>
      <c r="AB61" s="65">
        <f>NETWORKDAYS(LotTracker[[#This Row],[Eng. Sent]],LotTracker[[#This Row],[Actual Receipt]])</f>
        <v>6</v>
      </c>
      <c r="AC61" s="65">
        <f>NETWORKDAYS(LotTracker[[#This Row],[Plat Sent]],LotTracker[[#This Row],[Actual Receipt2]])</f>
        <v>0</v>
      </c>
      <c r="AD61" s="65">
        <f>NETWORKDAYS(LotTracker[[#This Row],[Contract Date]],LotTracker[[#This Row],[Actual Submit]])-1</f>
        <v>188</v>
      </c>
      <c r="AE61" s="65">
        <f>NETWORKDAYS(LotTracker[[#This Row],[Actual Submit]],LotTracker[[#This Row],[RECEIVED]])</f>
        <v>27</v>
      </c>
      <c r="AF61" s="65">
        <f>NETWORKDAYS(LotTracker[[#This Row],[Contract Date]],LotTracker[[#This Row],[RECEIVED]])</f>
        <v>215</v>
      </c>
    </row>
    <row r="62" spans="1:41" s="4" customFormat="1" ht="17" hidden="1" x14ac:dyDescent="0.2">
      <c r="A62" s="34" t="s">
        <v>50</v>
      </c>
      <c r="B62" s="40" t="s">
        <v>135</v>
      </c>
      <c r="C62" s="11" t="s">
        <v>136</v>
      </c>
      <c r="D62" s="137" t="s">
        <v>297</v>
      </c>
      <c r="E62" s="4" t="s">
        <v>138</v>
      </c>
      <c r="F62" s="4" t="s">
        <v>75</v>
      </c>
      <c r="G62" s="41" t="s">
        <v>298</v>
      </c>
      <c r="H62" s="40" t="s">
        <v>109</v>
      </c>
      <c r="I62" s="29">
        <f>WORKDAY(LotTracker[[#This Row],[Contract Date]],2,)</f>
        <v>43697</v>
      </c>
      <c r="J62" s="20">
        <v>43768</v>
      </c>
      <c r="K62" s="47">
        <v>165</v>
      </c>
      <c r="L62" s="58"/>
      <c r="M62" s="20" t="s">
        <v>299</v>
      </c>
      <c r="N62" s="29">
        <f>WORKDAY(LotTracker[[#This Row],[Draft Deadline]],10,)</f>
        <v>43711</v>
      </c>
      <c r="O62" s="36" t="s">
        <v>300</v>
      </c>
      <c r="P62" s="40"/>
      <c r="Q62" s="19"/>
      <c r="R62" s="29">
        <f>WORKDAY(LotTracker[[#This Row],[Draft Deadline]],10,)</f>
        <v>43711</v>
      </c>
      <c r="S62" s="36"/>
      <c r="U62" s="53">
        <f>WORKDAY(LotTracker[[#This Row],[Planned Receipt]],3,)</f>
        <v>43714</v>
      </c>
      <c r="V62" s="79" t="s">
        <v>300</v>
      </c>
      <c r="W62" s="79" t="s">
        <v>239</v>
      </c>
      <c r="X62" s="79">
        <f>WORKDAY(LotTracker[[#This Row],[RECEIVED]],1)</f>
        <v>43909</v>
      </c>
      <c r="Y62" s="79"/>
      <c r="Z62" s="86"/>
      <c r="AA62" s="65">
        <f>NETWORKDAYS(LotTracker[[#This Row],[Contract Date]],LotTracker[[#This Row],[Actual]])-1</f>
        <v>53</v>
      </c>
      <c r="AB62" s="65">
        <f>NETWORKDAYS(LotTracker[[#This Row],[Eng. Sent]],LotTracker[[#This Row],[Actual Receipt]])</f>
        <v>3</v>
      </c>
      <c r="AC62" s="65">
        <f>NETWORKDAYS(LotTracker[[#This Row],[Plat Sent]],LotTracker[[#This Row],[Actual Receipt2]])</f>
        <v>0</v>
      </c>
      <c r="AD62" s="65">
        <f>NETWORKDAYS(LotTracker[[#This Row],[Contract Date]],LotTracker[[#This Row],[Actual Submit]])-1</f>
        <v>56</v>
      </c>
      <c r="AE62" s="65">
        <f>NETWORKDAYS(LotTracker[[#This Row],[Actual Submit]],LotTracker[[#This Row],[RECEIVED]])</f>
        <v>98</v>
      </c>
      <c r="AF62" s="65">
        <f>NETWORKDAYS(LotTracker[[#This Row],[Contract Date]],LotTracker[[#This Row],[RECEIVED]])</f>
        <v>154</v>
      </c>
    </row>
    <row r="63" spans="1:41" s="4" customFormat="1" ht="17" hidden="1" x14ac:dyDescent="0.2">
      <c r="A63" s="34" t="s">
        <v>50</v>
      </c>
      <c r="B63" s="40" t="s">
        <v>51</v>
      </c>
      <c r="C63" s="11" t="s">
        <v>152</v>
      </c>
      <c r="D63" s="137" t="s">
        <v>78</v>
      </c>
      <c r="E63" s="4" t="s">
        <v>126</v>
      </c>
      <c r="F63" s="4" t="s">
        <v>160</v>
      </c>
      <c r="G63" s="41" t="s">
        <v>301</v>
      </c>
      <c r="H63" s="40" t="s">
        <v>103</v>
      </c>
      <c r="I63" s="29">
        <f>WORKDAY(LotTracker[[#This Row],[Contract Date]],2,)</f>
        <v>43707</v>
      </c>
      <c r="J63" s="20">
        <v>43780</v>
      </c>
      <c r="K63" s="47">
        <v>320</v>
      </c>
      <c r="L63" s="58"/>
      <c r="M63" s="20" t="s">
        <v>302</v>
      </c>
      <c r="N63" s="29">
        <f>WORKDAY(LotTracker[[#This Row],[Draft Deadline]],10,)</f>
        <v>43721</v>
      </c>
      <c r="O63" s="36" t="s">
        <v>222</v>
      </c>
      <c r="P63" s="40"/>
      <c r="Q63" s="19"/>
      <c r="R63" s="29">
        <f>WORKDAY(LotTracker[[#This Row],[Draft Deadline]],10,)</f>
        <v>43721</v>
      </c>
      <c r="S63" s="36"/>
      <c r="U63" s="53">
        <f>WORKDAY(LotTracker[[#This Row],[Planned Receipt]],3,)</f>
        <v>43726</v>
      </c>
      <c r="V63" s="79"/>
      <c r="W63" s="79" t="s">
        <v>292</v>
      </c>
      <c r="X63" s="79">
        <f>WORKDAY(LotTracker[[#This Row],[RECEIVED]],1)</f>
        <v>43858</v>
      </c>
      <c r="Y63" s="79"/>
      <c r="Z63" s="86"/>
      <c r="AA63" s="65">
        <f>NETWORKDAYS(LotTracker[[#This Row],[Contract Date]],LotTracker[[#This Row],[Actual]])-1</f>
        <v>53</v>
      </c>
      <c r="AB63" s="65">
        <f>NETWORKDAYS(LotTracker[[#This Row],[Eng. Sent]],LotTracker[[#This Row],[Actual Receipt]])</f>
        <v>6</v>
      </c>
      <c r="AC63" s="65">
        <f>NETWORKDAYS(LotTracker[[#This Row],[Plat Sent]],LotTracker[[#This Row],[Actual Receipt2]])</f>
        <v>0</v>
      </c>
      <c r="AD63" s="65">
        <f>NETWORKDAYS(LotTracker[[#This Row],[Contract Date]],LotTracker[[#This Row],[Actual Submit]])-1</f>
        <v>-31219</v>
      </c>
      <c r="AE63" s="65">
        <f>NETWORKDAYS(LotTracker[[#This Row],[Actual Submit]],LotTracker[[#This Row],[RECEIVED]])</f>
        <v>31326</v>
      </c>
      <c r="AF63" s="65">
        <f>NETWORKDAYS(LotTracker[[#This Row],[Contract Date]],LotTracker[[#This Row],[RECEIVED]])</f>
        <v>109</v>
      </c>
    </row>
    <row r="64" spans="1:41" s="4" customFormat="1" ht="17" hidden="1" x14ac:dyDescent="0.2">
      <c r="A64" s="34" t="s">
        <v>50</v>
      </c>
      <c r="B64" s="40" t="s">
        <v>135</v>
      </c>
      <c r="C64" s="11" t="s">
        <v>136</v>
      </c>
      <c r="D64" s="137" t="s">
        <v>303</v>
      </c>
      <c r="E64" s="4" t="s">
        <v>304</v>
      </c>
      <c r="F64" s="4" t="s">
        <v>75</v>
      </c>
      <c r="G64" s="41" t="s">
        <v>214</v>
      </c>
      <c r="H64" s="40" t="s">
        <v>109</v>
      </c>
      <c r="I64" s="29">
        <f>WORKDAY(LotTracker[[#This Row],[Contract Date]],2,)</f>
        <v>43710</v>
      </c>
      <c r="J64" s="20">
        <v>43776</v>
      </c>
      <c r="K64" s="47">
        <v>245</v>
      </c>
      <c r="L64" s="58"/>
      <c r="M64" s="20" t="s">
        <v>248</v>
      </c>
      <c r="N64" s="29">
        <f>WORKDAY(LotTracker[[#This Row],[Draft Deadline]],10,)</f>
        <v>43724</v>
      </c>
      <c r="O64" s="36" t="s">
        <v>305</v>
      </c>
      <c r="P64" s="40"/>
      <c r="Q64" s="19"/>
      <c r="R64" s="29">
        <f>WORKDAY(LotTracker[[#This Row],[Draft Deadline]],10,)</f>
        <v>43724</v>
      </c>
      <c r="S64" s="36"/>
      <c r="U64" s="53">
        <f>WORKDAY(LotTracker[[#This Row],[Planned Receipt]],3,)</f>
        <v>43727</v>
      </c>
      <c r="V64" s="79" t="s">
        <v>250</v>
      </c>
      <c r="W64" s="79" t="s">
        <v>239</v>
      </c>
      <c r="X64" s="79">
        <f>WORKDAY(LotTracker[[#This Row],[RECEIVED]],1)</f>
        <v>43909</v>
      </c>
      <c r="Y64" s="79"/>
      <c r="Z64" s="86"/>
      <c r="AA64" s="65">
        <f>NETWORKDAYS(LotTracker[[#This Row],[Contract Date]],LotTracker[[#This Row],[Actual]])-1</f>
        <v>50</v>
      </c>
      <c r="AB64" s="65">
        <f>NETWORKDAYS(LotTracker[[#This Row],[Eng. Sent]],LotTracker[[#This Row],[Actual Receipt]])</f>
        <v>4</v>
      </c>
      <c r="AC64" s="65">
        <f>NETWORKDAYS(LotTracker[[#This Row],[Plat Sent]],LotTracker[[#This Row],[Actual Receipt2]])</f>
        <v>0</v>
      </c>
      <c r="AD64" s="65">
        <f>NETWORKDAYS(LotTracker[[#This Row],[Contract Date]],LotTracker[[#This Row],[Actual Submit]])-1</f>
        <v>58</v>
      </c>
      <c r="AE64" s="65">
        <f>NETWORKDAYS(LotTracker[[#This Row],[Actual Submit]],LotTracker[[#This Row],[RECEIVED]])</f>
        <v>87</v>
      </c>
      <c r="AF64" s="65">
        <f>NETWORKDAYS(LotTracker[[#This Row],[Contract Date]],LotTracker[[#This Row],[RECEIVED]])</f>
        <v>145</v>
      </c>
    </row>
    <row r="65" spans="1:32" s="4" customFormat="1" ht="17" hidden="1" x14ac:dyDescent="0.2">
      <c r="A65" s="34" t="s">
        <v>50</v>
      </c>
      <c r="B65" s="40" t="s">
        <v>51</v>
      </c>
      <c r="C65" s="11" t="s">
        <v>152</v>
      </c>
      <c r="D65" s="137" t="s">
        <v>306</v>
      </c>
      <c r="E65" s="4" t="s">
        <v>146</v>
      </c>
      <c r="F65" s="4" t="s">
        <v>75</v>
      </c>
      <c r="G65" s="41" t="s">
        <v>214</v>
      </c>
      <c r="H65" s="40" t="s">
        <v>109</v>
      </c>
      <c r="I65" s="29">
        <f>WORKDAY(LotTracker[[#This Row],[Contract Date]],2,)</f>
        <v>43710</v>
      </c>
      <c r="J65" s="20">
        <v>43789</v>
      </c>
      <c r="K65" s="47">
        <v>255</v>
      </c>
      <c r="L65" s="58"/>
      <c r="M65" s="20" t="s">
        <v>291</v>
      </c>
      <c r="N65" s="29">
        <f>WORKDAY(LotTracker[[#This Row],[Draft Deadline]],10,)</f>
        <v>43724</v>
      </c>
      <c r="O65" s="36" t="s">
        <v>307</v>
      </c>
      <c r="P65" s="40"/>
      <c r="Q65" s="19"/>
      <c r="R65" s="29">
        <f>WORKDAY(LotTracker[[#This Row],[Draft Deadline]],10,)</f>
        <v>43724</v>
      </c>
      <c r="S65" s="36"/>
      <c r="U65" s="53">
        <f>WORKDAY(LotTracker[[#This Row],[Planned Receipt]],3,)</f>
        <v>43727</v>
      </c>
      <c r="V65" s="79" t="s">
        <v>302</v>
      </c>
      <c r="W65" s="79" t="s">
        <v>292</v>
      </c>
      <c r="X65" s="79">
        <f>WORKDAY(LotTracker[[#This Row],[RECEIVED]],1)</f>
        <v>43858</v>
      </c>
      <c r="Y65" s="79"/>
      <c r="Z65" s="86"/>
      <c r="AA65" s="65">
        <f>NETWORKDAYS(LotTracker[[#This Row],[Contract Date]],LotTracker[[#This Row],[Actual]])-1</f>
        <v>59</v>
      </c>
      <c r="AB65" s="65">
        <f>NETWORKDAYS(LotTracker[[#This Row],[Eng. Sent]],LotTracker[[#This Row],[Actual Receipt]])</f>
        <v>9</v>
      </c>
      <c r="AC65" s="65">
        <f>NETWORKDAYS(LotTracker[[#This Row],[Plat Sent]],LotTracker[[#This Row],[Actual Receipt2]])</f>
        <v>0</v>
      </c>
      <c r="AD65" s="65">
        <f>NETWORKDAYS(LotTracker[[#This Row],[Contract Date]],LotTracker[[#This Row],[Actual Submit]])-1</f>
        <v>69</v>
      </c>
      <c r="AE65" s="65">
        <f>NETWORKDAYS(LotTracker[[#This Row],[Actual Submit]],LotTracker[[#This Row],[RECEIVED]])</f>
        <v>39</v>
      </c>
      <c r="AF65" s="65">
        <f>NETWORKDAYS(LotTracker[[#This Row],[Contract Date]],LotTracker[[#This Row],[RECEIVED]])</f>
        <v>108</v>
      </c>
    </row>
    <row r="66" spans="1:32" s="4" customFormat="1" ht="17" hidden="1" x14ac:dyDescent="0.2">
      <c r="A66" s="34" t="s">
        <v>50</v>
      </c>
      <c r="B66" s="40" t="s">
        <v>123</v>
      </c>
      <c r="C66" s="11" t="s">
        <v>144</v>
      </c>
      <c r="D66" s="137" t="s">
        <v>308</v>
      </c>
      <c r="E66" s="4" t="s">
        <v>146</v>
      </c>
      <c r="F66" s="4" t="s">
        <v>70</v>
      </c>
      <c r="G66" s="41" t="s">
        <v>214</v>
      </c>
      <c r="H66" s="40" t="s">
        <v>109</v>
      </c>
      <c r="I66" s="29">
        <f>WORKDAY(LotTracker[[#This Row],[Contract Date]],2,)</f>
        <v>43710</v>
      </c>
      <c r="J66" s="20">
        <v>43809</v>
      </c>
      <c r="K66" s="47">
        <v>285</v>
      </c>
      <c r="L66" s="58"/>
      <c r="M66" s="20" t="s">
        <v>309</v>
      </c>
      <c r="N66" s="29">
        <f>WORKDAY(LotTracker[[#This Row],[Draft Deadline]],10,)</f>
        <v>43724</v>
      </c>
      <c r="O66" s="36" t="s">
        <v>310</v>
      </c>
      <c r="P66" s="40"/>
      <c r="Q66" s="19"/>
      <c r="R66" s="29">
        <f>WORKDAY(LotTracker[[#This Row],[Draft Deadline]],10,)</f>
        <v>43724</v>
      </c>
      <c r="S66" s="36"/>
      <c r="U66" s="53">
        <f>WORKDAY(LotTracker[[#This Row],[Planned Receipt]],3,)</f>
        <v>43727</v>
      </c>
      <c r="V66" s="79" t="s">
        <v>257</v>
      </c>
      <c r="W66" s="79" t="s">
        <v>311</v>
      </c>
      <c r="X66" s="79">
        <f>WORKDAY(LotTracker[[#This Row],[RECEIVED]],1)</f>
        <v>43857</v>
      </c>
      <c r="Y66" s="79"/>
      <c r="Z66" s="86"/>
      <c r="AA66" s="65">
        <f>NETWORKDAYS(LotTracker[[#This Row],[Contract Date]],LotTracker[[#This Row],[Actual]])-1</f>
        <v>73</v>
      </c>
      <c r="AB66" s="65">
        <f>NETWORKDAYS(LotTracker[[#This Row],[Eng. Sent]],LotTracker[[#This Row],[Actual Receipt]])</f>
        <v>7</v>
      </c>
      <c r="AC66" s="65">
        <f>NETWORKDAYS(LotTracker[[#This Row],[Plat Sent]],LotTracker[[#This Row],[Actual Receipt2]])</f>
        <v>0</v>
      </c>
      <c r="AD66" s="65">
        <f>NETWORKDAYS(LotTracker[[#This Row],[Contract Date]],LotTracker[[#This Row],[Actual Submit]])-1</f>
        <v>87</v>
      </c>
      <c r="AE66" s="65">
        <f>NETWORKDAYS(LotTracker[[#This Row],[Actual Submit]],LotTracker[[#This Row],[RECEIVED]])</f>
        <v>20</v>
      </c>
      <c r="AF66" s="65">
        <f>NETWORKDAYS(LotTracker[[#This Row],[Contract Date]],LotTracker[[#This Row],[RECEIVED]])</f>
        <v>107</v>
      </c>
    </row>
    <row r="67" spans="1:32" s="4" customFormat="1" ht="17" hidden="1" x14ac:dyDescent="0.2">
      <c r="A67" s="34" t="s">
        <v>50</v>
      </c>
      <c r="B67" s="40" t="s">
        <v>51</v>
      </c>
      <c r="C67" s="11" t="s">
        <v>152</v>
      </c>
      <c r="D67" s="137" t="s">
        <v>312</v>
      </c>
      <c r="E67" s="4" t="s">
        <v>58</v>
      </c>
      <c r="F67" s="4" t="s">
        <v>75</v>
      </c>
      <c r="G67" s="41" t="s">
        <v>195</v>
      </c>
      <c r="H67" s="40" t="s">
        <v>109</v>
      </c>
      <c r="I67" s="29">
        <f>WORKDAY(LotTracker[[#This Row],[Contract Date]],2,)</f>
        <v>43711</v>
      </c>
      <c r="J67" s="20">
        <v>43774</v>
      </c>
      <c r="K67" s="47">
        <v>330</v>
      </c>
      <c r="L67" s="58"/>
      <c r="M67" s="20" t="s">
        <v>248</v>
      </c>
      <c r="N67" s="29">
        <f>WORKDAY(LotTracker[[#This Row],[Draft Deadline]],10,)</f>
        <v>43725</v>
      </c>
      <c r="O67" s="36" t="s">
        <v>250</v>
      </c>
      <c r="P67" s="40"/>
      <c r="Q67" s="19"/>
      <c r="R67" s="29">
        <f>WORKDAY(LotTracker[[#This Row],[Draft Deadline]],10,)</f>
        <v>43725</v>
      </c>
      <c r="S67" s="36"/>
      <c r="U67" s="53">
        <f>WORKDAY(LotTracker[[#This Row],[Planned Receipt]],3,)</f>
        <v>43728</v>
      </c>
      <c r="V67" s="79" t="s">
        <v>250</v>
      </c>
      <c r="W67" s="79" t="s">
        <v>313</v>
      </c>
      <c r="X67" s="79">
        <f>WORKDAY(LotTracker[[#This Row],[RECEIVED]],1)</f>
        <v>43823</v>
      </c>
      <c r="Y67" s="79"/>
      <c r="Z67" s="86"/>
      <c r="AA67" s="65">
        <f>NETWORKDAYS(LotTracker[[#This Row],[Contract Date]],LotTracker[[#This Row],[Actual]])-1</f>
        <v>47</v>
      </c>
      <c r="AB67" s="65">
        <f>NETWORKDAYS(LotTracker[[#This Row],[Eng. Sent]],LotTracker[[#This Row],[Actual Receipt]])</f>
        <v>6</v>
      </c>
      <c r="AC67" s="65">
        <f>NETWORKDAYS(LotTracker[[#This Row],[Plat Sent]],LotTracker[[#This Row],[Actual Receipt2]])</f>
        <v>0</v>
      </c>
      <c r="AD67" s="65">
        <f>NETWORKDAYS(LotTracker[[#This Row],[Contract Date]],LotTracker[[#This Row],[Actual Submit]])-1</f>
        <v>57</v>
      </c>
      <c r="AE67" s="65">
        <f>NETWORKDAYS(LotTracker[[#This Row],[Actual Submit]],LotTracker[[#This Row],[RECEIVED]])</f>
        <v>25</v>
      </c>
      <c r="AF67" s="65">
        <f>NETWORKDAYS(LotTracker[[#This Row],[Contract Date]],LotTracker[[#This Row],[RECEIVED]])</f>
        <v>82</v>
      </c>
    </row>
    <row r="68" spans="1:32" s="4" customFormat="1" ht="17" hidden="1" x14ac:dyDescent="0.2">
      <c r="A68" s="34" t="s">
        <v>50</v>
      </c>
      <c r="B68" s="40" t="s">
        <v>123</v>
      </c>
      <c r="C68" s="11" t="s">
        <v>144</v>
      </c>
      <c r="D68" s="137" t="s">
        <v>314</v>
      </c>
      <c r="E68" s="4" t="s">
        <v>58</v>
      </c>
      <c r="F68" s="4" t="s">
        <v>75</v>
      </c>
      <c r="G68" s="41" t="s">
        <v>315</v>
      </c>
      <c r="H68" s="40" t="s">
        <v>109</v>
      </c>
      <c r="I68" s="29">
        <f>WORKDAY(LotTracker[[#This Row],[Contract Date]],2,)</f>
        <v>43718</v>
      </c>
      <c r="J68" s="20">
        <v>43822</v>
      </c>
      <c r="K68" s="47">
        <v>260</v>
      </c>
      <c r="L68" s="58"/>
      <c r="M68" s="20" t="s">
        <v>257</v>
      </c>
      <c r="N68" s="29">
        <f>WORKDAY(LotTracker[[#This Row],[Draft Deadline]],10,)</f>
        <v>43732</v>
      </c>
      <c r="O68" s="36" t="s">
        <v>316</v>
      </c>
      <c r="P68" s="40"/>
      <c r="Q68" s="19"/>
      <c r="R68" s="29">
        <f>WORKDAY(LotTracker[[#This Row],[Draft Deadline]],10,)</f>
        <v>43732</v>
      </c>
      <c r="S68" s="36"/>
      <c r="U68" s="53">
        <f>WORKDAY(LotTracker[[#This Row],[Planned Receipt]],3,)</f>
        <v>43735</v>
      </c>
      <c r="V68" s="79" t="s">
        <v>316</v>
      </c>
      <c r="W68" s="79" t="s">
        <v>317</v>
      </c>
      <c r="X68" s="79">
        <f>WORKDAY(LotTracker[[#This Row],[RECEIVED]],1)</f>
        <v>43914</v>
      </c>
      <c r="Y68" s="79"/>
      <c r="Z68" s="86" t="s">
        <v>318</v>
      </c>
      <c r="AA68" s="65">
        <f>NETWORKDAYS(LotTracker[[#This Row],[Contract Date]],LotTracker[[#This Row],[Actual]])-1</f>
        <v>75</v>
      </c>
      <c r="AB68" s="65">
        <f>NETWORKDAYS(LotTracker[[#This Row],[Eng. Sent]],LotTracker[[#This Row],[Actual Receipt]])</f>
        <v>7</v>
      </c>
      <c r="AC68" s="65">
        <f>NETWORKDAYS(LotTracker[[#This Row],[Plat Sent]],LotTracker[[#This Row],[Actual Receipt2]])</f>
        <v>0</v>
      </c>
      <c r="AD68" s="65">
        <f>NETWORKDAYS(LotTracker[[#This Row],[Contract Date]],LotTracker[[#This Row],[Actual Submit]])-1</f>
        <v>86</v>
      </c>
      <c r="AE68" s="65">
        <f>NETWORKDAYS(LotTracker[[#This Row],[Actual Submit]],LotTracker[[#This Row],[RECEIVED]])</f>
        <v>55</v>
      </c>
      <c r="AF68" s="65">
        <f>NETWORKDAYS(LotTracker[[#This Row],[Contract Date]],LotTracker[[#This Row],[RECEIVED]])</f>
        <v>141</v>
      </c>
    </row>
    <row r="69" spans="1:32" s="4" customFormat="1" ht="17" hidden="1" x14ac:dyDescent="0.2">
      <c r="A69" s="34" t="s">
        <v>50</v>
      </c>
      <c r="B69" s="40" t="s">
        <v>51</v>
      </c>
      <c r="C69" s="11" t="s">
        <v>152</v>
      </c>
      <c r="D69" s="137" t="s">
        <v>319</v>
      </c>
      <c r="E69" s="4" t="s">
        <v>58</v>
      </c>
      <c r="F69" s="4" t="s">
        <v>53</v>
      </c>
      <c r="G69" s="41" t="s">
        <v>320</v>
      </c>
      <c r="H69" s="40" t="s">
        <v>109</v>
      </c>
      <c r="I69" s="29">
        <f>WORKDAY(LotTracker[[#This Row],[Contract Date]],2,)</f>
        <v>43726</v>
      </c>
      <c r="J69" s="20">
        <v>43809</v>
      </c>
      <c r="K69" s="47">
        <v>260</v>
      </c>
      <c r="L69" s="58"/>
      <c r="M69" s="20" t="s">
        <v>313</v>
      </c>
      <c r="N69" s="29">
        <f>WORKDAY(LotTracker[[#This Row],[Draft Deadline]],10,)</f>
        <v>43740</v>
      </c>
      <c r="O69" s="36" t="s">
        <v>321</v>
      </c>
      <c r="P69" s="40"/>
      <c r="Q69" s="19"/>
      <c r="R69" s="29">
        <f>WORKDAY(LotTracker[[#This Row],[Draft Deadline]],10,)</f>
        <v>43740</v>
      </c>
      <c r="S69" s="36"/>
      <c r="U69" s="53">
        <f>WORKDAY(LotTracker[[#This Row],[Planned Receipt]],3,)</f>
        <v>43745</v>
      </c>
      <c r="V69" s="79" t="s">
        <v>257</v>
      </c>
      <c r="W69" s="79" t="s">
        <v>322</v>
      </c>
      <c r="X69" s="79">
        <f>WORKDAY(LotTracker[[#This Row],[RECEIVED]],1)</f>
        <v>43865</v>
      </c>
      <c r="Y69" s="79"/>
      <c r="Z69" s="86"/>
      <c r="AA69" s="65">
        <f>NETWORKDAYS(LotTracker[[#This Row],[Contract Date]],LotTracker[[#This Row],[Actual]])-1</f>
        <v>61</v>
      </c>
      <c r="AB69" s="65">
        <f>NETWORKDAYS(LotTracker[[#This Row],[Eng. Sent]],LotTracker[[#This Row],[Actual Receipt]])</f>
        <v>4</v>
      </c>
      <c r="AC69" s="65">
        <f>NETWORKDAYS(LotTracker[[#This Row],[Plat Sent]],LotTracker[[#This Row],[Actual Receipt2]])</f>
        <v>0</v>
      </c>
      <c r="AD69" s="65">
        <f>NETWORKDAYS(LotTracker[[#This Row],[Contract Date]],LotTracker[[#This Row],[Actual Submit]])-1</f>
        <v>75</v>
      </c>
      <c r="AE69" s="65">
        <f>NETWORKDAYS(LotTracker[[#This Row],[Actual Submit]],LotTracker[[#This Row],[RECEIVED]])</f>
        <v>26</v>
      </c>
      <c r="AF69" s="65">
        <f>NETWORKDAYS(LotTracker[[#This Row],[Contract Date]],LotTracker[[#This Row],[RECEIVED]])</f>
        <v>101</v>
      </c>
    </row>
    <row r="70" spans="1:32" s="4" customFormat="1" ht="17" hidden="1" x14ac:dyDescent="0.2">
      <c r="A70" s="34" t="s">
        <v>50</v>
      </c>
      <c r="B70" s="40" t="s">
        <v>123</v>
      </c>
      <c r="C70" s="11" t="s">
        <v>152</v>
      </c>
      <c r="D70" s="137" t="s">
        <v>228</v>
      </c>
      <c r="E70" s="4" t="s">
        <v>146</v>
      </c>
      <c r="F70" s="4" t="s">
        <v>66</v>
      </c>
      <c r="G70" s="41" t="s">
        <v>277</v>
      </c>
      <c r="H70" s="40" t="s">
        <v>109</v>
      </c>
      <c r="I70" s="29">
        <f>WORKDAY(LotTracker[[#This Row],[Contract Date]],2,)</f>
        <v>43732</v>
      </c>
      <c r="J70" s="20">
        <v>43739</v>
      </c>
      <c r="K70" s="47">
        <v>390</v>
      </c>
      <c r="L70" s="58"/>
      <c r="M70" s="20" t="s">
        <v>219</v>
      </c>
      <c r="N70" s="29">
        <f>WORKDAY(LotTracker[[#This Row],[Draft Deadline]],10,)</f>
        <v>43746</v>
      </c>
      <c r="O70" s="36" t="s">
        <v>220</v>
      </c>
      <c r="P70" s="40"/>
      <c r="Q70" s="19"/>
      <c r="R70" s="29">
        <f>WORKDAY(LotTracker[[#This Row],[Draft Deadline]],10,)</f>
        <v>43746</v>
      </c>
      <c r="S70" s="36"/>
      <c r="U70" s="53">
        <f>WORKDAY(LotTracker[[#This Row],[Planned Receipt]],3,)</f>
        <v>43749</v>
      </c>
      <c r="V70" s="79" t="s">
        <v>166</v>
      </c>
      <c r="W70" s="79" t="s">
        <v>231</v>
      </c>
      <c r="X70" s="79">
        <f>WORKDAY(LotTracker[[#This Row],[RECEIVED]],1)</f>
        <v>43767</v>
      </c>
      <c r="Y70" s="79"/>
      <c r="Z70" s="86"/>
      <c r="AA70" s="65">
        <f>NETWORKDAYS(LotTracker[[#This Row],[Contract Date]],LotTracker[[#This Row],[Actual]])-1</f>
        <v>7</v>
      </c>
      <c r="AB70" s="65">
        <f>NETWORKDAYS(LotTracker[[#This Row],[Eng. Sent]],LotTracker[[#This Row],[Actual Receipt]])</f>
        <v>5</v>
      </c>
      <c r="AC70" s="65">
        <f>NETWORKDAYS(LotTracker[[#This Row],[Plat Sent]],LotTracker[[#This Row],[Actual Receipt2]])</f>
        <v>0</v>
      </c>
      <c r="AD70" s="65">
        <f>NETWORKDAYS(LotTracker[[#This Row],[Contract Date]],LotTracker[[#This Row],[Actual Submit]])-1</f>
        <v>16</v>
      </c>
      <c r="AE70" s="65">
        <f>NETWORKDAYS(LotTracker[[#This Row],[Actual Submit]],LotTracker[[#This Row],[RECEIVED]])</f>
        <v>11</v>
      </c>
      <c r="AF70" s="65">
        <f>NETWORKDAYS(LotTracker[[#This Row],[Contract Date]],LotTracker[[#This Row],[RECEIVED]])</f>
        <v>27</v>
      </c>
    </row>
    <row r="71" spans="1:32" s="4" customFormat="1" ht="17" hidden="1" x14ac:dyDescent="0.2">
      <c r="A71" s="34" t="s">
        <v>50</v>
      </c>
      <c r="B71" s="40" t="s">
        <v>51</v>
      </c>
      <c r="C71" s="11" t="s">
        <v>152</v>
      </c>
      <c r="D71" s="137" t="s">
        <v>152</v>
      </c>
      <c r="E71" s="4" t="s">
        <v>146</v>
      </c>
      <c r="F71" s="4" t="s">
        <v>70</v>
      </c>
      <c r="G71" s="41" t="s">
        <v>323</v>
      </c>
      <c r="H71" s="40" t="s">
        <v>109</v>
      </c>
      <c r="I71" s="29">
        <f>WORKDAY(LotTracker[[#This Row],[Contract Date]],2,)</f>
        <v>43732</v>
      </c>
      <c r="J71" s="20">
        <v>43836</v>
      </c>
      <c r="K71" s="47">
        <v>360</v>
      </c>
      <c r="L71" s="58"/>
      <c r="M71" s="20" t="s">
        <v>316</v>
      </c>
      <c r="N71" s="29">
        <f>WORKDAY(LotTracker[[#This Row],[Draft Deadline]],10,)</f>
        <v>43746</v>
      </c>
      <c r="O71" s="36" t="s">
        <v>324</v>
      </c>
      <c r="P71" s="40"/>
      <c r="Q71" s="19"/>
      <c r="R71" s="29">
        <f>WORKDAY(LotTracker[[#This Row],[Draft Deadline]],10,)</f>
        <v>43746</v>
      </c>
      <c r="S71" s="36"/>
      <c r="U71" s="53">
        <f>WORKDAY(LotTracker[[#This Row],[Planned Receipt]],3,)</f>
        <v>43749</v>
      </c>
      <c r="V71" s="79" t="s">
        <v>325</v>
      </c>
      <c r="W71" s="79" t="s">
        <v>322</v>
      </c>
      <c r="X71" s="79">
        <f>WORKDAY(LotTracker[[#This Row],[RECEIVED]],1)</f>
        <v>43865</v>
      </c>
      <c r="Y71" s="79"/>
      <c r="Z71" s="86"/>
      <c r="AA71" s="65">
        <f>NETWORKDAYS(LotTracker[[#This Row],[Contract Date]],LotTracker[[#This Row],[Actual]])-1</f>
        <v>75</v>
      </c>
      <c r="AB71" s="65">
        <f>NETWORKDAYS(LotTracker[[#This Row],[Eng. Sent]],LotTracker[[#This Row],[Actual Receipt]])</f>
        <v>8</v>
      </c>
      <c r="AC71" s="65">
        <f>NETWORKDAYS(LotTracker[[#This Row],[Plat Sent]],LotTracker[[#This Row],[Actual Receipt2]])</f>
        <v>0</v>
      </c>
      <c r="AD71" s="65">
        <f>NETWORKDAYS(LotTracker[[#This Row],[Contract Date]],LotTracker[[#This Row],[Actual Submit]])-1</f>
        <v>85</v>
      </c>
      <c r="AE71" s="65">
        <f>NETWORKDAYS(LotTracker[[#This Row],[Actual Submit]],LotTracker[[#This Row],[RECEIVED]])</f>
        <v>11</v>
      </c>
      <c r="AF71" s="65">
        <f>NETWORKDAYS(LotTracker[[#This Row],[Contract Date]],LotTracker[[#This Row],[RECEIVED]])</f>
        <v>96</v>
      </c>
    </row>
    <row r="72" spans="1:32" s="4" customFormat="1" ht="17" hidden="1" x14ac:dyDescent="0.2">
      <c r="A72" s="34" t="s">
        <v>50</v>
      </c>
      <c r="B72" s="40" t="s">
        <v>51</v>
      </c>
      <c r="C72" s="11" t="s">
        <v>152</v>
      </c>
      <c r="D72" s="137" t="s">
        <v>326</v>
      </c>
      <c r="E72" s="4" t="s">
        <v>106</v>
      </c>
      <c r="F72" s="4" t="s">
        <v>66</v>
      </c>
      <c r="G72" s="41" t="s">
        <v>278</v>
      </c>
      <c r="H72" s="40" t="s">
        <v>54</v>
      </c>
      <c r="I72" s="29">
        <f>WORKDAY(LotTracker[[#This Row],[Contract Date]],2,)</f>
        <v>43733</v>
      </c>
      <c r="J72" s="20">
        <v>43843</v>
      </c>
      <c r="K72" s="47">
        <v>240</v>
      </c>
      <c r="L72" s="58"/>
      <c r="M72" s="20" t="s">
        <v>327</v>
      </c>
      <c r="N72" s="29">
        <f>WORKDAY(LotTracker[[#This Row],[Draft Deadline]],10,)</f>
        <v>43747</v>
      </c>
      <c r="O72" s="36" t="s">
        <v>328</v>
      </c>
      <c r="P72" s="40"/>
      <c r="Q72" s="19"/>
      <c r="R72" s="29">
        <f>WORKDAY(LotTracker[[#This Row],[Draft Deadline]],10,)</f>
        <v>43747</v>
      </c>
      <c r="S72" s="36"/>
      <c r="U72" s="53">
        <f>WORKDAY(LotTracker[[#This Row],[Planned Receipt]],3,)</f>
        <v>43752</v>
      </c>
      <c r="V72" s="79" t="s">
        <v>329</v>
      </c>
      <c r="W72" s="79" t="s">
        <v>162</v>
      </c>
      <c r="X72" s="79">
        <f>WORKDAY(LotTracker[[#This Row],[RECEIVED]],1)</f>
        <v>43873</v>
      </c>
      <c r="Y72" s="79"/>
      <c r="Z72" s="86"/>
      <c r="AA72" s="65">
        <f>NETWORKDAYS(LotTracker[[#This Row],[Contract Date]],LotTracker[[#This Row],[Actual]])-1</f>
        <v>80</v>
      </c>
      <c r="AB72" s="65">
        <f>NETWORKDAYS(LotTracker[[#This Row],[Eng. Sent]],LotTracker[[#This Row],[Actual Receipt]])</f>
        <v>7</v>
      </c>
      <c r="AC72" s="65">
        <f>NETWORKDAYS(LotTracker[[#This Row],[Plat Sent]],LotTracker[[#This Row],[Actual Receipt2]])</f>
        <v>0</v>
      </c>
      <c r="AD72" s="65">
        <f>NETWORKDAYS(LotTracker[[#This Row],[Contract Date]],LotTracker[[#This Row],[Actual Submit]])-1</f>
        <v>88</v>
      </c>
      <c r="AE72" s="65">
        <f>NETWORKDAYS(LotTracker[[#This Row],[Actual Submit]],LotTracker[[#This Row],[RECEIVED]])</f>
        <v>14</v>
      </c>
      <c r="AF72" s="65">
        <f>NETWORKDAYS(LotTracker[[#This Row],[Contract Date]],LotTracker[[#This Row],[RECEIVED]])</f>
        <v>102</v>
      </c>
    </row>
    <row r="73" spans="1:32" s="4" customFormat="1" ht="17" hidden="1" x14ac:dyDescent="0.2">
      <c r="A73" s="34" t="s">
        <v>50</v>
      </c>
      <c r="B73" s="40" t="s">
        <v>135</v>
      </c>
      <c r="C73" s="11" t="s">
        <v>136</v>
      </c>
      <c r="D73" s="137" t="s">
        <v>330</v>
      </c>
      <c r="E73" s="4" t="s">
        <v>331</v>
      </c>
      <c r="F73" s="4" t="s">
        <v>332</v>
      </c>
      <c r="G73" s="41" t="s">
        <v>333</v>
      </c>
      <c r="H73" s="40" t="s">
        <v>109</v>
      </c>
      <c r="I73" s="29">
        <f>WORKDAY(LotTracker[[#This Row],[Contract Date]],2,)</f>
        <v>43738</v>
      </c>
      <c r="J73" s="20">
        <v>43775</v>
      </c>
      <c r="K73" s="47">
        <v>150</v>
      </c>
      <c r="L73" s="58"/>
      <c r="M73" s="20" t="s">
        <v>334</v>
      </c>
      <c r="N73" s="29">
        <f>WORKDAY(LotTracker[[#This Row],[Draft Deadline]],10,)</f>
        <v>43752</v>
      </c>
      <c r="O73" s="36" t="s">
        <v>335</v>
      </c>
      <c r="P73" s="40"/>
      <c r="Q73" s="19"/>
      <c r="R73" s="29">
        <f>WORKDAY(LotTracker[[#This Row],[Draft Deadline]],10,)</f>
        <v>43752</v>
      </c>
      <c r="S73" s="36"/>
      <c r="U73" s="53">
        <f>WORKDAY(LotTracker[[#This Row],[Planned Receipt]],3,)</f>
        <v>43755</v>
      </c>
      <c r="V73" s="79" t="s">
        <v>336</v>
      </c>
      <c r="W73" s="79" t="s">
        <v>239</v>
      </c>
      <c r="X73" s="79">
        <f>WORKDAY(LotTracker[[#This Row],[RECEIVED]],1)</f>
        <v>43909</v>
      </c>
      <c r="Y73" s="79"/>
      <c r="Z73" s="86"/>
      <c r="AA73" s="65">
        <f>NETWORKDAYS(LotTracker[[#This Row],[Contract Date]],LotTracker[[#This Row],[Actual]])-1</f>
        <v>29</v>
      </c>
      <c r="AB73" s="65">
        <f>NETWORKDAYS(LotTracker[[#This Row],[Eng. Sent]],LotTracker[[#This Row],[Actual Receipt]])</f>
        <v>4</v>
      </c>
      <c r="AC73" s="65">
        <f>NETWORKDAYS(LotTracker[[#This Row],[Plat Sent]],LotTracker[[#This Row],[Actual Receipt2]])</f>
        <v>0</v>
      </c>
      <c r="AD73" s="65">
        <f>NETWORKDAYS(LotTracker[[#This Row],[Contract Date]],LotTracker[[#This Row],[Actual Submit]])-1</f>
        <v>34</v>
      </c>
      <c r="AE73" s="65">
        <f>NETWORKDAYS(LotTracker[[#This Row],[Actual Submit]],LotTracker[[#This Row],[RECEIVED]])</f>
        <v>91</v>
      </c>
      <c r="AF73" s="65">
        <f>NETWORKDAYS(LotTracker[[#This Row],[Contract Date]],LotTracker[[#This Row],[RECEIVED]])</f>
        <v>125</v>
      </c>
    </row>
    <row r="74" spans="1:32" s="4" customFormat="1" ht="17" hidden="1" x14ac:dyDescent="0.2">
      <c r="A74" s="34" t="s">
        <v>50</v>
      </c>
      <c r="B74" s="40" t="s">
        <v>123</v>
      </c>
      <c r="C74" s="11" t="s">
        <v>144</v>
      </c>
      <c r="D74" s="137" t="s">
        <v>337</v>
      </c>
      <c r="E74" s="4" t="s">
        <v>159</v>
      </c>
      <c r="F74" s="4" t="s">
        <v>66</v>
      </c>
      <c r="G74" s="41" t="s">
        <v>338</v>
      </c>
      <c r="H74" s="40" t="s">
        <v>109</v>
      </c>
      <c r="I74" s="29">
        <f>WORKDAY(LotTracker[[#This Row],[Contract Date]],2,)</f>
        <v>43739</v>
      </c>
      <c r="J74" s="20">
        <v>43817</v>
      </c>
      <c r="K74" s="47">
        <v>400</v>
      </c>
      <c r="L74" s="58"/>
      <c r="M74" s="20" t="s">
        <v>313</v>
      </c>
      <c r="N74" s="29">
        <f>WORKDAY(LotTracker[[#This Row],[Draft Deadline]],10,)</f>
        <v>43753</v>
      </c>
      <c r="O74" s="36" t="s">
        <v>257</v>
      </c>
      <c r="P74" s="40"/>
      <c r="Q74" s="19"/>
      <c r="R74" s="29">
        <f>WORKDAY(LotTracker[[#This Row],[Draft Deadline]],10,)</f>
        <v>43753</v>
      </c>
      <c r="S74" s="36"/>
      <c r="U74" s="53">
        <f>WORKDAY(LotTracker[[#This Row],[Planned Receipt]],3,)</f>
        <v>43756</v>
      </c>
      <c r="V74" s="79" t="s">
        <v>339</v>
      </c>
      <c r="W74" s="79" t="s">
        <v>322</v>
      </c>
      <c r="X74" s="79">
        <f>WORKDAY(LotTracker[[#This Row],[RECEIVED]],1)</f>
        <v>43865</v>
      </c>
      <c r="Y74" s="79"/>
      <c r="Z74" s="86"/>
      <c r="AA74" s="65">
        <f>NETWORKDAYS(LotTracker[[#This Row],[Contract Date]],LotTracker[[#This Row],[Actual]])-1</f>
        <v>57</v>
      </c>
      <c r="AB74" s="65">
        <f>NETWORKDAYS(LotTracker[[#This Row],[Eng. Sent]],LotTracker[[#This Row],[Actual Receipt]])</f>
        <v>6</v>
      </c>
      <c r="AC74" s="65">
        <f>NETWORKDAYS(LotTracker[[#This Row],[Plat Sent]],LotTracker[[#This Row],[Actual Receipt2]])</f>
        <v>0</v>
      </c>
      <c r="AD74" s="65">
        <f>NETWORKDAYS(LotTracker[[#This Row],[Contract Date]],LotTracker[[#This Row],[Actual Submit]])-1</f>
        <v>66</v>
      </c>
      <c r="AE74" s="65">
        <f>NETWORKDAYS(LotTracker[[#This Row],[Actual Submit]],LotTracker[[#This Row],[RECEIVED]])</f>
        <v>25</v>
      </c>
      <c r="AF74" s="65">
        <f>NETWORKDAYS(LotTracker[[#This Row],[Contract Date]],LotTracker[[#This Row],[RECEIVED]])</f>
        <v>91</v>
      </c>
    </row>
    <row r="75" spans="1:32" s="4" customFormat="1" ht="17" hidden="1" x14ac:dyDescent="0.2">
      <c r="A75" s="34" t="s">
        <v>50</v>
      </c>
      <c r="B75" s="40" t="s">
        <v>51</v>
      </c>
      <c r="C75" s="11" t="s">
        <v>152</v>
      </c>
      <c r="D75" s="137" t="s">
        <v>340</v>
      </c>
      <c r="E75" s="4" t="s">
        <v>261</v>
      </c>
      <c r="F75" s="4" t="s">
        <v>75</v>
      </c>
      <c r="G75" s="41" t="s">
        <v>341</v>
      </c>
      <c r="H75" s="40" t="s">
        <v>109</v>
      </c>
      <c r="I75" s="29">
        <f>WORKDAY(LotTracker[[#This Row],[Contract Date]],2,)</f>
        <v>43740</v>
      </c>
      <c r="J75" s="20">
        <v>43837</v>
      </c>
      <c r="K75" s="47">
        <v>240</v>
      </c>
      <c r="L75" s="58"/>
      <c r="M75" s="20" t="s">
        <v>342</v>
      </c>
      <c r="N75" s="29">
        <f>WORKDAY(LotTracker[[#This Row],[Draft Deadline]],10,)</f>
        <v>43754</v>
      </c>
      <c r="O75" s="36" t="s">
        <v>343</v>
      </c>
      <c r="P75" s="40"/>
      <c r="Q75" s="19"/>
      <c r="R75" s="29">
        <f>WORKDAY(LotTracker[[#This Row],[Draft Deadline]],10,)</f>
        <v>43754</v>
      </c>
      <c r="S75" s="36"/>
      <c r="U75" s="53">
        <f>WORKDAY(LotTracker[[#This Row],[Planned Receipt]],3,)</f>
        <v>43759</v>
      </c>
      <c r="V75" s="79" t="s">
        <v>325</v>
      </c>
      <c r="W75" s="79" t="s">
        <v>162</v>
      </c>
      <c r="X75" s="79">
        <f>WORKDAY(LotTracker[[#This Row],[RECEIVED]],1)</f>
        <v>43873</v>
      </c>
      <c r="Y75" s="79"/>
      <c r="Z75" s="86"/>
      <c r="AA75" s="65">
        <f>NETWORKDAYS(LotTracker[[#This Row],[Contract Date]],LotTracker[[#This Row],[Actual]])-1</f>
        <v>71</v>
      </c>
      <c r="AB75" s="65">
        <f>NETWORKDAYS(LotTracker[[#This Row],[Eng. Sent]],LotTracker[[#This Row],[Actual Receipt]])</f>
        <v>8</v>
      </c>
      <c r="AC75" s="65">
        <f>NETWORKDAYS(LotTracker[[#This Row],[Plat Sent]],LotTracker[[#This Row],[Actual Receipt2]])</f>
        <v>0</v>
      </c>
      <c r="AD75" s="65">
        <f>NETWORKDAYS(LotTracker[[#This Row],[Contract Date]],LotTracker[[#This Row],[Actual Submit]])-1</f>
        <v>80</v>
      </c>
      <c r="AE75" s="65">
        <f>NETWORKDAYS(LotTracker[[#This Row],[Actual Submit]],LotTracker[[#This Row],[RECEIVED]])</f>
        <v>17</v>
      </c>
      <c r="AF75" s="65">
        <f>NETWORKDAYS(LotTracker[[#This Row],[Contract Date]],LotTracker[[#This Row],[RECEIVED]])</f>
        <v>97</v>
      </c>
    </row>
    <row r="76" spans="1:32" s="4" customFormat="1" ht="17" hidden="1" x14ac:dyDescent="0.2">
      <c r="A76" s="34" t="s">
        <v>50</v>
      </c>
      <c r="B76" s="40" t="s">
        <v>51</v>
      </c>
      <c r="C76" s="11" t="s">
        <v>152</v>
      </c>
      <c r="D76" s="137" t="s">
        <v>344</v>
      </c>
      <c r="E76" s="4" t="s">
        <v>345</v>
      </c>
      <c r="F76" s="4" t="s">
        <v>346</v>
      </c>
      <c r="G76" s="41" t="s">
        <v>341</v>
      </c>
      <c r="H76" s="40" t="s">
        <v>109</v>
      </c>
      <c r="I76" s="29">
        <f>WORKDAY(LotTracker[[#This Row],[Contract Date]],2,)</f>
        <v>43740</v>
      </c>
      <c r="J76" s="20">
        <v>43840</v>
      </c>
      <c r="K76" s="47">
        <v>210</v>
      </c>
      <c r="L76" s="58"/>
      <c r="M76" s="20" t="s">
        <v>347</v>
      </c>
      <c r="N76" s="29">
        <f>WORKDAY(LotTracker[[#This Row],[Draft Deadline]],10,)</f>
        <v>43754</v>
      </c>
      <c r="O76" s="36" t="s">
        <v>343</v>
      </c>
      <c r="P76" s="40"/>
      <c r="Q76" s="19"/>
      <c r="R76" s="29">
        <f>WORKDAY(LotTracker[[#This Row],[Draft Deadline]],10,)</f>
        <v>43754</v>
      </c>
      <c r="S76" s="36"/>
      <c r="U76" s="53">
        <f>WORKDAY(LotTracker[[#This Row],[Planned Receipt]],3,)</f>
        <v>43759</v>
      </c>
      <c r="V76" s="79" t="s">
        <v>348</v>
      </c>
      <c r="W76" s="79" t="s">
        <v>349</v>
      </c>
      <c r="X76" s="79">
        <f>WORKDAY(LotTracker[[#This Row],[RECEIVED]],1)</f>
        <v>43889</v>
      </c>
      <c r="Y76" s="79"/>
      <c r="Z76" s="86"/>
      <c r="AA76" s="65">
        <f>NETWORKDAYS(LotTracker[[#This Row],[Contract Date]],LotTracker[[#This Row],[Actual]])-1</f>
        <v>74</v>
      </c>
      <c r="AB76" s="65">
        <f>NETWORKDAYS(LotTracker[[#This Row],[Eng. Sent]],LotTracker[[#This Row],[Actual Receipt]])</f>
        <v>5</v>
      </c>
      <c r="AC76" s="65">
        <f>NETWORKDAYS(LotTracker[[#This Row],[Plat Sent]],LotTracker[[#This Row],[Actual Receipt2]])</f>
        <v>0</v>
      </c>
      <c r="AD76" s="65">
        <f>NETWORKDAYS(LotTracker[[#This Row],[Contract Date]],LotTracker[[#This Row],[Actual Submit]])-1</f>
        <v>81</v>
      </c>
      <c r="AE76" s="65">
        <f>NETWORKDAYS(LotTracker[[#This Row],[Actual Submit]],LotTracker[[#This Row],[RECEIVED]])</f>
        <v>28</v>
      </c>
      <c r="AF76" s="65">
        <f>NETWORKDAYS(LotTracker[[#This Row],[Contract Date]],LotTracker[[#This Row],[RECEIVED]])</f>
        <v>109</v>
      </c>
    </row>
    <row r="77" spans="1:32" s="4" customFormat="1" ht="17" hidden="1" x14ac:dyDescent="0.2">
      <c r="A77" s="34" t="s">
        <v>50</v>
      </c>
      <c r="B77" s="40" t="s">
        <v>143</v>
      </c>
      <c r="C77" s="11" t="s">
        <v>144</v>
      </c>
      <c r="D77" s="137" t="s">
        <v>350</v>
      </c>
      <c r="E77" s="4" t="s">
        <v>261</v>
      </c>
      <c r="F77" s="4" t="s">
        <v>66</v>
      </c>
      <c r="G77" s="41" t="s">
        <v>341</v>
      </c>
      <c r="H77" s="40" t="s">
        <v>103</v>
      </c>
      <c r="I77" s="29">
        <f>WORKDAY(LotTracker[[#This Row],[Contract Date]],2,)</f>
        <v>43740</v>
      </c>
      <c r="J77" s="20">
        <v>43931</v>
      </c>
      <c r="K77" s="47">
        <v>300</v>
      </c>
      <c r="L77" s="58"/>
      <c r="M77" s="20" t="s">
        <v>351</v>
      </c>
      <c r="N77" s="29">
        <f>WORKDAY(LotTracker[[#This Row],[Draft Deadline]],10,)</f>
        <v>43754</v>
      </c>
      <c r="O77" s="36" t="s">
        <v>150</v>
      </c>
      <c r="P77" s="40"/>
      <c r="Q77" s="19"/>
      <c r="R77" s="29">
        <f>WORKDAY(LotTracker[[#This Row],[Draft Deadline]],10,)</f>
        <v>43754</v>
      </c>
      <c r="S77" s="36"/>
      <c r="U77" s="53">
        <f>WORKDAY(LotTracker[[#This Row],[Planned Receipt]],3,)</f>
        <v>43759</v>
      </c>
      <c r="V77" s="79" t="s">
        <v>296</v>
      </c>
      <c r="W77" s="79" t="s">
        <v>266</v>
      </c>
      <c r="X77" s="79">
        <f>WORKDAY(LotTracker[[#This Row],[RECEIVED]],1)</f>
        <v>43984</v>
      </c>
      <c r="Y77" s="79"/>
      <c r="Z77" s="86"/>
      <c r="AA77" s="65">
        <f>NETWORKDAYS(LotTracker[[#This Row],[Contract Date]],LotTracker[[#This Row],[Actual]])-1</f>
        <v>139</v>
      </c>
      <c r="AB77" s="65">
        <f>NETWORKDAYS(LotTracker[[#This Row],[Eng. Sent]],LotTracker[[#This Row],[Actual Receipt]])</f>
        <v>3</v>
      </c>
      <c r="AC77" s="65">
        <f>NETWORKDAYS(LotTracker[[#This Row],[Plat Sent]],LotTracker[[#This Row],[Actual Receipt2]])</f>
        <v>0</v>
      </c>
      <c r="AD77" s="65">
        <f>NETWORKDAYS(LotTracker[[#This Row],[Contract Date]],LotTracker[[#This Row],[Actual Submit]])-1</f>
        <v>149</v>
      </c>
      <c r="AE77" s="65">
        <f>NETWORKDAYS(LotTracker[[#This Row],[Actual Submit]],LotTracker[[#This Row],[RECEIVED]])</f>
        <v>27</v>
      </c>
      <c r="AF77" s="65">
        <f>NETWORKDAYS(LotTracker[[#This Row],[Contract Date]],LotTracker[[#This Row],[RECEIVED]])</f>
        <v>176</v>
      </c>
    </row>
    <row r="78" spans="1:32" s="4" customFormat="1" ht="17" hidden="1" x14ac:dyDescent="0.2">
      <c r="A78" s="34" t="s">
        <v>50</v>
      </c>
      <c r="B78" s="40" t="s">
        <v>123</v>
      </c>
      <c r="C78" s="11" t="s">
        <v>144</v>
      </c>
      <c r="D78" s="137" t="s">
        <v>352</v>
      </c>
      <c r="E78" s="4" t="s">
        <v>146</v>
      </c>
      <c r="F78" s="4" t="s">
        <v>70</v>
      </c>
      <c r="G78" s="41" t="s">
        <v>219</v>
      </c>
      <c r="H78" s="40" t="s">
        <v>109</v>
      </c>
      <c r="I78" s="29">
        <f>WORKDAY(LotTracker[[#This Row],[Contract Date]],2,)</f>
        <v>43745</v>
      </c>
      <c r="J78" s="20">
        <v>43830</v>
      </c>
      <c r="K78" s="47">
        <v>190</v>
      </c>
      <c r="L78" s="58"/>
      <c r="M78" s="20" t="s">
        <v>353</v>
      </c>
      <c r="N78" s="29">
        <f>WORKDAY(LotTracker[[#This Row],[Draft Deadline]],10,)</f>
        <v>43759</v>
      </c>
      <c r="O78" s="36" t="s">
        <v>354</v>
      </c>
      <c r="P78" s="40"/>
      <c r="Q78" s="19"/>
      <c r="R78" s="29">
        <f>WORKDAY(LotTracker[[#This Row],[Draft Deadline]],10,)</f>
        <v>43759</v>
      </c>
      <c r="S78" s="36"/>
      <c r="U78" s="53">
        <f>WORKDAY(LotTracker[[#This Row],[Planned Receipt]],3,)</f>
        <v>43762</v>
      </c>
      <c r="V78" s="79" t="s">
        <v>347</v>
      </c>
      <c r="W78" s="79" t="s">
        <v>355</v>
      </c>
      <c r="X78" s="79">
        <f>WORKDAY(LotTracker[[#This Row],[RECEIVED]],1)</f>
        <v>43866</v>
      </c>
      <c r="Y78" s="79"/>
      <c r="Z78" s="86"/>
      <c r="AA78" s="65">
        <f>NETWORKDAYS(LotTracker[[#This Row],[Contract Date]],LotTracker[[#This Row],[Actual]])-1</f>
        <v>63</v>
      </c>
      <c r="AB78" s="65">
        <f>NETWORKDAYS(LotTracker[[#This Row],[Eng. Sent]],LotTracker[[#This Row],[Actual Receipt]])</f>
        <v>6</v>
      </c>
      <c r="AC78" s="65">
        <f>NETWORKDAYS(LotTracker[[#This Row],[Plat Sent]],LotTracker[[#This Row],[Actual Receipt2]])</f>
        <v>0</v>
      </c>
      <c r="AD78" s="65">
        <f>NETWORKDAYS(LotTracker[[#This Row],[Contract Date]],LotTracker[[#This Row],[Actual Submit]])-1</f>
        <v>72</v>
      </c>
      <c r="AE78" s="65">
        <f>NETWORKDAYS(LotTracker[[#This Row],[Actual Submit]],LotTracker[[#This Row],[RECEIVED]])</f>
        <v>17</v>
      </c>
      <c r="AF78" s="65">
        <f>NETWORKDAYS(LotTracker[[#This Row],[Contract Date]],LotTracker[[#This Row],[RECEIVED]])</f>
        <v>89</v>
      </c>
    </row>
    <row r="79" spans="1:32" s="4" customFormat="1" ht="17" hidden="1" x14ac:dyDescent="0.2">
      <c r="A79" s="34" t="s">
        <v>50</v>
      </c>
      <c r="B79" s="40" t="s">
        <v>135</v>
      </c>
      <c r="C79" s="11" t="s">
        <v>136</v>
      </c>
      <c r="D79" s="137" t="s">
        <v>356</v>
      </c>
      <c r="E79" s="4" t="s">
        <v>357</v>
      </c>
      <c r="F79" s="4" t="s">
        <v>66</v>
      </c>
      <c r="G79" s="41" t="s">
        <v>358</v>
      </c>
      <c r="H79" s="40" t="s">
        <v>109</v>
      </c>
      <c r="I79" s="29">
        <f>WORKDAY(LotTracker[[#This Row],[Contract Date]],2,)</f>
        <v>43746</v>
      </c>
      <c r="J79" s="20">
        <v>43781</v>
      </c>
      <c r="K79" s="47">
        <v>300</v>
      </c>
      <c r="L79" s="58"/>
      <c r="M79" s="20" t="s">
        <v>359</v>
      </c>
      <c r="N79" s="29">
        <f>WORKDAY(LotTracker[[#This Row],[Draft Deadline]],10,)</f>
        <v>43760</v>
      </c>
      <c r="O79" s="36" t="s">
        <v>232</v>
      </c>
      <c r="P79" s="40"/>
      <c r="Q79" s="19"/>
      <c r="R79" s="29">
        <f>WORKDAY(LotTracker[[#This Row],[Draft Deadline]],10,)</f>
        <v>43760</v>
      </c>
      <c r="S79" s="36"/>
      <c r="U79" s="53">
        <f>WORKDAY(LotTracker[[#This Row],[Planned Receipt]],3,)</f>
        <v>43763</v>
      </c>
      <c r="V79" s="79" t="s">
        <v>324</v>
      </c>
      <c r="W79" s="79" t="s">
        <v>142</v>
      </c>
      <c r="X79" s="79">
        <f>WORKDAY(LotTracker[[#This Row],[RECEIVED]],1)</f>
        <v>43885</v>
      </c>
      <c r="Y79" s="79"/>
      <c r="Z79" s="86"/>
      <c r="AA79" s="65">
        <f>NETWORKDAYS(LotTracker[[#This Row],[Contract Date]],LotTracker[[#This Row],[Actual]])-1</f>
        <v>27</v>
      </c>
      <c r="AB79" s="65">
        <f>NETWORKDAYS(LotTracker[[#This Row],[Eng. Sent]],LotTracker[[#This Row],[Actual Receipt]])</f>
        <v>5</v>
      </c>
      <c r="AC79" s="65">
        <f>NETWORKDAYS(LotTracker[[#This Row],[Plat Sent]],LotTracker[[#This Row],[Actual Receipt2]])</f>
        <v>0</v>
      </c>
      <c r="AD79" s="65">
        <f>NETWORKDAYS(LotTracker[[#This Row],[Contract Date]],LotTracker[[#This Row],[Actual Submit]])-1</f>
        <v>74</v>
      </c>
      <c r="AE79" s="65">
        <f>NETWORKDAYS(LotTracker[[#This Row],[Actual Submit]],LotTracker[[#This Row],[RECEIVED]])</f>
        <v>27</v>
      </c>
      <c r="AF79" s="65">
        <f>NETWORKDAYS(LotTracker[[#This Row],[Contract Date]],LotTracker[[#This Row],[RECEIVED]])</f>
        <v>101</v>
      </c>
    </row>
    <row r="80" spans="1:32" s="4" customFormat="1" ht="17" hidden="1" x14ac:dyDescent="0.2">
      <c r="A80" s="34" t="s">
        <v>50</v>
      </c>
      <c r="B80" s="40" t="s">
        <v>51</v>
      </c>
      <c r="C80" s="11" t="s">
        <v>152</v>
      </c>
      <c r="D80" s="137" t="s">
        <v>360</v>
      </c>
      <c r="E80" s="4" t="s">
        <v>126</v>
      </c>
      <c r="F80" s="4" t="s">
        <v>66</v>
      </c>
      <c r="G80" s="41" t="s">
        <v>361</v>
      </c>
      <c r="H80" s="40" t="s">
        <v>109</v>
      </c>
      <c r="I80" s="29">
        <f>WORKDAY(LotTracker[[#This Row],[Contract Date]],2,)</f>
        <v>43759</v>
      </c>
      <c r="J80" s="20">
        <v>43844</v>
      </c>
      <c r="K80" s="47">
        <v>180</v>
      </c>
      <c r="L80" s="58"/>
      <c r="M80" s="20" t="s">
        <v>362</v>
      </c>
      <c r="N80" s="29">
        <f>WORKDAY(LotTracker[[#This Row],[Draft Deadline]],10,)</f>
        <v>43773</v>
      </c>
      <c r="O80" s="36" t="s">
        <v>343</v>
      </c>
      <c r="P80" s="40"/>
      <c r="Q80" s="19"/>
      <c r="R80" s="29">
        <f>WORKDAY(LotTracker[[#This Row],[Draft Deadline]],10,)</f>
        <v>43773</v>
      </c>
      <c r="S80" s="36"/>
      <c r="U80" s="53">
        <f>WORKDAY(LotTracker[[#This Row],[Planned Receipt]],3,)</f>
        <v>43776</v>
      </c>
      <c r="V80" s="79" t="s">
        <v>348</v>
      </c>
      <c r="W80" s="79" t="s">
        <v>363</v>
      </c>
      <c r="X80" s="79">
        <f>WORKDAY(LotTracker[[#This Row],[RECEIVED]],1)</f>
        <v>43881</v>
      </c>
      <c r="Y80" s="79"/>
      <c r="Z80" s="86"/>
      <c r="AA80" s="65">
        <f>NETWORKDAYS(LotTracker[[#This Row],[Contract Date]],LotTracker[[#This Row],[Actual]])-1</f>
        <v>63</v>
      </c>
      <c r="AB80" s="65">
        <f>NETWORKDAYS(LotTracker[[#This Row],[Eng. Sent]],LotTracker[[#This Row],[Actual Receipt]])</f>
        <v>3</v>
      </c>
      <c r="AC80" s="65">
        <f>NETWORKDAYS(LotTracker[[#This Row],[Plat Sent]],LotTracker[[#This Row],[Actual Receipt2]])</f>
        <v>0</v>
      </c>
      <c r="AD80" s="65">
        <f>NETWORKDAYS(LotTracker[[#This Row],[Contract Date]],LotTracker[[#This Row],[Actual Submit]])-1</f>
        <v>68</v>
      </c>
      <c r="AE80" s="65">
        <f>NETWORKDAYS(LotTracker[[#This Row],[Actual Submit]],LotTracker[[#This Row],[RECEIVED]])</f>
        <v>22</v>
      </c>
      <c r="AF80" s="65">
        <f>NETWORKDAYS(LotTracker[[#This Row],[Contract Date]],LotTracker[[#This Row],[RECEIVED]])</f>
        <v>90</v>
      </c>
    </row>
    <row r="81" spans="1:32" s="4" customFormat="1" ht="17" hidden="1" x14ac:dyDescent="0.2">
      <c r="A81" s="34" t="s">
        <v>50</v>
      </c>
      <c r="B81" s="40" t="s">
        <v>364</v>
      </c>
      <c r="C81" s="11" t="s">
        <v>365</v>
      </c>
      <c r="D81" s="137" t="s">
        <v>366</v>
      </c>
      <c r="E81" s="4" t="s">
        <v>345</v>
      </c>
      <c r="F81" s="4" t="s">
        <v>208</v>
      </c>
      <c r="G81" s="41" t="s">
        <v>367</v>
      </c>
      <c r="H81" s="40" t="s">
        <v>109</v>
      </c>
      <c r="I81" s="29">
        <f>WORKDAY(LotTracker[[#This Row],[Contract Date]],2,)</f>
        <v>43760</v>
      </c>
      <c r="J81" s="20">
        <v>43788</v>
      </c>
      <c r="K81" s="47">
        <v>255</v>
      </c>
      <c r="L81" s="58"/>
      <c r="M81" s="20" t="s">
        <v>291</v>
      </c>
      <c r="N81" s="29">
        <f>WORKDAY(LotTracker[[#This Row],[Draft Deadline]],10,)</f>
        <v>43774</v>
      </c>
      <c r="O81" s="36" t="s">
        <v>368</v>
      </c>
      <c r="P81" s="40"/>
      <c r="Q81" s="19"/>
      <c r="R81" s="29">
        <f>WORKDAY(LotTracker[[#This Row],[Draft Deadline]],10,)</f>
        <v>43774</v>
      </c>
      <c r="S81" s="36"/>
      <c r="U81" s="53">
        <f>WORKDAY(LotTracker[[#This Row],[Planned Receipt]],3,)</f>
        <v>43777</v>
      </c>
      <c r="V81" s="79" t="s">
        <v>369</v>
      </c>
      <c r="W81" s="79" t="s">
        <v>370</v>
      </c>
      <c r="X81" s="79">
        <f>WORKDAY(LotTracker[[#This Row],[RECEIVED]],1)</f>
        <v>43893</v>
      </c>
      <c r="Y81" s="79"/>
      <c r="Z81" s="86"/>
      <c r="AA81" s="65">
        <f>NETWORKDAYS(LotTracker[[#This Row],[Contract Date]],LotTracker[[#This Row],[Actual]])-1</f>
        <v>21</v>
      </c>
      <c r="AB81" s="65">
        <f>NETWORKDAYS(LotTracker[[#This Row],[Eng. Sent]],LotTracker[[#This Row],[Actual Receipt]])</f>
        <v>17</v>
      </c>
      <c r="AC81" s="65">
        <f>NETWORKDAYS(LotTracker[[#This Row],[Plat Sent]],LotTracker[[#This Row],[Actual Receipt2]])</f>
        <v>0</v>
      </c>
      <c r="AD81" s="65">
        <f>NETWORKDAYS(LotTracker[[#This Row],[Contract Date]],LotTracker[[#This Row],[Actual Submit]])-1</f>
        <v>40</v>
      </c>
      <c r="AE81" s="65">
        <f>NETWORKDAYS(LotTracker[[#This Row],[Actual Submit]],LotTracker[[#This Row],[RECEIVED]])</f>
        <v>56</v>
      </c>
      <c r="AF81" s="65">
        <f>NETWORKDAYS(LotTracker[[#This Row],[Contract Date]],LotTracker[[#This Row],[RECEIVED]])</f>
        <v>96</v>
      </c>
    </row>
    <row r="82" spans="1:32" s="4" customFormat="1" ht="17" hidden="1" x14ac:dyDescent="0.2">
      <c r="A82" s="34" t="s">
        <v>50</v>
      </c>
      <c r="B82" s="40" t="s">
        <v>51</v>
      </c>
      <c r="C82" s="11" t="s">
        <v>152</v>
      </c>
      <c r="D82" s="137" t="s">
        <v>371</v>
      </c>
      <c r="E82" s="4" t="s">
        <v>58</v>
      </c>
      <c r="F82" s="4" t="s">
        <v>53</v>
      </c>
      <c r="G82" s="41" t="s">
        <v>367</v>
      </c>
      <c r="H82" s="40" t="s">
        <v>109</v>
      </c>
      <c r="I82" s="29">
        <f>WORKDAY(LotTracker[[#This Row],[Contract Date]],2,)</f>
        <v>43760</v>
      </c>
      <c r="J82" s="20">
        <v>43838</v>
      </c>
      <c r="K82" s="47">
        <v>300</v>
      </c>
      <c r="L82" s="58"/>
      <c r="M82" s="20" t="s">
        <v>372</v>
      </c>
      <c r="N82" s="29">
        <f>WORKDAY(LotTracker[[#This Row],[Draft Deadline]],10,)</f>
        <v>43774</v>
      </c>
      <c r="O82" s="36" t="s">
        <v>343</v>
      </c>
      <c r="P82" s="40"/>
      <c r="Q82" s="19"/>
      <c r="R82" s="29">
        <f>WORKDAY(LotTracker[[#This Row],[Draft Deadline]],10,)</f>
        <v>43774</v>
      </c>
      <c r="S82" s="36"/>
      <c r="U82" s="53">
        <f>WORKDAY(LotTracker[[#This Row],[Planned Receipt]],3,)</f>
        <v>43777</v>
      </c>
      <c r="V82" s="79" t="s">
        <v>348</v>
      </c>
      <c r="W82" s="79" t="s">
        <v>373</v>
      </c>
      <c r="X82" s="79">
        <f>WORKDAY(LotTracker[[#This Row],[RECEIVED]],1)</f>
        <v>43871</v>
      </c>
      <c r="Y82" s="79"/>
      <c r="Z82" s="86" t="s">
        <v>374</v>
      </c>
      <c r="AA82" s="65">
        <f>NETWORKDAYS(LotTracker[[#This Row],[Contract Date]],LotTracker[[#This Row],[Actual]])-1</f>
        <v>57</v>
      </c>
      <c r="AB82" s="65">
        <f>NETWORKDAYS(LotTracker[[#This Row],[Eng. Sent]],LotTracker[[#This Row],[Actual Receipt]])</f>
        <v>6</v>
      </c>
      <c r="AC82" s="65">
        <f>NETWORKDAYS(LotTracker[[#This Row],[Plat Sent]],LotTracker[[#This Row],[Actual Receipt2]])</f>
        <v>0</v>
      </c>
      <c r="AD82" s="65">
        <f>NETWORKDAYS(LotTracker[[#This Row],[Contract Date]],LotTracker[[#This Row],[Actual Submit]])-1</f>
        <v>66</v>
      </c>
      <c r="AE82" s="65">
        <f>NETWORKDAYS(LotTracker[[#This Row],[Actual Submit]],LotTracker[[#This Row],[RECEIVED]])</f>
        <v>14</v>
      </c>
      <c r="AF82" s="65">
        <f>NETWORKDAYS(LotTracker[[#This Row],[Contract Date]],LotTracker[[#This Row],[RECEIVED]])</f>
        <v>80</v>
      </c>
    </row>
    <row r="83" spans="1:32" s="4" customFormat="1" ht="17" hidden="1" x14ac:dyDescent="0.2">
      <c r="A83" s="34" t="s">
        <v>50</v>
      </c>
      <c r="B83" s="40" t="s">
        <v>135</v>
      </c>
      <c r="C83" s="11" t="s">
        <v>136</v>
      </c>
      <c r="D83" s="137" t="s">
        <v>375</v>
      </c>
      <c r="E83" s="4" t="s">
        <v>304</v>
      </c>
      <c r="F83" s="4" t="s">
        <v>66</v>
      </c>
      <c r="G83" s="41" t="s">
        <v>367</v>
      </c>
      <c r="H83" s="40" t="s">
        <v>109</v>
      </c>
      <c r="I83" s="29">
        <f>WORKDAY(LotTracker[[#This Row],[Contract Date]],2,)</f>
        <v>43760</v>
      </c>
      <c r="J83" s="20">
        <v>43861</v>
      </c>
      <c r="K83" s="47">
        <v>120</v>
      </c>
      <c r="L83" s="58"/>
      <c r="M83" s="20" t="s">
        <v>355</v>
      </c>
      <c r="N83" s="29">
        <f>WORKDAY(LotTracker[[#This Row],[Draft Deadline]],10,)</f>
        <v>43774</v>
      </c>
      <c r="O83" s="36" t="s">
        <v>373</v>
      </c>
      <c r="P83" s="40"/>
      <c r="Q83" s="19"/>
      <c r="R83" s="29">
        <f>WORKDAY(LotTracker[[#This Row],[Draft Deadline]],10,)</f>
        <v>43774</v>
      </c>
      <c r="S83" s="36"/>
      <c r="U83" s="53">
        <f>WORKDAY(LotTracker[[#This Row],[Planned Receipt]],3,)</f>
        <v>43777</v>
      </c>
      <c r="V83" s="79" t="s">
        <v>149</v>
      </c>
      <c r="W83" s="79" t="s">
        <v>376</v>
      </c>
      <c r="X83" s="79">
        <f>WORKDAY(LotTracker[[#This Row],[RECEIVED]],1)</f>
        <v>43922</v>
      </c>
      <c r="Y83" s="79"/>
      <c r="Z83" s="86"/>
      <c r="AA83" s="65">
        <f>NETWORKDAYS(LotTracker[[#This Row],[Contract Date]],LotTracker[[#This Row],[Actual]])-1</f>
        <v>74</v>
      </c>
      <c r="AB83" s="65">
        <f>NETWORKDAYS(LotTracker[[#This Row],[Eng. Sent]],LotTracker[[#This Row],[Actual Receipt]])</f>
        <v>4</v>
      </c>
      <c r="AC83" s="65">
        <f>NETWORKDAYS(LotTracker[[#This Row],[Plat Sent]],LotTracker[[#This Row],[Actual Receipt2]])</f>
        <v>0</v>
      </c>
      <c r="AD83" s="65">
        <f>NETWORKDAYS(LotTracker[[#This Row],[Contract Date]],LotTracker[[#This Row],[Actual Submit]])-1</f>
        <v>86</v>
      </c>
      <c r="AE83" s="65">
        <f>NETWORKDAYS(LotTracker[[#This Row],[Actual Submit]],LotTracker[[#This Row],[RECEIVED]])</f>
        <v>31</v>
      </c>
      <c r="AF83" s="65">
        <f>NETWORKDAYS(LotTracker[[#This Row],[Contract Date]],LotTracker[[#This Row],[RECEIVED]])</f>
        <v>117</v>
      </c>
    </row>
    <row r="84" spans="1:32" s="4" customFormat="1" ht="17" hidden="1" x14ac:dyDescent="0.2">
      <c r="A84" s="34" t="s">
        <v>50</v>
      </c>
      <c r="B84" s="40" t="s">
        <v>364</v>
      </c>
      <c r="C84" s="11" t="s">
        <v>365</v>
      </c>
      <c r="D84" s="137" t="s">
        <v>377</v>
      </c>
      <c r="E84" s="4" t="s">
        <v>261</v>
      </c>
      <c r="F84" s="4" t="s">
        <v>75</v>
      </c>
      <c r="G84" s="41" t="s">
        <v>378</v>
      </c>
      <c r="H84" s="40" t="s">
        <v>109</v>
      </c>
      <c r="I84" s="29">
        <f>WORKDAY(LotTracker[[#This Row],[Contract Date]],2,)</f>
        <v>43760</v>
      </c>
      <c r="J84" s="20">
        <v>43795</v>
      </c>
      <c r="K84" s="47">
        <v>780</v>
      </c>
      <c r="L84" s="58"/>
      <c r="M84" s="20" t="s">
        <v>379</v>
      </c>
      <c r="N84" s="29">
        <f>WORKDAY(LotTracker[[#This Row],[Draft Deadline]],10,)</f>
        <v>43774</v>
      </c>
      <c r="O84" s="36" t="s">
        <v>310</v>
      </c>
      <c r="P84" s="40"/>
      <c r="Q84" s="19"/>
      <c r="R84" s="29">
        <f>WORKDAY(LotTracker[[#This Row],[Draft Deadline]],10,)</f>
        <v>43774</v>
      </c>
      <c r="S84" s="36"/>
      <c r="U84" s="53">
        <f>WORKDAY(LotTracker[[#This Row],[Planned Receipt]],3,)</f>
        <v>43777</v>
      </c>
      <c r="V84" s="79" t="s">
        <v>257</v>
      </c>
      <c r="W84" s="79" t="s">
        <v>380</v>
      </c>
      <c r="X84" s="79">
        <f>WORKDAY(LotTracker[[#This Row],[RECEIVED]],1)</f>
        <v>43910</v>
      </c>
      <c r="Y84" s="79"/>
      <c r="Z84" s="86" t="s">
        <v>381</v>
      </c>
      <c r="AA84" s="65">
        <f>NETWORKDAYS(LotTracker[[#This Row],[Contract Date]],LotTracker[[#This Row],[Actual]])-1</f>
        <v>26</v>
      </c>
      <c r="AB84" s="65">
        <f>NETWORKDAYS(LotTracker[[#This Row],[Eng. Sent]],LotTracker[[#This Row],[Actual Receipt]])</f>
        <v>9</v>
      </c>
      <c r="AC84" s="65">
        <f>NETWORKDAYS(LotTracker[[#This Row],[Plat Sent]],LotTracker[[#This Row],[Actual Receipt2]])</f>
        <v>0</v>
      </c>
      <c r="AD84" s="65">
        <f>NETWORKDAYS(LotTracker[[#This Row],[Contract Date]],LotTracker[[#This Row],[Actual Submit]])-1</f>
        <v>50</v>
      </c>
      <c r="AE84" s="65">
        <f>NETWORKDAYS(LotTracker[[#This Row],[Actual Submit]],LotTracker[[#This Row],[RECEIVED]])</f>
        <v>59</v>
      </c>
      <c r="AF84" s="65">
        <f>NETWORKDAYS(LotTracker[[#This Row],[Contract Date]],LotTracker[[#This Row],[RECEIVED]])</f>
        <v>109</v>
      </c>
    </row>
    <row r="85" spans="1:32" s="4" customFormat="1" ht="17" hidden="1" x14ac:dyDescent="0.2">
      <c r="A85" s="34" t="s">
        <v>50</v>
      </c>
      <c r="B85" s="40" t="s">
        <v>123</v>
      </c>
      <c r="C85" s="11" t="s">
        <v>144</v>
      </c>
      <c r="D85" s="137" t="s">
        <v>326</v>
      </c>
      <c r="E85" s="4" t="s">
        <v>146</v>
      </c>
      <c r="F85" s="4" t="s">
        <v>70</v>
      </c>
      <c r="G85" s="41" t="s">
        <v>382</v>
      </c>
      <c r="H85" s="40" t="s">
        <v>109</v>
      </c>
      <c r="I85" s="29">
        <f>WORKDAY(LotTracker[[#This Row],[Contract Date]],2,)</f>
        <v>43767</v>
      </c>
      <c r="J85" s="20">
        <v>43853</v>
      </c>
      <c r="K85" s="47">
        <v>135</v>
      </c>
      <c r="L85" s="58"/>
      <c r="M85" s="20" t="s">
        <v>311</v>
      </c>
      <c r="N85" s="29">
        <f>WORKDAY(LotTracker[[#This Row],[Draft Deadline]],10,)</f>
        <v>43781</v>
      </c>
      <c r="O85" s="36" t="s">
        <v>383</v>
      </c>
      <c r="P85" s="40"/>
      <c r="Q85" s="19"/>
      <c r="R85" s="29">
        <f>WORKDAY(LotTracker[[#This Row],[Draft Deadline]],10,)</f>
        <v>43781</v>
      </c>
      <c r="S85" s="36"/>
      <c r="U85" s="53">
        <f>WORKDAY(LotTracker[[#This Row],[Planned Receipt]],3,)</f>
        <v>43784</v>
      </c>
      <c r="V85" s="79" t="s">
        <v>384</v>
      </c>
      <c r="W85" s="79" t="s">
        <v>385</v>
      </c>
      <c r="X85" s="79">
        <f>WORKDAY(LotTracker[[#This Row],[RECEIVED]],1)</f>
        <v>43900</v>
      </c>
      <c r="Y85" s="79"/>
      <c r="Z85" s="86"/>
      <c r="AA85" s="65">
        <f>NETWORKDAYS(LotTracker[[#This Row],[Contract Date]],LotTracker[[#This Row],[Actual]])-1</f>
        <v>63</v>
      </c>
      <c r="AB85" s="65">
        <f>NETWORKDAYS(LotTracker[[#This Row],[Eng. Sent]],LotTracker[[#This Row],[Actual Receipt]])</f>
        <v>4</v>
      </c>
      <c r="AC85" s="65">
        <f>NETWORKDAYS(LotTracker[[#This Row],[Plat Sent]],LotTracker[[#This Row],[Actual Receipt2]])</f>
        <v>0</v>
      </c>
      <c r="AD85" s="65">
        <f>NETWORKDAYS(LotTracker[[#This Row],[Contract Date]],LotTracker[[#This Row],[Actual Submit]])-1</f>
        <v>72</v>
      </c>
      <c r="AE85" s="65">
        <f>NETWORKDAYS(LotTracker[[#This Row],[Actual Submit]],LotTracker[[#This Row],[RECEIVED]])</f>
        <v>24</v>
      </c>
      <c r="AF85" s="65">
        <f>NETWORKDAYS(LotTracker[[#This Row],[Contract Date]],LotTracker[[#This Row],[RECEIVED]])</f>
        <v>96</v>
      </c>
    </row>
    <row r="86" spans="1:32" s="4" customFormat="1" ht="17" hidden="1" x14ac:dyDescent="0.2">
      <c r="A86" s="34" t="s">
        <v>50</v>
      </c>
      <c r="B86" s="40" t="s">
        <v>123</v>
      </c>
      <c r="C86" s="11" t="s">
        <v>144</v>
      </c>
      <c r="D86" s="137" t="s">
        <v>386</v>
      </c>
      <c r="E86" s="4" t="s">
        <v>345</v>
      </c>
      <c r="F86" s="4" t="s">
        <v>208</v>
      </c>
      <c r="G86" s="41" t="s">
        <v>299</v>
      </c>
      <c r="H86" s="40" t="s">
        <v>109</v>
      </c>
      <c r="I86" s="29">
        <f>WORKDAY(LotTracker[[#This Row],[Contract Date]],2,)</f>
        <v>43773</v>
      </c>
      <c r="J86" s="20">
        <v>43833</v>
      </c>
      <c r="K86" s="47">
        <v>195</v>
      </c>
      <c r="L86" s="58"/>
      <c r="M86" s="20" t="s">
        <v>387</v>
      </c>
      <c r="N86" s="29">
        <f>WORKDAY(LotTracker[[#This Row],[Draft Deadline]],10,)</f>
        <v>43787</v>
      </c>
      <c r="O86" s="36" t="s">
        <v>327</v>
      </c>
      <c r="P86" s="40"/>
      <c r="Q86" s="19"/>
      <c r="R86" s="29">
        <f>WORKDAY(LotTracker[[#This Row],[Draft Deadline]],10,)</f>
        <v>43787</v>
      </c>
      <c r="S86" s="36"/>
      <c r="U86" s="53">
        <f>WORKDAY(LotTracker[[#This Row],[Planned Receipt]],3,)</f>
        <v>43790</v>
      </c>
      <c r="V86" s="79" t="s">
        <v>348</v>
      </c>
      <c r="W86" s="79" t="s">
        <v>355</v>
      </c>
      <c r="X86" s="79">
        <f>WORKDAY(LotTracker[[#This Row],[RECEIVED]],1)</f>
        <v>43866</v>
      </c>
      <c r="Y86" s="79"/>
      <c r="Z86" s="86"/>
      <c r="AA86" s="65">
        <f>NETWORKDAYS(LotTracker[[#This Row],[Contract Date]],LotTracker[[#This Row],[Actual]])-1</f>
        <v>46</v>
      </c>
      <c r="AB86" s="65">
        <f>NETWORKDAYS(LotTracker[[#This Row],[Eng. Sent]],LotTracker[[#This Row],[Actual Receipt]])</f>
        <v>8</v>
      </c>
      <c r="AC86" s="65">
        <f>NETWORKDAYS(LotTracker[[#This Row],[Plat Sent]],LotTracker[[#This Row],[Actual Receipt2]])</f>
        <v>0</v>
      </c>
      <c r="AD86" s="65">
        <f>NETWORKDAYS(LotTracker[[#This Row],[Contract Date]],LotTracker[[#This Row],[Actual Submit]])-1</f>
        <v>58</v>
      </c>
      <c r="AE86" s="65">
        <f>NETWORKDAYS(LotTracker[[#This Row],[Actual Submit]],LotTracker[[#This Row],[RECEIVED]])</f>
        <v>11</v>
      </c>
      <c r="AF86" s="65">
        <f>NETWORKDAYS(LotTracker[[#This Row],[Contract Date]],LotTracker[[#This Row],[RECEIVED]])</f>
        <v>69</v>
      </c>
    </row>
    <row r="87" spans="1:32" s="4" customFormat="1" ht="17" hidden="1" x14ac:dyDescent="0.2">
      <c r="A87" s="34" t="s">
        <v>50</v>
      </c>
      <c r="B87" s="40" t="s">
        <v>51</v>
      </c>
      <c r="C87" s="11" t="s">
        <v>152</v>
      </c>
      <c r="D87" s="137" t="s">
        <v>308</v>
      </c>
      <c r="E87" s="4" t="s">
        <v>58</v>
      </c>
      <c r="F87" s="4" t="s">
        <v>75</v>
      </c>
      <c r="G87" s="41" t="s">
        <v>299</v>
      </c>
      <c r="H87" s="40" t="s">
        <v>109</v>
      </c>
      <c r="I87" s="29">
        <f>WORKDAY(LotTracker[[#This Row],[Contract Date]],2,)</f>
        <v>43773</v>
      </c>
      <c r="J87" s="20">
        <v>43843</v>
      </c>
      <c r="K87" s="47">
        <v>120</v>
      </c>
      <c r="L87" s="58"/>
      <c r="M87" s="20" t="s">
        <v>327</v>
      </c>
      <c r="N87" s="29">
        <f>WORKDAY(LotTracker[[#This Row],[Draft Deadline]],10,)</f>
        <v>43787</v>
      </c>
      <c r="O87" s="36" t="s">
        <v>328</v>
      </c>
      <c r="P87" s="40"/>
      <c r="Q87" s="19"/>
      <c r="R87" s="29">
        <f>WORKDAY(LotTracker[[#This Row],[Draft Deadline]],10,)</f>
        <v>43787</v>
      </c>
      <c r="S87" s="36"/>
      <c r="U87" s="53">
        <f>WORKDAY(LotTracker[[#This Row],[Planned Receipt]],3,)</f>
        <v>43790</v>
      </c>
      <c r="V87" s="79" t="s">
        <v>329</v>
      </c>
      <c r="W87" s="79" t="s">
        <v>373</v>
      </c>
      <c r="X87" s="79">
        <f>WORKDAY(LotTracker[[#This Row],[RECEIVED]],1)</f>
        <v>43871</v>
      </c>
      <c r="Y87" s="79"/>
      <c r="Z87" s="86"/>
      <c r="AA87" s="65">
        <f>NETWORKDAYS(LotTracker[[#This Row],[Contract Date]],LotTracker[[#This Row],[Actual]])-1</f>
        <v>52</v>
      </c>
      <c r="AB87" s="65">
        <f>NETWORKDAYS(LotTracker[[#This Row],[Eng. Sent]],LotTracker[[#This Row],[Actual Receipt]])</f>
        <v>7</v>
      </c>
      <c r="AC87" s="65">
        <f>NETWORKDAYS(LotTracker[[#This Row],[Plat Sent]],LotTracker[[#This Row],[Actual Receipt2]])</f>
        <v>0</v>
      </c>
      <c r="AD87" s="65">
        <f>NETWORKDAYS(LotTracker[[#This Row],[Contract Date]],LotTracker[[#This Row],[Actual Submit]])-1</f>
        <v>60</v>
      </c>
      <c r="AE87" s="65">
        <f>NETWORKDAYS(LotTracker[[#This Row],[Actual Submit]],LotTracker[[#This Row],[RECEIVED]])</f>
        <v>12</v>
      </c>
      <c r="AF87" s="65">
        <f>NETWORKDAYS(LotTracker[[#This Row],[Contract Date]],LotTracker[[#This Row],[RECEIVED]])</f>
        <v>72</v>
      </c>
    </row>
    <row r="88" spans="1:32" s="4" customFormat="1" ht="17" hidden="1" x14ac:dyDescent="0.2">
      <c r="A88" s="34" t="s">
        <v>50</v>
      </c>
      <c r="B88" s="40" t="s">
        <v>143</v>
      </c>
      <c r="C88" s="11" t="s">
        <v>144</v>
      </c>
      <c r="D88" s="137" t="s">
        <v>388</v>
      </c>
      <c r="E88" s="4" t="s">
        <v>146</v>
      </c>
      <c r="F88" s="4" t="s">
        <v>70</v>
      </c>
      <c r="G88" s="41" t="s">
        <v>305</v>
      </c>
      <c r="H88" s="40" t="s">
        <v>103</v>
      </c>
      <c r="I88" s="29">
        <f>WORKDAY(LotTracker[[#This Row],[Contract Date]],2,)</f>
        <v>43788</v>
      </c>
      <c r="J88" s="20">
        <v>43938</v>
      </c>
      <c r="K88" s="47">
        <v>300</v>
      </c>
      <c r="L88" s="58"/>
      <c r="M88" s="20" t="s">
        <v>171</v>
      </c>
      <c r="N88" s="29">
        <f>WORKDAY(LotTracker[[#This Row],[Draft Deadline]],10,)</f>
        <v>43802</v>
      </c>
      <c r="O88" s="36" t="s">
        <v>389</v>
      </c>
      <c r="P88" s="40"/>
      <c r="Q88" s="19"/>
      <c r="R88" s="29">
        <f>WORKDAY(LotTracker[[#This Row],[Draft Deadline]],10,)</f>
        <v>43802</v>
      </c>
      <c r="S88" s="36"/>
      <c r="U88" s="53">
        <f>WORKDAY(LotTracker[[#This Row],[Planned Receipt]],3,)</f>
        <v>43805</v>
      </c>
      <c r="V88" s="79" t="s">
        <v>390</v>
      </c>
      <c r="W88" s="79" t="s">
        <v>391</v>
      </c>
      <c r="X88" s="79">
        <f>WORKDAY(LotTracker[[#This Row],[RECEIVED]],1)</f>
        <v>43990</v>
      </c>
      <c r="Y88" s="79"/>
      <c r="Z88" s="86"/>
      <c r="AA88" s="65">
        <f>NETWORKDAYS(LotTracker[[#This Row],[Contract Date]],LotTracker[[#This Row],[Actual]])-1</f>
        <v>110</v>
      </c>
      <c r="AB88" s="65">
        <f>NETWORKDAYS(LotTracker[[#This Row],[Eng. Sent]],LotTracker[[#This Row],[Actual Receipt]])</f>
        <v>2</v>
      </c>
      <c r="AC88" s="65">
        <f>NETWORKDAYS(LotTracker[[#This Row],[Plat Sent]],LotTracker[[#This Row],[Actual Receipt2]])</f>
        <v>0</v>
      </c>
      <c r="AD88" s="65">
        <f>NETWORKDAYS(LotTracker[[#This Row],[Contract Date]],LotTracker[[#This Row],[Actual Submit]])-1</f>
        <v>115</v>
      </c>
      <c r="AE88" s="65">
        <f>NETWORKDAYS(LotTracker[[#This Row],[Actual Submit]],LotTracker[[#This Row],[RECEIVED]])</f>
        <v>30</v>
      </c>
      <c r="AF88" s="65">
        <f>NETWORKDAYS(LotTracker[[#This Row],[Contract Date]],LotTracker[[#This Row],[RECEIVED]])</f>
        <v>146</v>
      </c>
    </row>
    <row r="89" spans="1:32" s="4" customFormat="1" ht="17" hidden="1" x14ac:dyDescent="0.2">
      <c r="A89" s="34" t="s">
        <v>50</v>
      </c>
      <c r="B89" s="40" t="s">
        <v>51</v>
      </c>
      <c r="C89" s="11" t="s">
        <v>152</v>
      </c>
      <c r="D89" s="137" t="s">
        <v>392</v>
      </c>
      <c r="E89" s="4" t="s">
        <v>126</v>
      </c>
      <c r="F89" s="4" t="s">
        <v>66</v>
      </c>
      <c r="G89" s="41" t="s">
        <v>393</v>
      </c>
      <c r="H89" s="40" t="s">
        <v>54</v>
      </c>
      <c r="I89" s="29">
        <f>WORKDAY(LotTracker[[#This Row],[Contract Date]],2,)</f>
        <v>43788</v>
      </c>
      <c r="J89" s="20">
        <v>43852</v>
      </c>
      <c r="K89" s="47">
        <v>180</v>
      </c>
      <c r="L89" s="58"/>
      <c r="M89" s="20" t="s">
        <v>328</v>
      </c>
      <c r="N89" s="29">
        <f>WORKDAY(LotTracker[[#This Row],[Draft Deadline]],10,)</f>
        <v>43802</v>
      </c>
      <c r="O89" s="36" t="s">
        <v>292</v>
      </c>
      <c r="P89" s="40"/>
      <c r="Q89" s="19"/>
      <c r="R89" s="29">
        <f>WORKDAY(LotTracker[[#This Row],[Draft Deadline]],10,)</f>
        <v>43802</v>
      </c>
      <c r="S89" s="36"/>
      <c r="U89" s="53">
        <f>WORKDAY(LotTracker[[#This Row],[Planned Receipt]],3,)</f>
        <v>43805</v>
      </c>
      <c r="V89" s="79" t="s">
        <v>292</v>
      </c>
      <c r="W89" s="79" t="s">
        <v>394</v>
      </c>
      <c r="X89" s="79">
        <f>WORKDAY(LotTracker[[#This Row],[RECEIVED]],1)</f>
        <v>43894</v>
      </c>
      <c r="Y89" s="79"/>
      <c r="Z89" s="86"/>
      <c r="AA89" s="65">
        <f>NETWORKDAYS(LotTracker[[#This Row],[Contract Date]],LotTracker[[#This Row],[Actual]])-1</f>
        <v>47</v>
      </c>
      <c r="AB89" s="65">
        <f>NETWORKDAYS(LotTracker[[#This Row],[Eng. Sent]],LotTracker[[#This Row],[Actual Receipt]])</f>
        <v>4</v>
      </c>
      <c r="AC89" s="65">
        <f>NETWORKDAYS(LotTracker[[#This Row],[Plat Sent]],LotTracker[[#This Row],[Actual Receipt2]])</f>
        <v>0</v>
      </c>
      <c r="AD89" s="65">
        <f>NETWORKDAYS(LotTracker[[#This Row],[Contract Date]],LotTracker[[#This Row],[Actual Submit]])-1</f>
        <v>50</v>
      </c>
      <c r="AE89" s="65">
        <f>NETWORKDAYS(LotTracker[[#This Row],[Actual Submit]],LotTracker[[#This Row],[RECEIVED]])</f>
        <v>27</v>
      </c>
      <c r="AF89" s="65">
        <f>NETWORKDAYS(LotTracker[[#This Row],[Contract Date]],LotTracker[[#This Row],[RECEIVED]])</f>
        <v>77</v>
      </c>
    </row>
    <row r="90" spans="1:32" s="4" customFormat="1" ht="17" hidden="1" x14ac:dyDescent="0.2">
      <c r="A90" s="34" t="s">
        <v>50</v>
      </c>
      <c r="B90" s="40" t="s">
        <v>135</v>
      </c>
      <c r="C90" s="11" t="s">
        <v>136</v>
      </c>
      <c r="D90" s="137" t="s">
        <v>395</v>
      </c>
      <c r="E90" s="4" t="s">
        <v>304</v>
      </c>
      <c r="F90" s="4" t="s">
        <v>75</v>
      </c>
      <c r="G90" s="41" t="s">
        <v>396</v>
      </c>
      <c r="H90" s="40" t="s">
        <v>109</v>
      </c>
      <c r="I90" s="29">
        <f>WORKDAY(LotTracker[[#This Row],[Contract Date]],2,)</f>
        <v>43789</v>
      </c>
      <c r="J90" s="20">
        <v>43865</v>
      </c>
      <c r="K90" s="47">
        <v>120</v>
      </c>
      <c r="L90" s="58"/>
      <c r="M90" s="20" t="s">
        <v>355</v>
      </c>
      <c r="N90" s="29">
        <f>WORKDAY(LotTracker[[#This Row],[Draft Deadline]],10,)</f>
        <v>43803</v>
      </c>
      <c r="O90" s="36" t="s">
        <v>373</v>
      </c>
      <c r="P90" s="40"/>
      <c r="Q90" s="19"/>
      <c r="R90" s="29">
        <f>WORKDAY(LotTracker[[#This Row],[Draft Deadline]],10,)</f>
        <v>43803</v>
      </c>
      <c r="S90" s="36"/>
      <c r="U90" s="53">
        <f>WORKDAY(LotTracker[[#This Row],[Planned Receipt]],3,)</f>
        <v>43808</v>
      </c>
      <c r="V90" s="79" t="s">
        <v>149</v>
      </c>
      <c r="W90" s="79" t="s">
        <v>376</v>
      </c>
      <c r="X90" s="79">
        <f>WORKDAY(LotTracker[[#This Row],[RECEIVED]],1)</f>
        <v>43922</v>
      </c>
      <c r="Y90" s="79"/>
      <c r="Z90" s="86"/>
      <c r="AA90" s="65">
        <f>NETWORKDAYS(LotTracker[[#This Row],[Contract Date]],LotTracker[[#This Row],[Actual]])-1</f>
        <v>56</v>
      </c>
      <c r="AB90" s="65">
        <f>NETWORKDAYS(LotTracker[[#This Row],[Eng. Sent]],LotTracker[[#This Row],[Actual Receipt]])</f>
        <v>4</v>
      </c>
      <c r="AC90" s="65">
        <f>NETWORKDAYS(LotTracker[[#This Row],[Plat Sent]],LotTracker[[#This Row],[Actual Receipt2]])</f>
        <v>0</v>
      </c>
      <c r="AD90" s="65">
        <f>NETWORKDAYS(LotTracker[[#This Row],[Contract Date]],LotTracker[[#This Row],[Actual Submit]])-1</f>
        <v>66</v>
      </c>
      <c r="AE90" s="65">
        <f>NETWORKDAYS(LotTracker[[#This Row],[Actual Submit]],LotTracker[[#This Row],[RECEIVED]])</f>
        <v>31</v>
      </c>
      <c r="AF90" s="65">
        <f>NETWORKDAYS(LotTracker[[#This Row],[Contract Date]],LotTracker[[#This Row],[RECEIVED]])</f>
        <v>97</v>
      </c>
    </row>
    <row r="91" spans="1:32" s="12" customFormat="1" ht="17" hidden="1" x14ac:dyDescent="0.2">
      <c r="A91" s="34" t="s">
        <v>50</v>
      </c>
      <c r="B91" s="40" t="s">
        <v>143</v>
      </c>
      <c r="C91" s="11" t="s">
        <v>144</v>
      </c>
      <c r="D91" s="137" t="s">
        <v>308</v>
      </c>
      <c r="E91" s="4" t="s">
        <v>261</v>
      </c>
      <c r="F91" s="4" t="s">
        <v>75</v>
      </c>
      <c r="G91" s="41" t="s">
        <v>250</v>
      </c>
      <c r="H91" s="40" t="s">
        <v>103</v>
      </c>
      <c r="I91" s="29">
        <f>WORKDAY(LotTracker[[#This Row],[Contract Date]],2,)</f>
        <v>43790</v>
      </c>
      <c r="J91" s="20">
        <v>43935</v>
      </c>
      <c r="K91" s="47">
        <v>250</v>
      </c>
      <c r="L91" s="58"/>
      <c r="M91" s="20" t="s">
        <v>150</v>
      </c>
      <c r="N91" s="29">
        <f>WORKDAY(LotTracker[[#This Row],[Draft Deadline]],10,)</f>
        <v>43804</v>
      </c>
      <c r="O91" s="36" t="s">
        <v>171</v>
      </c>
      <c r="P91" s="40"/>
      <c r="Q91" s="19"/>
      <c r="R91" s="29">
        <f>WORKDAY(LotTracker[[#This Row],[Draft Deadline]],10,)</f>
        <v>43804</v>
      </c>
      <c r="S91" s="36"/>
      <c r="T91" s="4"/>
      <c r="U91" s="53">
        <f>WORKDAY(LotTracker[[#This Row],[Planned Receipt]],3,)</f>
        <v>43809</v>
      </c>
      <c r="V91" s="79" t="s">
        <v>397</v>
      </c>
      <c r="W91" s="79" t="s">
        <v>398</v>
      </c>
      <c r="X91" s="79">
        <f>WORKDAY(LotTracker[[#This Row],[RECEIVED]],1)</f>
        <v>43990</v>
      </c>
      <c r="Y91" s="79"/>
      <c r="Z91" s="86"/>
      <c r="AA91" s="65">
        <f>NETWORKDAYS(LotTracker[[#This Row],[Contract Date]],LotTracker[[#This Row],[Actual]])-1</f>
        <v>105</v>
      </c>
      <c r="AB91" s="65">
        <f>NETWORKDAYS(LotTracker[[#This Row],[Eng. Sent]],LotTracker[[#This Row],[Actual Receipt]])</f>
        <v>4</v>
      </c>
      <c r="AC91" s="65">
        <f>NETWORKDAYS(LotTracker[[#This Row],[Plat Sent]],LotTracker[[#This Row],[Actual Receipt2]])</f>
        <v>0</v>
      </c>
      <c r="AD91" s="65">
        <f>NETWORKDAYS(LotTracker[[#This Row],[Contract Date]],LotTracker[[#This Row],[Actual Submit]])-1</f>
        <v>114</v>
      </c>
      <c r="AE91" s="65">
        <f>NETWORKDAYS(LotTracker[[#This Row],[Actual Submit]],LotTracker[[#This Row],[RECEIVED]])</f>
        <v>30</v>
      </c>
      <c r="AF91" s="65">
        <f>NETWORKDAYS(LotTracker[[#This Row],[Contract Date]],LotTracker[[#This Row],[RECEIVED]])</f>
        <v>144</v>
      </c>
    </row>
    <row r="92" spans="1:32" s="4" customFormat="1" ht="21" hidden="1" customHeight="1" x14ac:dyDescent="0.2">
      <c r="A92" s="34" t="s">
        <v>50</v>
      </c>
      <c r="B92" s="40" t="s">
        <v>143</v>
      </c>
      <c r="C92" s="11" t="s">
        <v>144</v>
      </c>
      <c r="D92" s="137" t="s">
        <v>371</v>
      </c>
      <c r="E92" s="4" t="s">
        <v>159</v>
      </c>
      <c r="F92" s="4" t="s">
        <v>160</v>
      </c>
      <c r="G92" s="41" t="s">
        <v>399</v>
      </c>
      <c r="H92" s="40" t="s">
        <v>109</v>
      </c>
      <c r="I92" s="29">
        <f>WORKDAY(LotTracker[[#This Row],[Contract Date]],2,)</f>
        <v>43795</v>
      </c>
      <c r="J92" s="20">
        <v>43936</v>
      </c>
      <c r="K92" s="47">
        <v>210</v>
      </c>
      <c r="L92" s="58"/>
      <c r="M92" s="20" t="s">
        <v>400</v>
      </c>
      <c r="N92" s="29">
        <f>WORKDAY(LotTracker[[#This Row],[Draft Deadline]],10,)</f>
        <v>43809</v>
      </c>
      <c r="O92" s="36" t="s">
        <v>401</v>
      </c>
      <c r="P92" s="40"/>
      <c r="Q92" s="19"/>
      <c r="R92" s="29">
        <f>WORKDAY(LotTracker[[#This Row],[Draft Deadline]],10,)</f>
        <v>43809</v>
      </c>
      <c r="S92" s="36"/>
      <c r="U92" s="53">
        <f>WORKDAY(LotTracker[[#This Row],[Planned Receipt]],3,)</f>
        <v>43812</v>
      </c>
      <c r="V92" s="79" t="s">
        <v>296</v>
      </c>
      <c r="W92" s="79" t="s">
        <v>402</v>
      </c>
      <c r="X92" s="79">
        <f>WORKDAY(LotTracker[[#This Row],[RECEIVED]],1)</f>
        <v>44019</v>
      </c>
      <c r="Y92" s="79"/>
      <c r="Z92" s="86"/>
      <c r="AA92" s="65">
        <f>NETWORKDAYS(LotTracker[[#This Row],[Contract Date]],LotTracker[[#This Row],[Actual]])-1</f>
        <v>102</v>
      </c>
      <c r="AB92" s="65">
        <f>NETWORKDAYS(LotTracker[[#This Row],[Eng. Sent]],LotTracker[[#This Row],[Actual Receipt]])</f>
        <v>6</v>
      </c>
      <c r="AC92" s="65">
        <f>NETWORKDAYS(LotTracker[[#This Row],[Plat Sent]],LotTracker[[#This Row],[Actual Receipt2]])</f>
        <v>0</v>
      </c>
      <c r="AD92" s="65">
        <f>NETWORKDAYS(LotTracker[[#This Row],[Contract Date]],LotTracker[[#This Row],[Actual Submit]])-1</f>
        <v>109</v>
      </c>
      <c r="AE92" s="65">
        <f>NETWORKDAYS(LotTracker[[#This Row],[Actual Submit]],LotTracker[[#This Row],[RECEIVED]])</f>
        <v>52</v>
      </c>
      <c r="AF92" s="65">
        <f>NETWORKDAYS(LotTracker[[#This Row],[Contract Date]],LotTracker[[#This Row],[RECEIVED]])</f>
        <v>161</v>
      </c>
    </row>
    <row r="93" spans="1:32" s="14" customFormat="1" ht="17" hidden="1" x14ac:dyDescent="0.2">
      <c r="A93" s="34" t="s">
        <v>50</v>
      </c>
      <c r="B93" s="40" t="s">
        <v>51</v>
      </c>
      <c r="C93" s="11" t="s">
        <v>152</v>
      </c>
      <c r="D93" s="137" t="s">
        <v>144</v>
      </c>
      <c r="E93" s="4" t="s">
        <v>58</v>
      </c>
      <c r="F93" s="4" t="s">
        <v>75</v>
      </c>
      <c r="G93" s="41" t="s">
        <v>403</v>
      </c>
      <c r="H93" s="40" t="s">
        <v>54</v>
      </c>
      <c r="I93" s="29">
        <f>WORKDAY(LotTracker[[#This Row],[Contract Date]],2,)</f>
        <v>43796</v>
      </c>
      <c r="J93" s="20">
        <v>43859</v>
      </c>
      <c r="K93" s="47">
        <v>240</v>
      </c>
      <c r="L93" s="58"/>
      <c r="M93" s="20" t="s">
        <v>383</v>
      </c>
      <c r="N93" s="29">
        <f>WORKDAY(LotTracker[[#This Row],[Draft Deadline]],10,)</f>
        <v>43810</v>
      </c>
      <c r="O93" s="36" t="s">
        <v>384</v>
      </c>
      <c r="P93" s="40"/>
      <c r="Q93" s="19"/>
      <c r="R93" s="29">
        <f>WORKDAY(LotTracker[[#This Row],[Draft Deadline]],10,)</f>
        <v>43810</v>
      </c>
      <c r="S93" s="36"/>
      <c r="T93" s="4"/>
      <c r="U93" s="53">
        <f>WORKDAY(LotTracker[[#This Row],[Planned Receipt]],3,)</f>
        <v>43815</v>
      </c>
      <c r="V93" s="79" t="s">
        <v>384</v>
      </c>
      <c r="W93" s="79" t="s">
        <v>349</v>
      </c>
      <c r="X93" s="79">
        <f>WORKDAY(LotTracker[[#This Row],[RECEIVED]],1)</f>
        <v>43889</v>
      </c>
      <c r="Y93" s="79"/>
      <c r="Z93" s="86"/>
      <c r="AA93" s="65">
        <f>NETWORKDAYS(LotTracker[[#This Row],[Contract Date]],LotTracker[[#This Row],[Actual]])-1</f>
        <v>47</v>
      </c>
      <c r="AB93" s="65">
        <f>NETWORKDAYS(LotTracker[[#This Row],[Eng. Sent]],LotTracker[[#This Row],[Actual Receipt]])</f>
        <v>6</v>
      </c>
      <c r="AC93" s="65">
        <f>NETWORKDAYS(LotTracker[[#This Row],[Plat Sent]],LotTracker[[#This Row],[Actual Receipt2]])</f>
        <v>0</v>
      </c>
      <c r="AD93" s="65">
        <f>NETWORKDAYS(LotTracker[[#This Row],[Contract Date]],LotTracker[[#This Row],[Actual Submit]])-1</f>
        <v>52</v>
      </c>
      <c r="AE93" s="65">
        <f>NETWORKDAYS(LotTracker[[#This Row],[Actual Submit]],LotTracker[[#This Row],[RECEIVED]])</f>
        <v>17</v>
      </c>
      <c r="AF93" s="65">
        <f>NETWORKDAYS(LotTracker[[#This Row],[Contract Date]],LotTracker[[#This Row],[RECEIVED]])</f>
        <v>69</v>
      </c>
    </row>
    <row r="94" spans="1:32" s="4" customFormat="1" ht="17" hidden="1" x14ac:dyDescent="0.2">
      <c r="A94" s="34" t="s">
        <v>50</v>
      </c>
      <c r="B94" s="40" t="s">
        <v>135</v>
      </c>
      <c r="C94" s="11" t="s">
        <v>136</v>
      </c>
      <c r="D94" s="137" t="s">
        <v>388</v>
      </c>
      <c r="E94" s="4" t="s">
        <v>331</v>
      </c>
      <c r="F94" s="4" t="s">
        <v>332</v>
      </c>
      <c r="G94" s="41" t="s">
        <v>404</v>
      </c>
      <c r="H94" s="40" t="s">
        <v>109</v>
      </c>
      <c r="I94" s="29">
        <f>WORKDAY(LotTracker[[#This Row],[Contract Date]],2,)</f>
        <v>43802</v>
      </c>
      <c r="J94" s="20">
        <v>43907</v>
      </c>
      <c r="K94" s="47">
        <v>225</v>
      </c>
      <c r="L94" s="58"/>
      <c r="M94" s="20" t="s">
        <v>239</v>
      </c>
      <c r="N94" s="29">
        <f>WORKDAY(LotTracker[[#This Row],[Draft Deadline]],10,)</f>
        <v>43816</v>
      </c>
      <c r="O94" s="36" t="s">
        <v>405</v>
      </c>
      <c r="P94" s="40"/>
      <c r="Q94" s="19"/>
      <c r="R94" s="29">
        <f>WORKDAY(LotTracker[[#This Row],[Draft Deadline]],10,)</f>
        <v>43816</v>
      </c>
      <c r="S94" s="36"/>
      <c r="U94" s="53">
        <f>WORKDAY(LotTracker[[#This Row],[Planned Receipt]],3,)</f>
        <v>43819</v>
      </c>
      <c r="V94" s="79" t="s">
        <v>406</v>
      </c>
      <c r="W94" s="79" t="s">
        <v>407</v>
      </c>
      <c r="X94" s="79">
        <f>WORKDAY(LotTracker[[#This Row],[RECEIVED]],1)</f>
        <v>43962</v>
      </c>
      <c r="Y94" s="79"/>
      <c r="Z94" s="86"/>
      <c r="AA94" s="65">
        <f>NETWORKDAYS(LotTracker[[#This Row],[Contract Date]],LotTracker[[#This Row],[Actual]])-1</f>
        <v>77</v>
      </c>
      <c r="AB94" s="65">
        <f>NETWORKDAYS(LotTracker[[#This Row],[Eng. Sent]],LotTracker[[#This Row],[Actual Receipt]])</f>
        <v>5</v>
      </c>
      <c r="AC94" s="65">
        <f>NETWORKDAYS(LotTracker[[#This Row],[Plat Sent]],LotTracker[[#This Row],[Actual Receipt2]])</f>
        <v>0</v>
      </c>
      <c r="AD94" s="65">
        <f>NETWORKDAYS(LotTracker[[#This Row],[Contract Date]],LotTracker[[#This Row],[Actual Submit]])-1</f>
        <v>88</v>
      </c>
      <c r="AE94" s="65">
        <f>NETWORKDAYS(LotTracker[[#This Row],[Actual Submit]],LotTracker[[#This Row],[RECEIVED]])</f>
        <v>28</v>
      </c>
      <c r="AF94" s="65">
        <f>NETWORKDAYS(LotTracker[[#This Row],[Contract Date]],LotTracker[[#This Row],[RECEIVED]])</f>
        <v>116</v>
      </c>
    </row>
    <row r="95" spans="1:32" s="4" customFormat="1" ht="17" hidden="1" x14ac:dyDescent="0.2">
      <c r="A95" s="34" t="s">
        <v>50</v>
      </c>
      <c r="B95" s="40" t="s">
        <v>135</v>
      </c>
      <c r="C95" s="11" t="s">
        <v>136</v>
      </c>
      <c r="D95" s="137" t="s">
        <v>408</v>
      </c>
      <c r="E95" s="4" t="s">
        <v>409</v>
      </c>
      <c r="F95" s="4" t="s">
        <v>75</v>
      </c>
      <c r="G95" s="41" t="s">
        <v>410</v>
      </c>
      <c r="H95" s="40" t="s">
        <v>109</v>
      </c>
      <c r="I95" s="29">
        <f>WORKDAY(LotTracker[[#This Row],[Contract Date]],2,)</f>
        <v>43802</v>
      </c>
      <c r="J95" s="20">
        <v>43909</v>
      </c>
      <c r="K95" s="47">
        <v>255</v>
      </c>
      <c r="L95" s="58"/>
      <c r="M95" s="20" t="s">
        <v>380</v>
      </c>
      <c r="N95" s="29">
        <f>WORKDAY(LotTracker[[#This Row],[Draft Deadline]],10,)</f>
        <v>43816</v>
      </c>
      <c r="O95" s="36" t="s">
        <v>411</v>
      </c>
      <c r="P95" s="40"/>
      <c r="Q95" s="19"/>
      <c r="R95" s="29">
        <f>WORKDAY(LotTracker[[#This Row],[Draft Deadline]],10,)</f>
        <v>43816</v>
      </c>
      <c r="S95" s="36"/>
      <c r="U95" s="53">
        <f>WORKDAY(LotTracker[[#This Row],[Planned Receipt]],3,)</f>
        <v>43819</v>
      </c>
      <c r="V95" s="79" t="s">
        <v>406</v>
      </c>
      <c r="W95" s="79" t="s">
        <v>412</v>
      </c>
      <c r="X95" s="79">
        <f>WORKDAY(LotTracker[[#This Row],[RECEIVED]],1)</f>
        <v>43964</v>
      </c>
      <c r="Y95" s="79"/>
      <c r="Z95" s="86"/>
      <c r="AA95" s="65">
        <f>NETWORKDAYS(LotTracker[[#This Row],[Contract Date]],LotTracker[[#This Row],[Actual]])-1</f>
        <v>78</v>
      </c>
      <c r="AB95" s="65">
        <f>NETWORKDAYS(LotTracker[[#This Row],[Eng. Sent]],LotTracker[[#This Row],[Actual Receipt]])</f>
        <v>5</v>
      </c>
      <c r="AC95" s="65">
        <f>NETWORKDAYS(LotTracker[[#This Row],[Plat Sent]],LotTracker[[#This Row],[Actual Receipt2]])</f>
        <v>0</v>
      </c>
      <c r="AD95" s="65">
        <f>NETWORKDAYS(LotTracker[[#This Row],[Contract Date]],LotTracker[[#This Row],[Actual Submit]])-1</f>
        <v>87</v>
      </c>
      <c r="AE95" s="65">
        <f>NETWORKDAYS(LotTracker[[#This Row],[Actual Submit]],LotTracker[[#This Row],[RECEIVED]])</f>
        <v>30</v>
      </c>
      <c r="AF95" s="65">
        <f>NETWORKDAYS(LotTracker[[#This Row],[Contract Date]],LotTracker[[#This Row],[RECEIVED]])</f>
        <v>117</v>
      </c>
    </row>
    <row r="96" spans="1:32" s="4" customFormat="1" ht="17" hidden="1" x14ac:dyDescent="0.2">
      <c r="A96" s="34" t="s">
        <v>50</v>
      </c>
      <c r="B96" s="40" t="s">
        <v>51</v>
      </c>
      <c r="C96" s="11" t="s">
        <v>152</v>
      </c>
      <c r="D96" s="137" t="s">
        <v>413</v>
      </c>
      <c r="E96" s="4" t="s">
        <v>146</v>
      </c>
      <c r="F96" s="4" t="s">
        <v>75</v>
      </c>
      <c r="G96" s="41" t="s">
        <v>232</v>
      </c>
      <c r="H96" s="40" t="s">
        <v>109</v>
      </c>
      <c r="I96" s="29">
        <f>WORKDAY(LotTracker[[#This Row],[Contract Date]],2,)</f>
        <v>43815</v>
      </c>
      <c r="J96" s="20">
        <v>43852</v>
      </c>
      <c r="K96" s="47">
        <v>150</v>
      </c>
      <c r="L96" s="58"/>
      <c r="M96" s="20" t="s">
        <v>329</v>
      </c>
      <c r="N96" s="29">
        <f>WORKDAY(LotTracker[[#This Row],[Draft Deadline]],10,)</f>
        <v>43829</v>
      </c>
      <c r="O96" s="36" t="s">
        <v>292</v>
      </c>
      <c r="P96" s="40"/>
      <c r="Q96" s="19"/>
      <c r="R96" s="29">
        <f>WORKDAY(LotTracker[[#This Row],[Draft Deadline]],10,)</f>
        <v>43829</v>
      </c>
      <c r="S96" s="36"/>
      <c r="U96" s="53">
        <f>WORKDAY(LotTracker[[#This Row],[Planned Receipt]],3,)</f>
        <v>43832</v>
      </c>
      <c r="V96" s="79" t="s">
        <v>414</v>
      </c>
      <c r="W96" s="79" t="s">
        <v>394</v>
      </c>
      <c r="X96" s="79">
        <f>WORKDAY(LotTracker[[#This Row],[RECEIVED]],1)</f>
        <v>43894</v>
      </c>
      <c r="Y96" s="79"/>
      <c r="Z96" s="86"/>
      <c r="AA96" s="65">
        <f>NETWORKDAYS(LotTracker[[#This Row],[Contract Date]],LotTracker[[#This Row],[Actual]])-1</f>
        <v>29</v>
      </c>
      <c r="AB96" s="65">
        <f>NETWORKDAYS(LotTracker[[#This Row],[Eng. Sent]],LotTracker[[#This Row],[Actual Receipt]])</f>
        <v>3</v>
      </c>
      <c r="AC96" s="65">
        <f>NETWORKDAYS(LotTracker[[#This Row],[Plat Sent]],LotTracker[[#This Row],[Actual Receipt2]])</f>
        <v>0</v>
      </c>
      <c r="AD96" s="65">
        <f>NETWORKDAYS(LotTracker[[#This Row],[Contract Date]],LotTracker[[#This Row],[Actual Submit]])-1</f>
        <v>35</v>
      </c>
      <c r="AE96" s="65">
        <f>NETWORKDAYS(LotTracker[[#This Row],[Actual Submit]],LotTracker[[#This Row],[RECEIVED]])</f>
        <v>24</v>
      </c>
      <c r="AF96" s="65">
        <f>NETWORKDAYS(LotTracker[[#This Row],[Contract Date]],LotTracker[[#This Row],[RECEIVED]])</f>
        <v>59</v>
      </c>
    </row>
    <row r="97" spans="1:32" s="12" customFormat="1" ht="17" hidden="1" x14ac:dyDescent="0.2">
      <c r="A97" s="34" t="s">
        <v>50</v>
      </c>
      <c r="B97" s="40" t="s">
        <v>51</v>
      </c>
      <c r="C97" s="11"/>
      <c r="D97" s="137" t="s">
        <v>415</v>
      </c>
      <c r="E97" s="4" t="s">
        <v>65</v>
      </c>
      <c r="F97" s="4" t="s">
        <v>75</v>
      </c>
      <c r="G97" s="41">
        <v>43826</v>
      </c>
      <c r="H97" s="40" t="s">
        <v>109</v>
      </c>
      <c r="I97" s="29">
        <f>WORKDAY(LotTracker[[#This Row],[Contract Date]],2,)</f>
        <v>43830</v>
      </c>
      <c r="J97" s="20">
        <v>43508</v>
      </c>
      <c r="K97" s="47">
        <v>480</v>
      </c>
      <c r="L97" s="58"/>
      <c r="M97" s="20" t="s">
        <v>110</v>
      </c>
      <c r="N97" s="29">
        <f>WORKDAY(LotTracker[[#This Row],[Draft Deadline]],10,)</f>
        <v>43844</v>
      </c>
      <c r="O97" s="36">
        <v>43529</v>
      </c>
      <c r="P97" s="40"/>
      <c r="Q97" s="19"/>
      <c r="R97" s="29">
        <f>WORKDAY(LotTracker[[#This Row],[Draft Deadline]],10,)</f>
        <v>43844</v>
      </c>
      <c r="S97" s="36"/>
      <c r="T97" s="19"/>
      <c r="U97" s="53">
        <f>WORKDAY(LotTracker[[#This Row],[Planned Receipt]],3,)</f>
        <v>43847</v>
      </c>
      <c r="V97" s="79" t="s">
        <v>129</v>
      </c>
      <c r="W97" s="79">
        <v>43606</v>
      </c>
      <c r="X97" s="79">
        <f>WORKDAY(LotTracker[[#This Row],[RECEIVED]],1)</f>
        <v>43607</v>
      </c>
      <c r="Y97" s="79"/>
      <c r="Z97" s="85" t="s">
        <v>416</v>
      </c>
      <c r="AA97" s="65">
        <f>NETWORKDAYS(LotTracker[[#This Row],[Contract Date]],LotTracker[[#This Row],[Actual]])-1</f>
        <v>-230</v>
      </c>
      <c r="AB97" s="65">
        <f>NETWORKDAYS(LotTracker[[#This Row],[Eng. Sent]],LotTracker[[#This Row],[Actual Receipt]])</f>
        <v>12</v>
      </c>
      <c r="AC97" s="65">
        <f>NETWORKDAYS(LotTracker[[#This Row],[Plat Sent]],LotTracker[[#This Row],[Actual Receipt2]])</f>
        <v>0</v>
      </c>
      <c r="AD97" s="65">
        <f>NETWORKDAYS(LotTracker[[#This Row],[Contract Date]],LotTracker[[#This Row],[Actual Submit]])-1</f>
        <v>-189</v>
      </c>
      <c r="AE97" s="65">
        <f>NETWORKDAYS(LotTracker[[#This Row],[Actual Submit]],LotTracker[[#This Row],[RECEIVED]])</f>
        <v>30</v>
      </c>
      <c r="AF97" s="65">
        <f>NETWORKDAYS(LotTracker[[#This Row],[Contract Date]],LotTracker[[#This Row],[RECEIVED]])</f>
        <v>-159</v>
      </c>
    </row>
    <row r="98" spans="1:32" s="4" customFormat="1" ht="17" hidden="1" x14ac:dyDescent="0.2">
      <c r="A98" s="34" t="s">
        <v>50</v>
      </c>
      <c r="B98" s="40" t="s">
        <v>51</v>
      </c>
      <c r="C98" s="11" t="s">
        <v>152</v>
      </c>
      <c r="D98" s="137" t="s">
        <v>417</v>
      </c>
      <c r="E98" s="4" t="s">
        <v>106</v>
      </c>
      <c r="F98" s="4" t="s">
        <v>75</v>
      </c>
      <c r="G98" s="41" t="s">
        <v>418</v>
      </c>
      <c r="H98" s="40" t="s">
        <v>109</v>
      </c>
      <c r="I98" s="29">
        <f>WORKDAY(LotTracker[[#This Row],[Contract Date]],2,)</f>
        <v>43830</v>
      </c>
      <c r="J98" s="20">
        <v>43846</v>
      </c>
      <c r="K98" s="47">
        <v>210</v>
      </c>
      <c r="L98" s="58"/>
      <c r="M98" s="20" t="s">
        <v>328</v>
      </c>
      <c r="N98" s="29">
        <f>WORKDAY(LotTracker[[#This Row],[Draft Deadline]],10,)</f>
        <v>43844</v>
      </c>
      <c r="O98" s="36" t="s">
        <v>419</v>
      </c>
      <c r="P98" s="40"/>
      <c r="Q98" s="19"/>
      <c r="R98" s="29">
        <f>WORKDAY(LotTracker[[#This Row],[Draft Deadline]],10,)</f>
        <v>43844</v>
      </c>
      <c r="S98" s="36"/>
      <c r="U98" s="53">
        <f>WORKDAY(LotTracker[[#This Row],[Planned Receipt]],3,)</f>
        <v>43847</v>
      </c>
      <c r="V98" s="79" t="s">
        <v>414</v>
      </c>
      <c r="W98" s="79" t="s">
        <v>349</v>
      </c>
      <c r="X98" s="79">
        <f>WORKDAY(LotTracker[[#This Row],[RECEIVED]],1)</f>
        <v>43889</v>
      </c>
      <c r="Y98" s="79"/>
      <c r="Z98" s="86"/>
      <c r="AA98" s="65">
        <f>NETWORKDAYS(LotTracker[[#This Row],[Contract Date]],LotTracker[[#This Row],[Actual]])-1</f>
        <v>13</v>
      </c>
      <c r="AB98" s="65">
        <f>NETWORKDAYS(LotTracker[[#This Row],[Eng. Sent]],LotTracker[[#This Row],[Actual Receipt]])</f>
        <v>5</v>
      </c>
      <c r="AC98" s="65">
        <f>NETWORKDAYS(LotTracker[[#This Row],[Plat Sent]],LotTracker[[#This Row],[Actual Receipt2]])</f>
        <v>0</v>
      </c>
      <c r="AD98" s="65">
        <f>NETWORKDAYS(LotTracker[[#This Row],[Contract Date]],LotTracker[[#This Row],[Actual Submit]])-1</f>
        <v>23</v>
      </c>
      <c r="AE98" s="65">
        <f>NETWORKDAYS(LotTracker[[#This Row],[Actual Submit]],LotTracker[[#This Row],[RECEIVED]])</f>
        <v>21</v>
      </c>
      <c r="AF98" s="65">
        <f>NETWORKDAYS(LotTracker[[#This Row],[Contract Date]],LotTracker[[#This Row],[RECEIVED]])</f>
        <v>44</v>
      </c>
    </row>
    <row r="99" spans="1:32" s="4" customFormat="1" ht="17" hidden="1" x14ac:dyDescent="0.2">
      <c r="A99" s="34" t="s">
        <v>50</v>
      </c>
      <c r="B99" s="40" t="s">
        <v>143</v>
      </c>
      <c r="C99" s="11" t="s">
        <v>144</v>
      </c>
      <c r="D99" s="137" t="s">
        <v>420</v>
      </c>
      <c r="E99" s="4" t="s">
        <v>146</v>
      </c>
      <c r="F99" s="4" t="s">
        <v>66</v>
      </c>
      <c r="G99" s="41" t="s">
        <v>339</v>
      </c>
      <c r="H99" s="40" t="s">
        <v>103</v>
      </c>
      <c r="I99" s="29">
        <f>WORKDAY(LotTracker[[#This Row],[Contract Date]],2,)</f>
        <v>43832</v>
      </c>
      <c r="J99" s="20">
        <v>43938</v>
      </c>
      <c r="K99" s="47">
        <v>300</v>
      </c>
      <c r="L99" s="58"/>
      <c r="M99" s="20" t="s">
        <v>171</v>
      </c>
      <c r="N99" s="29">
        <f>WORKDAY(LotTracker[[#This Row],[Draft Deadline]],10,)</f>
        <v>43846</v>
      </c>
      <c r="O99" s="36" t="s">
        <v>421</v>
      </c>
      <c r="P99" s="40"/>
      <c r="Q99" s="19"/>
      <c r="R99" s="29">
        <f>WORKDAY(LotTracker[[#This Row],[Draft Deadline]],10,)</f>
        <v>43846</v>
      </c>
      <c r="S99" s="36"/>
      <c r="U99" s="53">
        <f>WORKDAY(LotTracker[[#This Row],[Planned Receipt]],3,)</f>
        <v>43851</v>
      </c>
      <c r="V99" s="79" t="s">
        <v>422</v>
      </c>
      <c r="W99" s="79" t="s">
        <v>423</v>
      </c>
      <c r="X99" s="79">
        <f>WORKDAY(LotTracker[[#This Row],[RECEIVED]],1)</f>
        <v>43987</v>
      </c>
      <c r="Y99" s="79"/>
      <c r="Z99" s="86"/>
      <c r="AA99" s="65">
        <f>NETWORKDAYS(LotTracker[[#This Row],[Contract Date]],LotTracker[[#This Row],[Actual]])-1</f>
        <v>78</v>
      </c>
      <c r="AB99" s="65">
        <f>NETWORKDAYS(LotTracker[[#This Row],[Eng. Sent]],LotTracker[[#This Row],[Actual Receipt]])</f>
        <v>5</v>
      </c>
      <c r="AC99" s="65">
        <f>NETWORKDAYS(LotTracker[[#This Row],[Plat Sent]],LotTracker[[#This Row],[Actual Receipt2]])</f>
        <v>0</v>
      </c>
      <c r="AD99" s="65">
        <f>NETWORKDAYS(LotTracker[[#This Row],[Contract Date]],LotTracker[[#This Row],[Actual Submit]])-1</f>
        <v>83</v>
      </c>
      <c r="AE99" s="65">
        <f>NETWORKDAYS(LotTracker[[#This Row],[Actual Submit]],LotTracker[[#This Row],[RECEIVED]])</f>
        <v>29</v>
      </c>
      <c r="AF99" s="65">
        <f>NETWORKDAYS(LotTracker[[#This Row],[Contract Date]],LotTracker[[#This Row],[RECEIVED]])</f>
        <v>113</v>
      </c>
    </row>
    <row r="100" spans="1:32" s="4" customFormat="1" ht="17" hidden="1" x14ac:dyDescent="0.2">
      <c r="A100" s="34" t="s">
        <v>50</v>
      </c>
      <c r="B100" s="40" t="s">
        <v>123</v>
      </c>
      <c r="C100" s="11" t="s">
        <v>144</v>
      </c>
      <c r="D100" s="137" t="s">
        <v>228</v>
      </c>
      <c r="E100" s="4" t="s">
        <v>138</v>
      </c>
      <c r="F100" s="4" t="s">
        <v>66</v>
      </c>
      <c r="G100" s="41" t="s">
        <v>424</v>
      </c>
      <c r="H100" s="40" t="s">
        <v>109</v>
      </c>
      <c r="I100" s="29">
        <f>WORKDAY(LotTracker[[#This Row],[Contract Date]],2,)</f>
        <v>43837</v>
      </c>
      <c r="J100" s="20">
        <v>43858</v>
      </c>
      <c r="K100" s="47">
        <v>180</v>
      </c>
      <c r="L100" s="58"/>
      <c r="M100" s="20" t="s">
        <v>383</v>
      </c>
      <c r="N100" s="29">
        <f>WORKDAY(LotTracker[[#This Row],[Draft Deadline]],10,)</f>
        <v>43851</v>
      </c>
      <c r="O100" s="36" t="s">
        <v>355</v>
      </c>
      <c r="P100" s="40"/>
      <c r="Q100" s="19"/>
      <c r="R100" s="29">
        <f>WORKDAY(LotTracker[[#This Row],[Draft Deadline]],10,)</f>
        <v>43851</v>
      </c>
      <c r="S100" s="36"/>
      <c r="U100" s="53">
        <f>WORKDAY(LotTracker[[#This Row],[Planned Receipt]],3,)</f>
        <v>43854</v>
      </c>
      <c r="V100" s="79" t="s">
        <v>384</v>
      </c>
      <c r="W100" s="79" t="s">
        <v>385</v>
      </c>
      <c r="X100" s="79">
        <f>WORKDAY(LotTracker[[#This Row],[RECEIVED]],1)</f>
        <v>43900</v>
      </c>
      <c r="Y100" s="79"/>
      <c r="Z100" s="86"/>
      <c r="AA100" s="65">
        <f>NETWORKDAYS(LotTracker[[#This Row],[Contract Date]],LotTracker[[#This Row],[Actual]])-1</f>
        <v>16</v>
      </c>
      <c r="AB100" s="65">
        <f>NETWORKDAYS(LotTracker[[#This Row],[Eng. Sent]],LotTracker[[#This Row],[Actual Receipt]])</f>
        <v>5</v>
      </c>
      <c r="AC100" s="65">
        <f>NETWORKDAYS(LotTracker[[#This Row],[Plat Sent]],LotTracker[[#This Row],[Actual Receipt2]])</f>
        <v>0</v>
      </c>
      <c r="AD100" s="65">
        <f>NETWORKDAYS(LotTracker[[#This Row],[Contract Date]],LotTracker[[#This Row],[Actual Submit]])-1</f>
        <v>22</v>
      </c>
      <c r="AE100" s="65">
        <f>NETWORKDAYS(LotTracker[[#This Row],[Actual Submit]],LotTracker[[#This Row],[RECEIVED]])</f>
        <v>24</v>
      </c>
      <c r="AF100" s="65">
        <f>NETWORKDAYS(LotTracker[[#This Row],[Contract Date]],LotTracker[[#This Row],[RECEIVED]])</f>
        <v>46</v>
      </c>
    </row>
    <row r="101" spans="1:32" s="4" customFormat="1" ht="17" hidden="1" x14ac:dyDescent="0.2">
      <c r="A101" s="34" t="s">
        <v>50</v>
      </c>
      <c r="B101" s="40" t="s">
        <v>51</v>
      </c>
      <c r="C101" s="11" t="s">
        <v>425</v>
      </c>
      <c r="D101" s="137" t="s">
        <v>386</v>
      </c>
      <c r="E101" s="4" t="s">
        <v>146</v>
      </c>
      <c r="F101" s="4" t="s">
        <v>184</v>
      </c>
      <c r="G101" s="41" t="s">
        <v>343</v>
      </c>
      <c r="H101" s="40" t="s">
        <v>103</v>
      </c>
      <c r="I101" s="29">
        <f>WORKDAY(LotTracker[[#This Row],[Contract Date]],2,)</f>
        <v>43851</v>
      </c>
      <c r="J101" s="20">
        <v>43920</v>
      </c>
      <c r="K101" s="47">
        <v>250</v>
      </c>
      <c r="L101" s="58"/>
      <c r="M101" s="20" t="s">
        <v>376</v>
      </c>
      <c r="N101" s="29">
        <f>WORKDAY(LotTracker[[#This Row],[Draft Deadline]],10,)</f>
        <v>43865</v>
      </c>
      <c r="O101" s="36"/>
      <c r="P101" s="40"/>
      <c r="Q101" s="19"/>
      <c r="R101" s="29">
        <f>WORKDAY(LotTracker[[#This Row],[Draft Deadline]],10,)</f>
        <v>43865</v>
      </c>
      <c r="S101" s="36"/>
      <c r="U101" s="53">
        <f>WORKDAY(LotTracker[[#This Row],[Planned Receipt]],3,)</f>
        <v>43868</v>
      </c>
      <c r="V101" s="79"/>
      <c r="W101" s="79"/>
      <c r="X101" s="79">
        <f>WORKDAY(LotTracker[[#This Row],[RECEIVED]],1)</f>
        <v>2</v>
      </c>
      <c r="Y101" s="79"/>
      <c r="Z101" s="86"/>
      <c r="AA101" s="65">
        <f>NETWORKDAYS(LotTracker[[#This Row],[Contract Date]],LotTracker[[#This Row],[Actual]])-1</f>
        <v>51</v>
      </c>
      <c r="AB101" s="65">
        <f>NETWORKDAYS(LotTracker[[#This Row],[Eng. Sent]],LotTracker[[#This Row],[Actual Receipt]])</f>
        <v>-31372</v>
      </c>
      <c r="AC101" s="65">
        <f>NETWORKDAYS(LotTracker[[#This Row],[Plat Sent]],LotTracker[[#This Row],[Actual Receipt2]])</f>
        <v>0</v>
      </c>
      <c r="AD101" s="65">
        <f>NETWORKDAYS(LotTracker[[#This Row],[Contract Date]],LotTracker[[#This Row],[Actual Submit]])-1</f>
        <v>-31321</v>
      </c>
      <c r="AE101" s="65">
        <f>NETWORKDAYS(LotTracker[[#This Row],[Actual Submit]],LotTracker[[#This Row],[RECEIVED]])</f>
        <v>0</v>
      </c>
      <c r="AF101" s="65">
        <f>NETWORKDAYS(LotTracker[[#This Row],[Contract Date]],LotTracker[[#This Row],[RECEIVED]])</f>
        <v>-31320</v>
      </c>
    </row>
    <row r="102" spans="1:32" s="4" customFormat="1" ht="17" hidden="1" x14ac:dyDescent="0.2">
      <c r="A102" s="34" t="s">
        <v>50</v>
      </c>
      <c r="B102" s="40" t="s">
        <v>51</v>
      </c>
      <c r="C102" s="11" t="s">
        <v>425</v>
      </c>
      <c r="D102" s="137" t="s">
        <v>319</v>
      </c>
      <c r="E102" s="4" t="s">
        <v>146</v>
      </c>
      <c r="F102" s="4" t="s">
        <v>75</v>
      </c>
      <c r="G102" s="41" t="s">
        <v>426</v>
      </c>
      <c r="H102" s="40" t="s">
        <v>103</v>
      </c>
      <c r="I102" s="29">
        <f>WORKDAY(LotTracker[[#This Row],[Contract Date]],2,)</f>
        <v>43851</v>
      </c>
      <c r="J102" s="20">
        <v>43922</v>
      </c>
      <c r="K102" s="47">
        <v>300</v>
      </c>
      <c r="L102" s="58"/>
      <c r="M102" s="20" t="s">
        <v>263</v>
      </c>
      <c r="N102" s="29">
        <f>WORKDAY(LotTracker[[#This Row],[Draft Deadline]],10,)</f>
        <v>43865</v>
      </c>
      <c r="O102" s="36"/>
      <c r="P102" s="40"/>
      <c r="Q102" s="19"/>
      <c r="R102" s="29">
        <f>WORKDAY(LotTracker[[#This Row],[Draft Deadline]],10,)</f>
        <v>43865</v>
      </c>
      <c r="S102" s="36"/>
      <c r="U102" s="53">
        <f>WORKDAY(LotTracker[[#This Row],[Planned Receipt]],3,)</f>
        <v>43868</v>
      </c>
      <c r="V102" s="79"/>
      <c r="W102" s="79"/>
      <c r="X102" s="79">
        <f>WORKDAY(LotTracker[[#This Row],[RECEIVED]],1)</f>
        <v>2</v>
      </c>
      <c r="Y102" s="79"/>
      <c r="Z102" s="86"/>
      <c r="AA102" s="65">
        <f>NETWORKDAYS(LotTracker[[#This Row],[Contract Date]],LotTracker[[#This Row],[Actual]])-1</f>
        <v>52</v>
      </c>
      <c r="AB102" s="65">
        <f>NETWORKDAYS(LotTracker[[#This Row],[Eng. Sent]],LotTracker[[#This Row],[Actual Receipt]])</f>
        <v>-31374</v>
      </c>
      <c r="AC102" s="65">
        <f>NETWORKDAYS(LotTracker[[#This Row],[Plat Sent]],LotTracker[[#This Row],[Actual Receipt2]])</f>
        <v>0</v>
      </c>
      <c r="AD102" s="65">
        <f>NETWORKDAYS(LotTracker[[#This Row],[Contract Date]],LotTracker[[#This Row],[Actual Submit]])-1</f>
        <v>-31321</v>
      </c>
      <c r="AE102" s="65">
        <f>NETWORKDAYS(LotTracker[[#This Row],[Actual Submit]],LotTracker[[#This Row],[RECEIVED]])</f>
        <v>0</v>
      </c>
      <c r="AF102" s="65">
        <f>NETWORKDAYS(LotTracker[[#This Row],[Contract Date]],LotTracker[[#This Row],[RECEIVED]])</f>
        <v>-31320</v>
      </c>
    </row>
    <row r="103" spans="1:32" s="4" customFormat="1" ht="17" hidden="1" x14ac:dyDescent="0.2">
      <c r="A103" s="34" t="s">
        <v>50</v>
      </c>
      <c r="B103" s="40" t="s">
        <v>51</v>
      </c>
      <c r="C103" s="11" t="s">
        <v>425</v>
      </c>
      <c r="D103" s="137" t="s">
        <v>427</v>
      </c>
      <c r="E103" s="4" t="s">
        <v>146</v>
      </c>
      <c r="F103" s="4" t="s">
        <v>75</v>
      </c>
      <c r="G103" s="41" t="s">
        <v>328</v>
      </c>
      <c r="H103" s="40" t="s">
        <v>103</v>
      </c>
      <c r="I103" s="29">
        <f>WORKDAY(LotTracker[[#This Row],[Contract Date]],2,)</f>
        <v>43854</v>
      </c>
      <c r="J103" s="20">
        <v>43923</v>
      </c>
      <c r="K103" s="47">
        <v>300</v>
      </c>
      <c r="L103" s="58"/>
      <c r="M103" s="20" t="s">
        <v>428</v>
      </c>
      <c r="N103" s="29">
        <f>WORKDAY(LotTracker[[#This Row],[Draft Deadline]],10,)</f>
        <v>43868</v>
      </c>
      <c r="O103" s="36" t="s">
        <v>264</v>
      </c>
      <c r="P103" s="40"/>
      <c r="Q103" s="19"/>
      <c r="R103" s="29">
        <f>WORKDAY(LotTracker[[#This Row],[Draft Deadline]],10,)</f>
        <v>43868</v>
      </c>
      <c r="S103" s="36"/>
      <c r="U103" s="53">
        <f>WORKDAY(LotTracker[[#This Row],[Planned Receipt]],3,)</f>
        <v>43873</v>
      </c>
      <c r="V103" s="79" t="s">
        <v>428</v>
      </c>
      <c r="W103" s="79" t="s">
        <v>171</v>
      </c>
      <c r="X103" s="79">
        <f>WORKDAY(LotTracker[[#This Row],[RECEIVED]],1)</f>
        <v>43941</v>
      </c>
      <c r="Y103" s="79"/>
      <c r="Z103" s="86"/>
      <c r="AA103" s="65">
        <f>NETWORKDAYS(LotTracker[[#This Row],[Contract Date]],LotTracker[[#This Row],[Actual]])-1</f>
        <v>51</v>
      </c>
      <c r="AB103" s="65">
        <f>NETWORKDAYS(LotTracker[[#This Row],[Eng. Sent]],LotTracker[[#This Row],[Actual Receipt]])</f>
        <v>4</v>
      </c>
      <c r="AC103" s="65">
        <f>NETWORKDAYS(LotTracker[[#This Row],[Plat Sent]],LotTracker[[#This Row],[Actual Receipt2]])</f>
        <v>0</v>
      </c>
      <c r="AD103" s="65">
        <f>NETWORKDAYS(LotTracker[[#This Row],[Contract Date]],LotTracker[[#This Row],[Actual Submit]])-1</f>
        <v>52</v>
      </c>
      <c r="AE103" s="65">
        <f>NETWORKDAYS(LotTracker[[#This Row],[Actual Submit]],LotTracker[[#This Row],[RECEIVED]])</f>
        <v>11</v>
      </c>
      <c r="AF103" s="65">
        <f>NETWORKDAYS(LotTracker[[#This Row],[Contract Date]],LotTracker[[#This Row],[RECEIVED]])</f>
        <v>63</v>
      </c>
    </row>
    <row r="104" spans="1:32" s="4" customFormat="1" ht="17" hidden="1" x14ac:dyDescent="0.2">
      <c r="A104" s="34" t="s">
        <v>50</v>
      </c>
      <c r="B104" s="40" t="s">
        <v>51</v>
      </c>
      <c r="C104" s="11" t="s">
        <v>425</v>
      </c>
      <c r="D104" s="137" t="s">
        <v>429</v>
      </c>
      <c r="E104" s="4" t="s">
        <v>430</v>
      </c>
      <c r="F104" s="4" t="s">
        <v>431</v>
      </c>
      <c r="G104" s="41" t="s">
        <v>311</v>
      </c>
      <c r="H104" s="40" t="s">
        <v>109</v>
      </c>
      <c r="I104" s="29">
        <f>WORKDAY(LotTracker[[#This Row],[Contract Date]],2,)</f>
        <v>43858</v>
      </c>
      <c r="J104" s="20">
        <v>43924</v>
      </c>
      <c r="K104" s="47">
        <v>300</v>
      </c>
      <c r="L104" s="58"/>
      <c r="M104" s="20" t="s">
        <v>432</v>
      </c>
      <c r="N104" s="29">
        <f>WORKDAY(LotTracker[[#This Row],[Draft Deadline]],10,)</f>
        <v>43872</v>
      </c>
      <c r="O104" s="36" t="s">
        <v>389</v>
      </c>
      <c r="P104" s="40"/>
      <c r="Q104" s="19"/>
      <c r="R104" s="29">
        <f>WORKDAY(LotTracker[[#This Row],[Draft Deadline]],10,)</f>
        <v>43872</v>
      </c>
      <c r="S104" s="36"/>
      <c r="U104" s="53">
        <f>WORKDAY(LotTracker[[#This Row],[Planned Receipt]],3,)</f>
        <v>43875</v>
      </c>
      <c r="V104" s="79" t="s">
        <v>433</v>
      </c>
      <c r="W104" s="79" t="s">
        <v>434</v>
      </c>
      <c r="X104" s="79">
        <f>WORKDAY(LotTracker[[#This Row],[RECEIVED]],1)</f>
        <v>44012</v>
      </c>
      <c r="Y104" s="79"/>
      <c r="Z104" s="86"/>
      <c r="AA104" s="65">
        <f>NETWORKDAYS(LotTracker[[#This Row],[Contract Date]],LotTracker[[#This Row],[Actual]])-1</f>
        <v>50</v>
      </c>
      <c r="AB104" s="65">
        <f>NETWORKDAYS(LotTracker[[#This Row],[Eng. Sent]],LotTracker[[#This Row],[Actual Receipt]])</f>
        <v>11</v>
      </c>
      <c r="AC104" s="65">
        <f>NETWORKDAYS(LotTracker[[#This Row],[Plat Sent]],LotTracker[[#This Row],[Actual Receipt2]])</f>
        <v>0</v>
      </c>
      <c r="AD104" s="65">
        <f>NETWORKDAYS(LotTracker[[#This Row],[Contract Date]],LotTracker[[#This Row],[Actual Submit]])-1</f>
        <v>74</v>
      </c>
      <c r="AE104" s="65">
        <f>NETWORKDAYS(LotTracker[[#This Row],[Actual Submit]],LotTracker[[#This Row],[RECEIVED]])</f>
        <v>38</v>
      </c>
      <c r="AF104" s="65">
        <f>NETWORKDAYS(LotTracker[[#This Row],[Contract Date]],LotTracker[[#This Row],[RECEIVED]])</f>
        <v>112</v>
      </c>
    </row>
    <row r="105" spans="1:32" s="4" customFormat="1" ht="17" hidden="1" x14ac:dyDescent="0.2">
      <c r="A105" s="34" t="s">
        <v>50</v>
      </c>
      <c r="B105" s="40" t="s">
        <v>51</v>
      </c>
      <c r="C105" s="11" t="s">
        <v>425</v>
      </c>
      <c r="D105" s="137" t="s">
        <v>435</v>
      </c>
      <c r="E105" s="4" t="s">
        <v>261</v>
      </c>
      <c r="F105" s="4" t="s">
        <v>75</v>
      </c>
      <c r="G105" s="41" t="s">
        <v>414</v>
      </c>
      <c r="H105" s="40" t="s">
        <v>103</v>
      </c>
      <c r="I105" s="29">
        <f>WORKDAY(LotTracker[[#This Row],[Contract Date]],2,)</f>
        <v>43864</v>
      </c>
      <c r="J105" s="20">
        <v>43927</v>
      </c>
      <c r="K105" s="47">
        <v>300</v>
      </c>
      <c r="L105" s="58"/>
      <c r="M105" s="20" t="s">
        <v>432</v>
      </c>
      <c r="N105" s="29">
        <f>WORKDAY(LotTracker[[#This Row],[Draft Deadline]],10,)</f>
        <v>43878</v>
      </c>
      <c r="O105" s="36" t="s">
        <v>351</v>
      </c>
      <c r="P105" s="40"/>
      <c r="Q105" s="19"/>
      <c r="R105" s="29">
        <f>WORKDAY(LotTracker[[#This Row],[Draft Deadline]],10,)</f>
        <v>43878</v>
      </c>
      <c r="S105" s="36"/>
      <c r="U105" s="53">
        <f>WORKDAY(LotTracker[[#This Row],[Planned Receipt]],3,)</f>
        <v>43881</v>
      </c>
      <c r="V105" s="79" t="s">
        <v>433</v>
      </c>
      <c r="W105" s="79" t="s">
        <v>436</v>
      </c>
      <c r="X105" s="79">
        <f>WORKDAY(LotTracker[[#This Row],[RECEIVED]],1)</f>
        <v>44011</v>
      </c>
      <c r="Y105" s="79"/>
      <c r="Z105" s="86"/>
      <c r="AA105" s="65">
        <f>NETWORKDAYS(LotTracker[[#This Row],[Contract Date]],LotTracker[[#This Row],[Actual]])-1</f>
        <v>47</v>
      </c>
      <c r="AB105" s="65">
        <f>NETWORKDAYS(LotTracker[[#This Row],[Eng. Sent]],LotTracker[[#This Row],[Actual Receipt]])</f>
        <v>5</v>
      </c>
      <c r="AC105" s="65">
        <f>NETWORKDAYS(LotTracker[[#This Row],[Plat Sent]],LotTracker[[#This Row],[Actual Receipt2]])</f>
        <v>0</v>
      </c>
      <c r="AD105" s="65">
        <f>NETWORKDAYS(LotTracker[[#This Row],[Contract Date]],LotTracker[[#This Row],[Actual Submit]])-1</f>
        <v>70</v>
      </c>
      <c r="AE105" s="65">
        <f>NETWORKDAYS(LotTracker[[#This Row],[Actual Submit]],LotTracker[[#This Row],[RECEIVED]])</f>
        <v>37</v>
      </c>
      <c r="AF105" s="65">
        <f>NETWORKDAYS(LotTracker[[#This Row],[Contract Date]],LotTracker[[#This Row],[RECEIVED]])</f>
        <v>107</v>
      </c>
    </row>
    <row r="106" spans="1:32" s="4" customFormat="1" ht="17" hidden="1" x14ac:dyDescent="0.2">
      <c r="A106" s="34" t="s">
        <v>50</v>
      </c>
      <c r="B106" s="40" t="s">
        <v>51</v>
      </c>
      <c r="C106" s="11" t="s">
        <v>152</v>
      </c>
      <c r="D106" s="137" t="s">
        <v>272</v>
      </c>
      <c r="E106" s="4" t="s">
        <v>58</v>
      </c>
      <c r="F106" s="4" t="s">
        <v>53</v>
      </c>
      <c r="G106" s="41" t="s">
        <v>437</v>
      </c>
      <c r="H106" s="40" t="s">
        <v>109</v>
      </c>
      <c r="I106" s="29">
        <f>WORKDAY(LotTracker[[#This Row],[Contract Date]],2,)</f>
        <v>43865</v>
      </c>
      <c r="J106" s="20">
        <v>43881</v>
      </c>
      <c r="K106" s="47">
        <v>300</v>
      </c>
      <c r="L106" s="58"/>
      <c r="M106" s="20" t="s">
        <v>244</v>
      </c>
      <c r="N106" s="29">
        <f>WORKDAY(LotTracker[[#This Row],[Draft Deadline]],10,)</f>
        <v>43879</v>
      </c>
      <c r="O106" s="36" t="s">
        <v>438</v>
      </c>
      <c r="P106" s="40"/>
      <c r="Q106" s="19"/>
      <c r="R106" s="29">
        <f>WORKDAY(LotTracker[[#This Row],[Draft Deadline]],10,)</f>
        <v>43879</v>
      </c>
      <c r="S106" s="36"/>
      <c r="U106" s="53">
        <f>WORKDAY(LotTracker[[#This Row],[Planned Receipt]],3,)</f>
        <v>43882</v>
      </c>
      <c r="V106" s="79" t="s">
        <v>439</v>
      </c>
      <c r="W106" s="79" t="s">
        <v>411</v>
      </c>
      <c r="X106" s="79">
        <f>WORKDAY(LotTracker[[#This Row],[RECEIVED]],1)</f>
        <v>43916</v>
      </c>
      <c r="Y106" s="79"/>
      <c r="Z106" s="86"/>
      <c r="AA106" s="65">
        <f>NETWORKDAYS(LotTracker[[#This Row],[Contract Date]],LotTracker[[#This Row],[Actual]])-1</f>
        <v>14</v>
      </c>
      <c r="AB106" s="65">
        <f>NETWORKDAYS(LotTracker[[#This Row],[Eng. Sent]],LotTracker[[#This Row],[Actual Receipt]])</f>
        <v>6</v>
      </c>
      <c r="AC106" s="65">
        <f>NETWORKDAYS(LotTracker[[#This Row],[Plat Sent]],LotTracker[[#This Row],[Actual Receipt2]])</f>
        <v>0</v>
      </c>
      <c r="AD106" s="65">
        <f>NETWORKDAYS(LotTracker[[#This Row],[Contract Date]],LotTracker[[#This Row],[Actual Submit]])-1</f>
        <v>24</v>
      </c>
      <c r="AE106" s="65">
        <f>NETWORKDAYS(LotTracker[[#This Row],[Actual Submit]],LotTracker[[#This Row],[RECEIVED]])</f>
        <v>15</v>
      </c>
      <c r="AF106" s="65">
        <f>NETWORKDAYS(LotTracker[[#This Row],[Contract Date]],LotTracker[[#This Row],[RECEIVED]])</f>
        <v>39</v>
      </c>
    </row>
    <row r="107" spans="1:32" s="4" customFormat="1" ht="17" hidden="1" x14ac:dyDescent="0.2">
      <c r="A107" s="34" t="s">
        <v>50</v>
      </c>
      <c r="B107" s="40" t="s">
        <v>51</v>
      </c>
      <c r="C107" s="11" t="s">
        <v>152</v>
      </c>
      <c r="D107" s="137" t="s">
        <v>267</v>
      </c>
      <c r="E107" s="4" t="s">
        <v>261</v>
      </c>
      <c r="F107" s="4" t="s">
        <v>66</v>
      </c>
      <c r="G107" s="41" t="s">
        <v>437</v>
      </c>
      <c r="H107" s="40" t="s">
        <v>109</v>
      </c>
      <c r="I107" s="29">
        <f>WORKDAY(LotTracker[[#This Row],[Contract Date]],2,)</f>
        <v>43865</v>
      </c>
      <c r="J107" s="20">
        <v>43894</v>
      </c>
      <c r="K107" s="47">
        <v>330</v>
      </c>
      <c r="L107" s="58"/>
      <c r="M107" s="20" t="s">
        <v>274</v>
      </c>
      <c r="N107" s="29">
        <f>WORKDAY(LotTracker[[#This Row],[Draft Deadline]],10,)</f>
        <v>43879</v>
      </c>
      <c r="O107" s="36" t="s">
        <v>440</v>
      </c>
      <c r="P107" s="40"/>
      <c r="Q107" s="19"/>
      <c r="R107" s="29">
        <f>WORKDAY(LotTracker[[#This Row],[Draft Deadline]],10,)</f>
        <v>43879</v>
      </c>
      <c r="S107" s="36"/>
      <c r="U107" s="53">
        <f>WORKDAY(LotTracker[[#This Row],[Planned Receipt]],3,)</f>
        <v>43882</v>
      </c>
      <c r="V107" s="79" t="s">
        <v>440</v>
      </c>
      <c r="W107" s="79" t="s">
        <v>441</v>
      </c>
      <c r="X107" s="79" t="e">
        <f>WORKDAY(LotTracker[[#This Row],[RECEIVED]],1)</f>
        <v>#VALUE!</v>
      </c>
      <c r="Y107" s="79"/>
      <c r="Z107" s="86"/>
      <c r="AA107" s="65">
        <f>NETWORKDAYS(LotTracker[[#This Row],[Contract Date]],LotTracker[[#This Row],[Actual]])-1</f>
        <v>23</v>
      </c>
      <c r="AB107" s="65">
        <f>NETWORKDAYS(LotTracker[[#This Row],[Eng. Sent]],LotTracker[[#This Row],[Actual Receipt]])</f>
        <v>5</v>
      </c>
      <c r="AC107" s="65">
        <f>NETWORKDAYS(LotTracker[[#This Row],[Plat Sent]],LotTracker[[#This Row],[Actual Receipt2]])</f>
        <v>0</v>
      </c>
      <c r="AD107" s="65">
        <f>NETWORKDAYS(LotTracker[[#This Row],[Contract Date]],LotTracker[[#This Row],[Actual Submit]])-1</f>
        <v>29</v>
      </c>
      <c r="AE107" s="65" t="e">
        <f>NETWORKDAYS(LotTracker[[#This Row],[Actual Submit]],LotTracker[[#This Row],[RECEIVED]])</f>
        <v>#VALUE!</v>
      </c>
      <c r="AF107" s="65" t="e">
        <f>NETWORKDAYS(LotTracker[[#This Row],[Contract Date]],LotTracker[[#This Row],[RECEIVED]])</f>
        <v>#VALUE!</v>
      </c>
    </row>
    <row r="108" spans="1:32" s="4" customFormat="1" ht="17" hidden="1" x14ac:dyDescent="0.2">
      <c r="A108" s="34" t="s">
        <v>50</v>
      </c>
      <c r="B108" s="40" t="s">
        <v>143</v>
      </c>
      <c r="C108" s="11" t="s">
        <v>144</v>
      </c>
      <c r="D108" s="137" t="s">
        <v>442</v>
      </c>
      <c r="E108" s="4" t="s">
        <v>261</v>
      </c>
      <c r="F108" s="4" t="s">
        <v>75</v>
      </c>
      <c r="G108" s="41" t="s">
        <v>437</v>
      </c>
      <c r="H108" s="40" t="s">
        <v>103</v>
      </c>
      <c r="I108" s="29">
        <f>WORKDAY(LotTracker[[#This Row],[Contract Date]],2,)</f>
        <v>43865</v>
      </c>
      <c r="J108" s="20">
        <v>43938</v>
      </c>
      <c r="K108" s="47">
        <v>300</v>
      </c>
      <c r="L108" s="58"/>
      <c r="M108" s="20" t="s">
        <v>171</v>
      </c>
      <c r="N108" s="29">
        <f>WORKDAY(LotTracker[[#This Row],[Draft Deadline]],10,)</f>
        <v>43879</v>
      </c>
      <c r="O108" s="36" t="s">
        <v>397</v>
      </c>
      <c r="P108" s="40"/>
      <c r="Q108" s="19"/>
      <c r="R108" s="29">
        <f>WORKDAY(LotTracker[[#This Row],[Draft Deadline]],10,)</f>
        <v>43879</v>
      </c>
      <c r="S108" s="36"/>
      <c r="U108" s="53">
        <f>WORKDAY(LotTracker[[#This Row],[Planned Receipt]],3,)</f>
        <v>43882</v>
      </c>
      <c r="V108" s="79" t="s">
        <v>151</v>
      </c>
      <c r="W108" s="79" t="s">
        <v>443</v>
      </c>
      <c r="X108" s="79">
        <f>WORKDAY(LotTracker[[#This Row],[RECEIVED]],1)</f>
        <v>44018</v>
      </c>
      <c r="Y108" s="79"/>
      <c r="Z108" s="86"/>
      <c r="AA108" s="65">
        <f>NETWORKDAYS(LotTracker[[#This Row],[Contract Date]],LotTracker[[#This Row],[Actual]])-1</f>
        <v>55</v>
      </c>
      <c r="AB108" s="65">
        <f>NETWORKDAYS(LotTracker[[#This Row],[Eng. Sent]],LotTracker[[#This Row],[Actual Receipt]])</f>
        <v>7</v>
      </c>
      <c r="AC108" s="65">
        <f>NETWORKDAYS(LotTracker[[#This Row],[Plat Sent]],LotTracker[[#This Row],[Actual Receipt2]])</f>
        <v>0</v>
      </c>
      <c r="AD108" s="65">
        <f>NETWORKDAYS(LotTracker[[#This Row],[Contract Date]],LotTracker[[#This Row],[Actual Submit]])-1</f>
        <v>82</v>
      </c>
      <c r="AE108" s="65">
        <f>NETWORKDAYS(LotTracker[[#This Row],[Actual Submit]],LotTracker[[#This Row],[RECEIVED]])</f>
        <v>29</v>
      </c>
      <c r="AF108" s="65">
        <f>NETWORKDAYS(LotTracker[[#This Row],[Contract Date]],LotTracker[[#This Row],[RECEIVED]])</f>
        <v>111</v>
      </c>
    </row>
    <row r="109" spans="1:32" s="4" customFormat="1" ht="17" hidden="1" x14ac:dyDescent="0.2">
      <c r="A109" s="34" t="s">
        <v>50</v>
      </c>
      <c r="B109" s="40" t="s">
        <v>135</v>
      </c>
      <c r="C109" s="11" t="s">
        <v>136</v>
      </c>
      <c r="D109" s="137" t="s">
        <v>444</v>
      </c>
      <c r="E109" s="4" t="s">
        <v>304</v>
      </c>
      <c r="F109" s="4" t="s">
        <v>445</v>
      </c>
      <c r="G109" s="41" t="s">
        <v>446</v>
      </c>
      <c r="H109" s="40" t="s">
        <v>109</v>
      </c>
      <c r="I109" s="29">
        <f>WORKDAY(LotTracker[[#This Row],[Contract Date]],2,)</f>
        <v>43873</v>
      </c>
      <c r="J109" s="20">
        <v>43910</v>
      </c>
      <c r="K109" s="47">
        <v>120</v>
      </c>
      <c r="L109" s="58"/>
      <c r="M109" s="20" t="s">
        <v>447</v>
      </c>
      <c r="N109" s="29">
        <f>WORKDAY(LotTracker[[#This Row],[Draft Deadline]],10,)</f>
        <v>43887</v>
      </c>
      <c r="O109" s="36" t="s">
        <v>406</v>
      </c>
      <c r="P109" s="40"/>
      <c r="Q109" s="19"/>
      <c r="R109" s="29">
        <f>WORKDAY(LotTracker[[#This Row],[Draft Deadline]],10,)</f>
        <v>43887</v>
      </c>
      <c r="S109" s="36"/>
      <c r="U109" s="53">
        <f>WORKDAY(LotTracker[[#This Row],[Planned Receipt]],3,)</f>
        <v>43892</v>
      </c>
      <c r="V109" s="79" t="s">
        <v>265</v>
      </c>
      <c r="W109" s="79" t="s">
        <v>412</v>
      </c>
      <c r="X109" s="79">
        <f>WORKDAY(LotTracker[[#This Row],[RECEIVED]],1)</f>
        <v>43964</v>
      </c>
      <c r="Y109" s="79"/>
      <c r="Z109" s="86"/>
      <c r="AA109" s="65">
        <f>NETWORKDAYS(LotTracker[[#This Row],[Contract Date]],LotTracker[[#This Row],[Actual]])-1</f>
        <v>29</v>
      </c>
      <c r="AB109" s="65">
        <f>NETWORKDAYS(LotTracker[[#This Row],[Eng. Sent]],LotTracker[[#This Row],[Actual Receipt]])</f>
        <v>9</v>
      </c>
      <c r="AC109" s="65">
        <f>NETWORKDAYS(LotTracker[[#This Row],[Plat Sent]],LotTracker[[#This Row],[Actual Receipt2]])</f>
        <v>0</v>
      </c>
      <c r="AD109" s="65">
        <f>NETWORKDAYS(LotTracker[[#This Row],[Contract Date]],LotTracker[[#This Row],[Actual Submit]])-1</f>
        <v>43</v>
      </c>
      <c r="AE109" s="65">
        <f>NETWORKDAYS(LotTracker[[#This Row],[Actual Submit]],LotTracker[[#This Row],[RECEIVED]])</f>
        <v>24</v>
      </c>
      <c r="AF109" s="65">
        <f>NETWORKDAYS(LotTracker[[#This Row],[Contract Date]],LotTracker[[#This Row],[RECEIVED]])</f>
        <v>67</v>
      </c>
    </row>
    <row r="110" spans="1:32" s="4" customFormat="1" ht="17" hidden="1" x14ac:dyDescent="0.2">
      <c r="A110" s="34" t="s">
        <v>50</v>
      </c>
      <c r="B110" s="40" t="s">
        <v>51</v>
      </c>
      <c r="C110" s="11" t="s">
        <v>425</v>
      </c>
      <c r="D110" s="137" t="s">
        <v>308</v>
      </c>
      <c r="E110" s="4" t="s">
        <v>65</v>
      </c>
      <c r="F110" s="4" t="s">
        <v>66</v>
      </c>
      <c r="G110" s="41" t="s">
        <v>162</v>
      </c>
      <c r="H110" s="40" t="s">
        <v>109</v>
      </c>
      <c r="I110" s="29">
        <f>WORKDAY(LotTracker[[#This Row],[Contract Date]],2,)</f>
        <v>43874</v>
      </c>
      <c r="J110" s="20">
        <v>43934</v>
      </c>
      <c r="K110" s="47">
        <v>360</v>
      </c>
      <c r="L110" s="58"/>
      <c r="M110" s="20" t="s">
        <v>400</v>
      </c>
      <c r="N110" s="29">
        <f>WORKDAY(LotTracker[[#This Row],[Draft Deadline]],10,)</f>
        <v>43888</v>
      </c>
      <c r="O110" s="36" t="s">
        <v>401</v>
      </c>
      <c r="P110" s="40"/>
      <c r="Q110" s="19"/>
      <c r="R110" s="29">
        <f>WORKDAY(LotTracker[[#This Row],[Draft Deadline]],10,)</f>
        <v>43888</v>
      </c>
      <c r="S110" s="36"/>
      <c r="U110" s="53">
        <f>WORKDAY(LotTracker[[#This Row],[Planned Receipt]],3,)</f>
        <v>43893</v>
      </c>
      <c r="V110" s="79" t="s">
        <v>296</v>
      </c>
      <c r="W110" s="79" t="s">
        <v>448</v>
      </c>
      <c r="X110" s="79">
        <f>WORKDAY(LotTracker[[#This Row],[RECEIVED]],1)</f>
        <v>44054</v>
      </c>
      <c r="Y110" s="79"/>
      <c r="Z110" s="87" t="s">
        <v>449</v>
      </c>
      <c r="AA110" s="65">
        <f>NETWORKDAYS(LotTracker[[#This Row],[Contract Date]],LotTracker[[#This Row],[Actual]])-1</f>
        <v>44</v>
      </c>
      <c r="AB110" s="65">
        <f>NETWORKDAYS(LotTracker[[#This Row],[Eng. Sent]],LotTracker[[#This Row],[Actual Receipt]])</f>
        <v>6</v>
      </c>
      <c r="AC110" s="65">
        <f>NETWORKDAYS(LotTracker[[#This Row],[Plat Sent]],LotTracker[[#This Row],[Actual Receipt2]])</f>
        <v>0</v>
      </c>
      <c r="AD110" s="65">
        <f>NETWORKDAYS(LotTracker[[#This Row],[Contract Date]],LotTracker[[#This Row],[Actual Submit]])-1</f>
        <v>53</v>
      </c>
      <c r="AE110" s="65">
        <f>NETWORKDAYS(LotTracker[[#This Row],[Actual Submit]],LotTracker[[#This Row],[RECEIVED]])</f>
        <v>77</v>
      </c>
      <c r="AF110" s="65">
        <f>NETWORKDAYS(LotTracker[[#This Row],[Contract Date]],LotTracker[[#This Row],[RECEIVED]])</f>
        <v>130</v>
      </c>
    </row>
    <row r="111" spans="1:32" s="4" customFormat="1" ht="17" hidden="1" x14ac:dyDescent="0.2">
      <c r="A111" s="34" t="s">
        <v>50</v>
      </c>
      <c r="B111" s="40" t="s">
        <v>51</v>
      </c>
      <c r="C111" s="11" t="s">
        <v>152</v>
      </c>
      <c r="D111" s="137" t="s">
        <v>450</v>
      </c>
      <c r="E111" s="4" t="s">
        <v>106</v>
      </c>
      <c r="F111" s="4" t="s">
        <v>451</v>
      </c>
      <c r="G111" s="41" t="s">
        <v>148</v>
      </c>
      <c r="H111" s="40" t="s">
        <v>109</v>
      </c>
      <c r="I111" s="29">
        <f>WORKDAY(LotTracker[[#This Row],[Contract Date]],2,)</f>
        <v>43879</v>
      </c>
      <c r="J111" s="20">
        <v>43901</v>
      </c>
      <c r="K111" s="47">
        <v>195</v>
      </c>
      <c r="L111" s="58"/>
      <c r="M111" s="20" t="s">
        <v>440</v>
      </c>
      <c r="N111" s="29">
        <f>WORKDAY(LotTracker[[#This Row],[Draft Deadline]],10,)</f>
        <v>43893</v>
      </c>
      <c r="O111" s="36" t="s">
        <v>317</v>
      </c>
      <c r="P111" s="40"/>
      <c r="Q111" s="19"/>
      <c r="R111" s="29">
        <f>WORKDAY(LotTracker[[#This Row],[Draft Deadline]],10,)</f>
        <v>43893</v>
      </c>
      <c r="S111" s="36"/>
      <c r="U111" s="53">
        <f>WORKDAY(LotTracker[[#This Row],[Planned Receipt]],3,)</f>
        <v>43896</v>
      </c>
      <c r="V111" s="79" t="s">
        <v>269</v>
      </c>
      <c r="W111" s="79" t="s">
        <v>269</v>
      </c>
      <c r="X111" s="79">
        <f>WORKDAY(LotTracker[[#This Row],[RECEIVED]],1)</f>
        <v>43929</v>
      </c>
      <c r="Y111" s="79"/>
      <c r="Z111" s="86"/>
      <c r="AA111" s="65">
        <f>NETWORKDAYS(LotTracker[[#This Row],[Contract Date]],LotTracker[[#This Row],[Actual]])-1</f>
        <v>18</v>
      </c>
      <c r="AB111" s="65">
        <f>NETWORKDAYS(LotTracker[[#This Row],[Eng. Sent]],LotTracker[[#This Row],[Actual Receipt]])</f>
        <v>8</v>
      </c>
      <c r="AC111" s="65">
        <f>NETWORKDAYS(LotTracker[[#This Row],[Plat Sent]],LotTracker[[#This Row],[Actual Receipt2]])</f>
        <v>0</v>
      </c>
      <c r="AD111" s="65">
        <f>NETWORKDAYS(LotTracker[[#This Row],[Contract Date]],LotTracker[[#This Row],[Actual Submit]])-1</f>
        <v>37</v>
      </c>
      <c r="AE111" s="65">
        <f>NETWORKDAYS(LotTracker[[#This Row],[Actual Submit]],LotTracker[[#This Row],[RECEIVED]])</f>
        <v>1</v>
      </c>
      <c r="AF111" s="65">
        <f>NETWORKDAYS(LotTracker[[#This Row],[Contract Date]],LotTracker[[#This Row],[RECEIVED]])</f>
        <v>38</v>
      </c>
    </row>
    <row r="112" spans="1:32" s="4" customFormat="1" ht="17" hidden="1" x14ac:dyDescent="0.2">
      <c r="A112" s="34" t="s">
        <v>50</v>
      </c>
      <c r="B112" s="40" t="s">
        <v>51</v>
      </c>
      <c r="C112" s="11" t="s">
        <v>425</v>
      </c>
      <c r="D112" s="137" t="s">
        <v>314</v>
      </c>
      <c r="E112" s="4" t="s">
        <v>146</v>
      </c>
      <c r="F112" s="4" t="s">
        <v>70</v>
      </c>
      <c r="G112" s="41" t="s">
        <v>148</v>
      </c>
      <c r="H112" s="40" t="s">
        <v>103</v>
      </c>
      <c r="I112" s="29">
        <f>WORKDAY(LotTracker[[#This Row],[Contract Date]],2,)</f>
        <v>43879</v>
      </c>
      <c r="J112" s="20">
        <v>43924</v>
      </c>
      <c r="K112" s="47">
        <v>300</v>
      </c>
      <c r="L112" s="58"/>
      <c r="M112" s="20" t="s">
        <v>452</v>
      </c>
      <c r="N112" s="29">
        <f>WORKDAY(LotTracker[[#This Row],[Draft Deadline]],10,)</f>
        <v>43893</v>
      </c>
      <c r="O112" s="36" t="s">
        <v>265</v>
      </c>
      <c r="P112" s="40"/>
      <c r="Q112" s="19"/>
      <c r="R112" s="29">
        <f>WORKDAY(LotTracker[[#This Row],[Draft Deadline]],10,)</f>
        <v>43893</v>
      </c>
      <c r="S112" s="36"/>
      <c r="U112" s="53">
        <f>WORKDAY(LotTracker[[#This Row],[Planned Receipt]],3,)</f>
        <v>43896</v>
      </c>
      <c r="V112" s="79" t="s">
        <v>407</v>
      </c>
      <c r="W112" s="79" t="s">
        <v>453</v>
      </c>
      <c r="X112" s="79">
        <f>WORKDAY(LotTracker[[#This Row],[RECEIVED]],1)</f>
        <v>44004</v>
      </c>
      <c r="Y112" s="79"/>
      <c r="Z112" s="86"/>
      <c r="AA112" s="65">
        <f>NETWORKDAYS(LotTracker[[#This Row],[Contract Date]],LotTracker[[#This Row],[Actual]])-1</f>
        <v>35</v>
      </c>
      <c r="AB112" s="65">
        <f>NETWORKDAYS(LotTracker[[#This Row],[Eng. Sent]],LotTracker[[#This Row],[Actual Receipt]])</f>
        <v>4</v>
      </c>
      <c r="AC112" s="65">
        <f>NETWORKDAYS(LotTracker[[#This Row],[Plat Sent]],LotTracker[[#This Row],[Actual Receipt2]])</f>
        <v>0</v>
      </c>
      <c r="AD112" s="65">
        <f>NETWORKDAYS(LotTracker[[#This Row],[Contract Date]],LotTracker[[#This Row],[Actual Submit]])-1</f>
        <v>60</v>
      </c>
      <c r="AE112" s="65">
        <f>NETWORKDAYS(LotTracker[[#This Row],[Actual Submit]],LotTracker[[#This Row],[RECEIVED]])</f>
        <v>31</v>
      </c>
      <c r="AF112" s="65">
        <f>NETWORKDAYS(LotTracker[[#This Row],[Contract Date]],LotTracker[[#This Row],[RECEIVED]])</f>
        <v>91</v>
      </c>
    </row>
    <row r="113" spans="1:32" s="4" customFormat="1" ht="17" hidden="1" x14ac:dyDescent="0.2">
      <c r="A113" s="34" t="s">
        <v>50</v>
      </c>
      <c r="B113" s="40" t="s">
        <v>51</v>
      </c>
      <c r="C113" s="11" t="s">
        <v>152</v>
      </c>
      <c r="D113" s="137" t="s">
        <v>314</v>
      </c>
      <c r="E113" s="4" t="s">
        <v>261</v>
      </c>
      <c r="F113" s="4" t="s">
        <v>66</v>
      </c>
      <c r="G113" s="41" t="s">
        <v>142</v>
      </c>
      <c r="H113" s="40" t="s">
        <v>109</v>
      </c>
      <c r="I113" s="29">
        <f>WORKDAY(LotTracker[[#This Row],[Contract Date]],2,)</f>
        <v>43886</v>
      </c>
      <c r="J113" s="20">
        <v>43903</v>
      </c>
      <c r="K113" s="47">
        <v>180</v>
      </c>
      <c r="L113" s="58"/>
      <c r="M113" s="20" t="s">
        <v>454</v>
      </c>
      <c r="N113" s="29">
        <f>WORKDAY(LotTracker[[#This Row],[Draft Deadline]],10,)</f>
        <v>43900</v>
      </c>
      <c r="O113" s="36" t="s">
        <v>239</v>
      </c>
      <c r="P113" s="40"/>
      <c r="Q113" s="19"/>
      <c r="R113" s="29">
        <f>WORKDAY(LotTracker[[#This Row],[Draft Deadline]],10,)</f>
        <v>43900</v>
      </c>
      <c r="S113" s="36"/>
      <c r="U113" s="53">
        <f>WORKDAY(LotTracker[[#This Row],[Planned Receipt]],3,)</f>
        <v>43903</v>
      </c>
      <c r="V113" s="79" t="s">
        <v>455</v>
      </c>
      <c r="W113" s="79" t="s">
        <v>271</v>
      </c>
      <c r="X113" s="79">
        <f>WORKDAY(LotTracker[[#This Row],[RECEIVED]],1)</f>
        <v>43943</v>
      </c>
      <c r="Y113" s="79"/>
      <c r="Z113" s="86"/>
      <c r="AA113" s="65">
        <f>NETWORKDAYS(LotTracker[[#This Row],[Contract Date]],LotTracker[[#This Row],[Actual]])-1</f>
        <v>15</v>
      </c>
      <c r="AB113" s="65">
        <f>NETWORKDAYS(LotTracker[[#This Row],[Eng. Sent]],LotTracker[[#This Row],[Actual Receipt]])</f>
        <v>3</v>
      </c>
      <c r="AC113" s="65">
        <f>NETWORKDAYS(LotTracker[[#This Row],[Plat Sent]],LotTracker[[#This Row],[Actual Receipt2]])</f>
        <v>0</v>
      </c>
      <c r="AD113" s="65">
        <f>NETWORKDAYS(LotTracker[[#This Row],[Contract Date]],LotTracker[[#This Row],[Actual Submit]])-1</f>
        <v>24</v>
      </c>
      <c r="AE113" s="65">
        <f>NETWORKDAYS(LotTracker[[#This Row],[Actual Submit]],LotTracker[[#This Row],[RECEIVED]])</f>
        <v>19</v>
      </c>
      <c r="AF113" s="65">
        <f>NETWORKDAYS(LotTracker[[#This Row],[Contract Date]],LotTracker[[#This Row],[RECEIVED]])</f>
        <v>43</v>
      </c>
    </row>
    <row r="114" spans="1:32" s="4" customFormat="1" ht="17" hidden="1" x14ac:dyDescent="0.2">
      <c r="A114" s="34" t="s">
        <v>50</v>
      </c>
      <c r="B114" s="40" t="s">
        <v>135</v>
      </c>
      <c r="C114" s="11" t="s">
        <v>136</v>
      </c>
      <c r="D114" s="137" t="s">
        <v>456</v>
      </c>
      <c r="E114" s="4" t="s">
        <v>345</v>
      </c>
      <c r="F114" s="4" t="s">
        <v>346</v>
      </c>
      <c r="G114" s="41" t="s">
        <v>349</v>
      </c>
      <c r="H114" s="40" t="s">
        <v>109</v>
      </c>
      <c r="I114" s="29">
        <f>WORKDAY(LotTracker[[#This Row],[Contract Date]],2,)</f>
        <v>43892</v>
      </c>
      <c r="J114" s="20">
        <v>43913</v>
      </c>
      <c r="K114" s="47">
        <v>180</v>
      </c>
      <c r="L114" s="58"/>
      <c r="M114" s="20" t="s">
        <v>317</v>
      </c>
      <c r="N114" s="29">
        <f>WORKDAY(LotTracker[[#This Row],[Draft Deadline]],10,)</f>
        <v>43906</v>
      </c>
      <c r="O114" s="36" t="s">
        <v>455</v>
      </c>
      <c r="P114" s="40"/>
      <c r="Q114" s="19"/>
      <c r="R114" s="29">
        <f>WORKDAY(LotTracker[[#This Row],[Draft Deadline]],10,)</f>
        <v>43906</v>
      </c>
      <c r="S114" s="36"/>
      <c r="U114" s="53">
        <f>WORKDAY(LotTracker[[#This Row],[Planned Receipt]],3,)</f>
        <v>43909</v>
      </c>
      <c r="V114" s="79" t="s">
        <v>266</v>
      </c>
      <c r="W114" s="79" t="s">
        <v>457</v>
      </c>
      <c r="X114" s="79">
        <f>WORKDAY(LotTracker[[#This Row],[RECEIVED]],1)</f>
        <v>43991</v>
      </c>
      <c r="Y114" s="79"/>
      <c r="Z114" s="86"/>
      <c r="AA114" s="65">
        <f>NETWORKDAYS(LotTracker[[#This Row],[Contract Date]],LotTracker[[#This Row],[Actual]])-1</f>
        <v>17</v>
      </c>
      <c r="AB114" s="65">
        <f>NETWORKDAYS(LotTracker[[#This Row],[Eng. Sent]],LotTracker[[#This Row],[Actual Receipt]])</f>
        <v>4</v>
      </c>
      <c r="AC114" s="65">
        <f>NETWORKDAYS(LotTracker[[#This Row],[Plat Sent]],LotTracker[[#This Row],[Actual Receipt2]])</f>
        <v>0</v>
      </c>
      <c r="AD114" s="65">
        <f>NETWORKDAYS(LotTracker[[#This Row],[Contract Date]],LotTracker[[#This Row],[Actual Submit]])-1</f>
        <v>67</v>
      </c>
      <c r="AE114" s="65">
        <f>NETWORKDAYS(LotTracker[[#This Row],[Actual Submit]],LotTracker[[#This Row],[RECEIVED]])</f>
        <v>6</v>
      </c>
      <c r="AF114" s="65">
        <f>NETWORKDAYS(LotTracker[[#This Row],[Contract Date]],LotTracker[[#This Row],[RECEIVED]])</f>
        <v>73</v>
      </c>
    </row>
    <row r="115" spans="1:32" s="4" customFormat="1" ht="17" hidden="1" x14ac:dyDescent="0.2">
      <c r="A115" s="34" t="s">
        <v>50</v>
      </c>
      <c r="B115" s="40" t="s">
        <v>143</v>
      </c>
      <c r="C115" s="11" t="s">
        <v>144</v>
      </c>
      <c r="D115" s="137" t="s">
        <v>450</v>
      </c>
      <c r="E115" s="4" t="s">
        <v>261</v>
      </c>
      <c r="F115" s="4" t="s">
        <v>75</v>
      </c>
      <c r="G115" s="41" t="s">
        <v>349</v>
      </c>
      <c r="H115" s="40" t="s">
        <v>109</v>
      </c>
      <c r="I115" s="29">
        <f>WORKDAY(LotTracker[[#This Row],[Contract Date]],2,)</f>
        <v>43892</v>
      </c>
      <c r="J115" s="20">
        <v>43938</v>
      </c>
      <c r="K115" s="47">
        <v>135</v>
      </c>
      <c r="L115" s="58"/>
      <c r="M115" s="20" t="s">
        <v>171</v>
      </c>
      <c r="N115" s="29">
        <f>WORKDAY(LotTracker[[#This Row],[Draft Deadline]],10,)</f>
        <v>43906</v>
      </c>
      <c r="O115" s="36" t="s">
        <v>421</v>
      </c>
      <c r="P115" s="40"/>
      <c r="Q115" s="19"/>
      <c r="R115" s="29">
        <f>WORKDAY(LotTracker[[#This Row],[Draft Deadline]],10,)</f>
        <v>43906</v>
      </c>
      <c r="S115" s="36"/>
      <c r="U115" s="53">
        <f>WORKDAY(LotTracker[[#This Row],[Planned Receipt]],3,)</f>
        <v>43909</v>
      </c>
      <c r="V115" s="79" t="s">
        <v>397</v>
      </c>
      <c r="W115" s="79" t="s">
        <v>458</v>
      </c>
      <c r="X115" s="79">
        <f>WORKDAY(LotTracker[[#This Row],[RECEIVED]],1)</f>
        <v>44049</v>
      </c>
      <c r="Y115" s="79"/>
      <c r="Z115" s="86"/>
      <c r="AA115" s="65">
        <f>NETWORKDAYS(LotTracker[[#This Row],[Contract Date]],LotTracker[[#This Row],[Actual]])-1</f>
        <v>36</v>
      </c>
      <c r="AB115" s="65">
        <f>NETWORKDAYS(LotTracker[[#This Row],[Eng. Sent]],LotTracker[[#This Row],[Actual Receipt]])</f>
        <v>5</v>
      </c>
      <c r="AC115" s="65">
        <f>NETWORKDAYS(LotTracker[[#This Row],[Plat Sent]],LotTracker[[#This Row],[Actual Receipt2]])</f>
        <v>0</v>
      </c>
      <c r="AD115" s="65">
        <f>NETWORKDAYS(LotTracker[[#This Row],[Contract Date]],LotTracker[[#This Row],[Actual Submit]])-1</f>
        <v>42</v>
      </c>
      <c r="AE115" s="65">
        <f>NETWORKDAYS(LotTracker[[#This Row],[Actual Submit]],LotTracker[[#This Row],[RECEIVED]])</f>
        <v>73</v>
      </c>
      <c r="AF115" s="65">
        <f>NETWORKDAYS(LotTracker[[#This Row],[Contract Date]],LotTracker[[#This Row],[RECEIVED]])</f>
        <v>115</v>
      </c>
    </row>
    <row r="116" spans="1:32" ht="17" hidden="1" x14ac:dyDescent="0.2">
      <c r="A116" s="34" t="s">
        <v>50</v>
      </c>
      <c r="B116" s="40" t="s">
        <v>123</v>
      </c>
      <c r="C116" s="11" t="s">
        <v>144</v>
      </c>
      <c r="D116" s="137" t="s">
        <v>459</v>
      </c>
      <c r="E116" s="4" t="s">
        <v>65</v>
      </c>
      <c r="F116" s="4" t="s">
        <v>66</v>
      </c>
      <c r="G116" s="41" t="s">
        <v>394</v>
      </c>
      <c r="H116" s="40" t="s">
        <v>103</v>
      </c>
      <c r="I116" s="29">
        <f>WORKDAY(LotTracker[[#This Row],[Contract Date]],2,)</f>
        <v>43895</v>
      </c>
      <c r="J116" s="20">
        <v>43907</v>
      </c>
      <c r="K116" s="47">
        <v>250</v>
      </c>
      <c r="L116" s="58"/>
      <c r="M116" s="20" t="s">
        <v>239</v>
      </c>
      <c r="N116" s="29">
        <f>WORKDAY(LotTracker[[#This Row],[Draft Deadline]],10,)</f>
        <v>43909</v>
      </c>
      <c r="O116" s="36" t="s">
        <v>455</v>
      </c>
      <c r="P116" s="40"/>
      <c r="Q116" s="19"/>
      <c r="R116" s="29">
        <f>WORKDAY(LotTracker[[#This Row],[Draft Deadline]],10,)</f>
        <v>43909</v>
      </c>
      <c r="S116" s="36"/>
      <c r="T116" s="4"/>
      <c r="U116" s="53">
        <f>WORKDAY(LotTracker[[#This Row],[Planned Receipt]],3,)</f>
        <v>43914</v>
      </c>
      <c r="V116" s="79" t="s">
        <v>460</v>
      </c>
      <c r="W116" s="79"/>
      <c r="X116" s="79">
        <f>WORKDAY(LotTracker[[#This Row],[RECEIVED]],1)</f>
        <v>2</v>
      </c>
      <c r="Y116" s="79"/>
      <c r="Z116" s="86"/>
      <c r="AA116" s="65">
        <f>NETWORKDAYS(LotTracker[[#This Row],[Contract Date]],LotTracker[[#This Row],[Actual]])-1</f>
        <v>10</v>
      </c>
      <c r="AB116" s="65">
        <f>NETWORKDAYS(LotTracker[[#This Row],[Eng. Sent]],LotTracker[[#This Row],[Actual Receipt]])</f>
        <v>7</v>
      </c>
      <c r="AC116" s="65">
        <f>NETWORKDAYS(LotTracker[[#This Row],[Plat Sent]],LotTracker[[#This Row],[Actual Receipt2]])</f>
        <v>0</v>
      </c>
      <c r="AD116" s="65">
        <f>NETWORKDAYS(LotTracker[[#This Row],[Contract Date]],LotTracker[[#This Row],[Actual Submit]])-1</f>
        <v>19</v>
      </c>
      <c r="AE116" s="65">
        <f>NETWORKDAYS(LotTracker[[#This Row],[Actual Submit]],LotTracker[[#This Row],[RECEIVED]])</f>
        <v>-31371</v>
      </c>
      <c r="AF116" s="65">
        <f>NETWORKDAYS(LotTracker[[#This Row],[Contract Date]],LotTracker[[#This Row],[RECEIVED]])</f>
        <v>-31352</v>
      </c>
    </row>
    <row r="117" spans="1:32" ht="17" hidden="1" x14ac:dyDescent="0.2">
      <c r="A117" s="34" t="s">
        <v>50</v>
      </c>
      <c r="B117" s="40" t="s">
        <v>51</v>
      </c>
      <c r="C117" s="11" t="s">
        <v>152</v>
      </c>
      <c r="D117" s="137" t="s">
        <v>242</v>
      </c>
      <c r="E117" s="4" t="s">
        <v>65</v>
      </c>
      <c r="F117" s="4" t="s">
        <v>75</v>
      </c>
      <c r="G117" s="41" t="s">
        <v>461</v>
      </c>
      <c r="H117" s="40" t="s">
        <v>103</v>
      </c>
      <c r="I117" s="29">
        <f>WORKDAY(LotTracker[[#This Row],[Contract Date]],2,)</f>
        <v>43900</v>
      </c>
      <c r="J117" s="20">
        <v>43910</v>
      </c>
      <c r="K117" s="47">
        <v>350</v>
      </c>
      <c r="L117" s="58"/>
      <c r="M117" s="20" t="s">
        <v>317</v>
      </c>
      <c r="N117" s="29">
        <f>WORKDAY(LotTracker[[#This Row],[Draft Deadline]],10,)</f>
        <v>43914</v>
      </c>
      <c r="O117" s="36"/>
      <c r="P117" s="40"/>
      <c r="Q117" s="19"/>
      <c r="R117" s="29">
        <f>WORKDAY(LotTracker[[#This Row],[Draft Deadline]],10,)</f>
        <v>43914</v>
      </c>
      <c r="S117" s="36"/>
      <c r="T117" s="4"/>
      <c r="U117" s="53">
        <f>WORKDAY(LotTracker[[#This Row],[Planned Receipt]],3,)</f>
        <v>43917</v>
      </c>
      <c r="V117" s="79"/>
      <c r="W117" s="79"/>
      <c r="X117" s="79">
        <f>WORKDAY(LotTracker[[#This Row],[RECEIVED]],1)</f>
        <v>2</v>
      </c>
      <c r="Y117" s="79"/>
      <c r="Z117" s="86"/>
      <c r="AA117" s="65">
        <f>NETWORKDAYS(LotTracker[[#This Row],[Contract Date]],LotTracker[[#This Row],[Actual]])-1</f>
        <v>9</v>
      </c>
      <c r="AB117" s="65">
        <f>NETWORKDAYS(LotTracker[[#This Row],[Eng. Sent]],LotTracker[[#This Row],[Actual Receipt]])</f>
        <v>-31366</v>
      </c>
      <c r="AC117" s="65">
        <f>NETWORKDAYS(LotTracker[[#This Row],[Plat Sent]],LotTracker[[#This Row],[Actual Receipt2]])</f>
        <v>0</v>
      </c>
      <c r="AD117" s="65">
        <f>NETWORKDAYS(LotTracker[[#This Row],[Contract Date]],LotTracker[[#This Row],[Actual Submit]])-1</f>
        <v>-31356</v>
      </c>
      <c r="AE117" s="65">
        <f>NETWORKDAYS(LotTracker[[#This Row],[Actual Submit]],LotTracker[[#This Row],[RECEIVED]])</f>
        <v>0</v>
      </c>
      <c r="AF117" s="65">
        <f>NETWORKDAYS(LotTracker[[#This Row],[Contract Date]],LotTracker[[#This Row],[RECEIVED]])</f>
        <v>-31355</v>
      </c>
    </row>
    <row r="118" spans="1:32" s="4" customFormat="1" ht="17" hidden="1" x14ac:dyDescent="0.2">
      <c r="A118" s="34" t="s">
        <v>50</v>
      </c>
      <c r="B118" s="40" t="s">
        <v>123</v>
      </c>
      <c r="C118" s="11" t="s">
        <v>152</v>
      </c>
      <c r="D118" s="137" t="s">
        <v>462</v>
      </c>
      <c r="E118" s="4" t="s">
        <v>138</v>
      </c>
      <c r="F118" s="4" t="s">
        <v>160</v>
      </c>
      <c r="G118" s="41" t="s">
        <v>463</v>
      </c>
      <c r="H118" s="40" t="s">
        <v>109</v>
      </c>
      <c r="I118" s="29">
        <f>WORKDAY(LotTracker[[#This Row],[Contract Date]],2,)</f>
        <v>43900</v>
      </c>
      <c r="J118" s="20">
        <v>43921</v>
      </c>
      <c r="K118" s="47">
        <v>90</v>
      </c>
      <c r="L118" s="58"/>
      <c r="M118" s="20" t="s">
        <v>376</v>
      </c>
      <c r="N118" s="29">
        <f>WORKDAY(LotTracker[[#This Row],[Draft Deadline]],10,)</f>
        <v>43914</v>
      </c>
      <c r="O118" s="36" t="s">
        <v>263</v>
      </c>
      <c r="P118" s="40"/>
      <c r="Q118" s="19"/>
      <c r="R118" s="29">
        <f>WORKDAY(LotTracker[[#This Row],[Draft Deadline]],10,)</f>
        <v>43914</v>
      </c>
      <c r="S118" s="36"/>
      <c r="U118" s="53">
        <f>WORKDAY(LotTracker[[#This Row],[Planned Receipt]],3,)</f>
        <v>43917</v>
      </c>
      <c r="V118" s="79" t="s">
        <v>432</v>
      </c>
      <c r="W118" s="79" t="s">
        <v>391</v>
      </c>
      <c r="X118" s="79">
        <f>WORKDAY(LotTracker[[#This Row],[RECEIVED]],1)</f>
        <v>43990</v>
      </c>
      <c r="Y118" s="79"/>
      <c r="Z118" s="86"/>
      <c r="AA118" s="65">
        <f>NETWORKDAYS(LotTracker[[#This Row],[Contract Date]],LotTracker[[#This Row],[Actual]])-1</f>
        <v>16</v>
      </c>
      <c r="AB118" s="65">
        <f>NETWORKDAYS(LotTracker[[#This Row],[Eng. Sent]],LotTracker[[#This Row],[Actual Receipt]])</f>
        <v>3</v>
      </c>
      <c r="AC118" s="65">
        <f>NETWORKDAYS(LotTracker[[#This Row],[Plat Sent]],LotTracker[[#This Row],[Actual Receipt2]])</f>
        <v>0</v>
      </c>
      <c r="AD118" s="65">
        <f>NETWORKDAYS(LotTracker[[#This Row],[Contract Date]],LotTracker[[#This Row],[Actual Submit]])-1</f>
        <v>20</v>
      </c>
      <c r="AE118" s="65">
        <f>NETWORKDAYS(LotTracker[[#This Row],[Actual Submit]],LotTracker[[#This Row],[RECEIVED]])</f>
        <v>45</v>
      </c>
      <c r="AF118" s="65">
        <f>NETWORKDAYS(LotTracker[[#This Row],[Contract Date]],LotTracker[[#This Row],[RECEIVED]])</f>
        <v>65</v>
      </c>
    </row>
    <row r="119" spans="1:32" s="4" customFormat="1" ht="17" hidden="1" x14ac:dyDescent="0.2">
      <c r="A119" s="34" t="s">
        <v>50</v>
      </c>
      <c r="B119" s="40" t="s">
        <v>135</v>
      </c>
      <c r="C119" s="11" t="s">
        <v>136</v>
      </c>
      <c r="D119" s="137" t="s">
        <v>350</v>
      </c>
      <c r="E119" s="4" t="s">
        <v>304</v>
      </c>
      <c r="F119" s="4" t="s">
        <v>75</v>
      </c>
      <c r="G119" s="41" t="s">
        <v>464</v>
      </c>
      <c r="H119" s="40" t="s">
        <v>103</v>
      </c>
      <c r="I119" s="29">
        <f>WORKDAY(LotTracker[[#This Row],[Contract Date]],2,)</f>
        <v>43900</v>
      </c>
      <c r="J119" s="20">
        <v>43922</v>
      </c>
      <c r="K119" s="47">
        <v>250</v>
      </c>
      <c r="L119" s="58"/>
      <c r="M119" s="20" t="s">
        <v>406</v>
      </c>
      <c r="N119" s="29">
        <f>WORKDAY(LotTracker[[#This Row],[Draft Deadline]],10,)</f>
        <v>43914</v>
      </c>
      <c r="O119" s="36"/>
      <c r="P119" s="40"/>
      <c r="Q119" s="19"/>
      <c r="R119" s="29">
        <f>WORKDAY(LotTracker[[#This Row],[Draft Deadline]],10,)</f>
        <v>43914</v>
      </c>
      <c r="S119" s="36"/>
      <c r="U119" s="53">
        <f>WORKDAY(LotTracker[[#This Row],[Planned Receipt]],3,)</f>
        <v>43917</v>
      </c>
      <c r="V119" s="79"/>
      <c r="W119" s="79"/>
      <c r="X119" s="79">
        <f>WORKDAY(LotTracker[[#This Row],[RECEIVED]],1)</f>
        <v>2</v>
      </c>
      <c r="Y119" s="79"/>
      <c r="Z119" s="86"/>
      <c r="AA119" s="65">
        <f>NETWORKDAYS(LotTracker[[#This Row],[Contract Date]],LotTracker[[#This Row],[Actual]])-1</f>
        <v>17</v>
      </c>
      <c r="AB119" s="65">
        <f>NETWORKDAYS(LotTracker[[#This Row],[Eng. Sent]],LotTracker[[#This Row],[Actual Receipt]])</f>
        <v>-31373</v>
      </c>
      <c r="AC119" s="65">
        <f>NETWORKDAYS(LotTracker[[#This Row],[Plat Sent]],LotTracker[[#This Row],[Actual Receipt2]])</f>
        <v>0</v>
      </c>
      <c r="AD119" s="65">
        <f>NETWORKDAYS(LotTracker[[#This Row],[Contract Date]],LotTracker[[#This Row],[Actual Submit]])-1</f>
        <v>-31356</v>
      </c>
      <c r="AE119" s="65">
        <f>NETWORKDAYS(LotTracker[[#This Row],[Actual Submit]],LotTracker[[#This Row],[RECEIVED]])</f>
        <v>0</v>
      </c>
      <c r="AF119" s="65">
        <f>NETWORKDAYS(LotTracker[[#This Row],[Contract Date]],LotTracker[[#This Row],[RECEIVED]])</f>
        <v>-31355</v>
      </c>
    </row>
    <row r="120" spans="1:32" s="4" customFormat="1" ht="17" hidden="1" x14ac:dyDescent="0.2">
      <c r="A120" s="34" t="s">
        <v>50</v>
      </c>
      <c r="B120" s="40" t="s">
        <v>51</v>
      </c>
      <c r="C120" s="11" t="s">
        <v>152</v>
      </c>
      <c r="D120" s="137" t="s">
        <v>465</v>
      </c>
      <c r="E120" s="4" t="s">
        <v>126</v>
      </c>
      <c r="F120" s="4" t="s">
        <v>451</v>
      </c>
      <c r="G120" s="41" t="s">
        <v>440</v>
      </c>
      <c r="H120" s="40" t="s">
        <v>103</v>
      </c>
      <c r="I120" s="29">
        <f>WORKDAY(LotTracker[[#This Row],[Contract Date]],2,)</f>
        <v>43906</v>
      </c>
      <c r="J120" s="20">
        <v>43913</v>
      </c>
      <c r="K120" s="47">
        <v>300</v>
      </c>
      <c r="L120" s="58"/>
      <c r="M120" s="20" t="s">
        <v>460</v>
      </c>
      <c r="N120" s="29">
        <f>WORKDAY(LotTracker[[#This Row],[Draft Deadline]],10,)</f>
        <v>43920</v>
      </c>
      <c r="O120" s="36"/>
      <c r="P120" s="40"/>
      <c r="Q120" s="19"/>
      <c r="R120" s="29">
        <f>WORKDAY(LotTracker[[#This Row],[Draft Deadline]],10,)</f>
        <v>43920</v>
      </c>
      <c r="S120" s="36"/>
      <c r="U120" s="53">
        <f>WORKDAY(LotTracker[[#This Row],[Planned Receipt]],3,)</f>
        <v>43923</v>
      </c>
      <c r="V120" s="79"/>
      <c r="W120" s="79"/>
      <c r="X120" s="79">
        <f>WORKDAY(LotTracker[[#This Row],[RECEIVED]],1)</f>
        <v>2</v>
      </c>
      <c r="Y120" s="79"/>
      <c r="Z120" s="86"/>
      <c r="AA120" s="65">
        <f>NETWORKDAYS(LotTracker[[#This Row],[Contract Date]],LotTracker[[#This Row],[Actual]])-1</f>
        <v>7</v>
      </c>
      <c r="AB120" s="65">
        <f>NETWORKDAYS(LotTracker[[#This Row],[Eng. Sent]],LotTracker[[#This Row],[Actual Receipt]])</f>
        <v>-31371</v>
      </c>
      <c r="AC120" s="65">
        <f>NETWORKDAYS(LotTracker[[#This Row],[Plat Sent]],LotTracker[[#This Row],[Actual Receipt2]])</f>
        <v>0</v>
      </c>
      <c r="AD120" s="65">
        <f>NETWORKDAYS(LotTracker[[#This Row],[Contract Date]],LotTracker[[#This Row],[Actual Submit]])-1</f>
        <v>-31360</v>
      </c>
      <c r="AE120" s="65">
        <f>NETWORKDAYS(LotTracker[[#This Row],[Actual Submit]],LotTracker[[#This Row],[RECEIVED]])</f>
        <v>0</v>
      </c>
      <c r="AF120" s="65">
        <f>NETWORKDAYS(LotTracker[[#This Row],[Contract Date]],LotTracker[[#This Row],[RECEIVED]])</f>
        <v>-31359</v>
      </c>
    </row>
    <row r="121" spans="1:32" s="4" customFormat="1" ht="17" hidden="1" x14ac:dyDescent="0.2">
      <c r="A121" s="34" t="s">
        <v>50</v>
      </c>
      <c r="B121" s="44" t="s">
        <v>123</v>
      </c>
      <c r="C121" s="21" t="s">
        <v>144</v>
      </c>
      <c r="D121" s="139">
        <v>31</v>
      </c>
      <c r="E121" s="16" t="s">
        <v>146</v>
      </c>
      <c r="F121" s="16" t="s">
        <v>184</v>
      </c>
      <c r="G121" s="45">
        <v>43904</v>
      </c>
      <c r="H121" s="44" t="s">
        <v>109</v>
      </c>
      <c r="I121" s="31">
        <f>WORKDAY(LotTracker[[#This Row],[Contract Date]],2,)</f>
        <v>43907</v>
      </c>
      <c r="J121" s="22">
        <v>43920</v>
      </c>
      <c r="K121" s="49">
        <v>180</v>
      </c>
      <c r="L121" s="60"/>
      <c r="M121" s="22">
        <v>43921</v>
      </c>
      <c r="N121" s="31">
        <f>WORKDAY(LotTracker[[#This Row],[Draft Deadline]],10,)</f>
        <v>43921</v>
      </c>
      <c r="O121" s="38">
        <v>43924</v>
      </c>
      <c r="P121" s="56"/>
      <c r="Q121" s="23"/>
      <c r="R121" s="31">
        <f>WORKDAY(LotTracker[[#This Row],[Draft Deadline]],10,)</f>
        <v>43921</v>
      </c>
      <c r="S121" s="38"/>
      <c r="T121" s="23"/>
      <c r="U121" s="55">
        <f>WORKDAY(LotTracker[[#This Row],[Planned Receipt]],3,)</f>
        <v>43924</v>
      </c>
      <c r="V121" s="32">
        <v>43930</v>
      </c>
      <c r="W121" s="32">
        <v>43948</v>
      </c>
      <c r="X121" s="32">
        <f>WORKDAY(LotTracker[[#This Row],[RECEIVED]],1)</f>
        <v>43949</v>
      </c>
      <c r="Y121" s="32"/>
      <c r="Z121" s="88"/>
      <c r="AA121" s="67">
        <f>NETWORKDAYS(LotTracker[[#This Row],[Contract Date]],LotTracker[[#This Row],[Actual]])-1</f>
        <v>10</v>
      </c>
      <c r="AB121" s="67">
        <f>NETWORKDAYS(LotTracker[[#This Row],[Eng. Sent]],LotTracker[[#This Row],[Actual Receipt]])</f>
        <v>4</v>
      </c>
      <c r="AC121" s="67">
        <f>NETWORKDAYS(LotTracker[[#This Row],[Plat Sent]],LotTracker[[#This Row],[Actual Receipt2]])</f>
        <v>0</v>
      </c>
      <c r="AD121" s="67">
        <f>NETWORKDAYS(LotTracker[[#This Row],[Contract Date]],LotTracker[[#This Row],[Actual Submit]])-1</f>
        <v>18</v>
      </c>
      <c r="AE121" s="67">
        <f>NETWORKDAYS(LotTracker[[#This Row],[Actual Submit]],LotTracker[[#This Row],[RECEIVED]])</f>
        <v>13</v>
      </c>
      <c r="AF121" s="67">
        <f>NETWORKDAYS(LotTracker[[#This Row],[Contract Date]],LotTracker[[#This Row],[RECEIVED]])</f>
        <v>31</v>
      </c>
    </row>
    <row r="122" spans="1:32" s="4" customFormat="1" ht="17" hidden="1" x14ac:dyDescent="0.2">
      <c r="A122" s="34" t="s">
        <v>50</v>
      </c>
      <c r="B122" s="40" t="s">
        <v>51</v>
      </c>
      <c r="C122" s="11" t="s">
        <v>425</v>
      </c>
      <c r="D122" s="137" t="s">
        <v>158</v>
      </c>
      <c r="E122" s="4" t="s">
        <v>146</v>
      </c>
      <c r="F122" s="4" t="s">
        <v>184</v>
      </c>
      <c r="G122" s="41" t="s">
        <v>466</v>
      </c>
      <c r="H122" s="40" t="s">
        <v>103</v>
      </c>
      <c r="I122" s="29">
        <f>WORKDAY(LotTracker[[#This Row],[Contract Date]],2,)</f>
        <v>43907</v>
      </c>
      <c r="J122" s="20">
        <v>43929</v>
      </c>
      <c r="K122" s="47">
        <v>360</v>
      </c>
      <c r="L122" s="58"/>
      <c r="M122" s="20" t="s">
        <v>264</v>
      </c>
      <c r="N122" s="29">
        <f>WORKDAY(LotTracker[[#This Row],[Draft Deadline]],10,)</f>
        <v>43921</v>
      </c>
      <c r="O122" s="36" t="s">
        <v>270</v>
      </c>
      <c r="P122" s="40"/>
      <c r="Q122" s="19"/>
      <c r="R122" s="29">
        <f>WORKDAY(LotTracker[[#This Row],[Draft Deadline]],10,)</f>
        <v>43921</v>
      </c>
      <c r="S122" s="36"/>
      <c r="U122" s="53">
        <f>WORKDAY(LotTracker[[#This Row],[Planned Receipt]],3,)</f>
        <v>43924</v>
      </c>
      <c r="V122" s="79" t="s">
        <v>296</v>
      </c>
      <c r="W122" s="79" t="s">
        <v>467</v>
      </c>
      <c r="X122" s="79">
        <f>WORKDAY(LotTracker[[#This Row],[RECEIVED]],1)</f>
        <v>43993</v>
      </c>
      <c r="Y122" s="79"/>
      <c r="Z122" s="86"/>
      <c r="AA122" s="65">
        <f>NETWORKDAYS(LotTracker[[#This Row],[Contract Date]],LotTracker[[#This Row],[Actual]])-1</f>
        <v>17</v>
      </c>
      <c r="AB122" s="65">
        <f>NETWORKDAYS(LotTracker[[#This Row],[Eng. Sent]],LotTracker[[#This Row],[Actual Receipt]])</f>
        <v>3</v>
      </c>
      <c r="AC122" s="65">
        <f>NETWORKDAYS(LotTracker[[#This Row],[Plat Sent]],LotTracker[[#This Row],[Actual Receipt2]])</f>
        <v>0</v>
      </c>
      <c r="AD122" s="65">
        <f>NETWORKDAYS(LotTracker[[#This Row],[Contract Date]],LotTracker[[#This Row],[Actual Submit]])-1</f>
        <v>29</v>
      </c>
      <c r="AE122" s="65">
        <f>NETWORKDAYS(LotTracker[[#This Row],[Actual Submit]],LotTracker[[#This Row],[RECEIVED]])</f>
        <v>34</v>
      </c>
      <c r="AF122" s="65">
        <f>NETWORKDAYS(LotTracker[[#This Row],[Contract Date]],LotTracker[[#This Row],[RECEIVED]])</f>
        <v>63</v>
      </c>
    </row>
    <row r="123" spans="1:32" s="4" customFormat="1" ht="17" hidden="1" x14ac:dyDescent="0.2">
      <c r="A123" s="34" t="s">
        <v>50</v>
      </c>
      <c r="B123" s="40" t="s">
        <v>51</v>
      </c>
      <c r="C123" s="11" t="s">
        <v>152</v>
      </c>
      <c r="D123" s="137" t="s">
        <v>280</v>
      </c>
      <c r="E123" s="4" t="s">
        <v>58</v>
      </c>
      <c r="F123" s="4" t="s">
        <v>53</v>
      </c>
      <c r="G123" s="41" t="s">
        <v>468</v>
      </c>
      <c r="H123" s="40" t="s">
        <v>109</v>
      </c>
      <c r="I123" s="29">
        <f>WORKDAY(LotTracker[[#This Row],[Contract Date]],2,)</f>
        <v>43907</v>
      </c>
      <c r="J123" s="20">
        <v>43929</v>
      </c>
      <c r="K123" s="47">
        <v>150</v>
      </c>
      <c r="L123" s="58"/>
      <c r="M123" s="20" t="s">
        <v>351</v>
      </c>
      <c r="N123" s="29">
        <f>WORKDAY(LotTracker[[#This Row],[Draft Deadline]],10,)</f>
        <v>43921</v>
      </c>
      <c r="O123" s="36" t="s">
        <v>389</v>
      </c>
      <c r="P123" s="40"/>
      <c r="Q123" s="19"/>
      <c r="R123" s="29">
        <f>WORKDAY(LotTracker[[#This Row],[Draft Deadline]],10,)</f>
        <v>43921</v>
      </c>
      <c r="S123" s="36"/>
      <c r="U123" s="53">
        <f>WORKDAY(LotTracker[[#This Row],[Planned Receipt]],3,)</f>
        <v>43924</v>
      </c>
      <c r="V123" s="79" t="s">
        <v>271</v>
      </c>
      <c r="W123" s="79" t="s">
        <v>469</v>
      </c>
      <c r="X123" s="79">
        <f>WORKDAY(LotTracker[[#This Row],[RECEIVED]],1)</f>
        <v>43973</v>
      </c>
      <c r="Y123" s="79"/>
      <c r="Z123" s="86"/>
      <c r="AA123" s="65">
        <f>NETWORKDAYS(LotTracker[[#This Row],[Contract Date]],LotTracker[[#This Row],[Actual]])-1</f>
        <v>17</v>
      </c>
      <c r="AB123" s="65">
        <f>NETWORKDAYS(LotTracker[[#This Row],[Eng. Sent]],LotTracker[[#This Row],[Actual Receipt]])</f>
        <v>7</v>
      </c>
      <c r="AC123" s="65">
        <f>NETWORKDAYS(LotTracker[[#This Row],[Plat Sent]],LotTracker[[#This Row],[Actual Receipt2]])</f>
        <v>0</v>
      </c>
      <c r="AD123" s="65">
        <f>NETWORKDAYS(LotTracker[[#This Row],[Contract Date]],LotTracker[[#This Row],[Actual Submit]])-1</f>
        <v>26</v>
      </c>
      <c r="AE123" s="65">
        <f>NETWORKDAYS(LotTracker[[#This Row],[Actual Submit]],LotTracker[[#This Row],[RECEIVED]])</f>
        <v>23</v>
      </c>
      <c r="AF123" s="65">
        <f>NETWORKDAYS(LotTracker[[#This Row],[Contract Date]],LotTracker[[#This Row],[RECEIVED]])</f>
        <v>49</v>
      </c>
    </row>
    <row r="124" spans="1:32" s="4" customFormat="1" ht="17" hidden="1" x14ac:dyDescent="0.2">
      <c r="A124" s="34" t="s">
        <v>50</v>
      </c>
      <c r="B124" s="40" t="s">
        <v>51</v>
      </c>
      <c r="C124" s="11" t="s">
        <v>425</v>
      </c>
      <c r="D124" s="137" t="s">
        <v>459</v>
      </c>
      <c r="E124" s="4" t="s">
        <v>261</v>
      </c>
      <c r="F124" s="4" t="s">
        <v>75</v>
      </c>
      <c r="G124" s="41" t="s">
        <v>406</v>
      </c>
      <c r="H124" s="40" t="s">
        <v>103</v>
      </c>
      <c r="I124" s="29">
        <f>WORKDAY(LotTracker[[#This Row],[Contract Date]],2,)</f>
        <v>43924</v>
      </c>
      <c r="J124" s="20">
        <v>43938</v>
      </c>
      <c r="K124" s="47">
        <v>300</v>
      </c>
      <c r="L124" s="58"/>
      <c r="M124" s="20" t="s">
        <v>171</v>
      </c>
      <c r="N124" s="29">
        <f>WORKDAY(LotTracker[[#This Row],[Draft Deadline]],10,)</f>
        <v>43938</v>
      </c>
      <c r="O124" s="36" t="s">
        <v>470</v>
      </c>
      <c r="P124" s="40"/>
      <c r="Q124" s="19"/>
      <c r="R124" s="29">
        <f>WORKDAY(LotTracker[[#This Row],[Draft Deadline]],10,)</f>
        <v>43938</v>
      </c>
      <c r="S124" s="36"/>
      <c r="U124" s="53">
        <f>WORKDAY(LotTracker[[#This Row],[Planned Receipt]],3,)</f>
        <v>43943</v>
      </c>
      <c r="V124" s="79" t="s">
        <v>397</v>
      </c>
      <c r="W124" s="79" t="s">
        <v>458</v>
      </c>
      <c r="X124" s="79">
        <f>WORKDAY(LotTracker[[#This Row],[RECEIVED]],1)</f>
        <v>44049</v>
      </c>
      <c r="Y124" s="79"/>
      <c r="Z124" s="86"/>
      <c r="AA124" s="65">
        <f>NETWORKDAYS(LotTracker[[#This Row],[Contract Date]],LotTracker[[#This Row],[Actual]])-1</f>
        <v>12</v>
      </c>
      <c r="AB124" s="65">
        <f>NETWORKDAYS(LotTracker[[#This Row],[Eng. Sent]],LotTracker[[#This Row],[Actual Receipt]])</f>
        <v>10</v>
      </c>
      <c r="AC124" s="65">
        <f>NETWORKDAYS(LotTracker[[#This Row],[Plat Sent]],LotTracker[[#This Row],[Actual Receipt2]])</f>
        <v>0</v>
      </c>
      <c r="AD124" s="65">
        <f>NETWORKDAYS(LotTracker[[#This Row],[Contract Date]],LotTracker[[#This Row],[Actual Submit]])-1</f>
        <v>18</v>
      </c>
      <c r="AE124" s="65">
        <f>NETWORKDAYS(LotTracker[[#This Row],[Actual Submit]],LotTracker[[#This Row],[RECEIVED]])</f>
        <v>73</v>
      </c>
      <c r="AF124" s="65">
        <f>NETWORKDAYS(LotTracker[[#This Row],[Contract Date]],LotTracker[[#This Row],[RECEIVED]])</f>
        <v>91</v>
      </c>
    </row>
    <row r="125" spans="1:32" s="8" customFormat="1" ht="17" hidden="1" x14ac:dyDescent="0.2">
      <c r="A125" s="34" t="s">
        <v>50</v>
      </c>
      <c r="B125" s="40" t="s">
        <v>51</v>
      </c>
      <c r="C125" s="11" t="s">
        <v>152</v>
      </c>
      <c r="D125" s="137" t="s">
        <v>352</v>
      </c>
      <c r="E125" s="4" t="s">
        <v>207</v>
      </c>
      <c r="F125" s="4" t="s">
        <v>208</v>
      </c>
      <c r="G125" s="41" t="s">
        <v>471</v>
      </c>
      <c r="H125" s="40" t="s">
        <v>109</v>
      </c>
      <c r="I125" s="29">
        <f>WORKDAY(LotTracker[[#This Row],[Contract Date]],2,)</f>
        <v>43942</v>
      </c>
      <c r="J125" s="20">
        <v>43951</v>
      </c>
      <c r="K125" s="47">
        <v>300</v>
      </c>
      <c r="L125" s="58"/>
      <c r="M125" s="20" t="s">
        <v>472</v>
      </c>
      <c r="N125" s="29">
        <f>WORKDAY(LotTracker[[#This Row],[Draft Deadline]],10,)</f>
        <v>43956</v>
      </c>
      <c r="O125" s="36" t="s">
        <v>473</v>
      </c>
      <c r="P125" s="40"/>
      <c r="Q125" s="19"/>
      <c r="R125" s="29">
        <f>WORKDAY(LotTracker[[#This Row],[Draft Deadline]],10,)</f>
        <v>43956</v>
      </c>
      <c r="S125" s="36"/>
      <c r="T125" s="4"/>
      <c r="U125" s="53">
        <f>WORKDAY(LotTracker[[#This Row],[Planned Receipt]],3,)</f>
        <v>43959</v>
      </c>
      <c r="V125" s="79" t="s">
        <v>412</v>
      </c>
      <c r="W125" s="79" t="s">
        <v>469</v>
      </c>
      <c r="X125" s="79">
        <f>WORKDAY(LotTracker[[#This Row],[RECEIVED]],1)</f>
        <v>43973</v>
      </c>
      <c r="Y125" s="79"/>
      <c r="Z125" s="86"/>
      <c r="AA125" s="65">
        <f>NETWORKDAYS(LotTracker[[#This Row],[Contract Date]],LotTracker[[#This Row],[Actual]])-1</f>
        <v>8</v>
      </c>
      <c r="AB125" s="65">
        <f>NETWORKDAYS(LotTracker[[#This Row],[Eng. Sent]],LotTracker[[#This Row],[Actual Receipt]])</f>
        <v>7</v>
      </c>
      <c r="AC125" s="65">
        <f>NETWORKDAYS(LotTracker[[#This Row],[Plat Sent]],LotTracker[[#This Row],[Actual Receipt2]])</f>
        <v>0</v>
      </c>
      <c r="AD125" s="65">
        <f>NETWORKDAYS(LotTracker[[#This Row],[Contract Date]],LotTracker[[#This Row],[Actual Submit]])-1</f>
        <v>16</v>
      </c>
      <c r="AE125" s="65">
        <f>NETWORKDAYS(LotTracker[[#This Row],[Actual Submit]],LotTracker[[#This Row],[RECEIVED]])</f>
        <v>8</v>
      </c>
      <c r="AF125" s="65">
        <f>NETWORKDAYS(LotTracker[[#This Row],[Contract Date]],LotTracker[[#This Row],[RECEIVED]])</f>
        <v>24</v>
      </c>
    </row>
    <row r="126" spans="1:32" s="4" customFormat="1" ht="17" hidden="1" x14ac:dyDescent="0.2">
      <c r="A126" s="34" t="s">
        <v>50</v>
      </c>
      <c r="B126" s="40" t="s">
        <v>143</v>
      </c>
      <c r="C126" s="11" t="s">
        <v>144</v>
      </c>
      <c r="D126" s="137" t="s">
        <v>392</v>
      </c>
      <c r="E126" s="4" t="s">
        <v>126</v>
      </c>
      <c r="F126" s="4" t="s">
        <v>66</v>
      </c>
      <c r="G126" s="41" t="s">
        <v>422</v>
      </c>
      <c r="H126" s="40" t="s">
        <v>109</v>
      </c>
      <c r="I126" s="29">
        <f>WORKDAY(LotTracker[[#This Row],[Contract Date]],2,)</f>
        <v>43949</v>
      </c>
      <c r="J126" s="20">
        <v>43972</v>
      </c>
      <c r="K126" s="47">
        <v>90</v>
      </c>
      <c r="L126" s="58"/>
      <c r="M126" s="20" t="s">
        <v>469</v>
      </c>
      <c r="N126" s="29">
        <f>WORKDAY(LotTracker[[#This Row],[Draft Deadline]],10,)</f>
        <v>43963</v>
      </c>
      <c r="O126" s="36" t="s">
        <v>474</v>
      </c>
      <c r="P126" s="40"/>
      <c r="Q126" s="19"/>
      <c r="R126" s="29">
        <f>WORKDAY(LotTracker[[#This Row],[Draft Deadline]],10,)</f>
        <v>43963</v>
      </c>
      <c r="S126" s="36"/>
      <c r="U126" s="53">
        <f>WORKDAY(LotTracker[[#This Row],[Planned Receipt]],3,)</f>
        <v>43966</v>
      </c>
      <c r="V126" s="79" t="s">
        <v>475</v>
      </c>
      <c r="W126" s="79" t="s">
        <v>476</v>
      </c>
      <c r="X126" s="79">
        <f>WORKDAY(LotTracker[[#This Row],[RECEIVED]],1)</f>
        <v>44028</v>
      </c>
      <c r="Y126" s="79"/>
      <c r="Z126" s="86"/>
      <c r="AA126" s="65">
        <f>NETWORKDAYS(LotTracker[[#This Row],[Contract Date]],LotTracker[[#This Row],[Actual]])-1</f>
        <v>18</v>
      </c>
      <c r="AB126" s="65">
        <f>NETWORKDAYS(LotTracker[[#This Row],[Eng. Sent]],LotTracker[[#This Row],[Actual Receipt]])</f>
        <v>7</v>
      </c>
      <c r="AC126" s="65">
        <f>NETWORKDAYS(LotTracker[[#This Row],[Plat Sent]],LotTracker[[#This Row],[Actual Receipt2]])</f>
        <v>0</v>
      </c>
      <c r="AD126" s="65">
        <f>NETWORKDAYS(LotTracker[[#This Row],[Contract Date]],LotTracker[[#This Row],[Actual Submit]])-1</f>
        <v>26</v>
      </c>
      <c r="AE126" s="65">
        <f>NETWORKDAYS(LotTracker[[#This Row],[Actual Submit]],LotTracker[[#This Row],[RECEIVED]])</f>
        <v>32</v>
      </c>
      <c r="AF126" s="65">
        <f>NETWORKDAYS(LotTracker[[#This Row],[Contract Date]],LotTracker[[#This Row],[RECEIVED]])</f>
        <v>58</v>
      </c>
    </row>
    <row r="127" spans="1:32" s="4" customFormat="1" ht="17" hidden="1" x14ac:dyDescent="0.2">
      <c r="A127" s="34" t="s">
        <v>50</v>
      </c>
      <c r="B127" s="40" t="s">
        <v>364</v>
      </c>
      <c r="C127" s="11" t="s">
        <v>477</v>
      </c>
      <c r="D127" s="137" t="s">
        <v>478</v>
      </c>
      <c r="E127" s="4" t="s">
        <v>345</v>
      </c>
      <c r="F127" s="4" t="s">
        <v>346</v>
      </c>
      <c r="G127" s="41" t="s">
        <v>479</v>
      </c>
      <c r="H127" s="40" t="s">
        <v>109</v>
      </c>
      <c r="I127" s="29">
        <f>WORKDAY(LotTracker[[#This Row],[Contract Date]],2,)</f>
        <v>43952</v>
      </c>
      <c r="J127" s="20">
        <v>43964</v>
      </c>
      <c r="K127" s="47">
        <v>240</v>
      </c>
      <c r="L127" s="58"/>
      <c r="M127" s="20" t="s">
        <v>480</v>
      </c>
      <c r="N127" s="29">
        <f>WORKDAY(LotTracker[[#This Row],[Draft Deadline]],10,)</f>
        <v>43966</v>
      </c>
      <c r="O127" s="36" t="s">
        <v>423</v>
      </c>
      <c r="P127" s="40"/>
      <c r="Q127" s="19"/>
      <c r="R127" s="29">
        <f>WORKDAY(LotTracker[[#This Row],[Draft Deadline]],10,)</f>
        <v>43966</v>
      </c>
      <c r="S127" s="36"/>
      <c r="U127" s="53">
        <f>WORKDAY(LotTracker[[#This Row],[Planned Receipt]],3,)</f>
        <v>43971</v>
      </c>
      <c r="V127" s="79" t="s">
        <v>423</v>
      </c>
      <c r="W127" s="79" t="s">
        <v>481</v>
      </c>
      <c r="X127" s="79">
        <f>WORKDAY(LotTracker[[#This Row],[RECEIVED]],1)</f>
        <v>44036</v>
      </c>
      <c r="Y127" s="79"/>
      <c r="Z127" s="86"/>
      <c r="AA127" s="65">
        <f>NETWORKDAYS(LotTracker[[#This Row],[Contract Date]],LotTracker[[#This Row],[Actual]])-1</f>
        <v>10</v>
      </c>
      <c r="AB127" s="65">
        <f>NETWORKDAYS(LotTracker[[#This Row],[Eng. Sent]],LotTracker[[#This Row],[Actual Receipt]])</f>
        <v>17</v>
      </c>
      <c r="AC127" s="65">
        <f>NETWORKDAYS(LotTracker[[#This Row],[Plat Sent]],LotTracker[[#This Row],[Actual Receipt2]])</f>
        <v>0</v>
      </c>
      <c r="AD127" s="65">
        <f>NETWORKDAYS(LotTracker[[#This Row],[Contract Date]],LotTracker[[#This Row],[Actual Submit]])-1</f>
        <v>26</v>
      </c>
      <c r="AE127" s="65">
        <f>NETWORKDAYS(LotTracker[[#This Row],[Actual Submit]],LotTracker[[#This Row],[RECEIVED]])</f>
        <v>36</v>
      </c>
      <c r="AF127" s="65">
        <f>NETWORKDAYS(LotTracker[[#This Row],[Contract Date]],LotTracker[[#This Row],[RECEIVED]])</f>
        <v>62</v>
      </c>
    </row>
    <row r="128" spans="1:32" s="4" customFormat="1" ht="17" hidden="1" x14ac:dyDescent="0.2">
      <c r="A128" s="34" t="s">
        <v>50</v>
      </c>
      <c r="B128" s="40" t="s">
        <v>364</v>
      </c>
      <c r="C128" s="11" t="s">
        <v>365</v>
      </c>
      <c r="D128" s="137" t="s">
        <v>482</v>
      </c>
      <c r="E128" s="4" t="s">
        <v>261</v>
      </c>
      <c r="F128" s="4" t="s">
        <v>75</v>
      </c>
      <c r="G128" s="41" t="s">
        <v>479</v>
      </c>
      <c r="H128" s="40" t="s">
        <v>109</v>
      </c>
      <c r="I128" s="29">
        <f>WORKDAY(LotTracker[[#This Row],[Contract Date]],2,)</f>
        <v>43952</v>
      </c>
      <c r="J128" s="20">
        <v>43970</v>
      </c>
      <c r="K128" s="47">
        <v>540</v>
      </c>
      <c r="L128" s="58"/>
      <c r="M128" s="20" t="s">
        <v>483</v>
      </c>
      <c r="N128" s="29">
        <f>WORKDAY(LotTracker[[#This Row],[Draft Deadline]],10,)</f>
        <v>43966</v>
      </c>
      <c r="O128" s="36" t="s">
        <v>467</v>
      </c>
      <c r="P128" s="40"/>
      <c r="Q128" s="19"/>
      <c r="R128" s="29">
        <f>WORKDAY(LotTracker[[#This Row],[Draft Deadline]],10,)</f>
        <v>43966</v>
      </c>
      <c r="S128" s="36"/>
      <c r="U128" s="53">
        <f>WORKDAY(LotTracker[[#This Row],[Planned Receipt]],3,)</f>
        <v>43971</v>
      </c>
      <c r="V128" s="79" t="s">
        <v>467</v>
      </c>
      <c r="W128" s="79" t="s">
        <v>484</v>
      </c>
      <c r="X128" s="79">
        <f>WORKDAY(LotTracker[[#This Row],[RECEIVED]],1)</f>
        <v>44035</v>
      </c>
      <c r="Y128" s="79"/>
      <c r="Z128" s="86" t="s">
        <v>485</v>
      </c>
      <c r="AA128" s="65">
        <f>NETWORKDAYS(LotTracker[[#This Row],[Contract Date]],LotTracker[[#This Row],[Actual]])-1</f>
        <v>14</v>
      </c>
      <c r="AB128" s="65">
        <f>NETWORKDAYS(LotTracker[[#This Row],[Eng. Sent]],LotTracker[[#This Row],[Actual Receipt]])</f>
        <v>16</v>
      </c>
      <c r="AC128" s="65">
        <f>NETWORKDAYS(LotTracker[[#This Row],[Plat Sent]],LotTracker[[#This Row],[Actual Receipt2]])</f>
        <v>0</v>
      </c>
      <c r="AD128" s="65">
        <f>NETWORKDAYS(LotTracker[[#This Row],[Contract Date]],LotTracker[[#This Row],[Actual Submit]])-1</f>
        <v>30</v>
      </c>
      <c r="AE128" s="65">
        <f>NETWORKDAYS(LotTracker[[#This Row],[Actual Submit]],LotTracker[[#This Row],[RECEIVED]])</f>
        <v>31</v>
      </c>
      <c r="AF128" s="65">
        <f>NETWORKDAYS(LotTracker[[#This Row],[Contract Date]],LotTracker[[#This Row],[RECEIVED]])</f>
        <v>61</v>
      </c>
    </row>
    <row r="129" spans="1:32" s="4" customFormat="1" ht="17" hidden="1" x14ac:dyDescent="0.2">
      <c r="A129" s="34" t="s">
        <v>50</v>
      </c>
      <c r="B129" s="40" t="s">
        <v>143</v>
      </c>
      <c r="C129" s="11" t="s">
        <v>144</v>
      </c>
      <c r="D129" s="137" t="s">
        <v>486</v>
      </c>
      <c r="E129" s="4" t="s">
        <v>146</v>
      </c>
      <c r="F129" s="4" t="s">
        <v>75</v>
      </c>
      <c r="G129" s="41" t="s">
        <v>479</v>
      </c>
      <c r="H129" s="40" t="s">
        <v>103</v>
      </c>
      <c r="I129" s="29">
        <f>WORKDAY(LotTracker[[#This Row],[Contract Date]],2,)</f>
        <v>43952</v>
      </c>
      <c r="J129" s="20">
        <v>43972</v>
      </c>
      <c r="K129" s="47">
        <v>280</v>
      </c>
      <c r="L129" s="58"/>
      <c r="M129" s="20" t="s">
        <v>469</v>
      </c>
      <c r="N129" s="29">
        <f>WORKDAY(LotTracker[[#This Row],[Draft Deadline]],10,)</f>
        <v>43966</v>
      </c>
      <c r="O129" s="36" t="s">
        <v>172</v>
      </c>
      <c r="P129" s="40"/>
      <c r="Q129" s="19"/>
      <c r="R129" s="29">
        <f>WORKDAY(LotTracker[[#This Row],[Draft Deadline]],10,)</f>
        <v>43966</v>
      </c>
      <c r="S129" s="36"/>
      <c r="U129" s="53">
        <f>WORKDAY(LotTracker[[#This Row],[Planned Receipt]],3,)</f>
        <v>43971</v>
      </c>
      <c r="V129" s="79" t="s">
        <v>487</v>
      </c>
      <c r="W129" s="79" t="s">
        <v>391</v>
      </c>
      <c r="X129" s="79">
        <f>WORKDAY(LotTracker[[#This Row],[RECEIVED]],1)</f>
        <v>43990</v>
      </c>
      <c r="Y129" s="79"/>
      <c r="Z129" s="86"/>
      <c r="AA129" s="65">
        <f>NETWORKDAYS(LotTracker[[#This Row],[Contract Date]],LotTracker[[#This Row],[Actual]])-1</f>
        <v>16</v>
      </c>
      <c r="AB129" s="65">
        <f>NETWORKDAYS(LotTracker[[#This Row],[Eng. Sent]],LotTracker[[#This Row],[Actual Receipt]])</f>
        <v>6</v>
      </c>
      <c r="AC129" s="65">
        <f>NETWORKDAYS(LotTracker[[#This Row],[Plat Sent]],LotTracker[[#This Row],[Actual Receipt2]])</f>
        <v>0</v>
      </c>
      <c r="AD129" s="65">
        <f>NETWORKDAYS(LotTracker[[#This Row],[Contract Date]],LotTracker[[#This Row],[Actual Submit]])-1</f>
        <v>25</v>
      </c>
      <c r="AE129" s="65">
        <f>NETWORKDAYS(LotTracker[[#This Row],[Actual Submit]],LotTracker[[#This Row],[RECEIVED]])</f>
        <v>3</v>
      </c>
      <c r="AF129" s="65">
        <f>NETWORKDAYS(LotTracker[[#This Row],[Contract Date]],LotTracker[[#This Row],[RECEIVED]])</f>
        <v>28</v>
      </c>
    </row>
    <row r="130" spans="1:32" s="4" customFormat="1" ht="17" hidden="1" x14ac:dyDescent="0.2">
      <c r="A130" s="34" t="s">
        <v>50</v>
      </c>
      <c r="B130" s="40" t="s">
        <v>143</v>
      </c>
      <c r="C130" s="11" t="s">
        <v>144</v>
      </c>
      <c r="D130" s="137" t="s">
        <v>488</v>
      </c>
      <c r="E130" s="4" t="s">
        <v>261</v>
      </c>
      <c r="F130" s="4" t="s">
        <v>66</v>
      </c>
      <c r="G130" s="41" t="s">
        <v>479</v>
      </c>
      <c r="H130" s="40" t="s">
        <v>103</v>
      </c>
      <c r="I130" s="29">
        <f>WORKDAY(LotTracker[[#This Row],[Contract Date]],2,)</f>
        <v>43952</v>
      </c>
      <c r="J130" s="20">
        <v>43977</v>
      </c>
      <c r="K130" s="47">
        <v>280</v>
      </c>
      <c r="L130" s="58"/>
      <c r="M130" s="20" t="s">
        <v>151</v>
      </c>
      <c r="N130" s="29">
        <f>WORKDAY(LotTracker[[#This Row],[Draft Deadline]],10,)</f>
        <v>43966</v>
      </c>
      <c r="O130" s="36" t="s">
        <v>391</v>
      </c>
      <c r="P130" s="40"/>
      <c r="Q130" s="19"/>
      <c r="R130" s="29">
        <f>WORKDAY(LotTracker[[#This Row],[Draft Deadline]],10,)</f>
        <v>43966</v>
      </c>
      <c r="S130" s="36"/>
      <c r="U130" s="53">
        <f>WORKDAY(LotTracker[[#This Row],[Planned Receipt]],3,)</f>
        <v>43971</v>
      </c>
      <c r="V130" s="79" t="s">
        <v>489</v>
      </c>
      <c r="W130" s="79" t="s">
        <v>490</v>
      </c>
      <c r="X130" s="79">
        <f>WORKDAY(LotTracker[[#This Row],[RECEIVED]],1)</f>
        <v>44018</v>
      </c>
      <c r="Y130" s="79"/>
      <c r="Z130" s="86"/>
      <c r="AA130" s="65">
        <f>NETWORKDAYS(LotTracker[[#This Row],[Contract Date]],LotTracker[[#This Row],[Actual]])-1</f>
        <v>19</v>
      </c>
      <c r="AB130" s="65">
        <f>NETWORKDAYS(LotTracker[[#This Row],[Eng. Sent]],LotTracker[[#This Row],[Actual Receipt]])</f>
        <v>9</v>
      </c>
      <c r="AC130" s="65">
        <f>NETWORKDAYS(LotTracker[[#This Row],[Plat Sent]],LotTracker[[#This Row],[Actual Receipt2]])</f>
        <v>0</v>
      </c>
      <c r="AD130" s="65">
        <f>NETWORKDAYS(LotTracker[[#This Row],[Contract Date]],LotTracker[[#This Row],[Actual Submit]])-1</f>
        <v>47</v>
      </c>
      <c r="AE130" s="65">
        <f>NETWORKDAYS(LotTracker[[#This Row],[Actual Submit]],LotTracker[[#This Row],[RECEIVED]])</f>
        <v>1</v>
      </c>
      <c r="AF130" s="65">
        <f>NETWORKDAYS(LotTracker[[#This Row],[Contract Date]],LotTracker[[#This Row],[RECEIVED]])</f>
        <v>48</v>
      </c>
    </row>
    <row r="131" spans="1:32" ht="17" hidden="1" x14ac:dyDescent="0.2">
      <c r="A131" s="34" t="s">
        <v>50</v>
      </c>
      <c r="B131" s="40" t="s">
        <v>143</v>
      </c>
      <c r="C131" s="11" t="s">
        <v>144</v>
      </c>
      <c r="D131" s="137" t="s">
        <v>491</v>
      </c>
      <c r="E131" s="4" t="s">
        <v>207</v>
      </c>
      <c r="F131" s="4" t="s">
        <v>492</v>
      </c>
      <c r="G131" s="41" t="s">
        <v>493</v>
      </c>
      <c r="H131" s="40" t="s">
        <v>109</v>
      </c>
      <c r="I131" s="29">
        <f>WORKDAY(LotTracker[[#This Row],[Contract Date]],2,)</f>
        <v>43969</v>
      </c>
      <c r="J131" s="20">
        <v>44071</v>
      </c>
      <c r="K131" s="47">
        <v>240</v>
      </c>
      <c r="L131" s="58"/>
      <c r="M131" s="20" t="s">
        <v>494</v>
      </c>
      <c r="N131" s="29">
        <f>WORKDAY(LotTracker[[#This Row],[Draft Deadline]],10,)</f>
        <v>43983</v>
      </c>
      <c r="O131" s="36" t="s">
        <v>495</v>
      </c>
      <c r="P131" s="40"/>
      <c r="Q131" s="19"/>
      <c r="R131" s="29">
        <f>WORKDAY(LotTracker[[#This Row],[Draft Deadline]],10,)</f>
        <v>43983</v>
      </c>
      <c r="S131" s="36"/>
      <c r="T131" s="4"/>
      <c r="U131" s="53">
        <f>WORKDAY(LotTracker[[#This Row],[Planned Receipt]],3,)</f>
        <v>43986</v>
      </c>
      <c r="V131" s="79" t="s">
        <v>496</v>
      </c>
      <c r="W131" s="79" t="s">
        <v>497</v>
      </c>
      <c r="X131" s="79">
        <f>WORKDAY(LotTracker[[#This Row],[RECEIVED]],1)</f>
        <v>44111</v>
      </c>
      <c r="Y131" s="79"/>
      <c r="Z131" s="86"/>
      <c r="AA131" s="65">
        <f>NETWORKDAYS(LotTracker[[#This Row],[Contract Date]],LotTracker[[#This Row],[Actual]])-1</f>
        <v>76</v>
      </c>
      <c r="AB131" s="65">
        <f>NETWORKDAYS(LotTracker[[#This Row],[Eng. Sent]],LotTracker[[#This Row],[Actual Receipt]])</f>
        <v>5</v>
      </c>
      <c r="AC131" s="65">
        <f>NETWORKDAYS(LotTracker[[#This Row],[Plat Sent]],LotTracker[[#This Row],[Actual Receipt2]])</f>
        <v>0</v>
      </c>
      <c r="AD131" s="65">
        <f>NETWORKDAYS(LotTracker[[#This Row],[Contract Date]],LotTracker[[#This Row],[Actual Submit]])-1</f>
        <v>83</v>
      </c>
      <c r="AE131" s="65">
        <f>NETWORKDAYS(LotTracker[[#This Row],[Actual Submit]],LotTracker[[#This Row],[RECEIVED]])</f>
        <v>21</v>
      </c>
      <c r="AF131" s="65">
        <f>NETWORKDAYS(LotTracker[[#This Row],[Contract Date]],LotTracker[[#This Row],[RECEIVED]])</f>
        <v>104</v>
      </c>
    </row>
    <row r="132" spans="1:32" s="4" customFormat="1" ht="17" hidden="1" x14ac:dyDescent="0.2">
      <c r="A132" s="34" t="s">
        <v>50</v>
      </c>
      <c r="B132" s="40" t="s">
        <v>143</v>
      </c>
      <c r="C132" s="11" t="s">
        <v>144</v>
      </c>
      <c r="D132" s="137" t="s">
        <v>462</v>
      </c>
      <c r="E132" s="4" t="s">
        <v>159</v>
      </c>
      <c r="F132" s="4" t="s">
        <v>75</v>
      </c>
      <c r="G132" s="41" t="s">
        <v>498</v>
      </c>
      <c r="H132" s="40" t="s">
        <v>109</v>
      </c>
      <c r="I132" s="29">
        <f>WORKDAY(LotTracker[[#This Row],[Contract Date]],2,)</f>
        <v>43970</v>
      </c>
      <c r="J132" s="20">
        <v>43983</v>
      </c>
      <c r="K132" s="47">
        <v>240</v>
      </c>
      <c r="L132" s="58"/>
      <c r="M132" s="20" t="s">
        <v>475</v>
      </c>
      <c r="N132" s="29">
        <f>WORKDAY(LotTracker[[#This Row],[Draft Deadline]],10,)</f>
        <v>43984</v>
      </c>
      <c r="O132" s="36" t="s">
        <v>423</v>
      </c>
      <c r="P132" s="40"/>
      <c r="Q132" s="19"/>
      <c r="R132" s="29">
        <f>WORKDAY(LotTracker[[#This Row],[Draft Deadline]],10,)</f>
        <v>43984</v>
      </c>
      <c r="S132" s="36"/>
      <c r="U132" s="53">
        <f>WORKDAY(LotTracker[[#This Row],[Planned Receipt]],3,)</f>
        <v>43987</v>
      </c>
      <c r="V132" s="79" t="s">
        <v>499</v>
      </c>
      <c r="W132" s="79" t="s">
        <v>500</v>
      </c>
      <c r="X132" s="79">
        <f>WORKDAY(LotTracker[[#This Row],[RECEIVED]],1)</f>
        <v>44064</v>
      </c>
      <c r="Y132" s="79"/>
      <c r="Z132" s="86" t="s">
        <v>501</v>
      </c>
      <c r="AA132" s="65">
        <f>NETWORKDAYS(LotTracker[[#This Row],[Contract Date]],LotTracker[[#This Row],[Actual]])-1</f>
        <v>11</v>
      </c>
      <c r="AB132" s="65">
        <f>NETWORKDAYS(LotTracker[[#This Row],[Eng. Sent]],LotTracker[[#This Row],[Actual Receipt]])</f>
        <v>3</v>
      </c>
      <c r="AC132" s="65">
        <f>NETWORKDAYS(LotTracker[[#This Row],[Plat Sent]],LotTracker[[#This Row],[Actual Receipt2]])</f>
        <v>0</v>
      </c>
      <c r="AD132" s="65">
        <f>NETWORKDAYS(LotTracker[[#This Row],[Contract Date]],LotTracker[[#This Row],[Actual Submit]])-1</f>
        <v>17</v>
      </c>
      <c r="AE132" s="65">
        <f>NETWORKDAYS(LotTracker[[#This Row],[Actual Submit]],LotTracker[[#This Row],[RECEIVED]])</f>
        <v>53</v>
      </c>
      <c r="AF132" s="65">
        <f>NETWORKDAYS(LotTracker[[#This Row],[Contract Date]],LotTracker[[#This Row],[RECEIVED]])</f>
        <v>70</v>
      </c>
    </row>
    <row r="133" spans="1:32" s="4" customFormat="1" ht="17" hidden="1" x14ac:dyDescent="0.2">
      <c r="A133" s="34" t="s">
        <v>50</v>
      </c>
      <c r="B133" s="40" t="s">
        <v>364</v>
      </c>
      <c r="C133" s="11" t="s">
        <v>477</v>
      </c>
      <c r="D133" s="137" t="s">
        <v>502</v>
      </c>
      <c r="E133" s="4" t="s">
        <v>503</v>
      </c>
      <c r="F133" s="4" t="s">
        <v>346</v>
      </c>
      <c r="G133" s="41" t="s">
        <v>504</v>
      </c>
      <c r="H133" s="40" t="s">
        <v>109</v>
      </c>
      <c r="I133" s="29">
        <f>WORKDAY(LotTracker[[#This Row],[Contract Date]],2,)</f>
        <v>43970</v>
      </c>
      <c r="J133" s="20">
        <v>43978</v>
      </c>
      <c r="K133" s="47">
        <v>360</v>
      </c>
      <c r="L133" s="58"/>
      <c r="M133" s="20" t="s">
        <v>474</v>
      </c>
      <c r="N133" s="29">
        <f>WORKDAY(LotTracker[[#This Row],[Draft Deadline]],10,)</f>
        <v>43984</v>
      </c>
      <c r="O133" s="36" t="s">
        <v>505</v>
      </c>
      <c r="P133" s="40"/>
      <c r="Q133" s="19"/>
      <c r="R133" s="29">
        <f>WORKDAY(LotTracker[[#This Row],[Draft Deadline]],10,)</f>
        <v>43984</v>
      </c>
      <c r="S133" s="36"/>
      <c r="U133" s="53">
        <f>WORKDAY(LotTracker[[#This Row],[Planned Receipt]],3,)</f>
        <v>43987</v>
      </c>
      <c r="V133" s="79" t="s">
        <v>506</v>
      </c>
      <c r="W133" s="79" t="s">
        <v>507</v>
      </c>
      <c r="X133" s="79">
        <f>WORKDAY(LotTracker[[#This Row],[RECEIVED]],1)</f>
        <v>44043</v>
      </c>
      <c r="Y133" s="79"/>
      <c r="Z133" s="86"/>
      <c r="AA133" s="65">
        <f>NETWORKDAYS(LotTracker[[#This Row],[Contract Date]],LotTracker[[#This Row],[Actual]])-1</f>
        <v>7</v>
      </c>
      <c r="AB133" s="65">
        <f>NETWORKDAYS(LotTracker[[#This Row],[Eng. Sent]],LotTracker[[#This Row],[Actual Receipt]])</f>
        <v>16</v>
      </c>
      <c r="AC133" s="65">
        <f>NETWORKDAYS(LotTracker[[#This Row],[Plat Sent]],LotTracker[[#This Row],[Actual Receipt2]])</f>
        <v>0</v>
      </c>
      <c r="AD133" s="65">
        <f>NETWORKDAYS(LotTracker[[#This Row],[Contract Date]],LotTracker[[#This Row],[Actual Submit]])-1</f>
        <v>25</v>
      </c>
      <c r="AE133" s="65">
        <f>NETWORKDAYS(LotTracker[[#This Row],[Actual Submit]],LotTracker[[#This Row],[RECEIVED]])</f>
        <v>29</v>
      </c>
      <c r="AF133" s="65">
        <f>NETWORKDAYS(LotTracker[[#This Row],[Contract Date]],LotTracker[[#This Row],[RECEIVED]])</f>
        <v>54</v>
      </c>
    </row>
    <row r="134" spans="1:32" s="4" customFormat="1" ht="17" hidden="1" x14ac:dyDescent="0.2">
      <c r="A134" s="34" t="s">
        <v>50</v>
      </c>
      <c r="B134" s="40" t="s">
        <v>51</v>
      </c>
      <c r="C134" s="11" t="s">
        <v>425</v>
      </c>
      <c r="D134" s="137" t="s">
        <v>465</v>
      </c>
      <c r="E134" s="4" t="s">
        <v>146</v>
      </c>
      <c r="F134" s="4" t="s">
        <v>70</v>
      </c>
      <c r="G134" s="41" t="s">
        <v>483</v>
      </c>
      <c r="H134" s="40" t="s">
        <v>103</v>
      </c>
      <c r="I134" s="29">
        <f>WORKDAY(LotTracker[[#This Row],[Contract Date]],2,)</f>
        <v>43973</v>
      </c>
      <c r="J134" s="20">
        <v>43990</v>
      </c>
      <c r="K134" s="47">
        <v>300</v>
      </c>
      <c r="L134" s="58"/>
      <c r="M134" s="20" t="s">
        <v>457</v>
      </c>
      <c r="N134" s="29">
        <f>WORKDAY(LotTracker[[#This Row],[Draft Deadline]],10,)</f>
        <v>43987</v>
      </c>
      <c r="O134" s="36" t="s">
        <v>467</v>
      </c>
      <c r="P134" s="40"/>
      <c r="Q134" s="19"/>
      <c r="R134" s="29">
        <f>WORKDAY(LotTracker[[#This Row],[Draft Deadline]],10,)</f>
        <v>43987</v>
      </c>
      <c r="S134" s="36"/>
      <c r="U134" s="53">
        <f>WORKDAY(LotTracker[[#This Row],[Planned Receipt]],3,)</f>
        <v>43992</v>
      </c>
      <c r="V134" s="79" t="s">
        <v>508</v>
      </c>
      <c r="W134" s="79" t="s">
        <v>509</v>
      </c>
      <c r="X134" s="79">
        <f>WORKDAY(LotTracker[[#This Row],[RECEIVED]],1)</f>
        <v>44046</v>
      </c>
      <c r="Y134" s="79"/>
      <c r="Z134" s="86"/>
      <c r="AA134" s="65">
        <f>NETWORKDAYS(LotTracker[[#This Row],[Contract Date]],LotTracker[[#This Row],[Actual]])-1</f>
        <v>13</v>
      </c>
      <c r="AB134" s="65">
        <f>NETWORKDAYS(LotTracker[[#This Row],[Eng. Sent]],LotTracker[[#This Row],[Actual Receipt]])</f>
        <v>3</v>
      </c>
      <c r="AC134" s="65">
        <f>NETWORKDAYS(LotTracker[[#This Row],[Plat Sent]],LotTracker[[#This Row],[Actual Receipt2]])</f>
        <v>0</v>
      </c>
      <c r="AD134" s="65">
        <f>NETWORKDAYS(LotTracker[[#This Row],[Contract Date]],LotTracker[[#This Row],[Actual Submit]])-1</f>
        <v>21</v>
      </c>
      <c r="AE134" s="65">
        <f>NETWORKDAYS(LotTracker[[#This Row],[Actual Submit]],LotTracker[[#This Row],[RECEIVED]])</f>
        <v>32</v>
      </c>
      <c r="AF134" s="65">
        <f>NETWORKDAYS(LotTracker[[#This Row],[Contract Date]],LotTracker[[#This Row],[RECEIVED]])</f>
        <v>53</v>
      </c>
    </row>
    <row r="135" spans="1:32" s="4" customFormat="1" ht="17" hidden="1" x14ac:dyDescent="0.2">
      <c r="A135" s="34" t="s">
        <v>50</v>
      </c>
      <c r="B135" s="40" t="s">
        <v>135</v>
      </c>
      <c r="C135" s="11" t="s">
        <v>136</v>
      </c>
      <c r="D135" s="137" t="s">
        <v>510</v>
      </c>
      <c r="E135" s="4" t="s">
        <v>331</v>
      </c>
      <c r="F135" s="4" t="s">
        <v>66</v>
      </c>
      <c r="G135" s="41" t="s">
        <v>511</v>
      </c>
      <c r="H135" s="40" t="s">
        <v>109</v>
      </c>
      <c r="I135" s="29">
        <f>WORKDAY(LotTracker[[#This Row],[Contract Date]],2,)</f>
        <v>43977</v>
      </c>
      <c r="J135" s="20">
        <v>43985</v>
      </c>
      <c r="K135" s="47">
        <v>180</v>
      </c>
      <c r="L135" s="58"/>
      <c r="M135" s="20" t="s">
        <v>423</v>
      </c>
      <c r="N135" s="29">
        <f>WORKDAY(LotTracker[[#This Row],[Draft Deadline]],10,)</f>
        <v>43991</v>
      </c>
      <c r="O135" s="36" t="s">
        <v>467</v>
      </c>
      <c r="P135" s="40"/>
      <c r="Q135" s="19"/>
      <c r="R135" s="29">
        <f>WORKDAY(LotTracker[[#This Row],[Draft Deadline]],10,)</f>
        <v>43991</v>
      </c>
      <c r="S135" s="36"/>
      <c r="U135" s="53">
        <f>WORKDAY(LotTracker[[#This Row],[Planned Receipt]],3,)</f>
        <v>43994</v>
      </c>
      <c r="V135" s="79" t="s">
        <v>467</v>
      </c>
      <c r="W135" s="79" t="s">
        <v>512</v>
      </c>
      <c r="X135" s="79">
        <f>WORKDAY(LotTracker[[#This Row],[RECEIVED]],1)</f>
        <v>44029</v>
      </c>
      <c r="Y135" s="79"/>
      <c r="Z135" s="86"/>
      <c r="AA135" s="65">
        <f>NETWORKDAYS(LotTracker[[#This Row],[Contract Date]],LotTracker[[#This Row],[Actual]])-1</f>
        <v>8</v>
      </c>
      <c r="AB135" s="65">
        <f>NETWORKDAYS(LotTracker[[#This Row],[Eng. Sent]],LotTracker[[#This Row],[Actual Receipt]])</f>
        <v>5</v>
      </c>
      <c r="AC135" s="65">
        <f>NETWORKDAYS(LotTracker[[#This Row],[Plat Sent]],LotTracker[[#This Row],[Actual Receipt2]])</f>
        <v>0</v>
      </c>
      <c r="AD135" s="65">
        <f>NETWORKDAYS(LotTracker[[#This Row],[Contract Date]],LotTracker[[#This Row],[Actual Submit]])-1</f>
        <v>13</v>
      </c>
      <c r="AE135" s="65">
        <f>NETWORKDAYS(LotTracker[[#This Row],[Actual Submit]],LotTracker[[#This Row],[RECEIVED]])</f>
        <v>27</v>
      </c>
      <c r="AF135" s="65">
        <f>NETWORKDAYS(LotTracker[[#This Row],[Contract Date]],LotTracker[[#This Row],[RECEIVED]])</f>
        <v>40</v>
      </c>
    </row>
    <row r="136" spans="1:32" s="4" customFormat="1" ht="17" hidden="1" x14ac:dyDescent="0.2">
      <c r="A136" s="34" t="s">
        <v>50</v>
      </c>
      <c r="B136" s="40" t="s">
        <v>143</v>
      </c>
      <c r="C136" s="11" t="s">
        <v>144</v>
      </c>
      <c r="D136" s="137" t="s">
        <v>513</v>
      </c>
      <c r="E136" s="4" t="s">
        <v>261</v>
      </c>
      <c r="F136" s="4" t="s">
        <v>53</v>
      </c>
      <c r="G136" s="41" t="s">
        <v>511</v>
      </c>
      <c r="H136" s="40" t="s">
        <v>109</v>
      </c>
      <c r="I136" s="29">
        <f>WORKDAY(LotTracker[[#This Row],[Contract Date]],2,)</f>
        <v>43977</v>
      </c>
      <c r="J136" s="20">
        <v>43991</v>
      </c>
      <c r="K136" s="47">
        <v>165</v>
      </c>
      <c r="L136" s="58"/>
      <c r="M136" s="20" t="s">
        <v>499</v>
      </c>
      <c r="N136" s="29">
        <f>WORKDAY(LotTracker[[#This Row],[Draft Deadline]],10,)</f>
        <v>43991</v>
      </c>
      <c r="O136" s="36" t="s">
        <v>514</v>
      </c>
      <c r="P136" s="40"/>
      <c r="Q136" s="19"/>
      <c r="R136" s="29">
        <f>WORKDAY(LotTracker[[#This Row],[Draft Deadline]],10,)</f>
        <v>43991</v>
      </c>
      <c r="S136" s="36"/>
      <c r="U136" s="53">
        <f>WORKDAY(LotTracker[[#This Row],[Planned Receipt]],3,)</f>
        <v>43994</v>
      </c>
      <c r="V136" s="79" t="s">
        <v>515</v>
      </c>
      <c r="W136" s="79" t="s">
        <v>500</v>
      </c>
      <c r="X136" s="79">
        <f>WORKDAY(LotTracker[[#This Row],[RECEIVED]],1)</f>
        <v>44064</v>
      </c>
      <c r="Y136" s="79"/>
      <c r="Z136" s="86"/>
      <c r="AA136" s="65">
        <f>NETWORKDAYS(LotTracker[[#This Row],[Contract Date]],LotTracker[[#This Row],[Actual]])-1</f>
        <v>12</v>
      </c>
      <c r="AB136" s="65">
        <f>NETWORKDAYS(LotTracker[[#This Row],[Eng. Sent]],LotTracker[[#This Row],[Actual Receipt]])</f>
        <v>3</v>
      </c>
      <c r="AC136" s="65">
        <f>NETWORKDAYS(LotTracker[[#This Row],[Plat Sent]],LotTracker[[#This Row],[Actual Receipt2]])</f>
        <v>0</v>
      </c>
      <c r="AD136" s="65">
        <f>NETWORKDAYS(LotTracker[[#This Row],[Contract Date]],LotTracker[[#This Row],[Actual Submit]])-1</f>
        <v>18</v>
      </c>
      <c r="AE136" s="65">
        <f>NETWORKDAYS(LotTracker[[#This Row],[Actual Submit]],LotTracker[[#This Row],[RECEIVED]])</f>
        <v>47</v>
      </c>
      <c r="AF136" s="65">
        <f>NETWORKDAYS(LotTracker[[#This Row],[Contract Date]],LotTracker[[#This Row],[RECEIVED]])</f>
        <v>65</v>
      </c>
    </row>
    <row r="137" spans="1:32" s="4" customFormat="1" ht="17" hidden="1" x14ac:dyDescent="0.2">
      <c r="A137" s="34" t="s">
        <v>50</v>
      </c>
      <c r="B137" s="40" t="s">
        <v>143</v>
      </c>
      <c r="C137" s="11" t="s">
        <v>144</v>
      </c>
      <c r="D137" s="137" t="s">
        <v>326</v>
      </c>
      <c r="E137" s="4" t="s">
        <v>261</v>
      </c>
      <c r="F137" s="4" t="s">
        <v>75</v>
      </c>
      <c r="G137" s="41" t="s">
        <v>516</v>
      </c>
      <c r="H137" s="40" t="s">
        <v>109</v>
      </c>
      <c r="I137" s="29">
        <f>WORKDAY(LotTracker[[#This Row],[Contract Date]],2,)</f>
        <v>43977</v>
      </c>
      <c r="J137" s="20">
        <v>43992</v>
      </c>
      <c r="K137" s="47">
        <v>135</v>
      </c>
      <c r="L137" s="58"/>
      <c r="M137" s="20" t="s">
        <v>467</v>
      </c>
      <c r="N137" s="29">
        <f>WORKDAY(LotTracker[[#This Row],[Draft Deadline]],10,)</f>
        <v>43991</v>
      </c>
      <c r="O137" s="36" t="s">
        <v>517</v>
      </c>
      <c r="P137" s="40"/>
      <c r="Q137" s="19"/>
      <c r="R137" s="29">
        <f>WORKDAY(LotTracker[[#This Row],[Draft Deadline]],10,)</f>
        <v>43991</v>
      </c>
      <c r="S137" s="36"/>
      <c r="U137" s="53">
        <f>WORKDAY(LotTracker[[#This Row],[Planned Receipt]],3,)</f>
        <v>43994</v>
      </c>
      <c r="V137" s="79" t="s">
        <v>518</v>
      </c>
      <c r="W137" s="79" t="s">
        <v>500</v>
      </c>
      <c r="X137" s="79">
        <f>WORKDAY(LotTracker[[#This Row],[RECEIVED]],1)</f>
        <v>44064</v>
      </c>
      <c r="Y137" s="79"/>
      <c r="Z137" s="86"/>
      <c r="AA137" s="65">
        <f>NETWORKDAYS(LotTracker[[#This Row],[Contract Date]],LotTracker[[#This Row],[Actual]])-1</f>
        <v>12</v>
      </c>
      <c r="AB137" s="65">
        <f>NETWORKDAYS(LotTracker[[#This Row],[Eng. Sent]],LotTracker[[#This Row],[Actual Receipt]])</f>
        <v>5</v>
      </c>
      <c r="AC137" s="65">
        <f>NETWORKDAYS(LotTracker[[#This Row],[Plat Sent]],LotTracker[[#This Row],[Actual Receipt2]])</f>
        <v>0</v>
      </c>
      <c r="AD137" s="65">
        <f>NETWORKDAYS(LotTracker[[#This Row],[Contract Date]],LotTracker[[#This Row],[Actual Submit]])-1</f>
        <v>22</v>
      </c>
      <c r="AE137" s="65">
        <f>NETWORKDAYS(LotTracker[[#This Row],[Actual Submit]],LotTracker[[#This Row],[RECEIVED]])</f>
        <v>42</v>
      </c>
      <c r="AF137" s="65">
        <f>NETWORKDAYS(LotTracker[[#This Row],[Contract Date]],LotTracker[[#This Row],[RECEIVED]])</f>
        <v>64</v>
      </c>
    </row>
    <row r="138" spans="1:32" s="4" customFormat="1" ht="17" hidden="1" x14ac:dyDescent="0.2">
      <c r="A138" s="34" t="s">
        <v>50</v>
      </c>
      <c r="B138" s="40" t="s">
        <v>135</v>
      </c>
      <c r="C138" s="11" t="s">
        <v>136</v>
      </c>
      <c r="D138" s="137" t="s">
        <v>519</v>
      </c>
      <c r="E138" s="4" t="s">
        <v>520</v>
      </c>
      <c r="F138" s="4" t="s">
        <v>66</v>
      </c>
      <c r="G138" s="41" t="s">
        <v>521</v>
      </c>
      <c r="H138" s="40" t="s">
        <v>109</v>
      </c>
      <c r="I138" s="29">
        <f>WORKDAY(LotTracker[[#This Row],[Contract Date]],2,)</f>
        <v>43977</v>
      </c>
      <c r="J138" s="20">
        <v>43997</v>
      </c>
      <c r="K138" s="47">
        <v>150</v>
      </c>
      <c r="L138" s="58"/>
      <c r="M138" s="20" t="s">
        <v>517</v>
      </c>
      <c r="N138" s="29">
        <f>WORKDAY(LotTracker[[#This Row],[Draft Deadline]],10,)</f>
        <v>43991</v>
      </c>
      <c r="O138" s="36" t="s">
        <v>515</v>
      </c>
      <c r="P138" s="40"/>
      <c r="Q138" s="19"/>
      <c r="R138" s="29">
        <f>WORKDAY(LotTracker[[#This Row],[Draft Deadline]],10,)</f>
        <v>43991</v>
      </c>
      <c r="S138" s="36"/>
      <c r="U138" s="53">
        <f>WORKDAY(LotTracker[[#This Row],[Planned Receipt]],3,)</f>
        <v>43994</v>
      </c>
      <c r="V138" s="79" t="s">
        <v>522</v>
      </c>
      <c r="W138" s="79" t="s">
        <v>512</v>
      </c>
      <c r="X138" s="79">
        <f>WORKDAY(LotTracker[[#This Row],[RECEIVED]],1)</f>
        <v>44029</v>
      </c>
      <c r="Y138" s="79"/>
      <c r="Z138" s="86"/>
      <c r="AA138" s="65">
        <f>NETWORKDAYS(LotTracker[[#This Row],[Contract Date]],LotTracker[[#This Row],[Actual]])-1</f>
        <v>15</v>
      </c>
      <c r="AB138" s="65">
        <f>NETWORKDAYS(LotTracker[[#This Row],[Eng. Sent]],LotTracker[[#This Row],[Actual Receipt]])</f>
        <v>2</v>
      </c>
      <c r="AC138" s="65">
        <f>NETWORKDAYS(LotTracker[[#This Row],[Plat Sent]],LotTracker[[#This Row],[Actual Receipt2]])</f>
        <v>0</v>
      </c>
      <c r="AD138" s="65">
        <f>NETWORKDAYS(LotTracker[[#This Row],[Contract Date]],LotTracker[[#This Row],[Actual Submit]])-1</f>
        <v>23</v>
      </c>
      <c r="AE138" s="65">
        <f>NETWORKDAYS(LotTracker[[#This Row],[Actual Submit]],LotTracker[[#This Row],[RECEIVED]])</f>
        <v>16</v>
      </c>
      <c r="AF138" s="65">
        <f>NETWORKDAYS(LotTracker[[#This Row],[Contract Date]],LotTracker[[#This Row],[RECEIVED]])</f>
        <v>39</v>
      </c>
    </row>
    <row r="139" spans="1:32" s="4" customFormat="1" ht="17" hidden="1" x14ac:dyDescent="0.2">
      <c r="A139" s="34" t="s">
        <v>50</v>
      </c>
      <c r="B139" s="40" t="s">
        <v>523</v>
      </c>
      <c r="C139" s="11" t="s">
        <v>136</v>
      </c>
      <c r="D139" s="137" t="s">
        <v>524</v>
      </c>
      <c r="E139" s="4" t="s">
        <v>525</v>
      </c>
      <c r="F139" s="11" t="s">
        <v>526</v>
      </c>
      <c r="G139" s="41" t="s">
        <v>527</v>
      </c>
      <c r="H139" s="40" t="s">
        <v>103</v>
      </c>
      <c r="I139" s="29">
        <f>WORKDAY(LotTracker[[#This Row],[Contract Date]],2,)</f>
        <v>43980</v>
      </c>
      <c r="J139" s="20">
        <v>43943</v>
      </c>
      <c r="K139" s="47">
        <v>300</v>
      </c>
      <c r="L139" s="58"/>
      <c r="M139" s="20" t="s">
        <v>528</v>
      </c>
      <c r="N139" s="29">
        <f>WORKDAY(LotTracker[[#This Row],[Draft Deadline]],10,)</f>
        <v>43994</v>
      </c>
      <c r="O139" s="36" t="s">
        <v>222</v>
      </c>
      <c r="P139" s="40"/>
      <c r="Q139" s="19"/>
      <c r="R139" s="29">
        <f>WORKDAY(LotTracker[[#This Row],[Draft Deadline]],10,)</f>
        <v>43994</v>
      </c>
      <c r="S139" s="36"/>
      <c r="U139" s="53">
        <f>WORKDAY(LotTracker[[#This Row],[Planned Receipt]],3,)</f>
        <v>43999</v>
      </c>
      <c r="V139" s="79"/>
      <c r="W139" s="79"/>
      <c r="X139" s="79">
        <f>WORKDAY(LotTracker[[#This Row],[RECEIVED]],1)</f>
        <v>2</v>
      </c>
      <c r="Y139" s="79"/>
      <c r="Z139" s="86"/>
      <c r="AA139" s="65">
        <f>NETWORKDAYS(LotTracker[[#This Row],[Contract Date]],LotTracker[[#This Row],[Actual]])-1</f>
        <v>-27</v>
      </c>
      <c r="AB139" s="65">
        <f>NETWORKDAYS(LotTracker[[#This Row],[Eng. Sent]],LotTracker[[#This Row],[Actual Receipt]])</f>
        <v>48</v>
      </c>
      <c r="AC139" s="65">
        <f>NETWORKDAYS(LotTracker[[#This Row],[Plat Sent]],LotTracker[[#This Row],[Actual Receipt2]])</f>
        <v>0</v>
      </c>
      <c r="AD139" s="65">
        <f>NETWORKDAYS(LotTracker[[#This Row],[Contract Date]],LotTracker[[#This Row],[Actual Submit]])-1</f>
        <v>-31414</v>
      </c>
      <c r="AE139" s="65">
        <f>NETWORKDAYS(LotTracker[[#This Row],[Actual Submit]],LotTracker[[#This Row],[RECEIVED]])</f>
        <v>0</v>
      </c>
      <c r="AF139" s="65">
        <f>NETWORKDAYS(LotTracker[[#This Row],[Contract Date]],LotTracker[[#This Row],[RECEIVED]])</f>
        <v>-31413</v>
      </c>
    </row>
    <row r="140" spans="1:32" s="4" customFormat="1" ht="17" hidden="1" x14ac:dyDescent="0.2">
      <c r="A140" s="34" t="s">
        <v>50</v>
      </c>
      <c r="B140" s="40" t="s">
        <v>529</v>
      </c>
      <c r="C140" s="11" t="s">
        <v>136</v>
      </c>
      <c r="D140" s="137" t="s">
        <v>52</v>
      </c>
      <c r="E140" s="4" t="s">
        <v>525</v>
      </c>
      <c r="F140" s="11" t="s">
        <v>526</v>
      </c>
      <c r="G140" s="41" t="s">
        <v>527</v>
      </c>
      <c r="H140" s="40" t="s">
        <v>103</v>
      </c>
      <c r="I140" s="29">
        <f>WORKDAY(LotTracker[[#This Row],[Contract Date]],2,)</f>
        <v>43980</v>
      </c>
      <c r="J140" s="20">
        <v>43943</v>
      </c>
      <c r="K140" s="47">
        <v>300</v>
      </c>
      <c r="L140" s="58"/>
      <c r="M140" s="20" t="s">
        <v>528</v>
      </c>
      <c r="N140" s="29">
        <f>WORKDAY(LotTracker[[#This Row],[Draft Deadline]],10,)</f>
        <v>43994</v>
      </c>
      <c r="O140" s="36" t="s">
        <v>222</v>
      </c>
      <c r="P140" s="40"/>
      <c r="Q140" s="19"/>
      <c r="R140" s="29">
        <f>WORKDAY(LotTracker[[#This Row],[Draft Deadline]],10,)</f>
        <v>43994</v>
      </c>
      <c r="S140" s="36"/>
      <c r="U140" s="53">
        <f>WORKDAY(LotTracker[[#This Row],[Planned Receipt]],3,)</f>
        <v>43999</v>
      </c>
      <c r="V140" s="79"/>
      <c r="W140" s="79"/>
      <c r="X140" s="79">
        <f>WORKDAY(LotTracker[[#This Row],[RECEIVED]],1)</f>
        <v>2</v>
      </c>
      <c r="Y140" s="79"/>
      <c r="Z140" s="86"/>
      <c r="AA140" s="65">
        <f>NETWORKDAYS(LotTracker[[#This Row],[Contract Date]],LotTracker[[#This Row],[Actual]])-1</f>
        <v>-27</v>
      </c>
      <c r="AB140" s="65">
        <f>NETWORKDAYS(LotTracker[[#This Row],[Eng. Sent]],LotTracker[[#This Row],[Actual Receipt]])</f>
        <v>48</v>
      </c>
      <c r="AC140" s="65">
        <f>NETWORKDAYS(LotTracker[[#This Row],[Plat Sent]],LotTracker[[#This Row],[Actual Receipt2]])</f>
        <v>0</v>
      </c>
      <c r="AD140" s="65">
        <f>NETWORKDAYS(LotTracker[[#This Row],[Contract Date]],LotTracker[[#This Row],[Actual Submit]])-1</f>
        <v>-31414</v>
      </c>
      <c r="AE140" s="65">
        <f>NETWORKDAYS(LotTracker[[#This Row],[Actual Submit]],LotTracker[[#This Row],[RECEIVED]])</f>
        <v>0</v>
      </c>
      <c r="AF140" s="65">
        <f>NETWORKDAYS(LotTracker[[#This Row],[Contract Date]],LotTracker[[#This Row],[RECEIVED]])</f>
        <v>-31413</v>
      </c>
    </row>
    <row r="141" spans="1:32" s="4" customFormat="1" ht="17" hidden="1" x14ac:dyDescent="0.2">
      <c r="A141" s="34" t="s">
        <v>50</v>
      </c>
      <c r="B141" s="40" t="s">
        <v>123</v>
      </c>
      <c r="C141" s="11" t="s">
        <v>144</v>
      </c>
      <c r="D141" s="137" t="s">
        <v>425</v>
      </c>
      <c r="E141" s="4" t="s">
        <v>138</v>
      </c>
      <c r="F141" s="4" t="s">
        <v>75</v>
      </c>
      <c r="G141" s="41" t="s">
        <v>474</v>
      </c>
      <c r="H141" s="40" t="s">
        <v>109</v>
      </c>
      <c r="I141" s="29">
        <f>WORKDAY(LotTracker[[#This Row],[Contract Date]],2,)</f>
        <v>43984</v>
      </c>
      <c r="J141" s="20">
        <v>43993</v>
      </c>
      <c r="K141" s="47">
        <v>120</v>
      </c>
      <c r="L141" s="58"/>
      <c r="M141" s="20" t="s">
        <v>514</v>
      </c>
      <c r="N141" s="29">
        <f>WORKDAY(LotTracker[[#This Row],[Draft Deadline]],10,)</f>
        <v>43998</v>
      </c>
      <c r="O141" s="36" t="s">
        <v>530</v>
      </c>
      <c r="P141" s="40"/>
      <c r="Q141" s="19"/>
      <c r="R141" s="29">
        <f>WORKDAY(LotTracker[[#This Row],[Draft Deadline]],10,)</f>
        <v>43998</v>
      </c>
      <c r="S141" s="36"/>
      <c r="U141" s="53">
        <f>WORKDAY(LotTracker[[#This Row],[Planned Receipt]],3,)</f>
        <v>44001</v>
      </c>
      <c r="V141" s="79" t="s">
        <v>506</v>
      </c>
      <c r="W141" s="79" t="s">
        <v>476</v>
      </c>
      <c r="X141" s="79">
        <f>WORKDAY(LotTracker[[#This Row],[RECEIVED]],1)</f>
        <v>44028</v>
      </c>
      <c r="Y141" s="79"/>
      <c r="Z141" s="86"/>
      <c r="AA141" s="65">
        <f>NETWORKDAYS(LotTracker[[#This Row],[Contract Date]],LotTracker[[#This Row],[Actual]])-1</f>
        <v>9</v>
      </c>
      <c r="AB141" s="65">
        <f>NETWORKDAYS(LotTracker[[#This Row],[Eng. Sent]],LotTracker[[#This Row],[Actual Receipt]])</f>
        <v>3</v>
      </c>
      <c r="AC141" s="65">
        <f>NETWORKDAYS(LotTracker[[#This Row],[Plat Sent]],LotTracker[[#This Row],[Actual Receipt2]])</f>
        <v>0</v>
      </c>
      <c r="AD141" s="65">
        <f>NETWORKDAYS(LotTracker[[#This Row],[Contract Date]],LotTracker[[#This Row],[Actual Submit]])-1</f>
        <v>16</v>
      </c>
      <c r="AE141" s="65">
        <f>NETWORKDAYS(LotTracker[[#This Row],[Actual Submit]],LotTracker[[#This Row],[RECEIVED]])</f>
        <v>18</v>
      </c>
      <c r="AF141" s="65">
        <f>NETWORKDAYS(LotTracker[[#This Row],[Contract Date]],LotTracker[[#This Row],[RECEIVED]])</f>
        <v>34</v>
      </c>
    </row>
    <row r="142" spans="1:32" s="4" customFormat="1" ht="17" hidden="1" x14ac:dyDescent="0.2">
      <c r="A142" s="34" t="s">
        <v>50</v>
      </c>
      <c r="B142" s="40" t="s">
        <v>51</v>
      </c>
      <c r="C142" s="11" t="s">
        <v>144</v>
      </c>
      <c r="D142" s="137" t="s">
        <v>442</v>
      </c>
      <c r="E142" s="4" t="s">
        <v>261</v>
      </c>
      <c r="F142" s="4" t="s">
        <v>75</v>
      </c>
      <c r="G142" s="41" t="s">
        <v>531</v>
      </c>
      <c r="H142" s="40" t="s">
        <v>103</v>
      </c>
      <c r="I142" s="29">
        <f>WORKDAY(LotTracker[[#This Row],[Contract Date]],2,)</f>
        <v>43984</v>
      </c>
      <c r="J142" s="20">
        <v>43997</v>
      </c>
      <c r="K142" s="47">
        <v>300</v>
      </c>
      <c r="L142" s="58"/>
      <c r="M142" s="20" t="s">
        <v>530</v>
      </c>
      <c r="N142" s="29">
        <f>WORKDAY(LotTracker[[#This Row],[Draft Deadline]],10,)</f>
        <v>43998</v>
      </c>
      <c r="O142" s="36" t="s">
        <v>515</v>
      </c>
      <c r="P142" s="40"/>
      <c r="Q142" s="19"/>
      <c r="R142" s="29">
        <f>WORKDAY(LotTracker[[#This Row],[Draft Deadline]],10,)</f>
        <v>43998</v>
      </c>
      <c r="S142" s="36"/>
      <c r="U142" s="53">
        <f>WORKDAY(LotTracker[[#This Row],[Planned Receipt]],3,)</f>
        <v>44001</v>
      </c>
      <c r="V142" s="79" t="s">
        <v>532</v>
      </c>
      <c r="W142" s="79" t="s">
        <v>533</v>
      </c>
      <c r="X142" s="79">
        <f>WORKDAY(LotTracker[[#This Row],[RECEIVED]],1)</f>
        <v>44048</v>
      </c>
      <c r="Y142" s="79"/>
      <c r="Z142" s="86"/>
      <c r="AA142" s="65">
        <f>NETWORKDAYS(LotTracker[[#This Row],[Contract Date]],LotTracker[[#This Row],[Actual]])-1</f>
        <v>10</v>
      </c>
      <c r="AB142" s="65">
        <f>NETWORKDAYS(LotTracker[[#This Row],[Eng. Sent]],LotTracker[[#This Row],[Actual Receipt]])</f>
        <v>3</v>
      </c>
      <c r="AC142" s="65">
        <f>NETWORKDAYS(LotTracker[[#This Row],[Plat Sent]],LotTracker[[#This Row],[Actual Receipt2]])</f>
        <v>0</v>
      </c>
      <c r="AD142" s="65">
        <f>NETWORKDAYS(LotTracker[[#This Row],[Contract Date]],LotTracker[[#This Row],[Actual Submit]])-1</f>
        <v>19</v>
      </c>
      <c r="AE142" s="65">
        <f>NETWORKDAYS(LotTracker[[#This Row],[Actual Submit]],LotTracker[[#This Row],[RECEIVED]])</f>
        <v>28</v>
      </c>
      <c r="AF142" s="65">
        <f>NETWORKDAYS(LotTracker[[#This Row],[Contract Date]],LotTracker[[#This Row],[RECEIVED]])</f>
        <v>47</v>
      </c>
    </row>
    <row r="143" spans="1:32" s="4" customFormat="1" ht="17" hidden="1" x14ac:dyDescent="0.2">
      <c r="A143" s="34" t="s">
        <v>50</v>
      </c>
      <c r="B143" s="40" t="s">
        <v>143</v>
      </c>
      <c r="C143" s="11" t="s">
        <v>144</v>
      </c>
      <c r="D143" s="137" t="s">
        <v>386</v>
      </c>
      <c r="E143" s="4" t="s">
        <v>126</v>
      </c>
      <c r="F143" s="4" t="s">
        <v>534</v>
      </c>
      <c r="G143" s="41" t="s">
        <v>531</v>
      </c>
      <c r="H143" s="40" t="s">
        <v>103</v>
      </c>
      <c r="I143" s="29">
        <f>WORKDAY(LotTracker[[#This Row],[Contract Date]],2,)</f>
        <v>43984</v>
      </c>
      <c r="J143" s="20">
        <v>44074</v>
      </c>
      <c r="K143" s="47">
        <v>280</v>
      </c>
      <c r="L143" s="58"/>
      <c r="M143" s="20" t="s">
        <v>535</v>
      </c>
      <c r="N143" s="29">
        <f>WORKDAY(LotTracker[[#This Row],[Draft Deadline]],10,)</f>
        <v>43998</v>
      </c>
      <c r="O143" s="36" t="s">
        <v>536</v>
      </c>
      <c r="P143" s="40"/>
      <c r="Q143" s="19"/>
      <c r="R143" s="29">
        <f>WORKDAY(LotTracker[[#This Row],[Draft Deadline]],10,)</f>
        <v>43998</v>
      </c>
      <c r="S143" s="36"/>
      <c r="U143" s="53">
        <f>WORKDAY(LotTracker[[#This Row],[Planned Receipt]],3,)</f>
        <v>44001</v>
      </c>
      <c r="V143" s="79" t="s">
        <v>536</v>
      </c>
      <c r="W143" s="79" t="s">
        <v>536</v>
      </c>
      <c r="X143" s="79" t="e">
        <f>WORKDAY(LotTracker[[#This Row],[RECEIVED]],1)</f>
        <v>#VALUE!</v>
      </c>
      <c r="Y143" s="79"/>
      <c r="Z143" s="86"/>
      <c r="AA143" s="65">
        <f>NETWORKDAYS(LotTracker[[#This Row],[Contract Date]],LotTracker[[#This Row],[Actual]])-1</f>
        <v>65</v>
      </c>
      <c r="AB143" s="65" t="e">
        <f>NETWORKDAYS(LotTracker[[#This Row],[Eng. Sent]],LotTracker[[#This Row],[Actual Receipt]])</f>
        <v>#VALUE!</v>
      </c>
      <c r="AC143" s="65">
        <f>NETWORKDAYS(LotTracker[[#This Row],[Plat Sent]],LotTracker[[#This Row],[Actual Receipt2]])</f>
        <v>0</v>
      </c>
      <c r="AD143" s="65" t="e">
        <f>NETWORKDAYS(LotTracker[[#This Row],[Contract Date]],LotTracker[[#This Row],[Actual Submit]])-1</f>
        <v>#VALUE!</v>
      </c>
      <c r="AE143" s="65" t="e">
        <f>NETWORKDAYS(LotTracker[[#This Row],[Actual Submit]],LotTracker[[#This Row],[RECEIVED]])</f>
        <v>#VALUE!</v>
      </c>
      <c r="AF143" s="65" t="e">
        <f>NETWORKDAYS(LotTracker[[#This Row],[Contract Date]],LotTracker[[#This Row],[RECEIVED]])</f>
        <v>#VALUE!</v>
      </c>
    </row>
    <row r="144" spans="1:32" s="4" customFormat="1" ht="17" hidden="1" x14ac:dyDescent="0.2">
      <c r="A144" s="34" t="s">
        <v>50</v>
      </c>
      <c r="B144" s="40" t="s">
        <v>537</v>
      </c>
      <c r="C144" s="11" t="s">
        <v>538</v>
      </c>
      <c r="D144" s="137" t="s">
        <v>539</v>
      </c>
      <c r="E144" s="4" t="s">
        <v>146</v>
      </c>
      <c r="F144" s="4" t="s">
        <v>70</v>
      </c>
      <c r="G144" s="41" t="s">
        <v>475</v>
      </c>
      <c r="H144" s="40" t="s">
        <v>109</v>
      </c>
      <c r="I144" s="29">
        <f>WORKDAY(LotTracker[[#This Row],[Contract Date]],2,)</f>
        <v>43986</v>
      </c>
      <c r="J144" s="20">
        <v>44000</v>
      </c>
      <c r="K144" s="47">
        <v>270</v>
      </c>
      <c r="L144" s="58"/>
      <c r="M144" s="20" t="s">
        <v>508</v>
      </c>
      <c r="N144" s="29">
        <f>WORKDAY(LotTracker[[#This Row],[Draft Deadline]],10,)</f>
        <v>44000</v>
      </c>
      <c r="O144" s="36" t="s">
        <v>518</v>
      </c>
      <c r="P144" s="40"/>
      <c r="Q144" s="19"/>
      <c r="R144" s="29">
        <f>WORKDAY(LotTracker[[#This Row],[Draft Deadline]],10,)</f>
        <v>44000</v>
      </c>
      <c r="S144" s="36"/>
      <c r="U144" s="53">
        <f>WORKDAY(LotTracker[[#This Row],[Planned Receipt]],3,)</f>
        <v>44005</v>
      </c>
      <c r="V144" s="79" t="s">
        <v>540</v>
      </c>
      <c r="W144" s="79" t="s">
        <v>541</v>
      </c>
      <c r="X144" s="79">
        <f>WORKDAY(LotTracker[[#This Row],[RECEIVED]],1)</f>
        <v>44195</v>
      </c>
      <c r="Y144" s="79"/>
      <c r="Z144" s="86"/>
      <c r="AA144" s="65">
        <f>NETWORKDAYS(LotTracker[[#This Row],[Contract Date]],LotTracker[[#This Row],[Actual]])-1</f>
        <v>12</v>
      </c>
      <c r="AB144" s="65">
        <f>NETWORKDAYS(LotTracker[[#This Row],[Eng. Sent]],LotTracker[[#This Row],[Actual Receipt]])</f>
        <v>5</v>
      </c>
      <c r="AC144" s="65">
        <f>NETWORKDAYS(LotTracker[[#This Row],[Plat Sent]],LotTracker[[#This Row],[Actual Receipt2]])</f>
        <v>0</v>
      </c>
      <c r="AD144" s="65">
        <f>NETWORKDAYS(LotTracker[[#This Row],[Contract Date]],LotTracker[[#This Row],[Actual Submit]])-1</f>
        <v>20</v>
      </c>
      <c r="AE144" s="65">
        <f>NETWORKDAYS(LotTracker[[#This Row],[Actual Submit]],LotTracker[[#This Row],[RECEIVED]])</f>
        <v>131</v>
      </c>
      <c r="AF144" s="65">
        <f>NETWORKDAYS(LotTracker[[#This Row],[Contract Date]],LotTracker[[#This Row],[RECEIVED]])</f>
        <v>151</v>
      </c>
    </row>
    <row r="145" spans="1:32" s="4" customFormat="1" ht="17" hidden="1" x14ac:dyDescent="0.2">
      <c r="A145" s="34" t="s">
        <v>50</v>
      </c>
      <c r="B145" s="40" t="s">
        <v>123</v>
      </c>
      <c r="C145" s="11" t="s">
        <v>144</v>
      </c>
      <c r="D145" s="137" t="s">
        <v>168</v>
      </c>
      <c r="E145" s="4" t="s">
        <v>138</v>
      </c>
      <c r="F145" s="4" t="s">
        <v>75</v>
      </c>
      <c r="G145" s="41" t="s">
        <v>487</v>
      </c>
      <c r="H145" s="40" t="s">
        <v>103</v>
      </c>
      <c r="I145" s="29">
        <f>WORKDAY(LotTracker[[#This Row],[Contract Date]],2,)</f>
        <v>43987</v>
      </c>
      <c r="J145" s="20">
        <v>44000</v>
      </c>
      <c r="K145" s="47">
        <v>280</v>
      </c>
      <c r="L145" s="58"/>
      <c r="M145" s="20" t="s">
        <v>532</v>
      </c>
      <c r="N145" s="29">
        <f>WORKDAY(LotTracker[[#This Row],[Draft Deadline]],10,)</f>
        <v>44001</v>
      </c>
      <c r="O145" s="36" t="s">
        <v>542</v>
      </c>
      <c r="P145" s="40"/>
      <c r="Q145" s="19"/>
      <c r="R145" s="29">
        <f>WORKDAY(LotTracker[[#This Row],[Draft Deadline]],10,)</f>
        <v>44001</v>
      </c>
      <c r="S145" s="36"/>
      <c r="U145" s="53">
        <f>WORKDAY(LotTracker[[#This Row],[Planned Receipt]],3,)</f>
        <v>44006</v>
      </c>
      <c r="V145" s="79" t="s">
        <v>543</v>
      </c>
      <c r="W145" s="79" t="s">
        <v>500</v>
      </c>
      <c r="X145" s="79">
        <f>WORKDAY(LotTracker[[#This Row],[RECEIVED]],1)</f>
        <v>44064</v>
      </c>
      <c r="Y145" s="79"/>
      <c r="Z145" s="86"/>
      <c r="AA145" s="65">
        <f>NETWORKDAYS(LotTracker[[#This Row],[Contract Date]],LotTracker[[#This Row],[Actual]])-1</f>
        <v>11</v>
      </c>
      <c r="AB145" s="65">
        <f>NETWORKDAYS(LotTracker[[#This Row],[Eng. Sent]],LotTracker[[#This Row],[Actual Receipt]])</f>
        <v>5</v>
      </c>
      <c r="AC145" s="65">
        <f>NETWORKDAYS(LotTracker[[#This Row],[Plat Sent]],LotTracker[[#This Row],[Actual Receipt2]])</f>
        <v>0</v>
      </c>
      <c r="AD145" s="65">
        <f>NETWORKDAYS(LotTracker[[#This Row],[Contract Date]],LotTracker[[#This Row],[Actual Submit]])-1</f>
        <v>20</v>
      </c>
      <c r="AE145" s="65">
        <f>NETWORKDAYS(LotTracker[[#This Row],[Actual Submit]],LotTracker[[#This Row],[RECEIVED]])</f>
        <v>37</v>
      </c>
      <c r="AF145" s="65">
        <f>NETWORKDAYS(LotTracker[[#This Row],[Contract Date]],LotTracker[[#This Row],[RECEIVED]])</f>
        <v>57</v>
      </c>
    </row>
    <row r="146" spans="1:32" s="4" customFormat="1" ht="17" hidden="1" x14ac:dyDescent="0.2">
      <c r="A146" s="34" t="s">
        <v>50</v>
      </c>
      <c r="B146" s="40" t="s">
        <v>364</v>
      </c>
      <c r="C146" s="11" t="s">
        <v>477</v>
      </c>
      <c r="D146" s="137" t="s">
        <v>544</v>
      </c>
      <c r="E146" s="4" t="s">
        <v>261</v>
      </c>
      <c r="F146" s="4" t="s">
        <v>75</v>
      </c>
      <c r="G146" s="41" t="s">
        <v>545</v>
      </c>
      <c r="H146" s="40" t="s">
        <v>109</v>
      </c>
      <c r="I146" s="29">
        <f>WORKDAY(LotTracker[[#This Row],[Contract Date]],2,)</f>
        <v>43991</v>
      </c>
      <c r="J146" s="20">
        <v>44008</v>
      </c>
      <c r="K146" s="47">
        <v>210</v>
      </c>
      <c r="L146" s="58"/>
      <c r="M146" s="20" t="s">
        <v>532</v>
      </c>
      <c r="N146" s="29">
        <f>WORKDAY(LotTracker[[#This Row],[Draft Deadline]],10,)</f>
        <v>44005</v>
      </c>
      <c r="O146" s="36" t="s">
        <v>546</v>
      </c>
      <c r="P146" s="40"/>
      <c r="Q146" s="19"/>
      <c r="R146" s="29">
        <f>WORKDAY(LotTracker[[#This Row],[Draft Deadline]],10,)</f>
        <v>44005</v>
      </c>
      <c r="S146" s="36"/>
      <c r="U146" s="53">
        <f>WORKDAY(LotTracker[[#This Row],[Planned Receipt]],3,)</f>
        <v>44008</v>
      </c>
      <c r="V146" s="79" t="s">
        <v>547</v>
      </c>
      <c r="W146" s="79" t="s">
        <v>548</v>
      </c>
      <c r="X146" s="79">
        <f>WORKDAY(LotTracker[[#This Row],[RECEIVED]],1)</f>
        <v>44060</v>
      </c>
      <c r="Y146" s="79"/>
      <c r="Z146" s="86"/>
      <c r="AA146" s="65">
        <f>NETWORKDAYS(LotTracker[[#This Row],[Contract Date]],LotTracker[[#This Row],[Actual]])-1</f>
        <v>14</v>
      </c>
      <c r="AB146" s="65">
        <f>NETWORKDAYS(LotTracker[[#This Row],[Eng. Sent]],LotTracker[[#This Row],[Actual Receipt]])</f>
        <v>11</v>
      </c>
      <c r="AC146" s="65">
        <f>NETWORKDAYS(LotTracker[[#This Row],[Plat Sent]],LotTracker[[#This Row],[Actual Receipt2]])</f>
        <v>0</v>
      </c>
      <c r="AD146" s="65">
        <f>NETWORKDAYS(LotTracker[[#This Row],[Contract Date]],LotTracker[[#This Row],[Actual Submit]])-1</f>
        <v>30</v>
      </c>
      <c r="AE146" s="65">
        <f>NETWORKDAYS(LotTracker[[#This Row],[Actual Submit]],LotTracker[[#This Row],[RECEIVED]])</f>
        <v>20</v>
      </c>
      <c r="AF146" s="65">
        <f>NETWORKDAYS(LotTracker[[#This Row],[Contract Date]],LotTracker[[#This Row],[RECEIVED]])</f>
        <v>50</v>
      </c>
    </row>
    <row r="147" spans="1:32" s="4" customFormat="1" ht="17" hidden="1" x14ac:dyDescent="0.2">
      <c r="A147" s="34" t="s">
        <v>50</v>
      </c>
      <c r="B147" s="40" t="s">
        <v>123</v>
      </c>
      <c r="C147" s="11" t="s">
        <v>144</v>
      </c>
      <c r="D147" s="137" t="s">
        <v>152</v>
      </c>
      <c r="E147" s="4" t="s">
        <v>138</v>
      </c>
      <c r="F147" s="4" t="s">
        <v>66</v>
      </c>
      <c r="G147" s="41" t="s">
        <v>545</v>
      </c>
      <c r="H147" s="40" t="s">
        <v>109</v>
      </c>
      <c r="I147" s="29">
        <f>WORKDAY(LotTracker[[#This Row],[Contract Date]],2,)</f>
        <v>43991</v>
      </c>
      <c r="J147" s="20">
        <v>44012</v>
      </c>
      <c r="K147" s="47">
        <v>75</v>
      </c>
      <c r="L147" s="58"/>
      <c r="M147" s="20" t="s">
        <v>540</v>
      </c>
      <c r="N147" s="29">
        <f>WORKDAY(LotTracker[[#This Row],[Draft Deadline]],10,)</f>
        <v>44005</v>
      </c>
      <c r="O147" s="36" t="s">
        <v>543</v>
      </c>
      <c r="P147" s="40"/>
      <c r="Q147" s="19"/>
      <c r="R147" s="29">
        <f>WORKDAY(LotTracker[[#This Row],[Draft Deadline]],10,)</f>
        <v>44005</v>
      </c>
      <c r="S147" s="36"/>
      <c r="U147" s="53">
        <f>WORKDAY(LotTracker[[#This Row],[Planned Receipt]],3,)</f>
        <v>44008</v>
      </c>
      <c r="V147" s="79" t="s">
        <v>543</v>
      </c>
      <c r="W147" s="79" t="s">
        <v>500</v>
      </c>
      <c r="X147" s="79">
        <f>WORKDAY(LotTracker[[#This Row],[RECEIVED]],1)</f>
        <v>44064</v>
      </c>
      <c r="Y147" s="79"/>
      <c r="Z147" s="86"/>
      <c r="AA147" s="65">
        <f>NETWORKDAYS(LotTracker[[#This Row],[Contract Date]],LotTracker[[#This Row],[Actual]])-1</f>
        <v>16</v>
      </c>
      <c r="AB147" s="65">
        <f>NETWORKDAYS(LotTracker[[#This Row],[Eng. Sent]],LotTracker[[#This Row],[Actual Receipt]])</f>
        <v>2</v>
      </c>
      <c r="AC147" s="65">
        <f>NETWORKDAYS(LotTracker[[#This Row],[Plat Sent]],LotTracker[[#This Row],[Actual Receipt2]])</f>
        <v>0</v>
      </c>
      <c r="AD147" s="65">
        <f>NETWORKDAYS(LotTracker[[#This Row],[Contract Date]],LotTracker[[#This Row],[Actual Submit]])-1</f>
        <v>17</v>
      </c>
      <c r="AE147" s="65">
        <f>NETWORKDAYS(LotTracker[[#This Row],[Actual Submit]],LotTracker[[#This Row],[RECEIVED]])</f>
        <v>37</v>
      </c>
      <c r="AF147" s="65">
        <f>NETWORKDAYS(LotTracker[[#This Row],[Contract Date]],LotTracker[[#This Row],[RECEIVED]])</f>
        <v>54</v>
      </c>
    </row>
    <row r="148" spans="1:32" s="4" customFormat="1" ht="17" hidden="1" x14ac:dyDescent="0.2">
      <c r="A148" s="34" t="s">
        <v>50</v>
      </c>
      <c r="B148" s="40" t="s">
        <v>123</v>
      </c>
      <c r="C148" s="11" t="s">
        <v>144</v>
      </c>
      <c r="D148" s="137" t="s">
        <v>450</v>
      </c>
      <c r="E148" s="4" t="s">
        <v>520</v>
      </c>
      <c r="F148" s="4" t="s">
        <v>66</v>
      </c>
      <c r="G148" s="41" t="s">
        <v>549</v>
      </c>
      <c r="H148" s="40" t="s">
        <v>109</v>
      </c>
      <c r="I148" s="29">
        <f>WORKDAY(LotTracker[[#This Row],[Contract Date]],2,)</f>
        <v>43998</v>
      </c>
      <c r="J148" s="20">
        <v>44013</v>
      </c>
      <c r="K148" s="47">
        <v>90</v>
      </c>
      <c r="L148" s="58"/>
      <c r="M148" s="20" t="s">
        <v>543</v>
      </c>
      <c r="N148" s="29">
        <f>WORKDAY(LotTracker[[#This Row],[Draft Deadline]],10,)</f>
        <v>44012</v>
      </c>
      <c r="O148" s="36" t="s">
        <v>550</v>
      </c>
      <c r="P148" s="40"/>
      <c r="Q148" s="19"/>
      <c r="R148" s="29">
        <f>WORKDAY(LotTracker[[#This Row],[Draft Deadline]],10,)</f>
        <v>44012</v>
      </c>
      <c r="S148" s="36"/>
      <c r="U148" s="53">
        <f>WORKDAY(LotTracker[[#This Row],[Planned Receipt]],3,)</f>
        <v>44015</v>
      </c>
      <c r="V148" s="79" t="s">
        <v>546</v>
      </c>
      <c r="W148" s="79" t="s">
        <v>507</v>
      </c>
      <c r="X148" s="79">
        <f>WORKDAY(LotTracker[[#This Row],[RECEIVED]],1)</f>
        <v>44043</v>
      </c>
      <c r="Y148" s="79"/>
      <c r="Z148" s="86"/>
      <c r="AA148" s="65">
        <f>NETWORKDAYS(LotTracker[[#This Row],[Contract Date]],LotTracker[[#This Row],[Actual]])-1</f>
        <v>13</v>
      </c>
      <c r="AB148" s="65">
        <f>NETWORKDAYS(LotTracker[[#This Row],[Eng. Sent]],LotTracker[[#This Row],[Actual Receipt]])</f>
        <v>6</v>
      </c>
      <c r="AC148" s="65">
        <f>NETWORKDAYS(LotTracker[[#This Row],[Plat Sent]],LotTracker[[#This Row],[Actual Receipt2]])</f>
        <v>0</v>
      </c>
      <c r="AD148" s="65">
        <f>NETWORKDAYS(LotTracker[[#This Row],[Contract Date]],LotTracker[[#This Row],[Actual Submit]])-1</f>
        <v>20</v>
      </c>
      <c r="AE148" s="65">
        <f>NETWORKDAYS(LotTracker[[#This Row],[Actual Submit]],LotTracker[[#This Row],[RECEIVED]])</f>
        <v>15</v>
      </c>
      <c r="AF148" s="65">
        <f>NETWORKDAYS(LotTracker[[#This Row],[Contract Date]],LotTracker[[#This Row],[RECEIVED]])</f>
        <v>35</v>
      </c>
    </row>
    <row r="149" spans="1:32" s="4" customFormat="1" ht="17" hidden="1" x14ac:dyDescent="0.2">
      <c r="A149" s="34" t="s">
        <v>50</v>
      </c>
      <c r="B149" s="40" t="s">
        <v>123</v>
      </c>
      <c r="C149" s="11" t="s">
        <v>144</v>
      </c>
      <c r="D149" s="137" t="s">
        <v>293</v>
      </c>
      <c r="E149" s="4" t="s">
        <v>146</v>
      </c>
      <c r="F149" s="4" t="s">
        <v>70</v>
      </c>
      <c r="G149" s="41" t="s">
        <v>551</v>
      </c>
      <c r="H149" s="40" t="s">
        <v>103</v>
      </c>
      <c r="I149" s="29">
        <f>WORKDAY(LotTracker[[#This Row],[Contract Date]],2,)</f>
        <v>43998</v>
      </c>
      <c r="J149" s="20">
        <v>44012</v>
      </c>
      <c r="K149" s="47">
        <v>280</v>
      </c>
      <c r="L149" s="58"/>
      <c r="M149" s="20" t="s">
        <v>540</v>
      </c>
      <c r="N149" s="29">
        <f>WORKDAY(LotTracker[[#This Row],[Draft Deadline]],10,)</f>
        <v>44012</v>
      </c>
      <c r="O149" s="36" t="s">
        <v>550</v>
      </c>
      <c r="P149" s="40"/>
      <c r="Q149" s="19"/>
      <c r="R149" s="29">
        <f>WORKDAY(LotTracker[[#This Row],[Draft Deadline]],10,)</f>
        <v>44012</v>
      </c>
      <c r="S149" s="36"/>
      <c r="U149" s="53">
        <f>WORKDAY(LotTracker[[#This Row],[Planned Receipt]],3,)</f>
        <v>44015</v>
      </c>
      <c r="V149" s="79" t="s">
        <v>543</v>
      </c>
      <c r="W149" s="79" t="s">
        <v>550</v>
      </c>
      <c r="X149" s="79">
        <f>WORKDAY(LotTracker[[#This Row],[RECEIVED]],1)</f>
        <v>44021</v>
      </c>
      <c r="Y149" s="79"/>
      <c r="Z149" s="86"/>
      <c r="AA149" s="65">
        <f>NETWORKDAYS(LotTracker[[#This Row],[Contract Date]],LotTracker[[#This Row],[Actual]])-1</f>
        <v>11</v>
      </c>
      <c r="AB149" s="65">
        <f>NETWORKDAYS(LotTracker[[#This Row],[Eng. Sent]],LotTracker[[#This Row],[Actual Receipt]])</f>
        <v>7</v>
      </c>
      <c r="AC149" s="65">
        <f>NETWORKDAYS(LotTracker[[#This Row],[Plat Sent]],LotTracker[[#This Row],[Actual Receipt2]])</f>
        <v>0</v>
      </c>
      <c r="AD149" s="65">
        <f>NETWORKDAYS(LotTracker[[#This Row],[Contract Date]],LotTracker[[#This Row],[Actual Submit]])-1</f>
        <v>12</v>
      </c>
      <c r="AE149" s="65">
        <f>NETWORKDAYS(LotTracker[[#This Row],[Actual Submit]],LotTracker[[#This Row],[RECEIVED]])</f>
        <v>6</v>
      </c>
      <c r="AF149" s="65">
        <f>NETWORKDAYS(LotTracker[[#This Row],[Contract Date]],LotTracker[[#This Row],[RECEIVED]])</f>
        <v>18</v>
      </c>
    </row>
    <row r="150" spans="1:32" s="4" customFormat="1" ht="17" hidden="1" x14ac:dyDescent="0.2">
      <c r="A150" s="34" t="s">
        <v>50</v>
      </c>
      <c r="B150" s="40" t="s">
        <v>529</v>
      </c>
      <c r="C150" s="11" t="s">
        <v>136</v>
      </c>
      <c r="D150" s="137" t="s">
        <v>552</v>
      </c>
      <c r="E150" s="4" t="s">
        <v>525</v>
      </c>
      <c r="F150" s="11" t="s">
        <v>526</v>
      </c>
      <c r="G150" s="41" t="s">
        <v>505</v>
      </c>
      <c r="H150" s="40" t="s">
        <v>103</v>
      </c>
      <c r="I150" s="29">
        <f>WORKDAY(LotTracker[[#This Row],[Contract Date]],2,)</f>
        <v>44005</v>
      </c>
      <c r="J150" s="20">
        <v>43943</v>
      </c>
      <c r="K150" s="47">
        <v>300</v>
      </c>
      <c r="L150" s="58"/>
      <c r="M150" s="20" t="s">
        <v>528</v>
      </c>
      <c r="N150" s="29">
        <f>WORKDAY(LotTracker[[#This Row],[Draft Deadline]],10,)</f>
        <v>44019</v>
      </c>
      <c r="O150" s="36" t="s">
        <v>222</v>
      </c>
      <c r="P150" s="40"/>
      <c r="Q150" s="19"/>
      <c r="R150" s="29">
        <f>WORKDAY(LotTracker[[#This Row],[Draft Deadline]],10,)</f>
        <v>44019</v>
      </c>
      <c r="S150" s="36"/>
      <c r="U150" s="53">
        <f>WORKDAY(LotTracker[[#This Row],[Planned Receipt]],3,)</f>
        <v>44022</v>
      </c>
      <c r="V150" s="79"/>
      <c r="W150" s="79"/>
      <c r="X150" s="79">
        <f>WORKDAY(LotTracker[[#This Row],[RECEIVED]],1)</f>
        <v>2</v>
      </c>
      <c r="Y150" s="79"/>
      <c r="Z150" s="86"/>
      <c r="AA150" s="65">
        <f>NETWORKDAYS(LotTracker[[#This Row],[Contract Date]],LotTracker[[#This Row],[Actual]])-1</f>
        <v>-44</v>
      </c>
      <c r="AB150" s="65">
        <f>NETWORKDAYS(LotTracker[[#This Row],[Eng. Sent]],LotTracker[[#This Row],[Actual Receipt]])</f>
        <v>48</v>
      </c>
      <c r="AC150" s="65">
        <f>NETWORKDAYS(LotTracker[[#This Row],[Plat Sent]],LotTracker[[#This Row],[Actual Receipt2]])</f>
        <v>0</v>
      </c>
      <c r="AD150" s="65">
        <f>NETWORKDAYS(LotTracker[[#This Row],[Contract Date]],LotTracker[[#This Row],[Actual Submit]])-1</f>
        <v>-31431</v>
      </c>
      <c r="AE150" s="65">
        <f>NETWORKDAYS(LotTracker[[#This Row],[Actual Submit]],LotTracker[[#This Row],[RECEIVED]])</f>
        <v>0</v>
      </c>
      <c r="AF150" s="65">
        <f>NETWORKDAYS(LotTracker[[#This Row],[Contract Date]],LotTracker[[#This Row],[RECEIVED]])</f>
        <v>-31430</v>
      </c>
    </row>
    <row r="151" spans="1:32" s="4" customFormat="1" ht="17" hidden="1" x14ac:dyDescent="0.2">
      <c r="A151" s="34" t="s">
        <v>50</v>
      </c>
      <c r="B151" s="40" t="s">
        <v>143</v>
      </c>
      <c r="C151" s="11" t="s">
        <v>144</v>
      </c>
      <c r="D151" s="137" t="s">
        <v>360</v>
      </c>
      <c r="E151" s="4" t="s">
        <v>207</v>
      </c>
      <c r="F151" s="4" t="s">
        <v>208</v>
      </c>
      <c r="G151" s="41" t="s">
        <v>453</v>
      </c>
      <c r="H151" s="40" t="s">
        <v>109</v>
      </c>
      <c r="I151" s="29">
        <f>WORKDAY(LotTracker[[#This Row],[Contract Date]],2,)</f>
        <v>44005</v>
      </c>
      <c r="J151" s="20">
        <v>44068</v>
      </c>
      <c r="K151" s="47">
        <v>150</v>
      </c>
      <c r="L151" s="58"/>
      <c r="M151" s="20" t="s">
        <v>553</v>
      </c>
      <c r="N151" s="29">
        <f>WORKDAY(LotTracker[[#This Row],[Draft Deadline]],10,)</f>
        <v>44019</v>
      </c>
      <c r="O151" s="36" t="s">
        <v>494</v>
      </c>
      <c r="P151" s="40"/>
      <c r="Q151" s="19"/>
      <c r="R151" s="29">
        <f>WORKDAY(LotTracker[[#This Row],[Draft Deadline]],10,)</f>
        <v>44019</v>
      </c>
      <c r="S151" s="36"/>
      <c r="U151" s="53">
        <f>WORKDAY(LotTracker[[#This Row],[Planned Receipt]],3,)</f>
        <v>44022</v>
      </c>
      <c r="V151" s="79" t="s">
        <v>496</v>
      </c>
      <c r="W151" s="79" t="s">
        <v>554</v>
      </c>
      <c r="X151" s="79">
        <f>WORKDAY(LotTracker[[#This Row],[RECEIVED]],1)</f>
        <v>44130</v>
      </c>
      <c r="Y151" s="79"/>
      <c r="Z151" s="86"/>
      <c r="AA151" s="65">
        <f>NETWORKDAYS(LotTracker[[#This Row],[Contract Date]],LotTracker[[#This Row],[Actual]])-1</f>
        <v>46</v>
      </c>
      <c r="AB151" s="65">
        <f>NETWORKDAYS(LotTracker[[#This Row],[Eng. Sent]],LotTracker[[#This Row],[Actual Receipt]])</f>
        <v>4</v>
      </c>
      <c r="AC151" s="65">
        <f>NETWORKDAYS(LotTracker[[#This Row],[Plat Sent]],LotTracker[[#This Row],[Actual Receipt2]])</f>
        <v>0</v>
      </c>
      <c r="AD151" s="65">
        <f>NETWORKDAYS(LotTracker[[#This Row],[Contract Date]],LotTracker[[#This Row],[Actual Submit]])-1</f>
        <v>56</v>
      </c>
      <c r="AE151" s="65">
        <f>NETWORKDAYS(LotTracker[[#This Row],[Actual Submit]],LotTracker[[#This Row],[RECEIVED]])</f>
        <v>34</v>
      </c>
      <c r="AF151" s="65">
        <f>NETWORKDAYS(LotTracker[[#This Row],[Contract Date]],LotTracker[[#This Row],[RECEIVED]])</f>
        <v>90</v>
      </c>
    </row>
    <row r="152" spans="1:32" s="4" customFormat="1" ht="17" hidden="1" x14ac:dyDescent="0.2">
      <c r="A152" s="34" t="s">
        <v>50</v>
      </c>
      <c r="B152" s="40" t="s">
        <v>123</v>
      </c>
      <c r="C152" s="11" t="s">
        <v>144</v>
      </c>
      <c r="D152" s="137" t="s">
        <v>486</v>
      </c>
      <c r="E152" s="4" t="s">
        <v>345</v>
      </c>
      <c r="F152" s="4" t="s">
        <v>208</v>
      </c>
      <c r="G152" s="41" t="s">
        <v>506</v>
      </c>
      <c r="H152" s="40" t="s">
        <v>103</v>
      </c>
      <c r="I152" s="29">
        <f>WORKDAY(LotTracker[[#This Row],[Contract Date]],2,)</f>
        <v>44006</v>
      </c>
      <c r="J152" s="20">
        <v>44049</v>
      </c>
      <c r="K152" s="47">
        <v>280</v>
      </c>
      <c r="L152" s="58"/>
      <c r="M152" s="20" t="s">
        <v>555</v>
      </c>
      <c r="N152" s="29">
        <f>WORKDAY(LotTracker[[#This Row],[Draft Deadline]],10,)</f>
        <v>44020</v>
      </c>
      <c r="O152" s="36" t="s">
        <v>556</v>
      </c>
      <c r="P152" s="40"/>
      <c r="Q152" s="19"/>
      <c r="R152" s="29">
        <f>WORKDAY(LotTracker[[#This Row],[Draft Deadline]],10,)</f>
        <v>44020</v>
      </c>
      <c r="S152" s="36"/>
      <c r="U152" s="53">
        <f>WORKDAY(LotTracker[[#This Row],[Planned Receipt]],3,)</f>
        <v>44025</v>
      </c>
      <c r="V152" s="79" t="s">
        <v>557</v>
      </c>
      <c r="W152" s="79" t="s">
        <v>558</v>
      </c>
      <c r="X152" s="79">
        <f>WORKDAY(LotTracker[[#This Row],[RECEIVED]],1)</f>
        <v>44062</v>
      </c>
      <c r="Y152" s="79"/>
      <c r="Z152" s="86"/>
      <c r="AA152" s="65">
        <f>NETWORKDAYS(LotTracker[[#This Row],[Contract Date]],LotTracker[[#This Row],[Actual]])-1</f>
        <v>33</v>
      </c>
      <c r="AB152" s="65">
        <f>NETWORKDAYS(LotTracker[[#This Row],[Eng. Sent]],LotTracker[[#This Row],[Actual Receipt]])</f>
        <v>6</v>
      </c>
      <c r="AC152" s="65">
        <f>NETWORKDAYS(LotTracker[[#This Row],[Plat Sent]],LotTracker[[#This Row],[Actual Receipt2]])</f>
        <v>0</v>
      </c>
      <c r="AD152" s="65">
        <f>NETWORKDAYS(LotTracker[[#This Row],[Contract Date]],LotTracker[[#This Row],[Actual Submit]])-1</f>
        <v>39</v>
      </c>
      <c r="AE152" s="65">
        <f>NETWORKDAYS(LotTracker[[#This Row],[Actual Submit]],LotTracker[[#This Row],[RECEIVED]])</f>
        <v>2</v>
      </c>
      <c r="AF152" s="65">
        <f>NETWORKDAYS(LotTracker[[#This Row],[Contract Date]],LotTracker[[#This Row],[RECEIVED]])</f>
        <v>42</v>
      </c>
    </row>
    <row r="153" spans="1:32" s="4" customFormat="1" ht="34" hidden="1" x14ac:dyDescent="0.2">
      <c r="A153" s="34" t="s">
        <v>50</v>
      </c>
      <c r="B153" s="40" t="s">
        <v>559</v>
      </c>
      <c r="C153" s="11" t="s">
        <v>136</v>
      </c>
      <c r="D153" s="137" t="s">
        <v>183</v>
      </c>
      <c r="E153" s="4" t="s">
        <v>560</v>
      </c>
      <c r="F153" s="4" t="s">
        <v>66</v>
      </c>
      <c r="G153" s="41" t="s">
        <v>506</v>
      </c>
      <c r="H153" s="40" t="s">
        <v>109</v>
      </c>
      <c r="I153" s="29">
        <f>WORKDAY(LotTracker[[#This Row],[Contract Date]],2,)</f>
        <v>44006</v>
      </c>
      <c r="J153" s="20">
        <v>44134</v>
      </c>
      <c r="K153" s="47">
        <v>240</v>
      </c>
      <c r="L153" s="58"/>
      <c r="M153" s="20" t="s">
        <v>561</v>
      </c>
      <c r="N153" s="29">
        <f>WORKDAY(LotTracker[[#This Row],[Draft Deadline]],10,)</f>
        <v>44020</v>
      </c>
      <c r="O153" s="36" t="s">
        <v>562</v>
      </c>
      <c r="P153" s="40"/>
      <c r="Q153" s="19"/>
      <c r="R153" s="29">
        <f>WORKDAY(LotTracker[[#This Row],[Draft Deadline]],10,)</f>
        <v>44020</v>
      </c>
      <c r="S153" s="36"/>
      <c r="U153" s="53">
        <f>WORKDAY(LotTracker[[#This Row],[Planned Receipt]],3,)</f>
        <v>44025</v>
      </c>
      <c r="V153" s="79" t="s">
        <v>563</v>
      </c>
      <c r="W153" s="79" t="s">
        <v>564</v>
      </c>
      <c r="X153" s="79">
        <f>WORKDAY(LotTracker[[#This Row],[RECEIVED]],1)</f>
        <v>44291</v>
      </c>
      <c r="Y153" s="79"/>
      <c r="Z153" s="86"/>
      <c r="AA153" s="65">
        <f>NETWORKDAYS(LotTracker[[#This Row],[Contract Date]],LotTracker[[#This Row],[Actual]])-1</f>
        <v>94</v>
      </c>
      <c r="AB153" s="65">
        <f>NETWORKDAYS(LotTracker[[#This Row],[Eng. Sent]],LotTracker[[#This Row],[Actual Receipt]])</f>
        <v>10</v>
      </c>
      <c r="AC153" s="65">
        <f>NETWORKDAYS(LotTracker[[#This Row],[Plat Sent]],LotTracker[[#This Row],[Actual Receipt2]])</f>
        <v>0</v>
      </c>
      <c r="AD153" s="65">
        <f>NETWORKDAYS(LotTracker[[#This Row],[Contract Date]],LotTracker[[#This Row],[Actual Submit]])-1</f>
        <v>165</v>
      </c>
      <c r="AE153" s="65">
        <f>NETWORKDAYS(LotTracker[[#This Row],[Actual Submit]],LotTracker[[#This Row],[RECEIVED]])</f>
        <v>40</v>
      </c>
      <c r="AF153" s="65">
        <f>NETWORKDAYS(LotTracker[[#This Row],[Contract Date]],LotTracker[[#This Row],[RECEIVED]])</f>
        <v>205</v>
      </c>
    </row>
    <row r="154" spans="1:32" s="4" customFormat="1" ht="17" hidden="1" x14ac:dyDescent="0.2">
      <c r="A154" s="34" t="s">
        <v>50</v>
      </c>
      <c r="B154" s="40" t="s">
        <v>51</v>
      </c>
      <c r="C154" s="11" t="s">
        <v>425</v>
      </c>
      <c r="D154" s="137" t="s">
        <v>491</v>
      </c>
      <c r="E154" s="4" t="s">
        <v>126</v>
      </c>
      <c r="F154" s="4" t="s">
        <v>534</v>
      </c>
      <c r="G154" s="41" t="s">
        <v>506</v>
      </c>
      <c r="H154" s="40" t="s">
        <v>103</v>
      </c>
      <c r="I154" s="29">
        <f>WORKDAY(LotTracker[[#This Row],[Contract Date]],2,)</f>
        <v>44006</v>
      </c>
      <c r="J154" s="20">
        <v>44027</v>
      </c>
      <c r="K154" s="47">
        <v>300</v>
      </c>
      <c r="L154" s="58"/>
      <c r="M154" s="20" t="s">
        <v>476</v>
      </c>
      <c r="N154" s="29">
        <f>WORKDAY(LotTracker[[#This Row],[Draft Deadline]],10,)</f>
        <v>44020</v>
      </c>
      <c r="O154" s="36" t="s">
        <v>565</v>
      </c>
      <c r="P154" s="40"/>
      <c r="Q154" s="19"/>
      <c r="R154" s="29">
        <f>WORKDAY(LotTracker[[#This Row],[Draft Deadline]],10,)</f>
        <v>44020</v>
      </c>
      <c r="S154" s="36"/>
      <c r="U154" s="53">
        <f>WORKDAY(LotTracker[[#This Row],[Planned Receipt]],3,)</f>
        <v>44025</v>
      </c>
      <c r="V154" s="79" t="s">
        <v>566</v>
      </c>
      <c r="W154" s="79" t="s">
        <v>567</v>
      </c>
      <c r="X154" s="79">
        <f>WORKDAY(LotTracker[[#This Row],[RECEIVED]],1)</f>
        <v>44055</v>
      </c>
      <c r="Y154" s="79"/>
      <c r="Z154" s="86"/>
      <c r="AA154" s="65">
        <f>NETWORKDAYS(LotTracker[[#This Row],[Contract Date]],LotTracker[[#This Row],[Actual]])-1</f>
        <v>17</v>
      </c>
      <c r="AB154" s="65">
        <f>NETWORKDAYS(LotTracker[[#This Row],[Eng. Sent]],LotTracker[[#This Row],[Actual Receipt]])</f>
        <v>3</v>
      </c>
      <c r="AC154" s="65">
        <f>NETWORKDAYS(LotTracker[[#This Row],[Plat Sent]],LotTracker[[#This Row],[Actual Receipt2]])</f>
        <v>0</v>
      </c>
      <c r="AD154" s="65">
        <f>NETWORKDAYS(LotTracker[[#This Row],[Contract Date]],LotTracker[[#This Row],[Actual Submit]])-1</f>
        <v>19</v>
      </c>
      <c r="AE154" s="65">
        <f>NETWORKDAYS(LotTracker[[#This Row],[Actual Submit]],LotTracker[[#This Row],[RECEIVED]])</f>
        <v>17</v>
      </c>
      <c r="AF154" s="65">
        <f>NETWORKDAYS(LotTracker[[#This Row],[Contract Date]],LotTracker[[#This Row],[RECEIVED]])</f>
        <v>37</v>
      </c>
    </row>
    <row r="155" spans="1:32" s="4" customFormat="1" ht="17" hidden="1" x14ac:dyDescent="0.2">
      <c r="A155" s="34" t="s">
        <v>50</v>
      </c>
      <c r="B155" s="40" t="s">
        <v>135</v>
      </c>
      <c r="C155" s="11" t="s">
        <v>136</v>
      </c>
      <c r="D155" s="137" t="s">
        <v>568</v>
      </c>
      <c r="E155" s="4" t="s">
        <v>146</v>
      </c>
      <c r="F155" s="4" t="s">
        <v>70</v>
      </c>
      <c r="G155" s="41" t="s">
        <v>436</v>
      </c>
      <c r="H155" s="40" t="s">
        <v>109</v>
      </c>
      <c r="I155" s="29">
        <f>WORKDAY(LotTracker[[#This Row],[Contract Date]],2,)</f>
        <v>44012</v>
      </c>
      <c r="J155" s="20" t="s">
        <v>569</v>
      </c>
      <c r="K155" s="47">
        <v>720</v>
      </c>
      <c r="L155" s="58"/>
      <c r="M155" s="20" t="s">
        <v>570</v>
      </c>
      <c r="N155" s="29">
        <f>WORKDAY(LotTracker[[#This Row],[Draft Deadline]],10,)</f>
        <v>44026</v>
      </c>
      <c r="O155" s="36" t="s">
        <v>571</v>
      </c>
      <c r="P155" s="40"/>
      <c r="Q155" s="19"/>
      <c r="R155" s="29">
        <f>WORKDAY(LotTracker[[#This Row],[Draft Deadline]],10,)</f>
        <v>44026</v>
      </c>
      <c r="S155" s="36"/>
      <c r="U155" s="53">
        <f>WORKDAY(LotTracker[[#This Row],[Planned Receipt]],3,)</f>
        <v>44029</v>
      </c>
      <c r="V155" s="79" t="s">
        <v>572</v>
      </c>
      <c r="W155" s="79" t="s">
        <v>573</v>
      </c>
      <c r="X155" s="79">
        <f>WORKDAY(LotTracker[[#This Row],[RECEIVED]],1)</f>
        <v>44152</v>
      </c>
      <c r="Y155" s="79"/>
      <c r="Z155" s="86" t="s">
        <v>574</v>
      </c>
      <c r="AA155" s="65">
        <f>NETWORKDAYS(LotTracker[[#This Row],[Contract Date]],LotTracker[[#This Row],[Actual]])-1</f>
        <v>73</v>
      </c>
      <c r="AB155" s="65">
        <f>NETWORKDAYS(LotTracker[[#This Row],[Eng. Sent]],LotTracker[[#This Row],[Actual Receipt]])</f>
        <v>4</v>
      </c>
      <c r="AC155" s="65">
        <f>NETWORKDAYS(LotTracker[[#This Row],[Plat Sent]],LotTracker[[#This Row],[Actual Receipt2]])</f>
        <v>0</v>
      </c>
      <c r="AD155" s="65">
        <f>NETWORKDAYS(LotTracker[[#This Row],[Contract Date]],LotTracker[[#This Row],[Actual Submit]])-1</f>
        <v>87</v>
      </c>
      <c r="AE155" s="65">
        <f>NETWORKDAYS(LotTracker[[#This Row],[Actual Submit]],LotTracker[[#This Row],[RECEIVED]])</f>
        <v>14</v>
      </c>
      <c r="AF155" s="65">
        <f>NETWORKDAYS(LotTracker[[#This Row],[Contract Date]],LotTracker[[#This Row],[RECEIVED]])</f>
        <v>101</v>
      </c>
    </row>
    <row r="156" spans="1:32" s="4" customFormat="1" ht="17" hidden="1" x14ac:dyDescent="0.2">
      <c r="A156" s="34" t="s">
        <v>50</v>
      </c>
      <c r="B156" s="40" t="s">
        <v>135</v>
      </c>
      <c r="C156" s="11" t="s">
        <v>136</v>
      </c>
      <c r="D156" s="137" t="s">
        <v>575</v>
      </c>
      <c r="E156" s="4" t="s">
        <v>331</v>
      </c>
      <c r="F156" s="4" t="s">
        <v>576</v>
      </c>
      <c r="G156" s="41" t="s">
        <v>540</v>
      </c>
      <c r="H156" s="40" t="s">
        <v>109</v>
      </c>
      <c r="I156" s="29">
        <f>WORKDAY(LotTracker[[#This Row],[Contract Date]],2,)</f>
        <v>44014</v>
      </c>
      <c r="J156" s="20">
        <v>44027</v>
      </c>
      <c r="K156" s="47">
        <v>210</v>
      </c>
      <c r="L156" s="58"/>
      <c r="M156" s="20" t="s">
        <v>512</v>
      </c>
      <c r="N156" s="29">
        <f>WORKDAY(LotTracker[[#This Row],[Draft Deadline]],10,)</f>
        <v>44028</v>
      </c>
      <c r="O156" s="36" t="s">
        <v>577</v>
      </c>
      <c r="P156" s="40"/>
      <c r="Q156" s="19"/>
      <c r="R156" s="29">
        <f>WORKDAY(LotTracker[[#This Row],[Draft Deadline]],10,)</f>
        <v>44028</v>
      </c>
      <c r="S156" s="36"/>
      <c r="U156" s="53">
        <f>WORKDAY(LotTracker[[#This Row],[Planned Receipt]],3,)</f>
        <v>44033</v>
      </c>
      <c r="V156" s="79" t="s">
        <v>577</v>
      </c>
      <c r="W156" s="79" t="s">
        <v>578</v>
      </c>
      <c r="X156" s="79">
        <f>WORKDAY(LotTracker[[#This Row],[RECEIVED]],1)</f>
        <v>44056</v>
      </c>
      <c r="Y156" s="79"/>
      <c r="Z156" s="86"/>
      <c r="AA156" s="65">
        <f>NETWORKDAYS(LotTracker[[#This Row],[Contract Date]],LotTracker[[#This Row],[Actual]])-1</f>
        <v>11</v>
      </c>
      <c r="AB156" s="65">
        <f>NETWORKDAYS(LotTracker[[#This Row],[Eng. Sent]],LotTracker[[#This Row],[Actual Receipt]])</f>
        <v>4</v>
      </c>
      <c r="AC156" s="65">
        <f>NETWORKDAYS(LotTracker[[#This Row],[Plat Sent]],LotTracker[[#This Row],[Actual Receipt2]])</f>
        <v>0</v>
      </c>
      <c r="AD156" s="65">
        <f>NETWORKDAYS(LotTracker[[#This Row],[Contract Date]],LotTracker[[#This Row],[Actual Submit]])-1</f>
        <v>15</v>
      </c>
      <c r="AE156" s="65">
        <f>NETWORKDAYS(LotTracker[[#This Row],[Actual Submit]],LotTracker[[#This Row],[RECEIVED]])</f>
        <v>17</v>
      </c>
      <c r="AF156" s="65">
        <f>NETWORKDAYS(LotTracker[[#This Row],[Contract Date]],LotTracker[[#This Row],[RECEIVED]])</f>
        <v>32</v>
      </c>
    </row>
    <row r="157" spans="1:32" s="4" customFormat="1" ht="34" hidden="1" x14ac:dyDescent="0.2">
      <c r="A157" s="34" t="s">
        <v>50</v>
      </c>
      <c r="B157" s="40" t="s">
        <v>559</v>
      </c>
      <c r="C157" s="11" t="s">
        <v>136</v>
      </c>
      <c r="D157" s="137" t="s">
        <v>579</v>
      </c>
      <c r="E157" s="4" t="s">
        <v>560</v>
      </c>
      <c r="F157" s="4" t="s">
        <v>66</v>
      </c>
      <c r="G157" s="41" t="s">
        <v>540</v>
      </c>
      <c r="H157" s="40" t="s">
        <v>109</v>
      </c>
      <c r="I157" s="29">
        <f>WORKDAY(LotTracker[[#This Row],[Contract Date]],2,)</f>
        <v>44014</v>
      </c>
      <c r="J157" s="20">
        <v>44085</v>
      </c>
      <c r="K157" s="47">
        <v>240</v>
      </c>
      <c r="L157" s="58"/>
      <c r="M157" s="20" t="s">
        <v>580</v>
      </c>
      <c r="N157" s="29">
        <f>WORKDAY(LotTracker[[#This Row],[Draft Deadline]],10,)</f>
        <v>44028</v>
      </c>
      <c r="O157" s="36" t="s">
        <v>581</v>
      </c>
      <c r="P157" s="40"/>
      <c r="Q157" s="19"/>
      <c r="R157" s="29">
        <f>WORKDAY(LotTracker[[#This Row],[Draft Deadline]],10,)</f>
        <v>44028</v>
      </c>
      <c r="S157" s="36"/>
      <c r="U157" s="53">
        <f>WORKDAY(LotTracker[[#This Row],[Planned Receipt]],3,)</f>
        <v>44033</v>
      </c>
      <c r="V157" s="79" t="s">
        <v>582</v>
      </c>
      <c r="W157" s="79" t="s">
        <v>583</v>
      </c>
      <c r="X157" s="79">
        <f>WORKDAY(LotTracker[[#This Row],[RECEIVED]],1)</f>
        <v>44285</v>
      </c>
      <c r="Y157" s="79"/>
      <c r="Z157" s="86"/>
      <c r="AA157" s="65">
        <f>NETWORKDAYS(LotTracker[[#This Row],[Contract Date]],LotTracker[[#This Row],[Actual]])-1</f>
        <v>53</v>
      </c>
      <c r="AB157" s="65">
        <f>NETWORKDAYS(LotTracker[[#This Row],[Eng. Sent]],LotTracker[[#This Row],[Actual Receipt]])</f>
        <v>21</v>
      </c>
      <c r="AC157" s="65">
        <f>NETWORKDAYS(LotTracker[[#This Row],[Plat Sent]],LotTracker[[#This Row],[Actual Receipt2]])</f>
        <v>0</v>
      </c>
      <c r="AD157" s="65">
        <f>NETWORKDAYS(LotTracker[[#This Row],[Contract Date]],LotTracker[[#This Row],[Actual Submit]])-1</f>
        <v>88</v>
      </c>
      <c r="AE157" s="65">
        <f>NETWORKDAYS(LotTracker[[#This Row],[Actual Submit]],LotTracker[[#This Row],[RECEIVED]])</f>
        <v>107</v>
      </c>
      <c r="AF157" s="65">
        <f>NETWORKDAYS(LotTracker[[#This Row],[Contract Date]],LotTracker[[#This Row],[RECEIVED]])</f>
        <v>195</v>
      </c>
    </row>
    <row r="158" spans="1:32" s="4" customFormat="1" ht="17" hidden="1" x14ac:dyDescent="0.2">
      <c r="A158" s="34" t="s">
        <v>50</v>
      </c>
      <c r="B158" s="40" t="s">
        <v>143</v>
      </c>
      <c r="C158" s="11" t="s">
        <v>144</v>
      </c>
      <c r="D158" s="137" t="s">
        <v>584</v>
      </c>
      <c r="E158" s="4" t="s">
        <v>261</v>
      </c>
      <c r="F158" s="4" t="s">
        <v>75</v>
      </c>
      <c r="G158" s="41" t="s">
        <v>585</v>
      </c>
      <c r="H158" s="40" t="s">
        <v>109</v>
      </c>
      <c r="I158" s="29">
        <f>WORKDAY(LotTracker[[#This Row],[Contract Date]],2,)</f>
        <v>44025</v>
      </c>
      <c r="J158" s="20">
        <v>44083</v>
      </c>
      <c r="K158" s="47">
        <v>225</v>
      </c>
      <c r="L158" s="58"/>
      <c r="M158" s="20" t="s">
        <v>586</v>
      </c>
      <c r="N158" s="29">
        <f>WORKDAY(LotTracker[[#This Row],[Draft Deadline]],10,)</f>
        <v>44039</v>
      </c>
      <c r="O158" s="36" t="s">
        <v>587</v>
      </c>
      <c r="P158" s="40"/>
      <c r="Q158" s="19"/>
      <c r="R158" s="29">
        <f>WORKDAY(LotTracker[[#This Row],[Draft Deadline]],10,)</f>
        <v>44039</v>
      </c>
      <c r="S158" s="36"/>
      <c r="U158" s="53">
        <f>WORKDAY(LotTracker[[#This Row],[Planned Receipt]],3,)</f>
        <v>44042</v>
      </c>
      <c r="V158" s="79" t="s">
        <v>588</v>
      </c>
      <c r="W158" s="79" t="s">
        <v>561</v>
      </c>
      <c r="X158" s="79">
        <f>WORKDAY(LotTracker[[#This Row],[RECEIVED]],1)</f>
        <v>44138</v>
      </c>
      <c r="Y158" s="79"/>
      <c r="Z158" s="86"/>
      <c r="AA158" s="65">
        <f>NETWORKDAYS(LotTracker[[#This Row],[Contract Date]],LotTracker[[#This Row],[Actual]])-1</f>
        <v>44</v>
      </c>
      <c r="AB158" s="65">
        <f>NETWORKDAYS(LotTracker[[#This Row],[Eng. Sent]],LotTracker[[#This Row],[Actual Receipt]])</f>
        <v>4</v>
      </c>
      <c r="AC158" s="65">
        <f>NETWORKDAYS(LotTracker[[#This Row],[Plat Sent]],LotTracker[[#This Row],[Actual Receipt2]])</f>
        <v>0</v>
      </c>
      <c r="AD158" s="65">
        <f>NETWORKDAYS(LotTracker[[#This Row],[Contract Date]],LotTracker[[#This Row],[Actual Submit]])-1</f>
        <v>58</v>
      </c>
      <c r="AE158" s="65">
        <f>NETWORKDAYS(LotTracker[[#This Row],[Actual Submit]],LotTracker[[#This Row],[RECEIVED]])</f>
        <v>25</v>
      </c>
      <c r="AF158" s="65">
        <f>NETWORKDAYS(LotTracker[[#This Row],[Contract Date]],LotTracker[[#This Row],[RECEIVED]])</f>
        <v>83</v>
      </c>
    </row>
    <row r="159" spans="1:32" s="4" customFormat="1" ht="17" hidden="1" x14ac:dyDescent="0.2">
      <c r="A159" s="34" t="s">
        <v>50</v>
      </c>
      <c r="B159" s="40" t="s">
        <v>364</v>
      </c>
      <c r="C159" s="11" t="s">
        <v>477</v>
      </c>
      <c r="D159" s="137" t="s">
        <v>589</v>
      </c>
      <c r="E159" s="4" t="s">
        <v>590</v>
      </c>
      <c r="F159" s="4" t="s">
        <v>346</v>
      </c>
      <c r="G159" s="41" t="s">
        <v>591</v>
      </c>
      <c r="H159" s="40" t="s">
        <v>103</v>
      </c>
      <c r="I159" s="29">
        <f>WORKDAY(LotTracker[[#This Row],[Contract Date]],2,)</f>
        <v>44027</v>
      </c>
      <c r="J159" s="20">
        <v>44050</v>
      </c>
      <c r="K159" s="47">
        <v>210</v>
      </c>
      <c r="L159" s="58"/>
      <c r="M159" s="20" t="s">
        <v>555</v>
      </c>
      <c r="N159" s="29">
        <f>WORKDAY(LotTracker[[#This Row],[Draft Deadline]],10,)</f>
        <v>44041</v>
      </c>
      <c r="O159" s="36" t="s">
        <v>592</v>
      </c>
      <c r="P159" s="40"/>
      <c r="Q159" s="19"/>
      <c r="R159" s="29">
        <f>WORKDAY(LotTracker[[#This Row],[Draft Deadline]],10,)</f>
        <v>44041</v>
      </c>
      <c r="S159" s="36"/>
      <c r="U159" s="53">
        <f>WORKDAY(LotTracker[[#This Row],[Planned Receipt]],3,)</f>
        <v>44046</v>
      </c>
      <c r="V159" s="79" t="s">
        <v>500</v>
      </c>
      <c r="W159" s="79" t="s">
        <v>593</v>
      </c>
      <c r="X159" s="79">
        <f>WORKDAY(LotTracker[[#This Row],[RECEIVED]],1)</f>
        <v>44102</v>
      </c>
      <c r="Y159" s="79"/>
      <c r="Z159" s="86"/>
      <c r="AA159" s="65">
        <f>NETWORKDAYS(LotTracker[[#This Row],[Contract Date]],LotTracker[[#This Row],[Actual]])-1</f>
        <v>19</v>
      </c>
      <c r="AB159" s="65">
        <f>NETWORKDAYS(LotTracker[[#This Row],[Eng. Sent]],LotTracker[[#This Row],[Actual Receipt]])</f>
        <v>15</v>
      </c>
      <c r="AC159" s="65">
        <f>NETWORKDAYS(LotTracker[[#This Row],[Plat Sent]],LotTracker[[#This Row],[Actual Receipt2]])</f>
        <v>0</v>
      </c>
      <c r="AD159" s="65">
        <f>NETWORKDAYS(LotTracker[[#This Row],[Contract Date]],LotTracker[[#This Row],[Actual Submit]])-1</f>
        <v>28</v>
      </c>
      <c r="AE159" s="65">
        <f>NETWORKDAYS(LotTracker[[#This Row],[Actual Submit]],LotTracker[[#This Row],[RECEIVED]])</f>
        <v>27</v>
      </c>
      <c r="AF159" s="65">
        <f>NETWORKDAYS(LotTracker[[#This Row],[Contract Date]],LotTracker[[#This Row],[RECEIVED]])</f>
        <v>55</v>
      </c>
    </row>
    <row r="160" spans="1:32" s="4" customFormat="1" ht="17" hidden="1" x14ac:dyDescent="0.2">
      <c r="A160" s="34" t="s">
        <v>50</v>
      </c>
      <c r="B160" s="40" t="s">
        <v>123</v>
      </c>
      <c r="C160" s="11" t="s">
        <v>144</v>
      </c>
      <c r="D160" s="137" t="s">
        <v>594</v>
      </c>
      <c r="E160" s="4" t="s">
        <v>58</v>
      </c>
      <c r="F160" s="4" t="s">
        <v>53</v>
      </c>
      <c r="G160" s="41" t="s">
        <v>512</v>
      </c>
      <c r="H160" s="40" t="s">
        <v>109</v>
      </c>
      <c r="I160" s="29">
        <f>WORKDAY(LotTracker[[#This Row],[Contract Date]],2,)</f>
        <v>44032</v>
      </c>
      <c r="J160" s="20">
        <v>44053</v>
      </c>
      <c r="K160" s="47">
        <v>270</v>
      </c>
      <c r="L160" s="58"/>
      <c r="M160" s="20" t="s">
        <v>567</v>
      </c>
      <c r="N160" s="29">
        <f>WORKDAY(LotTracker[[#This Row],[Draft Deadline]],10,)</f>
        <v>44046</v>
      </c>
      <c r="O160" s="36" t="s">
        <v>595</v>
      </c>
      <c r="P160" s="40"/>
      <c r="Q160" s="19"/>
      <c r="R160" s="29">
        <f>WORKDAY(LotTracker[[#This Row],[Draft Deadline]],10,)</f>
        <v>44046</v>
      </c>
      <c r="S160" s="36"/>
      <c r="U160" s="53">
        <f>WORKDAY(LotTracker[[#This Row],[Planned Receipt]],3,)</f>
        <v>44049</v>
      </c>
      <c r="V160" s="79" t="s">
        <v>596</v>
      </c>
      <c r="W160" s="79" t="s">
        <v>597</v>
      </c>
      <c r="X160" s="79">
        <f>WORKDAY(LotTracker[[#This Row],[RECEIVED]],1)</f>
        <v>44091</v>
      </c>
      <c r="Y160" s="79"/>
      <c r="Z160" s="86"/>
      <c r="AA160" s="65">
        <f>NETWORKDAYS(LotTracker[[#This Row],[Contract Date]],LotTracker[[#This Row],[Actual]])-1</f>
        <v>17</v>
      </c>
      <c r="AB160" s="65">
        <f>NETWORKDAYS(LotTracker[[#This Row],[Eng. Sent]],LotTracker[[#This Row],[Actual Receipt]])</f>
        <v>9</v>
      </c>
      <c r="AC160" s="65">
        <f>NETWORKDAYS(LotTracker[[#This Row],[Plat Sent]],LotTracker[[#This Row],[Actual Receipt2]])</f>
        <v>0</v>
      </c>
      <c r="AD160" s="65">
        <f>NETWORKDAYS(LotTracker[[#This Row],[Contract Date]],LotTracker[[#This Row],[Actual Submit]])-1</f>
        <v>27</v>
      </c>
      <c r="AE160" s="65">
        <f>NETWORKDAYS(LotTracker[[#This Row],[Actual Submit]],LotTracker[[#This Row],[RECEIVED]])</f>
        <v>18</v>
      </c>
      <c r="AF160" s="65">
        <f>NETWORKDAYS(LotTracker[[#This Row],[Contract Date]],LotTracker[[#This Row],[RECEIVED]])</f>
        <v>45</v>
      </c>
    </row>
    <row r="161" spans="1:32" s="4" customFormat="1" ht="17" hidden="1" x14ac:dyDescent="0.2">
      <c r="A161" s="34" t="s">
        <v>50</v>
      </c>
      <c r="B161" s="40" t="s">
        <v>135</v>
      </c>
      <c r="C161" s="11" t="s">
        <v>136</v>
      </c>
      <c r="D161" s="137" t="s">
        <v>598</v>
      </c>
      <c r="E161" s="4" t="s">
        <v>331</v>
      </c>
      <c r="F161" s="4" t="s">
        <v>332</v>
      </c>
      <c r="G161" s="41" t="s">
        <v>599</v>
      </c>
      <c r="H161" s="40" t="s">
        <v>103</v>
      </c>
      <c r="I161" s="29">
        <f>WORKDAY(LotTracker[[#This Row],[Contract Date]],2,)</f>
        <v>44033</v>
      </c>
      <c r="J161" s="20">
        <v>44047</v>
      </c>
      <c r="K161" s="47">
        <v>300</v>
      </c>
      <c r="L161" s="58"/>
      <c r="M161" s="20" t="s">
        <v>533</v>
      </c>
      <c r="N161" s="29">
        <f>WORKDAY(LotTracker[[#This Row],[Draft Deadline]],10,)</f>
        <v>44047</v>
      </c>
      <c r="O161" s="36" t="s">
        <v>600</v>
      </c>
      <c r="P161" s="40"/>
      <c r="Q161" s="19"/>
      <c r="R161" s="29">
        <f>WORKDAY(LotTracker[[#This Row],[Draft Deadline]],10,)</f>
        <v>44047</v>
      </c>
      <c r="S161" s="36"/>
      <c r="U161" s="53">
        <f>WORKDAY(LotTracker[[#This Row],[Planned Receipt]],3,)</f>
        <v>44050</v>
      </c>
      <c r="V161" s="79" t="s">
        <v>557</v>
      </c>
      <c r="W161" s="79" t="s">
        <v>448</v>
      </c>
      <c r="X161" s="79">
        <f>WORKDAY(LotTracker[[#This Row],[RECEIVED]],1)</f>
        <v>44054</v>
      </c>
      <c r="Y161" s="79"/>
      <c r="Z161" s="86"/>
      <c r="AA161" s="65">
        <f>NETWORKDAYS(LotTracker[[#This Row],[Contract Date]],LotTracker[[#This Row],[Actual]])-1</f>
        <v>11</v>
      </c>
      <c r="AB161" s="65">
        <f>NETWORKDAYS(LotTracker[[#This Row],[Eng. Sent]],LotTracker[[#This Row],[Actual Receipt]])</f>
        <v>4</v>
      </c>
      <c r="AC161" s="65">
        <f>NETWORKDAYS(LotTracker[[#This Row],[Plat Sent]],LotTracker[[#This Row],[Actual Receipt2]])</f>
        <v>0</v>
      </c>
      <c r="AD161" s="65">
        <f>NETWORKDAYS(LotTracker[[#This Row],[Contract Date]],LotTracker[[#This Row],[Actual Submit]])-1</f>
        <v>19</v>
      </c>
      <c r="AE161" s="65">
        <f>NETWORKDAYS(LotTracker[[#This Row],[Actual Submit]],LotTracker[[#This Row],[RECEIVED]])</f>
        <v>-5</v>
      </c>
      <c r="AF161" s="65">
        <f>NETWORKDAYS(LotTracker[[#This Row],[Contract Date]],LotTracker[[#This Row],[RECEIVED]])</f>
        <v>16</v>
      </c>
    </row>
    <row r="162" spans="1:32" s="4" customFormat="1" ht="17" hidden="1" x14ac:dyDescent="0.2">
      <c r="A162" s="34" t="s">
        <v>50</v>
      </c>
      <c r="B162" s="40" t="s">
        <v>123</v>
      </c>
      <c r="C162" s="11" t="s">
        <v>144</v>
      </c>
      <c r="D162" s="137" t="s">
        <v>462</v>
      </c>
      <c r="E162" s="4" t="s">
        <v>159</v>
      </c>
      <c r="F162" s="4" t="s">
        <v>75</v>
      </c>
      <c r="G162" s="41" t="s">
        <v>547</v>
      </c>
      <c r="H162" s="40" t="s">
        <v>109</v>
      </c>
      <c r="I162" s="29">
        <f>WORKDAY(LotTracker[[#This Row],[Contract Date]],2,)</f>
        <v>44034</v>
      </c>
      <c r="J162" s="20">
        <v>44077</v>
      </c>
      <c r="K162" s="47">
        <v>255</v>
      </c>
      <c r="L162" s="58"/>
      <c r="M162" s="20" t="s">
        <v>601</v>
      </c>
      <c r="N162" s="29">
        <f>WORKDAY(LotTracker[[#This Row],[Draft Deadline]],10,)</f>
        <v>44048</v>
      </c>
      <c r="O162" s="36" t="s">
        <v>602</v>
      </c>
      <c r="P162" s="40"/>
      <c r="Q162" s="19"/>
      <c r="R162" s="29">
        <f>WORKDAY(LotTracker[[#This Row],[Draft Deadline]],10,)</f>
        <v>44048</v>
      </c>
      <c r="S162" s="36"/>
      <c r="U162" s="53">
        <f>WORKDAY(LotTracker[[#This Row],[Planned Receipt]],3,)</f>
        <v>44053</v>
      </c>
      <c r="V162" s="79" t="s">
        <v>587</v>
      </c>
      <c r="W162" s="79" t="s">
        <v>603</v>
      </c>
      <c r="X162" s="79">
        <f>WORKDAY(LotTracker[[#This Row],[RECEIVED]],1)</f>
        <v>44105</v>
      </c>
      <c r="Y162" s="79"/>
      <c r="Z162" s="86"/>
      <c r="AA162" s="65">
        <f>NETWORKDAYS(LotTracker[[#This Row],[Contract Date]],LotTracker[[#This Row],[Actual]])-1</f>
        <v>33</v>
      </c>
      <c r="AB162" s="65">
        <f>NETWORKDAYS(LotTracker[[#This Row],[Eng. Sent]],LotTracker[[#This Row],[Actual Receipt]])</f>
        <v>5</v>
      </c>
      <c r="AC162" s="65">
        <f>NETWORKDAYS(LotTracker[[#This Row],[Plat Sent]],LotTracker[[#This Row],[Actual Receipt2]])</f>
        <v>0</v>
      </c>
      <c r="AD162" s="65">
        <f>NETWORKDAYS(LotTracker[[#This Row],[Contract Date]],LotTracker[[#This Row],[Actual Submit]])-1</f>
        <v>40</v>
      </c>
      <c r="AE162" s="65">
        <f>NETWORKDAYS(LotTracker[[#This Row],[Actual Submit]],LotTracker[[#This Row],[RECEIVED]])</f>
        <v>13</v>
      </c>
      <c r="AF162" s="65">
        <f>NETWORKDAYS(LotTracker[[#This Row],[Contract Date]],LotTracker[[#This Row],[RECEIVED]])</f>
        <v>53</v>
      </c>
    </row>
    <row r="163" spans="1:32" s="4" customFormat="1" ht="17" hidden="1" x14ac:dyDescent="0.2">
      <c r="A163" s="34" t="s">
        <v>50</v>
      </c>
      <c r="B163" s="40" t="s">
        <v>135</v>
      </c>
      <c r="C163" s="11" t="s">
        <v>136</v>
      </c>
      <c r="D163" s="137" t="s">
        <v>604</v>
      </c>
      <c r="E163" s="4" t="s">
        <v>409</v>
      </c>
      <c r="F163" s="4" t="s">
        <v>605</v>
      </c>
      <c r="G163" s="41" t="s">
        <v>606</v>
      </c>
      <c r="H163" s="40" t="s">
        <v>109</v>
      </c>
      <c r="I163" s="29">
        <f>WORKDAY(LotTracker[[#This Row],[Contract Date]],2,)</f>
        <v>44040</v>
      </c>
      <c r="J163" s="20">
        <v>44056</v>
      </c>
      <c r="K163" s="47">
        <v>135</v>
      </c>
      <c r="L163" s="58"/>
      <c r="M163" s="20" t="s">
        <v>556</v>
      </c>
      <c r="N163" s="29">
        <f>WORKDAY(LotTracker[[#This Row],[Draft Deadline]],10,)</f>
        <v>44054</v>
      </c>
      <c r="O163" s="36" t="s">
        <v>607</v>
      </c>
      <c r="P163" s="40"/>
      <c r="Q163" s="19"/>
      <c r="R163" s="29">
        <f>WORKDAY(LotTracker[[#This Row],[Draft Deadline]],10,)</f>
        <v>44054</v>
      </c>
      <c r="S163" s="36"/>
      <c r="U163" s="53">
        <f>WORKDAY(LotTracker[[#This Row],[Planned Receipt]],3,)</f>
        <v>44057</v>
      </c>
      <c r="V163" s="79" t="s">
        <v>596</v>
      </c>
      <c r="W163" s="79" t="s">
        <v>602</v>
      </c>
      <c r="X163" s="79">
        <f>WORKDAY(LotTracker[[#This Row],[RECEIVED]],1)</f>
        <v>44085</v>
      </c>
      <c r="Y163" s="79"/>
      <c r="Z163" s="86"/>
      <c r="AA163" s="65">
        <f>NETWORKDAYS(LotTracker[[#This Row],[Contract Date]],LotTracker[[#This Row],[Actual]])-1</f>
        <v>13</v>
      </c>
      <c r="AB163" s="65">
        <f>NETWORKDAYS(LotTracker[[#This Row],[Eng. Sent]],LotTracker[[#This Row],[Actual Receipt]])</f>
        <v>5</v>
      </c>
      <c r="AC163" s="65">
        <f>NETWORKDAYS(LotTracker[[#This Row],[Plat Sent]],LotTracker[[#This Row],[Actual Receipt2]])</f>
        <v>0</v>
      </c>
      <c r="AD163" s="65">
        <f>NETWORKDAYS(LotTracker[[#This Row],[Contract Date]],LotTracker[[#This Row],[Actual Submit]])-1</f>
        <v>20</v>
      </c>
      <c r="AE163" s="65">
        <f>NETWORKDAYS(LotTracker[[#This Row],[Actual Submit]],LotTracker[[#This Row],[RECEIVED]])</f>
        <v>14</v>
      </c>
      <c r="AF163" s="65">
        <f>NETWORKDAYS(LotTracker[[#This Row],[Contract Date]],LotTracker[[#This Row],[RECEIVED]])</f>
        <v>34</v>
      </c>
    </row>
    <row r="164" spans="1:32" s="4" customFormat="1" ht="17" hidden="1" x14ac:dyDescent="0.2">
      <c r="A164" s="34" t="s">
        <v>50</v>
      </c>
      <c r="B164" s="40" t="s">
        <v>364</v>
      </c>
      <c r="C164" s="11" t="s">
        <v>477</v>
      </c>
      <c r="D164" s="137" t="s">
        <v>608</v>
      </c>
      <c r="E164" s="4" t="s">
        <v>159</v>
      </c>
      <c r="F164" s="4" t="s">
        <v>160</v>
      </c>
      <c r="G164" s="41" t="s">
        <v>609</v>
      </c>
      <c r="H164" s="40" t="s">
        <v>103</v>
      </c>
      <c r="I164" s="29">
        <f>WORKDAY(LotTracker[[#This Row],[Contract Date]],2,)</f>
        <v>44040</v>
      </c>
      <c r="J164" s="20">
        <v>44082</v>
      </c>
      <c r="K164" s="47">
        <v>250</v>
      </c>
      <c r="L164" s="58"/>
      <c r="M164" s="20" t="s">
        <v>496</v>
      </c>
      <c r="N164" s="29">
        <f>WORKDAY(LotTracker[[#This Row],[Draft Deadline]],10,)</f>
        <v>44054</v>
      </c>
      <c r="O164" s="36" t="s">
        <v>536</v>
      </c>
      <c r="P164" s="40"/>
      <c r="Q164" s="19"/>
      <c r="R164" s="29">
        <f>WORKDAY(LotTracker[[#This Row],[Draft Deadline]],10,)</f>
        <v>44054</v>
      </c>
      <c r="S164" s="36"/>
      <c r="U164" s="53">
        <f>WORKDAY(LotTracker[[#This Row],[Planned Receipt]],3,)</f>
        <v>44057</v>
      </c>
      <c r="V164" s="79" t="s">
        <v>536</v>
      </c>
      <c r="W164" s="79" t="s">
        <v>536</v>
      </c>
      <c r="X164" s="79" t="e">
        <f>WORKDAY(LotTracker[[#This Row],[RECEIVED]],1)</f>
        <v>#VALUE!</v>
      </c>
      <c r="Y164" s="79"/>
      <c r="Z164" s="86"/>
      <c r="AA164" s="65">
        <f>NETWORKDAYS(LotTracker[[#This Row],[Contract Date]],LotTracker[[#This Row],[Actual]])-1</f>
        <v>31</v>
      </c>
      <c r="AB164" s="65" t="e">
        <f>NETWORKDAYS(LotTracker[[#This Row],[Eng. Sent]],LotTracker[[#This Row],[Actual Receipt]])</f>
        <v>#VALUE!</v>
      </c>
      <c r="AC164" s="65">
        <f>NETWORKDAYS(LotTracker[[#This Row],[Plat Sent]],LotTracker[[#This Row],[Actual Receipt2]])</f>
        <v>0</v>
      </c>
      <c r="AD164" s="65" t="e">
        <f>NETWORKDAYS(LotTracker[[#This Row],[Contract Date]],LotTracker[[#This Row],[Actual Submit]])-1</f>
        <v>#VALUE!</v>
      </c>
      <c r="AE164" s="65" t="e">
        <f>NETWORKDAYS(LotTracker[[#This Row],[Actual Submit]],LotTracker[[#This Row],[RECEIVED]])</f>
        <v>#VALUE!</v>
      </c>
      <c r="AF164" s="65" t="e">
        <f>NETWORKDAYS(LotTracker[[#This Row],[Contract Date]],LotTracker[[#This Row],[RECEIVED]])</f>
        <v>#VALUE!</v>
      </c>
    </row>
    <row r="165" spans="1:32" s="4" customFormat="1" ht="17" hidden="1" x14ac:dyDescent="0.2">
      <c r="A165" s="34" t="s">
        <v>50</v>
      </c>
      <c r="B165" s="40" t="s">
        <v>123</v>
      </c>
      <c r="C165" s="11" t="s">
        <v>144</v>
      </c>
      <c r="D165" s="137" t="s">
        <v>144</v>
      </c>
      <c r="E165" s="4" t="s">
        <v>345</v>
      </c>
      <c r="F165" s="4" t="s">
        <v>208</v>
      </c>
      <c r="G165" s="41" t="s">
        <v>507</v>
      </c>
      <c r="H165" s="40" t="s">
        <v>109</v>
      </c>
      <c r="I165" s="29">
        <f>WORKDAY(LotTracker[[#This Row],[Contract Date]],2,)</f>
        <v>44046</v>
      </c>
      <c r="J165" s="20" t="s">
        <v>610</v>
      </c>
      <c r="K165" s="47">
        <v>240</v>
      </c>
      <c r="L165" s="58"/>
      <c r="M165" s="20" t="s">
        <v>611</v>
      </c>
      <c r="N165" s="29">
        <f>WORKDAY(LotTracker[[#This Row],[Draft Deadline]],10,)</f>
        <v>44060</v>
      </c>
      <c r="O165" s="36" t="s">
        <v>612</v>
      </c>
      <c r="P165" s="40"/>
      <c r="Q165" s="19"/>
      <c r="R165" s="29">
        <f>WORKDAY(LotTracker[[#This Row],[Draft Deadline]],10,)</f>
        <v>44060</v>
      </c>
      <c r="S165" s="36"/>
      <c r="U165" s="53">
        <f>WORKDAY(LotTracker[[#This Row],[Planned Receipt]],3,)</f>
        <v>44063</v>
      </c>
      <c r="V165" s="79" t="s">
        <v>613</v>
      </c>
      <c r="W165" s="79" t="s">
        <v>614</v>
      </c>
      <c r="X165" s="79">
        <f>WORKDAY(LotTracker[[#This Row],[RECEIVED]],1)</f>
        <v>44186</v>
      </c>
      <c r="Y165" s="79"/>
      <c r="Z165" s="86"/>
      <c r="AA165" s="65">
        <f>NETWORKDAYS(LotTracker[[#This Row],[Contract Date]],LotTracker[[#This Row],[Actual]])-1</f>
        <v>71</v>
      </c>
      <c r="AB165" s="65">
        <f>NETWORKDAYS(LotTracker[[#This Row],[Eng. Sent]],LotTracker[[#This Row],[Actual Receipt]])</f>
        <v>11</v>
      </c>
      <c r="AC165" s="65">
        <f>NETWORKDAYS(LotTracker[[#This Row],[Plat Sent]],LotTracker[[#This Row],[Actual Receipt2]])</f>
        <v>0</v>
      </c>
      <c r="AD165" s="65">
        <f>NETWORKDAYS(LotTracker[[#This Row],[Contract Date]],LotTracker[[#This Row],[Actual Submit]])-1</f>
        <v>90</v>
      </c>
      <c r="AE165" s="65">
        <f>NETWORKDAYS(LotTracker[[#This Row],[Actual Submit]],LotTracker[[#This Row],[RECEIVED]])</f>
        <v>12</v>
      </c>
      <c r="AF165" s="65">
        <f>NETWORKDAYS(LotTracker[[#This Row],[Contract Date]],LotTracker[[#This Row],[RECEIVED]])</f>
        <v>102</v>
      </c>
    </row>
    <row r="166" spans="1:32" s="4" customFormat="1" ht="17" hidden="1" x14ac:dyDescent="0.2">
      <c r="A166" s="34" t="s">
        <v>50</v>
      </c>
      <c r="B166" s="40" t="s">
        <v>135</v>
      </c>
      <c r="C166" s="11" t="s">
        <v>136</v>
      </c>
      <c r="D166" s="137" t="s">
        <v>615</v>
      </c>
      <c r="E166" s="4" t="s">
        <v>616</v>
      </c>
      <c r="F166" s="4" t="s">
        <v>445</v>
      </c>
      <c r="G166" s="41" t="s">
        <v>617</v>
      </c>
      <c r="H166" s="40" t="s">
        <v>109</v>
      </c>
      <c r="I166" s="29">
        <f>WORKDAY(LotTracker[[#This Row],[Contract Date]],2,)</f>
        <v>44047</v>
      </c>
      <c r="J166" s="20">
        <v>44057</v>
      </c>
      <c r="K166" s="47">
        <v>165</v>
      </c>
      <c r="L166" s="58"/>
      <c r="M166" s="20" t="s">
        <v>595</v>
      </c>
      <c r="N166" s="29">
        <f>WORKDAY(LotTracker[[#This Row],[Draft Deadline]],10,)</f>
        <v>44061</v>
      </c>
      <c r="O166" s="36" t="s">
        <v>592</v>
      </c>
      <c r="P166" s="40"/>
      <c r="Q166" s="19"/>
      <c r="R166" s="29">
        <f>WORKDAY(LotTracker[[#This Row],[Draft Deadline]],10,)</f>
        <v>44061</v>
      </c>
      <c r="S166" s="36"/>
      <c r="U166" s="53">
        <f>WORKDAY(LotTracker[[#This Row],[Planned Receipt]],3,)</f>
        <v>44064</v>
      </c>
      <c r="V166" s="79" t="s">
        <v>618</v>
      </c>
      <c r="W166" s="79" t="s">
        <v>619</v>
      </c>
      <c r="X166" s="79">
        <f>WORKDAY(LotTracker[[#This Row],[RECEIVED]],1)</f>
        <v>44131</v>
      </c>
      <c r="Y166" s="79"/>
      <c r="Z166" s="86"/>
      <c r="AA166" s="65">
        <f>NETWORKDAYS(LotTracker[[#This Row],[Contract Date]],LotTracker[[#This Row],[Actual]])-1</f>
        <v>10</v>
      </c>
      <c r="AB166" s="65">
        <f>NETWORKDAYS(LotTracker[[#This Row],[Eng. Sent]],LotTracker[[#This Row],[Actual Receipt]])</f>
        <v>4</v>
      </c>
      <c r="AC166" s="65">
        <f>NETWORKDAYS(LotTracker[[#This Row],[Plat Sent]],LotTracker[[#This Row],[Actual Receipt2]])</f>
        <v>0</v>
      </c>
      <c r="AD166" s="65">
        <f>NETWORKDAYS(LotTracker[[#This Row],[Contract Date]],LotTracker[[#This Row],[Actual Submit]])-1</f>
        <v>41</v>
      </c>
      <c r="AE166" s="65">
        <f>NETWORKDAYS(LotTracker[[#This Row],[Actual Submit]],LotTracker[[#This Row],[RECEIVED]])</f>
        <v>21</v>
      </c>
      <c r="AF166" s="65">
        <f>NETWORKDAYS(LotTracker[[#This Row],[Contract Date]],LotTracker[[#This Row],[RECEIVED]])</f>
        <v>62</v>
      </c>
    </row>
    <row r="167" spans="1:32" s="4" customFormat="1" ht="17" hidden="1" x14ac:dyDescent="0.2">
      <c r="A167" s="34" t="s">
        <v>50</v>
      </c>
      <c r="B167" s="40" t="s">
        <v>364</v>
      </c>
      <c r="C167" s="11" t="s">
        <v>477</v>
      </c>
      <c r="D167" s="137" t="s">
        <v>620</v>
      </c>
      <c r="E167" s="4" t="s">
        <v>159</v>
      </c>
      <c r="F167" s="4" t="s">
        <v>160</v>
      </c>
      <c r="G167" s="41" t="s">
        <v>617</v>
      </c>
      <c r="H167" s="40" t="s">
        <v>103</v>
      </c>
      <c r="I167" s="29">
        <f>WORKDAY(LotTracker[[#This Row],[Contract Date]],2,)</f>
        <v>44047</v>
      </c>
      <c r="J167" s="20">
        <v>44061</v>
      </c>
      <c r="K167" s="47">
        <v>280</v>
      </c>
      <c r="L167" s="58"/>
      <c r="M167" s="20" t="s">
        <v>558</v>
      </c>
      <c r="N167" s="29">
        <f>WORKDAY(LotTracker[[#This Row],[Draft Deadline]],10,)</f>
        <v>44061</v>
      </c>
      <c r="O167" s="36" t="s">
        <v>621</v>
      </c>
      <c r="P167" s="40"/>
      <c r="Q167" s="19"/>
      <c r="R167" s="29">
        <f>WORKDAY(LotTracker[[#This Row],[Draft Deadline]],10,)</f>
        <v>44061</v>
      </c>
      <c r="S167" s="36"/>
      <c r="U167" s="53">
        <f>WORKDAY(LotTracker[[#This Row],[Planned Receipt]],3,)</f>
        <v>44064</v>
      </c>
      <c r="V167" s="79" t="s">
        <v>621</v>
      </c>
      <c r="W167" s="79" t="s">
        <v>580</v>
      </c>
      <c r="X167" s="79">
        <f>WORKDAY(LotTracker[[#This Row],[RECEIVED]],1)</f>
        <v>44097</v>
      </c>
      <c r="Y167" s="79"/>
      <c r="Z167" s="86"/>
      <c r="AA167" s="65">
        <f>NETWORKDAYS(LotTracker[[#This Row],[Contract Date]],LotTracker[[#This Row],[Actual]])-1</f>
        <v>12</v>
      </c>
      <c r="AB167" s="65">
        <f>NETWORKDAYS(LotTracker[[#This Row],[Eng. Sent]],LotTracker[[#This Row],[Actual Receipt]])</f>
        <v>12</v>
      </c>
      <c r="AC167" s="65">
        <f>NETWORKDAYS(LotTracker[[#This Row],[Plat Sent]],LotTracker[[#This Row],[Actual Receipt2]])</f>
        <v>0</v>
      </c>
      <c r="AD167" s="65">
        <f>NETWORKDAYS(LotTracker[[#This Row],[Contract Date]],LotTracker[[#This Row],[Actual Submit]])-1</f>
        <v>23</v>
      </c>
      <c r="AE167" s="65">
        <f>NETWORKDAYS(LotTracker[[#This Row],[Actual Submit]],LotTracker[[#This Row],[RECEIVED]])</f>
        <v>15</v>
      </c>
      <c r="AF167" s="65">
        <f>NETWORKDAYS(LotTracker[[#This Row],[Contract Date]],LotTracker[[#This Row],[RECEIVED]])</f>
        <v>38</v>
      </c>
    </row>
    <row r="168" spans="1:32" s="4" customFormat="1" ht="17" hidden="1" x14ac:dyDescent="0.2">
      <c r="A168" s="34" t="s">
        <v>50</v>
      </c>
      <c r="B168" s="40" t="s">
        <v>622</v>
      </c>
      <c r="C168" s="11" t="s">
        <v>623</v>
      </c>
      <c r="D168" s="137" t="s">
        <v>624</v>
      </c>
      <c r="E168" s="4" t="s">
        <v>503</v>
      </c>
      <c r="F168" s="4" t="s">
        <v>208</v>
      </c>
      <c r="G168" s="41" t="s">
        <v>625</v>
      </c>
      <c r="H168" s="40" t="s">
        <v>109</v>
      </c>
      <c r="I168" s="29">
        <f>WORKDAY(LotTracker[[#This Row],[Contract Date]],2,)</f>
        <v>44054</v>
      </c>
      <c r="J168" s="20">
        <v>44064</v>
      </c>
      <c r="K168" s="47">
        <v>120</v>
      </c>
      <c r="L168" s="58"/>
      <c r="M168" s="20" t="s">
        <v>595</v>
      </c>
      <c r="N168" s="29">
        <f>WORKDAY(LotTracker[[#This Row],[Draft Deadline]],10,)</f>
        <v>44068</v>
      </c>
      <c r="O168" s="36" t="s">
        <v>626</v>
      </c>
      <c r="P168" s="40"/>
      <c r="Q168" s="19"/>
      <c r="R168" s="29">
        <f>WORKDAY(LotTracker[[#This Row],[Draft Deadline]],10,)</f>
        <v>44068</v>
      </c>
      <c r="S168" s="36"/>
      <c r="U168" s="53">
        <f>WORKDAY(LotTracker[[#This Row],[Planned Receipt]],3,)</f>
        <v>44071</v>
      </c>
      <c r="V168" s="79" t="s">
        <v>626</v>
      </c>
      <c r="W168" s="79" t="s">
        <v>627</v>
      </c>
      <c r="X168" s="79">
        <f>WORKDAY(LotTracker[[#This Row],[RECEIVED]],1)</f>
        <v>44215</v>
      </c>
      <c r="Y168" s="79"/>
      <c r="Z168" s="86"/>
      <c r="AA168" s="65">
        <f>NETWORKDAYS(LotTracker[[#This Row],[Contract Date]],LotTracker[[#This Row],[Actual]])-1</f>
        <v>9</v>
      </c>
      <c r="AB168" s="65">
        <f>NETWORKDAYS(LotTracker[[#This Row],[Eng. Sent]],LotTracker[[#This Row],[Actual Receipt]])</f>
        <v>18</v>
      </c>
      <c r="AC168" s="65">
        <f>NETWORKDAYS(LotTracker[[#This Row],[Plat Sent]],LotTracker[[#This Row],[Actual Receipt2]])</f>
        <v>0</v>
      </c>
      <c r="AD168" s="65">
        <f>NETWORKDAYS(LotTracker[[#This Row],[Contract Date]],LotTracker[[#This Row],[Actual Submit]])-1</f>
        <v>26</v>
      </c>
      <c r="AE168" s="65">
        <f>NETWORKDAYS(LotTracker[[#This Row],[Actual Submit]],LotTracker[[#This Row],[RECEIVED]])</f>
        <v>90</v>
      </c>
      <c r="AF168" s="65">
        <f>NETWORKDAYS(LotTracker[[#This Row],[Contract Date]],LotTracker[[#This Row],[RECEIVED]])</f>
        <v>116</v>
      </c>
    </row>
    <row r="169" spans="1:32" s="4" customFormat="1" ht="16.5" hidden="1" customHeight="1" x14ac:dyDescent="0.2">
      <c r="A169" s="34" t="s">
        <v>50</v>
      </c>
      <c r="B169" s="40" t="s">
        <v>622</v>
      </c>
      <c r="C169" s="11" t="s">
        <v>623</v>
      </c>
      <c r="D169" s="137" t="s">
        <v>628</v>
      </c>
      <c r="E169" s="4" t="s">
        <v>503</v>
      </c>
      <c r="F169" s="4" t="s">
        <v>629</v>
      </c>
      <c r="G169" s="41" t="s">
        <v>625</v>
      </c>
      <c r="H169" s="40" t="s">
        <v>109</v>
      </c>
      <c r="I169" s="29">
        <f>WORKDAY(LotTracker[[#This Row],[Contract Date]],2,)</f>
        <v>44054</v>
      </c>
      <c r="J169" s="20">
        <v>44069</v>
      </c>
      <c r="K169" s="47">
        <v>120</v>
      </c>
      <c r="L169" s="58"/>
      <c r="M169" s="20" t="s">
        <v>592</v>
      </c>
      <c r="N169" s="29">
        <f>WORKDAY(LotTracker[[#This Row],[Draft Deadline]],10,)</f>
        <v>44068</v>
      </c>
      <c r="O169" s="36" t="s">
        <v>630</v>
      </c>
      <c r="P169" s="40"/>
      <c r="Q169" s="19"/>
      <c r="R169" s="29">
        <f>WORKDAY(LotTracker[[#This Row],[Draft Deadline]],10,)</f>
        <v>44068</v>
      </c>
      <c r="S169" s="36"/>
      <c r="U169" s="53">
        <f>WORKDAY(LotTracker[[#This Row],[Planned Receipt]],3,)</f>
        <v>44071</v>
      </c>
      <c r="V169" s="79" t="s">
        <v>626</v>
      </c>
      <c r="W169" s="79" t="s">
        <v>631</v>
      </c>
      <c r="X169" s="79">
        <f>WORKDAY(LotTracker[[#This Row],[RECEIVED]],1)</f>
        <v>44204</v>
      </c>
      <c r="Y169" s="79"/>
      <c r="Z169" s="86"/>
      <c r="AA169" s="65">
        <f>NETWORKDAYS(LotTracker[[#This Row],[Contract Date]],LotTracker[[#This Row],[Actual]])-1</f>
        <v>12</v>
      </c>
      <c r="AB169" s="65">
        <f>NETWORKDAYS(LotTracker[[#This Row],[Eng. Sent]],LotTracker[[#This Row],[Actual Receipt]])</f>
        <v>13</v>
      </c>
      <c r="AC169" s="65">
        <f>NETWORKDAYS(LotTracker[[#This Row],[Plat Sent]],LotTracker[[#This Row],[Actual Receipt2]])</f>
        <v>0</v>
      </c>
      <c r="AD169" s="65">
        <f>NETWORKDAYS(LotTracker[[#This Row],[Contract Date]],LotTracker[[#This Row],[Actual Submit]])-1</f>
        <v>26</v>
      </c>
      <c r="AE169" s="65">
        <f>NETWORKDAYS(LotTracker[[#This Row],[Actual Submit]],LotTracker[[#This Row],[RECEIVED]])</f>
        <v>83</v>
      </c>
      <c r="AF169" s="65">
        <f>NETWORKDAYS(LotTracker[[#This Row],[Contract Date]],LotTracker[[#This Row],[RECEIVED]])</f>
        <v>109</v>
      </c>
    </row>
    <row r="170" spans="1:32" s="16" customFormat="1" ht="17" hidden="1" x14ac:dyDescent="0.2">
      <c r="A170" s="34" t="s">
        <v>50</v>
      </c>
      <c r="B170" s="40" t="s">
        <v>622</v>
      </c>
      <c r="C170" s="11" t="s">
        <v>623</v>
      </c>
      <c r="D170" s="137" t="s">
        <v>330</v>
      </c>
      <c r="E170" s="4" t="s">
        <v>261</v>
      </c>
      <c r="F170" s="4" t="s">
        <v>66</v>
      </c>
      <c r="G170" s="41" t="s">
        <v>448</v>
      </c>
      <c r="H170" s="40" t="s">
        <v>109</v>
      </c>
      <c r="I170" s="29">
        <f>WORKDAY(LotTracker[[#This Row],[Contract Date]],2,)</f>
        <v>44055</v>
      </c>
      <c r="J170" s="20">
        <v>44091</v>
      </c>
      <c r="K170" s="47">
        <v>360</v>
      </c>
      <c r="L170" s="58"/>
      <c r="M170" s="20" t="s">
        <v>580</v>
      </c>
      <c r="N170" s="29">
        <f>WORKDAY(LotTracker[[#This Row],[Draft Deadline]],10,)</f>
        <v>44069</v>
      </c>
      <c r="O170" s="36" t="s">
        <v>588</v>
      </c>
      <c r="P170" s="40"/>
      <c r="Q170" s="19"/>
      <c r="R170" s="29">
        <f>WORKDAY(LotTracker[[#This Row],[Draft Deadline]],10,)</f>
        <v>44069</v>
      </c>
      <c r="S170" s="36"/>
      <c r="T170" s="4"/>
      <c r="U170" s="53">
        <f>WORKDAY(LotTracker[[#This Row],[Planned Receipt]],3,)</f>
        <v>44074</v>
      </c>
      <c r="V170" s="79" t="s">
        <v>632</v>
      </c>
      <c r="W170" s="79" t="s">
        <v>633</v>
      </c>
      <c r="X170" s="79">
        <f>WORKDAY(LotTracker[[#This Row],[RECEIVED]],1)</f>
        <v>44196</v>
      </c>
      <c r="Y170" s="79"/>
      <c r="Z170" s="86" t="s">
        <v>634</v>
      </c>
      <c r="AA170" s="65">
        <f>NETWORKDAYS(LotTracker[[#This Row],[Contract Date]],LotTracker[[#This Row],[Actual]])-1</f>
        <v>28</v>
      </c>
      <c r="AB170" s="65">
        <f>NETWORKDAYS(LotTracker[[#This Row],[Eng. Sent]],LotTracker[[#This Row],[Actual Receipt]])</f>
        <v>6</v>
      </c>
      <c r="AC170" s="65">
        <f>NETWORKDAYS(LotTracker[[#This Row],[Plat Sent]],LotTracker[[#This Row],[Actual Receipt2]])</f>
        <v>0</v>
      </c>
      <c r="AD170" s="65">
        <f>NETWORKDAYS(LotTracker[[#This Row],[Contract Date]],LotTracker[[#This Row],[Actual Submit]])-1</f>
        <v>62</v>
      </c>
      <c r="AE170" s="65">
        <f>NETWORKDAYS(LotTracker[[#This Row],[Actual Submit]],LotTracker[[#This Row],[RECEIVED]])</f>
        <v>41</v>
      </c>
      <c r="AF170" s="65">
        <f>NETWORKDAYS(LotTracker[[#This Row],[Contract Date]],LotTracker[[#This Row],[RECEIVED]])</f>
        <v>103</v>
      </c>
    </row>
    <row r="171" spans="1:32" s="4" customFormat="1" ht="17" hidden="1" x14ac:dyDescent="0.2">
      <c r="A171" s="34" t="s">
        <v>50</v>
      </c>
      <c r="B171" s="40" t="s">
        <v>51</v>
      </c>
      <c r="C171" s="11" t="s">
        <v>425</v>
      </c>
      <c r="D171" s="137" t="s">
        <v>280</v>
      </c>
      <c r="E171" s="4" t="s">
        <v>146</v>
      </c>
      <c r="F171" s="4" t="s">
        <v>75</v>
      </c>
      <c r="G171" s="41" t="s">
        <v>500</v>
      </c>
      <c r="H171" s="40" t="s">
        <v>109</v>
      </c>
      <c r="I171" s="29">
        <f>WORKDAY(LotTracker[[#This Row],[Contract Date]],2,)</f>
        <v>44067</v>
      </c>
      <c r="J171" s="20" t="s">
        <v>635</v>
      </c>
      <c r="K171" s="47">
        <v>120</v>
      </c>
      <c r="L171" s="58"/>
      <c r="M171" s="20" t="s">
        <v>636</v>
      </c>
      <c r="N171" s="29">
        <f>WORKDAY(LotTracker[[#This Row],[Draft Deadline]],10,)</f>
        <v>44081</v>
      </c>
      <c r="O171" s="36" t="s">
        <v>611</v>
      </c>
      <c r="P171" s="40"/>
      <c r="Q171" s="19"/>
      <c r="R171" s="29">
        <f>WORKDAY(LotTracker[[#This Row],[Draft Deadline]],10,)</f>
        <v>44081</v>
      </c>
      <c r="S171" s="36"/>
      <c r="U171" s="53">
        <f>WORKDAY(LotTracker[[#This Row],[Planned Receipt]],3,)</f>
        <v>44084</v>
      </c>
      <c r="V171" s="79" t="s">
        <v>573</v>
      </c>
      <c r="W171" s="79" t="s">
        <v>637</v>
      </c>
      <c r="X171" s="79">
        <f>WORKDAY(LotTracker[[#This Row],[RECEIVED]],1)</f>
        <v>44176</v>
      </c>
      <c r="Y171" s="79"/>
      <c r="Z171" s="86"/>
      <c r="AA171" s="65">
        <f>NETWORKDAYS(LotTracker[[#This Row],[Contract Date]],LotTracker[[#This Row],[Actual]])-1</f>
        <v>53</v>
      </c>
      <c r="AB171" s="65">
        <f>NETWORKDAYS(LotTracker[[#This Row],[Eng. Sent]],LotTracker[[#This Row],[Actual Receipt]])</f>
        <v>3</v>
      </c>
      <c r="AC171" s="65">
        <f>NETWORKDAYS(LotTracker[[#This Row],[Plat Sent]],LotTracker[[#This Row],[Actual Receipt2]])</f>
        <v>0</v>
      </c>
      <c r="AD171" s="65">
        <f>NETWORKDAYS(LotTracker[[#This Row],[Contract Date]],LotTracker[[#This Row],[Actual Submit]])-1</f>
        <v>62</v>
      </c>
      <c r="AE171" s="65">
        <f>NETWORKDAYS(LotTracker[[#This Row],[Actual Submit]],LotTracker[[#This Row],[RECEIVED]])</f>
        <v>19</v>
      </c>
      <c r="AF171" s="65">
        <f>NETWORKDAYS(LotTracker[[#This Row],[Contract Date]],LotTracker[[#This Row],[RECEIVED]])</f>
        <v>81</v>
      </c>
    </row>
    <row r="172" spans="1:32" s="4" customFormat="1" ht="17" hidden="1" x14ac:dyDescent="0.2">
      <c r="A172" s="34" t="s">
        <v>50</v>
      </c>
      <c r="B172" s="40" t="s">
        <v>51</v>
      </c>
      <c r="C172" s="11" t="s">
        <v>425</v>
      </c>
      <c r="D172" s="137" t="s">
        <v>442</v>
      </c>
      <c r="E172" s="4" t="s">
        <v>345</v>
      </c>
      <c r="F172" s="4" t="s">
        <v>346</v>
      </c>
      <c r="G172" s="41" t="s">
        <v>595</v>
      </c>
      <c r="H172" s="40" t="s">
        <v>109</v>
      </c>
      <c r="I172" s="29">
        <f>WORKDAY(LotTracker[[#This Row],[Contract Date]],2,)</f>
        <v>44068</v>
      </c>
      <c r="J172" s="20">
        <v>44075</v>
      </c>
      <c r="K172" s="47">
        <v>300</v>
      </c>
      <c r="L172" s="58"/>
      <c r="M172" s="20" t="s">
        <v>638</v>
      </c>
      <c r="N172" s="29">
        <f>WORKDAY(LotTracker[[#This Row],[Draft Deadline]],10,)</f>
        <v>44082</v>
      </c>
      <c r="O172" s="36" t="s">
        <v>601</v>
      </c>
      <c r="P172" s="40"/>
      <c r="Q172" s="19"/>
      <c r="R172" s="29">
        <f>WORKDAY(LotTracker[[#This Row],[Draft Deadline]],10,)</f>
        <v>44082</v>
      </c>
      <c r="S172" s="36"/>
      <c r="U172" s="53">
        <f>WORKDAY(LotTracker[[#This Row],[Planned Receipt]],3,)</f>
        <v>44085</v>
      </c>
      <c r="V172" s="79" t="s">
        <v>618</v>
      </c>
      <c r="W172" s="79" t="s">
        <v>639</v>
      </c>
      <c r="X172" s="79">
        <f>WORKDAY(LotTracker[[#This Row],[RECEIVED]],1)</f>
        <v>44124</v>
      </c>
      <c r="Y172" s="79"/>
      <c r="Z172" s="86"/>
      <c r="AA172" s="65">
        <f>NETWORKDAYS(LotTracker[[#This Row],[Contract Date]],LotTracker[[#This Row],[Actual]])-1</f>
        <v>7</v>
      </c>
      <c r="AB172" s="65">
        <f>NETWORKDAYS(LotTracker[[#This Row],[Eng. Sent]],LotTracker[[#This Row],[Actual Receipt]])</f>
        <v>4</v>
      </c>
      <c r="AC172" s="65">
        <f>NETWORKDAYS(LotTracker[[#This Row],[Plat Sent]],LotTracker[[#This Row],[Actual Receipt2]])</f>
        <v>0</v>
      </c>
      <c r="AD172" s="65">
        <f>NETWORKDAYS(LotTracker[[#This Row],[Contract Date]],LotTracker[[#This Row],[Actual Submit]])-1</f>
        <v>26</v>
      </c>
      <c r="AE172" s="65">
        <f>NETWORKDAYS(LotTracker[[#This Row],[Actual Submit]],LotTracker[[#This Row],[RECEIVED]])</f>
        <v>16</v>
      </c>
      <c r="AF172" s="65">
        <f>NETWORKDAYS(LotTracker[[#This Row],[Contract Date]],LotTracker[[#This Row],[RECEIVED]])</f>
        <v>42</v>
      </c>
    </row>
    <row r="173" spans="1:32" s="4" customFormat="1" ht="17" hidden="1" x14ac:dyDescent="0.2">
      <c r="A173" s="34" t="s">
        <v>50</v>
      </c>
      <c r="B173" s="40" t="s">
        <v>640</v>
      </c>
      <c r="C173" s="11" t="s">
        <v>152</v>
      </c>
      <c r="D173" s="137" t="s">
        <v>337</v>
      </c>
      <c r="E173" s="4" t="s">
        <v>345</v>
      </c>
      <c r="F173" s="4" t="s">
        <v>208</v>
      </c>
      <c r="G173" s="41" t="s">
        <v>592</v>
      </c>
      <c r="H173" s="40" t="s">
        <v>109</v>
      </c>
      <c r="I173" s="29">
        <f>WORKDAY(LotTracker[[#This Row],[Contract Date]],2,)</f>
        <v>44071</v>
      </c>
      <c r="J173" s="20" t="s">
        <v>641</v>
      </c>
      <c r="K173" s="47">
        <v>300</v>
      </c>
      <c r="L173" s="58"/>
      <c r="M173" s="20" t="s">
        <v>582</v>
      </c>
      <c r="N173" s="29">
        <f>WORKDAY(LotTracker[[#This Row],[Draft Deadline]],10,)</f>
        <v>44085</v>
      </c>
      <c r="O173" s="36" t="s">
        <v>635</v>
      </c>
      <c r="P173" s="40"/>
      <c r="Q173" s="19"/>
      <c r="R173" s="29">
        <f>WORKDAY(LotTracker[[#This Row],[Draft Deadline]],10,)</f>
        <v>44085</v>
      </c>
      <c r="S173" s="36"/>
      <c r="U173" s="53">
        <f>WORKDAY(LotTracker[[#This Row],[Planned Receipt]],3,)</f>
        <v>44090</v>
      </c>
      <c r="V173" s="79" t="s">
        <v>632</v>
      </c>
      <c r="W173" s="79" t="s">
        <v>642</v>
      </c>
      <c r="X173" s="79">
        <f>WORKDAY(LotTracker[[#This Row],[RECEIVED]],1)</f>
        <v>44167</v>
      </c>
      <c r="Y173" s="79"/>
      <c r="Z173" s="86"/>
      <c r="AA173" s="65">
        <f>NETWORKDAYS(LotTracker[[#This Row],[Contract Date]],LotTracker[[#This Row],[Actual]])-1</f>
        <v>46</v>
      </c>
      <c r="AB173" s="65">
        <f>NETWORKDAYS(LotTracker[[#This Row],[Eng. Sent]],LotTracker[[#This Row],[Actual Receipt]])</f>
        <v>3</v>
      </c>
      <c r="AC173" s="65">
        <f>NETWORKDAYS(LotTracker[[#This Row],[Plat Sent]],LotTracker[[#This Row],[Actual Receipt2]])</f>
        <v>0</v>
      </c>
      <c r="AD173" s="65">
        <f>NETWORKDAYS(LotTracker[[#This Row],[Contract Date]],LotTracker[[#This Row],[Actual Submit]])-1</f>
        <v>50</v>
      </c>
      <c r="AE173" s="65">
        <f>NETWORKDAYS(LotTracker[[#This Row],[Actual Submit]],LotTracker[[#This Row],[RECEIVED]])</f>
        <v>20</v>
      </c>
      <c r="AF173" s="65">
        <f>NETWORKDAYS(LotTracker[[#This Row],[Contract Date]],LotTracker[[#This Row],[RECEIVED]])</f>
        <v>70</v>
      </c>
    </row>
    <row r="174" spans="1:32" s="4" customFormat="1" ht="17" hidden="1" x14ac:dyDescent="0.2">
      <c r="A174" s="34" t="s">
        <v>50</v>
      </c>
      <c r="B174" s="40" t="s">
        <v>123</v>
      </c>
      <c r="C174" s="11" t="s">
        <v>144</v>
      </c>
      <c r="D174" s="137" t="s">
        <v>350</v>
      </c>
      <c r="E174" s="4" t="s">
        <v>58</v>
      </c>
      <c r="F174" s="4" t="s">
        <v>53</v>
      </c>
      <c r="G174" s="41" t="s">
        <v>643</v>
      </c>
      <c r="H174" s="40" t="s">
        <v>109</v>
      </c>
      <c r="I174" s="29">
        <f>WORKDAY(LotTracker[[#This Row],[Contract Date]],2,)</f>
        <v>44074</v>
      </c>
      <c r="J174" s="20" t="s">
        <v>561</v>
      </c>
      <c r="K174" s="47">
        <v>240</v>
      </c>
      <c r="L174" s="58"/>
      <c r="M174" s="20" t="s">
        <v>610</v>
      </c>
      <c r="N174" s="29">
        <f>WORKDAY(LotTracker[[#This Row],[Draft Deadline]],10,)</f>
        <v>44088</v>
      </c>
      <c r="O174" s="36" t="s">
        <v>644</v>
      </c>
      <c r="P174" s="40"/>
      <c r="Q174" s="19"/>
      <c r="R174" s="29">
        <f>WORKDAY(LotTracker[[#This Row],[Draft Deadline]],10,)</f>
        <v>44088</v>
      </c>
      <c r="S174" s="36"/>
      <c r="U174" s="53">
        <f>WORKDAY(LotTracker[[#This Row],[Planned Receipt]],3,)</f>
        <v>44091</v>
      </c>
      <c r="V174" s="79" t="s">
        <v>645</v>
      </c>
      <c r="W174" s="79" t="s">
        <v>646</v>
      </c>
      <c r="X174" s="79">
        <f>WORKDAY(LotTracker[[#This Row],[RECEIVED]],1)</f>
        <v>44179</v>
      </c>
      <c r="Y174" s="79"/>
      <c r="Z174" s="86"/>
      <c r="AA174" s="65">
        <f>NETWORKDAYS(LotTracker[[#This Row],[Contract Date]],LotTracker[[#This Row],[Actual]])-1</f>
        <v>47</v>
      </c>
      <c r="AB174" s="65">
        <f>NETWORKDAYS(LotTracker[[#This Row],[Eng. Sent]],LotTracker[[#This Row],[Actual Receipt]])</f>
        <v>4</v>
      </c>
      <c r="AC174" s="65">
        <f>NETWORKDAYS(LotTracker[[#This Row],[Plat Sent]],LotTracker[[#This Row],[Actual Receipt2]])</f>
        <v>0</v>
      </c>
      <c r="AD174" s="65">
        <f>NETWORKDAYS(LotTracker[[#This Row],[Contract Date]],LotTracker[[#This Row],[Actual Submit]])-1</f>
        <v>58</v>
      </c>
      <c r="AE174" s="65">
        <f>NETWORKDAYS(LotTracker[[#This Row],[Actual Submit]],LotTracker[[#This Row],[RECEIVED]])</f>
        <v>19</v>
      </c>
      <c r="AF174" s="65">
        <f>NETWORKDAYS(LotTracker[[#This Row],[Contract Date]],LotTracker[[#This Row],[RECEIVED]])</f>
        <v>77</v>
      </c>
    </row>
    <row r="175" spans="1:32" s="4" customFormat="1" ht="17" hidden="1" x14ac:dyDescent="0.2">
      <c r="A175" s="34" t="s">
        <v>50</v>
      </c>
      <c r="B175" s="40" t="s">
        <v>135</v>
      </c>
      <c r="C175" s="11" t="s">
        <v>136</v>
      </c>
      <c r="D175" s="137" t="s">
        <v>647</v>
      </c>
      <c r="E175" s="4" t="s">
        <v>304</v>
      </c>
      <c r="F175" s="4" t="s">
        <v>445</v>
      </c>
      <c r="G175" s="41" t="s">
        <v>494</v>
      </c>
      <c r="H175" s="40" t="s">
        <v>109</v>
      </c>
      <c r="I175" s="29">
        <f>WORKDAY(LotTracker[[#This Row],[Contract Date]],2,)</f>
        <v>44075</v>
      </c>
      <c r="J175" s="20" t="s">
        <v>648</v>
      </c>
      <c r="K175" s="47">
        <v>240</v>
      </c>
      <c r="L175" s="58"/>
      <c r="M175" s="20" t="s">
        <v>649</v>
      </c>
      <c r="N175" s="29">
        <f>WORKDAY(LotTracker[[#This Row],[Draft Deadline]],10,)</f>
        <v>44089</v>
      </c>
      <c r="O175" s="36" t="s">
        <v>570</v>
      </c>
      <c r="P175" s="40"/>
      <c r="Q175" s="19"/>
      <c r="R175" s="29">
        <f>WORKDAY(LotTracker[[#This Row],[Draft Deadline]],10,)</f>
        <v>44089</v>
      </c>
      <c r="S175" s="36"/>
      <c r="U175" s="53">
        <f>WORKDAY(LotTracker[[#This Row],[Planned Receipt]],3,)</f>
        <v>44092</v>
      </c>
      <c r="V175" s="79" t="s">
        <v>571</v>
      </c>
      <c r="W175" s="79" t="s">
        <v>650</v>
      </c>
      <c r="X175" s="79">
        <f>WORKDAY(LotTracker[[#This Row],[RECEIVED]],1)</f>
        <v>44160</v>
      </c>
      <c r="Y175" s="79"/>
      <c r="Z175" s="86"/>
      <c r="AA175" s="65">
        <f>NETWORKDAYS(LotTracker[[#This Row],[Contract Date]],LotTracker[[#This Row],[Actual]])-1</f>
        <v>24</v>
      </c>
      <c r="AB175" s="65">
        <f>NETWORKDAYS(LotTracker[[#This Row],[Eng. Sent]],LotTracker[[#This Row],[Actual Receipt]])</f>
        <v>6</v>
      </c>
      <c r="AC175" s="65">
        <f>NETWORKDAYS(LotTracker[[#This Row],[Plat Sent]],LotTracker[[#This Row],[Actual Receipt2]])</f>
        <v>0</v>
      </c>
      <c r="AD175" s="65">
        <f>NETWORKDAYS(LotTracker[[#This Row],[Contract Date]],LotTracker[[#This Row],[Actual Submit]])-1</f>
        <v>34</v>
      </c>
      <c r="AE175" s="65">
        <f>NETWORKDAYS(LotTracker[[#This Row],[Actual Submit]],LotTracker[[#This Row],[RECEIVED]])</f>
        <v>29</v>
      </c>
      <c r="AF175" s="65">
        <f>NETWORKDAYS(LotTracker[[#This Row],[Contract Date]],LotTracker[[#This Row],[RECEIVED]])</f>
        <v>63</v>
      </c>
    </row>
    <row r="176" spans="1:32" s="4" customFormat="1" ht="17" hidden="1" x14ac:dyDescent="0.2">
      <c r="A176" s="34" t="s">
        <v>50</v>
      </c>
      <c r="B176" s="40" t="s">
        <v>143</v>
      </c>
      <c r="C176" s="11" t="s">
        <v>144</v>
      </c>
      <c r="D176" s="137" t="s">
        <v>144</v>
      </c>
      <c r="E176" s="4" t="s">
        <v>126</v>
      </c>
      <c r="F176" s="4" t="s">
        <v>66</v>
      </c>
      <c r="G176" s="41" t="s">
        <v>494</v>
      </c>
      <c r="H176" s="40" t="s">
        <v>109</v>
      </c>
      <c r="I176" s="29">
        <f>WORKDAY(LotTracker[[#This Row],[Contract Date]],2,)</f>
        <v>44075</v>
      </c>
      <c r="J176" s="20" t="s">
        <v>651</v>
      </c>
      <c r="K176" s="47">
        <v>60</v>
      </c>
      <c r="L176" s="58"/>
      <c r="M176" s="20" t="s">
        <v>561</v>
      </c>
      <c r="N176" s="29">
        <f>WORKDAY(LotTracker[[#This Row],[Draft Deadline]],10,)</f>
        <v>44089</v>
      </c>
      <c r="O176" s="36" t="s">
        <v>611</v>
      </c>
      <c r="P176" s="40"/>
      <c r="Q176" s="19"/>
      <c r="R176" s="29">
        <f>WORKDAY(LotTracker[[#This Row],[Draft Deadline]],10,)</f>
        <v>44089</v>
      </c>
      <c r="S176" s="36"/>
      <c r="U176" s="53">
        <f>WORKDAY(LotTracker[[#This Row],[Planned Receipt]],3,)</f>
        <v>44092</v>
      </c>
      <c r="V176" s="79" t="s">
        <v>573</v>
      </c>
      <c r="W176" s="79" t="s">
        <v>637</v>
      </c>
      <c r="X176" s="79">
        <f>WORKDAY(LotTracker[[#This Row],[RECEIVED]],1)</f>
        <v>44176</v>
      </c>
      <c r="Y176" s="79"/>
      <c r="Z176" s="86"/>
      <c r="AA176" s="65">
        <f>NETWORKDAYS(LotTracker[[#This Row],[Contract Date]],LotTracker[[#This Row],[Actual]])-1</f>
        <v>45</v>
      </c>
      <c r="AB176" s="65">
        <f>NETWORKDAYS(LotTracker[[#This Row],[Eng. Sent]],LotTracker[[#This Row],[Actual Receipt]])</f>
        <v>6</v>
      </c>
      <c r="AC176" s="65">
        <f>NETWORKDAYS(LotTracker[[#This Row],[Plat Sent]],LotTracker[[#This Row],[Actual Receipt2]])</f>
        <v>0</v>
      </c>
      <c r="AD176" s="65">
        <f>NETWORKDAYS(LotTracker[[#This Row],[Contract Date]],LotTracker[[#This Row],[Actual Submit]])-1</f>
        <v>56</v>
      </c>
      <c r="AE176" s="65">
        <f>NETWORKDAYS(LotTracker[[#This Row],[Actual Submit]],LotTracker[[#This Row],[RECEIVED]])</f>
        <v>19</v>
      </c>
      <c r="AF176" s="65">
        <f>NETWORKDAYS(LotTracker[[#This Row],[Contract Date]],LotTracker[[#This Row],[RECEIVED]])</f>
        <v>75</v>
      </c>
    </row>
    <row r="177" spans="1:32" s="4" customFormat="1" ht="17" hidden="1" x14ac:dyDescent="0.2">
      <c r="A177" s="34" t="s">
        <v>50</v>
      </c>
      <c r="B177" s="40" t="s">
        <v>143</v>
      </c>
      <c r="C177" s="11" t="s">
        <v>144</v>
      </c>
      <c r="D177" s="137" t="s">
        <v>456</v>
      </c>
      <c r="E177" s="4" t="s">
        <v>159</v>
      </c>
      <c r="F177" s="4" t="s">
        <v>66</v>
      </c>
      <c r="G177" s="41" t="s">
        <v>494</v>
      </c>
      <c r="H177" s="40" t="s">
        <v>109</v>
      </c>
      <c r="I177" s="29">
        <f>WORKDAY(LotTracker[[#This Row],[Contract Date]],2,)</f>
        <v>44075</v>
      </c>
      <c r="J177" s="20" t="s">
        <v>636</v>
      </c>
      <c r="K177" s="47">
        <v>240</v>
      </c>
      <c r="L177" s="58"/>
      <c r="M177" s="20" t="s">
        <v>610</v>
      </c>
      <c r="N177" s="29">
        <f>WORKDAY(LotTracker[[#This Row],[Draft Deadline]],10,)</f>
        <v>44089</v>
      </c>
      <c r="O177" s="36" t="s">
        <v>562</v>
      </c>
      <c r="P177" s="40"/>
      <c r="Q177" s="19"/>
      <c r="R177" s="29">
        <f>WORKDAY(LotTracker[[#This Row],[Draft Deadline]],10,)</f>
        <v>44089</v>
      </c>
      <c r="S177" s="36"/>
      <c r="U177" s="53">
        <f>WORKDAY(LotTracker[[#This Row],[Planned Receipt]],3,)</f>
        <v>44092</v>
      </c>
      <c r="V177" s="79" t="s">
        <v>652</v>
      </c>
      <c r="W177" s="79" t="s">
        <v>614</v>
      </c>
      <c r="X177" s="79">
        <f>WORKDAY(LotTracker[[#This Row],[RECEIVED]],1)</f>
        <v>44186</v>
      </c>
      <c r="Y177" s="79"/>
      <c r="Z177" s="86"/>
      <c r="AA177" s="65">
        <f>NETWORKDAYS(LotTracker[[#This Row],[Contract Date]],LotTracker[[#This Row],[Actual]])-1</f>
        <v>49</v>
      </c>
      <c r="AB177" s="65">
        <f>NETWORKDAYS(LotTracker[[#This Row],[Eng. Sent]],LotTracker[[#This Row],[Actual Receipt]])</f>
        <v>6</v>
      </c>
      <c r="AC177" s="65">
        <f>NETWORKDAYS(LotTracker[[#This Row],[Plat Sent]],LotTracker[[#This Row],[Actual Receipt2]])</f>
        <v>0</v>
      </c>
      <c r="AD177" s="65">
        <f>NETWORKDAYS(LotTracker[[#This Row],[Contract Date]],LotTracker[[#This Row],[Actual Submit]])-1</f>
        <v>58</v>
      </c>
      <c r="AE177" s="65">
        <f>NETWORKDAYS(LotTracker[[#This Row],[Actual Submit]],LotTracker[[#This Row],[RECEIVED]])</f>
        <v>23</v>
      </c>
      <c r="AF177" s="65">
        <f>NETWORKDAYS(LotTracker[[#This Row],[Contract Date]],LotTracker[[#This Row],[RECEIVED]])</f>
        <v>81</v>
      </c>
    </row>
    <row r="178" spans="1:32" s="4" customFormat="1" ht="17" hidden="1" x14ac:dyDescent="0.2">
      <c r="A178" s="34" t="s">
        <v>50</v>
      </c>
      <c r="B178" s="40" t="s">
        <v>123</v>
      </c>
      <c r="C178" s="11" t="s">
        <v>144</v>
      </c>
      <c r="D178" s="137" t="s">
        <v>319</v>
      </c>
      <c r="E178" s="4" t="s">
        <v>138</v>
      </c>
      <c r="F178" s="4" t="s">
        <v>66</v>
      </c>
      <c r="G178" s="41" t="s">
        <v>653</v>
      </c>
      <c r="H178" s="40" t="s">
        <v>109</v>
      </c>
      <c r="I178" s="29">
        <f>WORKDAY(LotTracker[[#This Row],[Contract Date]],2,)</f>
        <v>44075</v>
      </c>
      <c r="J178" s="20" t="s">
        <v>635</v>
      </c>
      <c r="K178" s="47">
        <v>240</v>
      </c>
      <c r="L178" s="58"/>
      <c r="M178" s="20" t="s">
        <v>636</v>
      </c>
      <c r="N178" s="29">
        <f>WORKDAY(LotTracker[[#This Row],[Draft Deadline]],10,)</f>
        <v>44089</v>
      </c>
      <c r="O178" s="36" t="s">
        <v>611</v>
      </c>
      <c r="P178" s="40"/>
      <c r="Q178" s="19"/>
      <c r="R178" s="29">
        <f>WORKDAY(LotTracker[[#This Row],[Draft Deadline]],10,)</f>
        <v>44089</v>
      </c>
      <c r="S178" s="36"/>
      <c r="U178" s="53">
        <f>WORKDAY(LotTracker[[#This Row],[Planned Receipt]],3,)</f>
        <v>44092</v>
      </c>
      <c r="V178" s="79" t="s">
        <v>654</v>
      </c>
      <c r="W178" s="79" t="s">
        <v>655</v>
      </c>
      <c r="X178" s="79">
        <f>WORKDAY(LotTracker[[#This Row],[RECEIVED]],1)</f>
        <v>44194</v>
      </c>
      <c r="Y178" s="79"/>
      <c r="Z178" s="86"/>
      <c r="AA178" s="65">
        <f>NETWORKDAYS(LotTracker[[#This Row],[Contract Date]],LotTracker[[#This Row],[Actual]])-1</f>
        <v>46</v>
      </c>
      <c r="AB178" s="65">
        <f>NETWORKDAYS(LotTracker[[#This Row],[Eng. Sent]],LotTracker[[#This Row],[Actual Receipt]])</f>
        <v>3</v>
      </c>
      <c r="AC178" s="65">
        <f>NETWORKDAYS(LotTracker[[#This Row],[Plat Sent]],LotTracker[[#This Row],[Actual Receipt2]])</f>
        <v>0</v>
      </c>
      <c r="AD178" s="65">
        <f>NETWORKDAYS(LotTracker[[#This Row],[Contract Date]],LotTracker[[#This Row],[Actual Submit]])-1</f>
        <v>59</v>
      </c>
      <c r="AE178" s="65">
        <f>NETWORKDAYS(LotTracker[[#This Row],[Actual Submit]],LotTracker[[#This Row],[RECEIVED]])</f>
        <v>27</v>
      </c>
      <c r="AF178" s="65">
        <f>NETWORKDAYS(LotTracker[[#This Row],[Contract Date]],LotTracker[[#This Row],[RECEIVED]])</f>
        <v>86</v>
      </c>
    </row>
    <row r="179" spans="1:32" s="4" customFormat="1" ht="17" hidden="1" x14ac:dyDescent="0.2">
      <c r="A179" s="34" t="s">
        <v>50</v>
      </c>
      <c r="B179" s="40" t="s">
        <v>529</v>
      </c>
      <c r="C179" s="11" t="s">
        <v>136</v>
      </c>
      <c r="D179" s="137" t="s">
        <v>132</v>
      </c>
      <c r="E179" s="4" t="s">
        <v>525</v>
      </c>
      <c r="F179" s="11" t="s">
        <v>526</v>
      </c>
      <c r="G179" s="41" t="s">
        <v>656</v>
      </c>
      <c r="H179" s="40" t="s">
        <v>103</v>
      </c>
      <c r="I179" s="29">
        <f>WORKDAY(LotTracker[[#This Row],[Contract Date]],2,)</f>
        <v>44075</v>
      </c>
      <c r="J179" s="20">
        <v>43943</v>
      </c>
      <c r="K179" s="47">
        <v>300</v>
      </c>
      <c r="L179" s="58"/>
      <c r="M179" s="20" t="s">
        <v>528</v>
      </c>
      <c r="N179" s="29">
        <f>WORKDAY(LotTracker[[#This Row],[Draft Deadline]],10,)</f>
        <v>44089</v>
      </c>
      <c r="O179" s="36" t="s">
        <v>222</v>
      </c>
      <c r="P179" s="40"/>
      <c r="Q179" s="19"/>
      <c r="R179" s="29">
        <f>WORKDAY(LotTracker[[#This Row],[Draft Deadline]],10,)</f>
        <v>44089</v>
      </c>
      <c r="S179" s="36"/>
      <c r="U179" s="53">
        <f>WORKDAY(LotTracker[[#This Row],[Planned Receipt]],3,)</f>
        <v>44092</v>
      </c>
      <c r="V179" s="79"/>
      <c r="W179" s="79"/>
      <c r="X179" s="79">
        <f>WORKDAY(LotTracker[[#This Row],[RECEIVED]],1)</f>
        <v>2</v>
      </c>
      <c r="Y179" s="79"/>
      <c r="Z179" s="86"/>
      <c r="AA179" s="65">
        <f>NETWORKDAYS(LotTracker[[#This Row],[Contract Date]],LotTracker[[#This Row],[Actual]])-1</f>
        <v>-94</v>
      </c>
      <c r="AB179" s="65">
        <f>NETWORKDAYS(LotTracker[[#This Row],[Eng. Sent]],LotTracker[[#This Row],[Actual Receipt]])</f>
        <v>48</v>
      </c>
      <c r="AC179" s="65">
        <f>NETWORKDAYS(LotTracker[[#This Row],[Plat Sent]],LotTracker[[#This Row],[Actual Receipt2]])</f>
        <v>0</v>
      </c>
      <c r="AD179" s="65">
        <f>NETWORKDAYS(LotTracker[[#This Row],[Contract Date]],LotTracker[[#This Row],[Actual Submit]])-1</f>
        <v>-31481</v>
      </c>
      <c r="AE179" s="65">
        <f>NETWORKDAYS(LotTracker[[#This Row],[Actual Submit]],LotTracker[[#This Row],[RECEIVED]])</f>
        <v>0</v>
      </c>
      <c r="AF179" s="65">
        <f>NETWORKDAYS(LotTracker[[#This Row],[Contract Date]],LotTracker[[#This Row],[RECEIVED]])</f>
        <v>-31480</v>
      </c>
    </row>
    <row r="180" spans="1:32" s="4" customFormat="1" ht="17" hidden="1" x14ac:dyDescent="0.2">
      <c r="A180" s="34" t="s">
        <v>50</v>
      </c>
      <c r="B180" s="40" t="s">
        <v>135</v>
      </c>
      <c r="C180" s="11" t="s">
        <v>136</v>
      </c>
      <c r="D180" s="137" t="s">
        <v>657</v>
      </c>
      <c r="E180" s="4" t="s">
        <v>503</v>
      </c>
      <c r="F180" s="4" t="s">
        <v>346</v>
      </c>
      <c r="G180" s="41" t="s">
        <v>658</v>
      </c>
      <c r="H180" s="40" t="s">
        <v>109</v>
      </c>
      <c r="I180" s="29">
        <f>WORKDAY(LotTracker[[#This Row],[Contract Date]],2,)</f>
        <v>44076</v>
      </c>
      <c r="J180" s="20" t="s">
        <v>649</v>
      </c>
      <c r="K180" s="47">
        <v>240</v>
      </c>
      <c r="L180" s="58"/>
      <c r="M180" s="20" t="s">
        <v>497</v>
      </c>
      <c r="N180" s="29">
        <f>WORKDAY(LotTracker[[#This Row],[Draft Deadline]],10,)</f>
        <v>44090</v>
      </c>
      <c r="O180" s="36" t="s">
        <v>659</v>
      </c>
      <c r="P180" s="40"/>
      <c r="Q180" s="19"/>
      <c r="R180" s="29">
        <f>WORKDAY(LotTracker[[#This Row],[Draft Deadline]],10,)</f>
        <v>44090</v>
      </c>
      <c r="S180" s="36"/>
      <c r="U180" s="53">
        <f>WORKDAY(LotTracker[[#This Row],[Planned Receipt]],3,)</f>
        <v>44095</v>
      </c>
      <c r="V180" s="79" t="s">
        <v>571</v>
      </c>
      <c r="W180" s="79" t="s">
        <v>635</v>
      </c>
      <c r="X180" s="79">
        <f>WORKDAY(LotTracker[[#This Row],[RECEIVED]],1)</f>
        <v>44139</v>
      </c>
      <c r="Y180" s="79"/>
      <c r="Z180" s="86"/>
      <c r="AA180" s="65">
        <f>NETWORKDAYS(LotTracker[[#This Row],[Contract Date]],LotTracker[[#This Row],[Actual]])-1</f>
        <v>25</v>
      </c>
      <c r="AB180" s="65">
        <f>NETWORKDAYS(LotTracker[[#This Row],[Eng. Sent]],LotTracker[[#This Row],[Actual Receipt]])</f>
        <v>6</v>
      </c>
      <c r="AC180" s="65">
        <f>NETWORKDAYS(LotTracker[[#This Row],[Plat Sent]],LotTracker[[#This Row],[Actual Receipt2]])</f>
        <v>0</v>
      </c>
      <c r="AD180" s="65">
        <f>NETWORKDAYS(LotTracker[[#This Row],[Contract Date]],LotTracker[[#This Row],[Actual Submit]])-1</f>
        <v>33</v>
      </c>
      <c r="AE180" s="65">
        <f>NETWORKDAYS(LotTracker[[#This Row],[Actual Submit]],LotTracker[[#This Row],[RECEIVED]])</f>
        <v>14</v>
      </c>
      <c r="AF180" s="65">
        <f>NETWORKDAYS(LotTracker[[#This Row],[Contract Date]],LotTracker[[#This Row],[RECEIVED]])</f>
        <v>47</v>
      </c>
    </row>
    <row r="181" spans="1:32" s="4" customFormat="1" ht="17" hidden="1" x14ac:dyDescent="0.2">
      <c r="A181" s="34" t="s">
        <v>50</v>
      </c>
      <c r="B181" s="40" t="s">
        <v>51</v>
      </c>
      <c r="C181" s="11" t="s">
        <v>425</v>
      </c>
      <c r="D181" s="137" t="s">
        <v>488</v>
      </c>
      <c r="E181" s="4" t="s">
        <v>207</v>
      </c>
      <c r="F181" s="4" t="s">
        <v>208</v>
      </c>
      <c r="G181" s="41" t="s">
        <v>658</v>
      </c>
      <c r="H181" s="40" t="s">
        <v>109</v>
      </c>
      <c r="I181" s="29">
        <f>WORKDAY(LotTracker[[#This Row],[Contract Date]],2,)</f>
        <v>44076</v>
      </c>
      <c r="J181" s="20" t="s">
        <v>660</v>
      </c>
      <c r="K181" s="47">
        <v>240</v>
      </c>
      <c r="L181" s="58"/>
      <c r="M181" s="20" t="s">
        <v>571</v>
      </c>
      <c r="N181" s="29">
        <f>WORKDAY(LotTracker[[#This Row],[Draft Deadline]],10,)</f>
        <v>44090</v>
      </c>
      <c r="O181" s="36" t="s">
        <v>661</v>
      </c>
      <c r="P181" s="40"/>
      <c r="Q181" s="19"/>
      <c r="R181" s="29">
        <f>WORKDAY(LotTracker[[#This Row],[Draft Deadline]],10,)</f>
        <v>44090</v>
      </c>
      <c r="S181" s="36"/>
      <c r="U181" s="53">
        <f>WORKDAY(LotTracker[[#This Row],[Planned Receipt]],3,)</f>
        <v>44095</v>
      </c>
      <c r="V181" s="79" t="s">
        <v>572</v>
      </c>
      <c r="W181" s="79" t="s">
        <v>611</v>
      </c>
      <c r="X181" s="79">
        <f>WORKDAY(LotTracker[[#This Row],[RECEIVED]],1)</f>
        <v>44145</v>
      </c>
      <c r="Y181" s="79"/>
      <c r="Z181" s="86"/>
      <c r="AA181" s="65">
        <f>NETWORKDAYS(LotTracker[[#This Row],[Contract Date]],LotTracker[[#This Row],[Actual]])-1</f>
        <v>32</v>
      </c>
      <c r="AB181" s="65">
        <f>NETWORKDAYS(LotTracker[[#This Row],[Eng. Sent]],LotTracker[[#This Row],[Actual Receipt]])</f>
        <v>5</v>
      </c>
      <c r="AC181" s="65">
        <f>NETWORKDAYS(LotTracker[[#This Row],[Plat Sent]],LotTracker[[#This Row],[Actual Receipt2]])</f>
        <v>0</v>
      </c>
      <c r="AD181" s="65">
        <f>NETWORKDAYS(LotTracker[[#This Row],[Contract Date]],LotTracker[[#This Row],[Actual Submit]])-1</f>
        <v>42</v>
      </c>
      <c r="AE181" s="65">
        <f>NETWORKDAYS(LotTracker[[#This Row],[Actual Submit]],LotTracker[[#This Row],[RECEIVED]])</f>
        <v>9</v>
      </c>
      <c r="AF181" s="65">
        <f>NETWORKDAYS(LotTracker[[#This Row],[Contract Date]],LotTracker[[#This Row],[RECEIVED]])</f>
        <v>51</v>
      </c>
    </row>
    <row r="182" spans="1:32" s="4" customFormat="1" ht="17" hidden="1" x14ac:dyDescent="0.2">
      <c r="A182" s="34" t="s">
        <v>50</v>
      </c>
      <c r="B182" s="40" t="s">
        <v>51</v>
      </c>
      <c r="C182" s="11" t="s">
        <v>425</v>
      </c>
      <c r="D182" s="137" t="s">
        <v>662</v>
      </c>
      <c r="E182" s="4" t="s">
        <v>207</v>
      </c>
      <c r="F182" s="4" t="s">
        <v>208</v>
      </c>
      <c r="G182" s="41" t="s">
        <v>601</v>
      </c>
      <c r="H182" s="40" t="s">
        <v>109</v>
      </c>
      <c r="I182" s="29">
        <f>WORKDAY(LotTracker[[#This Row],[Contract Date]],2,)</f>
        <v>44082</v>
      </c>
      <c r="J182" s="20" t="s">
        <v>639</v>
      </c>
      <c r="K182" s="47">
        <v>270</v>
      </c>
      <c r="L182" s="58"/>
      <c r="M182" s="20" t="s">
        <v>663</v>
      </c>
      <c r="N182" s="29">
        <f>WORKDAY(LotTracker[[#This Row],[Draft Deadline]],10,)</f>
        <v>44096</v>
      </c>
      <c r="O182" s="36" t="s">
        <v>561</v>
      </c>
      <c r="P182" s="40"/>
      <c r="Q182" s="19"/>
      <c r="R182" s="29">
        <f>WORKDAY(LotTracker[[#This Row],[Draft Deadline]],10,)</f>
        <v>44096</v>
      </c>
      <c r="S182" s="36"/>
      <c r="U182" s="53">
        <f>WORKDAY(LotTracker[[#This Row],[Planned Receipt]],3,)</f>
        <v>44099</v>
      </c>
      <c r="V182" s="79" t="s">
        <v>632</v>
      </c>
      <c r="W182" s="79" t="s">
        <v>650</v>
      </c>
      <c r="X182" s="79">
        <f>WORKDAY(LotTracker[[#This Row],[RECEIVED]],1)</f>
        <v>44160</v>
      </c>
      <c r="Y182" s="79"/>
      <c r="Z182" s="86"/>
      <c r="AA182" s="65">
        <f>NETWORKDAYS(LotTracker[[#This Row],[Contract Date]],LotTracker[[#This Row],[Actual]])-1</f>
        <v>31</v>
      </c>
      <c r="AB182" s="65">
        <f>NETWORKDAYS(LotTracker[[#This Row],[Eng. Sent]],LotTracker[[#This Row],[Actual Receipt]])</f>
        <v>8</v>
      </c>
      <c r="AC182" s="65">
        <f>NETWORKDAYS(LotTracker[[#This Row],[Plat Sent]],LotTracker[[#This Row],[Actual Receipt2]])</f>
        <v>0</v>
      </c>
      <c r="AD182" s="65">
        <f>NETWORKDAYS(LotTracker[[#This Row],[Contract Date]],LotTracker[[#This Row],[Actual Submit]])-1</f>
        <v>43</v>
      </c>
      <c r="AE182" s="65">
        <f>NETWORKDAYS(LotTracker[[#This Row],[Actual Submit]],LotTracker[[#This Row],[RECEIVED]])</f>
        <v>15</v>
      </c>
      <c r="AF182" s="65">
        <f>NETWORKDAYS(LotTracker[[#This Row],[Contract Date]],LotTracker[[#This Row],[RECEIVED]])</f>
        <v>58</v>
      </c>
    </row>
    <row r="183" spans="1:32" s="4" customFormat="1" ht="17" hidden="1" x14ac:dyDescent="0.2">
      <c r="A183" s="34" t="s">
        <v>50</v>
      </c>
      <c r="B183" s="40" t="s">
        <v>51</v>
      </c>
      <c r="C183" s="11" t="s">
        <v>425</v>
      </c>
      <c r="D183" s="137" t="s">
        <v>450</v>
      </c>
      <c r="E183" s="4" t="s">
        <v>65</v>
      </c>
      <c r="F183" s="4" t="s">
        <v>75</v>
      </c>
      <c r="G183" s="41" t="s">
        <v>664</v>
      </c>
      <c r="H183" s="40" t="s">
        <v>109</v>
      </c>
      <c r="I183" s="29">
        <f>WORKDAY(LotTracker[[#This Row],[Contract Date]],2,)</f>
        <v>44089</v>
      </c>
      <c r="J183" s="20" t="s">
        <v>665</v>
      </c>
      <c r="K183" s="47">
        <v>300</v>
      </c>
      <c r="L183" s="58"/>
      <c r="M183" s="20" t="s">
        <v>561</v>
      </c>
      <c r="N183" s="29">
        <f>WORKDAY(LotTracker[[#This Row],[Draft Deadline]],10,)</f>
        <v>44103</v>
      </c>
      <c r="O183" s="36" t="s">
        <v>666</v>
      </c>
      <c r="P183" s="40"/>
      <c r="Q183" s="19"/>
      <c r="R183" s="29">
        <f>WORKDAY(LotTracker[[#This Row],[Draft Deadline]],10,)</f>
        <v>44103</v>
      </c>
      <c r="S183" s="36"/>
      <c r="U183" s="53">
        <f>WORKDAY(LotTracker[[#This Row],[Planned Receipt]],3,)</f>
        <v>44106</v>
      </c>
      <c r="V183" s="79" t="s">
        <v>667</v>
      </c>
      <c r="W183" s="79" t="s">
        <v>668</v>
      </c>
      <c r="X183" s="79">
        <f>WORKDAY(LotTracker[[#This Row],[RECEIVED]],1)</f>
        <v>44172</v>
      </c>
      <c r="Y183" s="79"/>
      <c r="Z183" s="86"/>
      <c r="AA183" s="65">
        <f>NETWORKDAYS(LotTracker[[#This Row],[Contract Date]],LotTracker[[#This Row],[Actual]])-1</f>
        <v>34</v>
      </c>
      <c r="AB183" s="65">
        <f>NETWORKDAYS(LotTracker[[#This Row],[Eng. Sent]],LotTracker[[#This Row],[Actual Receipt]])</f>
        <v>7</v>
      </c>
      <c r="AC183" s="65">
        <f>NETWORKDAYS(LotTracker[[#This Row],[Plat Sent]],LotTracker[[#This Row],[Actual Receipt2]])</f>
        <v>0</v>
      </c>
      <c r="AD183" s="65">
        <f>NETWORKDAYS(LotTracker[[#This Row],[Contract Date]],LotTracker[[#This Row],[Actual Submit]])-1</f>
        <v>43</v>
      </c>
      <c r="AE183" s="65">
        <f>NETWORKDAYS(LotTracker[[#This Row],[Actual Submit]],LotTracker[[#This Row],[RECEIVED]])</f>
        <v>17</v>
      </c>
      <c r="AF183" s="65">
        <f>NETWORKDAYS(LotTracker[[#This Row],[Contract Date]],LotTracker[[#This Row],[RECEIVED]])</f>
        <v>60</v>
      </c>
    </row>
    <row r="184" spans="1:32" s="4" customFormat="1" ht="17" hidden="1" x14ac:dyDescent="0.2">
      <c r="A184" s="34" t="s">
        <v>50</v>
      </c>
      <c r="B184" s="40" t="s">
        <v>135</v>
      </c>
      <c r="C184" s="11" t="s">
        <v>136</v>
      </c>
      <c r="D184" s="137" t="s">
        <v>491</v>
      </c>
      <c r="E184" s="4" t="s">
        <v>520</v>
      </c>
      <c r="F184" s="4" t="s">
        <v>53</v>
      </c>
      <c r="G184" s="41" t="s">
        <v>593</v>
      </c>
      <c r="H184" s="40" t="s">
        <v>109</v>
      </c>
      <c r="I184" s="29">
        <f>WORKDAY(LotTracker[[#This Row],[Contract Date]],2,)</f>
        <v>44103</v>
      </c>
      <c r="J184" s="20" t="s">
        <v>651</v>
      </c>
      <c r="K184" s="47">
        <v>300</v>
      </c>
      <c r="L184" s="58"/>
      <c r="M184" s="20" t="s">
        <v>561</v>
      </c>
      <c r="N184" s="29">
        <f>WORKDAY(LotTracker[[#This Row],[Draft Deadline]],10,)</f>
        <v>44117</v>
      </c>
      <c r="O184" s="36" t="s">
        <v>611</v>
      </c>
      <c r="P184" s="40"/>
      <c r="Q184" s="19"/>
      <c r="R184" s="29">
        <f>WORKDAY(LotTracker[[#This Row],[Draft Deadline]],10,)</f>
        <v>44117</v>
      </c>
      <c r="S184" s="36"/>
      <c r="U184" s="53">
        <f>WORKDAY(LotTracker[[#This Row],[Planned Receipt]],3,)</f>
        <v>44120</v>
      </c>
      <c r="V184" s="79" t="s">
        <v>541</v>
      </c>
      <c r="W184" s="79" t="s">
        <v>669</v>
      </c>
      <c r="X184" s="79">
        <f>WORKDAY(LotTracker[[#This Row],[RECEIVED]],1)</f>
        <v>44224</v>
      </c>
      <c r="Y184" s="79"/>
      <c r="Z184" s="87" t="s">
        <v>670</v>
      </c>
      <c r="AA184" s="65">
        <f>NETWORKDAYS(LotTracker[[#This Row],[Contract Date]],LotTracker[[#This Row],[Actual]])-1</f>
        <v>25</v>
      </c>
      <c r="AB184" s="65">
        <f>NETWORKDAYS(LotTracker[[#This Row],[Eng. Sent]],LotTracker[[#This Row],[Actual Receipt]])</f>
        <v>6</v>
      </c>
      <c r="AC184" s="65">
        <f>NETWORKDAYS(LotTracker[[#This Row],[Plat Sent]],LotTracker[[#This Row],[Actual Receipt2]])</f>
        <v>0</v>
      </c>
      <c r="AD184" s="65">
        <f>NETWORKDAYS(LotTracker[[#This Row],[Contract Date]],LotTracker[[#This Row],[Actual Submit]])-1</f>
        <v>67</v>
      </c>
      <c r="AE184" s="65">
        <f>NETWORKDAYS(LotTracker[[#This Row],[Actual Submit]],LotTracker[[#This Row],[RECEIVED]])</f>
        <v>22</v>
      </c>
      <c r="AF184" s="65">
        <f>NETWORKDAYS(LotTracker[[#This Row],[Contract Date]],LotTracker[[#This Row],[RECEIVED]])</f>
        <v>89</v>
      </c>
    </row>
    <row r="185" spans="1:32" s="4" customFormat="1" ht="17" hidden="1" x14ac:dyDescent="0.2">
      <c r="A185" s="34" t="s">
        <v>50</v>
      </c>
      <c r="B185" s="40" t="s">
        <v>364</v>
      </c>
      <c r="C185" s="11" t="s">
        <v>365</v>
      </c>
      <c r="D185" s="137" t="s">
        <v>671</v>
      </c>
      <c r="E185" s="4" t="s">
        <v>207</v>
      </c>
      <c r="F185" s="4" t="s">
        <v>208</v>
      </c>
      <c r="G185" s="41" t="s">
        <v>672</v>
      </c>
      <c r="H185" s="40" t="s">
        <v>109</v>
      </c>
      <c r="I185" s="29">
        <f>WORKDAY(LotTracker[[#This Row],[Contract Date]],2,)</f>
        <v>44103</v>
      </c>
      <c r="J185" s="20" t="s">
        <v>581</v>
      </c>
      <c r="K185" s="47">
        <v>480</v>
      </c>
      <c r="L185" s="58"/>
      <c r="M185" s="20" t="s">
        <v>663</v>
      </c>
      <c r="N185" s="29">
        <f>WORKDAY(LotTracker[[#This Row],[Draft Deadline]],10,)</f>
        <v>44117</v>
      </c>
      <c r="O185" s="36" t="s">
        <v>614</v>
      </c>
      <c r="P185" s="40"/>
      <c r="Q185" s="19"/>
      <c r="R185" s="29">
        <f>WORKDAY(LotTracker[[#This Row],[Draft Deadline]],10,)</f>
        <v>44117</v>
      </c>
      <c r="S185" s="36"/>
      <c r="U185" s="53">
        <f>WORKDAY(LotTracker[[#This Row],[Planned Receipt]],3,)</f>
        <v>44120</v>
      </c>
      <c r="V185" s="79" t="s">
        <v>673</v>
      </c>
      <c r="W185" s="79" t="s">
        <v>674</v>
      </c>
      <c r="X185" s="79">
        <f>WORKDAY(LotTracker[[#This Row],[RECEIVED]],1)</f>
        <v>44228</v>
      </c>
      <c r="Y185" s="79"/>
      <c r="Z185" s="86"/>
      <c r="AA185" s="65">
        <f>NETWORKDAYS(LotTracker[[#This Row],[Contract Date]],LotTracker[[#This Row],[Actual]])-1</f>
        <v>16</v>
      </c>
      <c r="AB185" s="65">
        <f>NETWORKDAYS(LotTracker[[#This Row],[Eng. Sent]],LotTracker[[#This Row],[Actual Receipt]])</f>
        <v>42</v>
      </c>
      <c r="AC185" s="65">
        <f>NETWORKDAYS(LotTracker[[#This Row],[Plat Sent]],LotTracker[[#This Row],[Actual Receipt2]])</f>
        <v>0</v>
      </c>
      <c r="AD185" s="65">
        <f>NETWORKDAYS(LotTracker[[#This Row],[Contract Date]],LotTracker[[#This Row],[Actual Submit]])-1</f>
        <v>60</v>
      </c>
      <c r="AE185" s="65">
        <f>NETWORKDAYS(LotTracker[[#This Row],[Actual Submit]],LotTracker[[#This Row],[RECEIVED]])</f>
        <v>30</v>
      </c>
      <c r="AF185" s="65">
        <f>NETWORKDAYS(LotTracker[[#This Row],[Contract Date]],LotTracker[[#This Row],[RECEIVED]])</f>
        <v>90</v>
      </c>
    </row>
    <row r="186" spans="1:32" s="4" customFormat="1" ht="17" hidden="1" x14ac:dyDescent="0.2">
      <c r="A186" s="34" t="s">
        <v>50</v>
      </c>
      <c r="B186" s="40" t="s">
        <v>622</v>
      </c>
      <c r="C186" s="11" t="s">
        <v>623</v>
      </c>
      <c r="D186" s="137" t="s">
        <v>675</v>
      </c>
      <c r="E186" s="4" t="s">
        <v>503</v>
      </c>
      <c r="F186" s="4" t="s">
        <v>346</v>
      </c>
      <c r="G186" s="41" t="s">
        <v>672</v>
      </c>
      <c r="H186" s="40" t="s">
        <v>109</v>
      </c>
      <c r="I186" s="29">
        <f>WORKDAY(LotTracker[[#This Row],[Contract Date]],2,)</f>
        <v>44103</v>
      </c>
      <c r="J186" s="20" t="s">
        <v>554</v>
      </c>
      <c r="K186" s="47">
        <v>240</v>
      </c>
      <c r="L186" s="58"/>
      <c r="M186" s="20" t="s">
        <v>619</v>
      </c>
      <c r="N186" s="29">
        <f>WORKDAY(LotTracker[[#This Row],[Draft Deadline]],10,)</f>
        <v>44117</v>
      </c>
      <c r="O186" s="36" t="s">
        <v>632</v>
      </c>
      <c r="P186" s="40"/>
      <c r="Q186" s="19"/>
      <c r="R186" s="29">
        <f>WORKDAY(LotTracker[[#This Row],[Draft Deadline]],10,)</f>
        <v>44117</v>
      </c>
      <c r="S186" s="36"/>
      <c r="U186" s="53">
        <f>WORKDAY(LotTracker[[#This Row],[Planned Receipt]],3,)</f>
        <v>44120</v>
      </c>
      <c r="V186" s="79" t="s">
        <v>632</v>
      </c>
      <c r="W186" s="79" t="s">
        <v>627</v>
      </c>
      <c r="X186" s="79">
        <f>WORKDAY(LotTracker[[#This Row],[RECEIVED]],1)</f>
        <v>44215</v>
      </c>
      <c r="Y186" s="79"/>
      <c r="Z186" s="86"/>
      <c r="AA186" s="65">
        <f>NETWORKDAYS(LotTracker[[#This Row],[Contract Date]],LotTracker[[#This Row],[Actual]])-1</f>
        <v>19</v>
      </c>
      <c r="AB186" s="65">
        <f>NETWORKDAYS(LotTracker[[#This Row],[Eng. Sent]],LotTracker[[#This Row],[Actual Receipt]])</f>
        <v>8</v>
      </c>
      <c r="AC186" s="65">
        <f>NETWORKDAYS(LotTracker[[#This Row],[Plat Sent]],LotTracker[[#This Row],[Actual Receipt2]])</f>
        <v>0</v>
      </c>
      <c r="AD186" s="65">
        <f>NETWORKDAYS(LotTracker[[#This Row],[Contract Date]],LotTracker[[#This Row],[Actual Submit]])-1</f>
        <v>27</v>
      </c>
      <c r="AE186" s="65">
        <f>NETWORKDAYS(LotTracker[[#This Row],[Actual Submit]],LotTracker[[#This Row],[RECEIVED]])</f>
        <v>54</v>
      </c>
      <c r="AF186" s="65">
        <f>NETWORKDAYS(LotTracker[[#This Row],[Contract Date]],LotTracker[[#This Row],[RECEIVED]])</f>
        <v>81</v>
      </c>
    </row>
    <row r="187" spans="1:32" s="4" customFormat="1" ht="17" hidden="1" x14ac:dyDescent="0.2">
      <c r="A187" s="34" t="s">
        <v>50</v>
      </c>
      <c r="B187" s="40" t="s">
        <v>622</v>
      </c>
      <c r="C187" s="11" t="s">
        <v>623</v>
      </c>
      <c r="D187" s="137" t="s">
        <v>676</v>
      </c>
      <c r="E187" s="4" t="s">
        <v>503</v>
      </c>
      <c r="F187" s="4" t="s">
        <v>629</v>
      </c>
      <c r="G187" s="41" t="s">
        <v>672</v>
      </c>
      <c r="H187" s="40" t="s">
        <v>109</v>
      </c>
      <c r="I187" s="29">
        <f>WORKDAY(LotTracker[[#This Row],[Contract Date]],2,)</f>
        <v>44103</v>
      </c>
      <c r="J187" s="20" t="s">
        <v>619</v>
      </c>
      <c r="K187" s="47">
        <v>180</v>
      </c>
      <c r="L187" s="58"/>
      <c r="M187" s="20" t="s">
        <v>677</v>
      </c>
      <c r="N187" s="29">
        <f>WORKDAY(LotTracker[[#This Row],[Draft Deadline]],10,)</f>
        <v>44117</v>
      </c>
      <c r="O187" s="36" t="s">
        <v>636</v>
      </c>
      <c r="P187" s="40"/>
      <c r="Q187" s="19"/>
      <c r="R187" s="29">
        <f>WORKDAY(LotTracker[[#This Row],[Draft Deadline]],10,)</f>
        <v>44117</v>
      </c>
      <c r="S187" s="36"/>
      <c r="U187" s="53">
        <f>WORKDAY(LotTracker[[#This Row],[Planned Receipt]],3,)</f>
        <v>44120</v>
      </c>
      <c r="V187" s="79" t="s">
        <v>610</v>
      </c>
      <c r="W187" s="79" t="s">
        <v>678</v>
      </c>
      <c r="X187" s="79">
        <f>WORKDAY(LotTracker[[#This Row],[RECEIVED]],1)</f>
        <v>44230</v>
      </c>
      <c r="Y187" s="79"/>
      <c r="Z187" s="86"/>
      <c r="AA187" s="65">
        <f>NETWORKDAYS(LotTracker[[#This Row],[Contract Date]],LotTracker[[#This Row],[Actual]])-1</f>
        <v>20</v>
      </c>
      <c r="AB187" s="65">
        <f>NETWORKDAYS(LotTracker[[#This Row],[Eng. Sent]],LotTracker[[#This Row],[Actual Receipt]])</f>
        <v>8</v>
      </c>
      <c r="AC187" s="65">
        <f>NETWORKDAYS(LotTracker[[#This Row],[Plat Sent]],LotTracker[[#This Row],[Actual Receipt2]])</f>
        <v>0</v>
      </c>
      <c r="AD187" s="65">
        <f>NETWORKDAYS(LotTracker[[#This Row],[Contract Date]],LotTracker[[#This Row],[Actual Submit]])-1</f>
        <v>29</v>
      </c>
      <c r="AE187" s="65">
        <f>NETWORKDAYS(LotTracker[[#This Row],[Actual Submit]],LotTracker[[#This Row],[RECEIVED]])</f>
        <v>63</v>
      </c>
      <c r="AF187" s="65">
        <f>NETWORKDAYS(LotTracker[[#This Row],[Contract Date]],LotTracker[[#This Row],[RECEIVED]])</f>
        <v>92</v>
      </c>
    </row>
    <row r="188" spans="1:32" s="4" customFormat="1" ht="17" hidden="1" x14ac:dyDescent="0.2">
      <c r="A188" s="34" t="s">
        <v>50</v>
      </c>
      <c r="B188" s="40" t="s">
        <v>123</v>
      </c>
      <c r="C188" s="11" t="s">
        <v>144</v>
      </c>
      <c r="D188" s="137" t="s">
        <v>344</v>
      </c>
      <c r="E188" s="4" t="s">
        <v>520</v>
      </c>
      <c r="F188" s="4" t="s">
        <v>66</v>
      </c>
      <c r="G188" s="41" t="s">
        <v>588</v>
      </c>
      <c r="H188" s="40" t="s">
        <v>109</v>
      </c>
      <c r="I188" s="29">
        <f>WORKDAY(LotTracker[[#This Row],[Contract Date]],2,)</f>
        <v>44105</v>
      </c>
      <c r="J188" s="20" t="s">
        <v>644</v>
      </c>
      <c r="K188" s="47">
        <v>240</v>
      </c>
      <c r="L188" s="58"/>
      <c r="M188" s="20" t="s">
        <v>644</v>
      </c>
      <c r="N188" s="29">
        <f>WORKDAY(LotTracker[[#This Row],[Draft Deadline]],10,)</f>
        <v>44119</v>
      </c>
      <c r="O188" s="36" t="s">
        <v>645</v>
      </c>
      <c r="P188" s="40"/>
      <c r="Q188" s="19"/>
      <c r="R188" s="29">
        <f>WORKDAY(LotTracker[[#This Row],[Draft Deadline]],10,)</f>
        <v>44119</v>
      </c>
      <c r="S188" s="36"/>
      <c r="U188" s="53">
        <f>WORKDAY(LotTracker[[#This Row],[Planned Receipt]],3,)</f>
        <v>44124</v>
      </c>
      <c r="V188" s="79" t="s">
        <v>654</v>
      </c>
      <c r="W188" s="79" t="s">
        <v>614</v>
      </c>
      <c r="X188" s="79">
        <f>WORKDAY(LotTracker[[#This Row],[RECEIVED]],1)</f>
        <v>44186</v>
      </c>
      <c r="Y188" s="79"/>
      <c r="Z188" s="86"/>
      <c r="AA188" s="65">
        <f>NETWORKDAYS(LotTracker[[#This Row],[Contract Date]],LotTracker[[#This Row],[Actual]])-1</f>
        <v>31</v>
      </c>
      <c r="AB188" s="65">
        <f>NETWORKDAYS(LotTracker[[#This Row],[Eng. Sent]],LotTracker[[#This Row],[Actual Receipt]])</f>
        <v>5</v>
      </c>
      <c r="AC188" s="65">
        <f>NETWORKDAYS(LotTracker[[#This Row],[Plat Sent]],LotTracker[[#This Row],[Actual Receipt2]])</f>
        <v>0</v>
      </c>
      <c r="AD188" s="65">
        <f>NETWORKDAYS(LotTracker[[#This Row],[Contract Date]],LotTracker[[#This Row],[Actual Submit]])-1</f>
        <v>38</v>
      </c>
      <c r="AE188" s="65">
        <f>NETWORKDAYS(LotTracker[[#This Row],[Actual Submit]],LotTracker[[#This Row],[RECEIVED]])</f>
        <v>21</v>
      </c>
      <c r="AF188" s="65">
        <f>NETWORKDAYS(LotTracker[[#This Row],[Contract Date]],LotTracker[[#This Row],[RECEIVED]])</f>
        <v>59</v>
      </c>
    </row>
    <row r="189" spans="1:32" s="4" customFormat="1" ht="17" hidden="1" x14ac:dyDescent="0.2">
      <c r="A189" s="34" t="s">
        <v>50</v>
      </c>
      <c r="B189" s="40" t="s">
        <v>51</v>
      </c>
      <c r="C189" s="11" t="s">
        <v>152</v>
      </c>
      <c r="D189" s="137" t="s">
        <v>488</v>
      </c>
      <c r="E189" s="4" t="s">
        <v>146</v>
      </c>
      <c r="F189" s="4" t="s">
        <v>75</v>
      </c>
      <c r="G189" s="41" t="s">
        <v>679</v>
      </c>
      <c r="H189" s="40" t="s">
        <v>109</v>
      </c>
      <c r="I189" s="29">
        <f>WORKDAY(LotTracker[[#This Row],[Contract Date]],2,)</f>
        <v>44110</v>
      </c>
      <c r="J189" s="20" t="s">
        <v>632</v>
      </c>
      <c r="K189" s="47">
        <v>180</v>
      </c>
      <c r="L189" s="58"/>
      <c r="M189" s="20" t="s">
        <v>636</v>
      </c>
      <c r="N189" s="29">
        <f>WORKDAY(LotTracker[[#This Row],[Draft Deadline]],10,)</f>
        <v>44124</v>
      </c>
      <c r="O189" s="36" t="s">
        <v>666</v>
      </c>
      <c r="P189" s="40"/>
      <c r="Q189" s="19"/>
      <c r="R189" s="29">
        <f>WORKDAY(LotTracker[[#This Row],[Draft Deadline]],10,)</f>
        <v>44124</v>
      </c>
      <c r="S189" s="36"/>
      <c r="U189" s="53">
        <f>WORKDAY(LotTracker[[#This Row],[Planned Receipt]],3,)</f>
        <v>44127</v>
      </c>
      <c r="V189" s="79" t="s">
        <v>573</v>
      </c>
      <c r="W189" s="79" t="s">
        <v>637</v>
      </c>
      <c r="X189" s="79">
        <f>WORKDAY(LotTracker[[#This Row],[RECEIVED]],1)</f>
        <v>44176</v>
      </c>
      <c r="Y189" s="79"/>
      <c r="Z189" s="87" t="s">
        <v>680</v>
      </c>
      <c r="AA189" s="65">
        <f>NETWORKDAYS(LotTracker[[#This Row],[Contract Date]],LotTracker[[#This Row],[Actual]])-1</f>
        <v>22</v>
      </c>
      <c r="AB189" s="65">
        <f>NETWORKDAYS(LotTracker[[#This Row],[Eng. Sent]],LotTracker[[#This Row],[Actual Receipt]])</f>
        <v>4</v>
      </c>
      <c r="AC189" s="65">
        <f>NETWORKDAYS(LotTracker[[#This Row],[Plat Sent]],LotTracker[[#This Row],[Actual Receipt2]])</f>
        <v>0</v>
      </c>
      <c r="AD189" s="65">
        <f>NETWORKDAYS(LotTracker[[#This Row],[Contract Date]],LotTracker[[#This Row],[Actual Submit]])-1</f>
        <v>30</v>
      </c>
      <c r="AE189" s="65">
        <f>NETWORKDAYS(LotTracker[[#This Row],[Actual Submit]],LotTracker[[#This Row],[RECEIVED]])</f>
        <v>19</v>
      </c>
      <c r="AF189" s="65">
        <f>NETWORKDAYS(LotTracker[[#This Row],[Contract Date]],LotTracker[[#This Row],[RECEIVED]])</f>
        <v>49</v>
      </c>
    </row>
    <row r="190" spans="1:32" s="4" customFormat="1" ht="17" hidden="1" x14ac:dyDescent="0.2">
      <c r="A190" s="34" t="s">
        <v>50</v>
      </c>
      <c r="B190" s="40" t="s">
        <v>143</v>
      </c>
      <c r="C190" s="11" t="s">
        <v>144</v>
      </c>
      <c r="D190" s="137" t="s">
        <v>465</v>
      </c>
      <c r="E190" s="4" t="s">
        <v>207</v>
      </c>
      <c r="F190" s="4" t="s">
        <v>208</v>
      </c>
      <c r="G190" s="41" t="s">
        <v>679</v>
      </c>
      <c r="H190" s="40" t="s">
        <v>109</v>
      </c>
      <c r="I190" s="29">
        <f>WORKDAY(LotTracker[[#This Row],[Contract Date]],2,)</f>
        <v>44110</v>
      </c>
      <c r="J190" s="20" t="s">
        <v>681</v>
      </c>
      <c r="K190" s="47">
        <v>240</v>
      </c>
      <c r="L190" s="58"/>
      <c r="M190" s="20" t="s">
        <v>573</v>
      </c>
      <c r="N190" s="29">
        <f>WORKDAY(LotTracker[[#This Row],[Draft Deadline]],10,)</f>
        <v>44124</v>
      </c>
      <c r="O190" s="36" t="s">
        <v>652</v>
      </c>
      <c r="P190" s="40"/>
      <c r="Q190" s="19"/>
      <c r="R190" s="29">
        <f>WORKDAY(LotTracker[[#This Row],[Draft Deadline]],10,)</f>
        <v>44124</v>
      </c>
      <c r="S190" s="36"/>
      <c r="U190" s="53">
        <f>WORKDAY(LotTracker[[#This Row],[Planned Receipt]],3,)</f>
        <v>44127</v>
      </c>
      <c r="V190" s="79" t="s">
        <v>682</v>
      </c>
      <c r="W190" s="79" t="s">
        <v>541</v>
      </c>
      <c r="X190" s="79">
        <f>WORKDAY(LotTracker[[#This Row],[RECEIVED]],1)</f>
        <v>44195</v>
      </c>
      <c r="Y190" s="79"/>
      <c r="Z190" s="86"/>
      <c r="AA190" s="65">
        <f>NETWORKDAYS(LotTracker[[#This Row],[Contract Date]],LotTracker[[#This Row],[Actual]])-1</f>
        <v>29</v>
      </c>
      <c r="AB190" s="65">
        <f>NETWORKDAYS(LotTracker[[#This Row],[Eng. Sent]],LotTracker[[#This Row],[Actual Receipt]])</f>
        <v>3</v>
      </c>
      <c r="AC190" s="65">
        <f>NETWORKDAYS(LotTracker[[#This Row],[Plat Sent]],LotTracker[[#This Row],[Actual Receipt2]])</f>
        <v>0</v>
      </c>
      <c r="AD190" s="65">
        <f>NETWORKDAYS(LotTracker[[#This Row],[Contract Date]],LotTracker[[#This Row],[Actual Submit]])-1</f>
        <v>33</v>
      </c>
      <c r="AE190" s="65">
        <f>NETWORKDAYS(LotTracker[[#This Row],[Actual Submit]],LotTracker[[#This Row],[RECEIVED]])</f>
        <v>29</v>
      </c>
      <c r="AF190" s="65">
        <f>NETWORKDAYS(LotTracker[[#This Row],[Contract Date]],LotTracker[[#This Row],[RECEIVED]])</f>
        <v>62</v>
      </c>
    </row>
    <row r="191" spans="1:32" s="4" customFormat="1" ht="17" hidden="1" x14ac:dyDescent="0.2">
      <c r="A191" s="34" t="s">
        <v>50</v>
      </c>
      <c r="B191" s="40" t="s">
        <v>51</v>
      </c>
      <c r="C191" s="11" t="s">
        <v>425</v>
      </c>
      <c r="D191" s="137" t="s">
        <v>462</v>
      </c>
      <c r="E191" s="4" t="s">
        <v>146</v>
      </c>
      <c r="F191" s="4" t="s">
        <v>70</v>
      </c>
      <c r="G191" s="41" t="s">
        <v>683</v>
      </c>
      <c r="H191" s="40" t="s">
        <v>109</v>
      </c>
      <c r="I191" s="29">
        <f>WORKDAY(LotTracker[[#This Row],[Contract Date]],2,)</f>
        <v>44117</v>
      </c>
      <c r="J191" s="20" t="s">
        <v>610</v>
      </c>
      <c r="K191" s="47">
        <v>240</v>
      </c>
      <c r="L191" s="58"/>
      <c r="M191" s="20" t="s">
        <v>610</v>
      </c>
      <c r="N191" s="29">
        <f>WORKDAY(LotTracker[[#This Row],[Draft Deadline]],10,)</f>
        <v>44131</v>
      </c>
      <c r="O191" s="36" t="s">
        <v>562</v>
      </c>
      <c r="P191" s="40"/>
      <c r="Q191" s="19"/>
      <c r="R191" s="29">
        <f>WORKDAY(LotTracker[[#This Row],[Draft Deadline]],10,)</f>
        <v>44131</v>
      </c>
      <c r="S191" s="36"/>
      <c r="U191" s="53">
        <f>WORKDAY(LotTracker[[#This Row],[Planned Receipt]],3,)</f>
        <v>44134</v>
      </c>
      <c r="V191" s="79" t="s">
        <v>652</v>
      </c>
      <c r="W191" s="79" t="s">
        <v>684</v>
      </c>
      <c r="X191" s="79">
        <f>WORKDAY(LotTracker[[#This Row],[RECEIVED]],1)</f>
        <v>44182</v>
      </c>
      <c r="Y191" s="79"/>
      <c r="Z191" s="87" t="s">
        <v>685</v>
      </c>
      <c r="AA191" s="65">
        <f>NETWORKDAYS(LotTracker[[#This Row],[Contract Date]],LotTracker[[#This Row],[Actual]])-1</f>
        <v>19</v>
      </c>
      <c r="AB191" s="65">
        <f>NETWORKDAYS(LotTracker[[#This Row],[Eng. Sent]],LotTracker[[#This Row],[Actual Receipt]])</f>
        <v>6</v>
      </c>
      <c r="AC191" s="65">
        <f>NETWORKDAYS(LotTracker[[#This Row],[Plat Sent]],LotTracker[[#This Row],[Actual Receipt2]])</f>
        <v>0</v>
      </c>
      <c r="AD191" s="65">
        <f>NETWORKDAYS(LotTracker[[#This Row],[Contract Date]],LotTracker[[#This Row],[Actual Submit]])-1</f>
        <v>27</v>
      </c>
      <c r="AE191" s="65">
        <f>NETWORKDAYS(LotTracker[[#This Row],[Actual Submit]],LotTracker[[#This Row],[RECEIVED]])</f>
        <v>21</v>
      </c>
      <c r="AF191" s="65">
        <f>NETWORKDAYS(LotTracker[[#This Row],[Contract Date]],LotTracker[[#This Row],[RECEIVED]])</f>
        <v>48</v>
      </c>
    </row>
    <row r="192" spans="1:32" s="4" customFormat="1" ht="17" hidden="1" x14ac:dyDescent="0.2">
      <c r="A192" s="34" t="s">
        <v>50</v>
      </c>
      <c r="B192" s="40" t="s">
        <v>622</v>
      </c>
      <c r="C192" s="11" t="s">
        <v>623</v>
      </c>
      <c r="D192" s="137" t="s">
        <v>686</v>
      </c>
      <c r="E192" s="4" t="s">
        <v>503</v>
      </c>
      <c r="F192" s="4" t="s">
        <v>629</v>
      </c>
      <c r="G192" s="41" t="s">
        <v>687</v>
      </c>
      <c r="H192" s="40" t="s">
        <v>109</v>
      </c>
      <c r="I192" s="29">
        <f>WORKDAY(LotTracker[[#This Row],[Contract Date]],2,)</f>
        <v>44117</v>
      </c>
      <c r="J192" s="20" t="s">
        <v>665</v>
      </c>
      <c r="K192" s="47">
        <v>120</v>
      </c>
      <c r="L192" s="58"/>
      <c r="M192" s="20" t="s">
        <v>561</v>
      </c>
      <c r="N192" s="29">
        <f>WORKDAY(LotTracker[[#This Row],[Draft Deadline]],10,)</f>
        <v>44131</v>
      </c>
      <c r="O192" s="36" t="s">
        <v>666</v>
      </c>
      <c r="P192" s="40"/>
      <c r="Q192" s="19"/>
      <c r="R192" s="29">
        <f>WORKDAY(LotTracker[[#This Row],[Draft Deadline]],10,)</f>
        <v>44131</v>
      </c>
      <c r="S192" s="36"/>
      <c r="U192" s="53">
        <f>WORKDAY(LotTracker[[#This Row],[Planned Receipt]],3,)</f>
        <v>44134</v>
      </c>
      <c r="V192" s="79" t="s">
        <v>688</v>
      </c>
      <c r="W192" s="79" t="s">
        <v>689</v>
      </c>
      <c r="X192" s="79">
        <f>WORKDAY(LotTracker[[#This Row],[RECEIVED]],1)</f>
        <v>44252</v>
      </c>
      <c r="Y192" s="79"/>
      <c r="Z192" s="86"/>
      <c r="AA192" s="65">
        <f>NETWORKDAYS(LotTracker[[#This Row],[Contract Date]],LotTracker[[#This Row],[Actual]])-1</f>
        <v>14</v>
      </c>
      <c r="AB192" s="65">
        <f>NETWORKDAYS(LotTracker[[#This Row],[Eng. Sent]],LotTracker[[#This Row],[Actual Receipt]])</f>
        <v>7</v>
      </c>
      <c r="AC192" s="65">
        <f>NETWORKDAYS(LotTracker[[#This Row],[Plat Sent]],LotTracker[[#This Row],[Actual Receipt2]])</f>
        <v>0</v>
      </c>
      <c r="AD192" s="65">
        <f>NETWORKDAYS(LotTracker[[#This Row],[Contract Date]],LotTracker[[#This Row],[Actual Submit]])-1</f>
        <v>48</v>
      </c>
      <c r="AE192" s="65">
        <f>NETWORKDAYS(LotTracker[[#This Row],[Actual Submit]],LotTracker[[#This Row],[RECEIVED]])</f>
        <v>50</v>
      </c>
      <c r="AF192" s="65">
        <f>NETWORKDAYS(LotTracker[[#This Row],[Contract Date]],LotTracker[[#This Row],[RECEIVED]])</f>
        <v>98</v>
      </c>
    </row>
    <row r="193" spans="1:32" s="4" customFormat="1" ht="17" hidden="1" x14ac:dyDescent="0.2">
      <c r="A193" s="34" t="s">
        <v>50</v>
      </c>
      <c r="B193" s="40" t="s">
        <v>51</v>
      </c>
      <c r="C193" s="11" t="s">
        <v>425</v>
      </c>
      <c r="D193" s="137" t="s">
        <v>360</v>
      </c>
      <c r="E193" s="4" t="s">
        <v>430</v>
      </c>
      <c r="F193" s="4" t="s">
        <v>208</v>
      </c>
      <c r="G193" s="41" t="s">
        <v>660</v>
      </c>
      <c r="H193" s="40" t="s">
        <v>109</v>
      </c>
      <c r="I193" s="29">
        <f>WORKDAY(LotTracker[[#This Row],[Contract Date]],2,)</f>
        <v>44120</v>
      </c>
      <c r="J193" s="20" t="s">
        <v>690</v>
      </c>
      <c r="K193" s="47">
        <v>300</v>
      </c>
      <c r="L193" s="58"/>
      <c r="M193" s="20" t="s">
        <v>611</v>
      </c>
      <c r="N193" s="29">
        <f>WORKDAY(LotTracker[[#This Row],[Draft Deadline]],10,)</f>
        <v>44134</v>
      </c>
      <c r="O193" s="36" t="s">
        <v>652</v>
      </c>
      <c r="P193" s="40"/>
      <c r="Q193" s="19"/>
      <c r="R193" s="29">
        <f>WORKDAY(LotTracker[[#This Row],[Draft Deadline]],10,)</f>
        <v>44134</v>
      </c>
      <c r="S193" s="36"/>
      <c r="U193" s="53">
        <f>WORKDAY(LotTracker[[#This Row],[Planned Receipt]],3,)</f>
        <v>44139</v>
      </c>
      <c r="V193" s="79" t="s">
        <v>613</v>
      </c>
      <c r="W193" s="79" t="s">
        <v>684</v>
      </c>
      <c r="X193" s="79">
        <f>WORKDAY(LotTracker[[#This Row],[RECEIVED]],1)</f>
        <v>44182</v>
      </c>
      <c r="Y193" s="79"/>
      <c r="Z193" s="86"/>
      <c r="AA193" s="65">
        <f>NETWORKDAYS(LotTracker[[#This Row],[Contract Date]],LotTracker[[#This Row],[Actual]])-1</f>
        <v>17</v>
      </c>
      <c r="AB193" s="65">
        <f>NETWORKDAYS(LotTracker[[#This Row],[Eng. Sent]],LotTracker[[#This Row],[Actual Receipt]])</f>
        <v>8</v>
      </c>
      <c r="AC193" s="65">
        <f>NETWORKDAYS(LotTracker[[#This Row],[Plat Sent]],LotTracker[[#This Row],[Actual Receipt2]])</f>
        <v>0</v>
      </c>
      <c r="AD193" s="65">
        <f>NETWORKDAYS(LotTracker[[#This Row],[Contract Date]],LotTracker[[#This Row],[Actual Submit]])-1</f>
        <v>36</v>
      </c>
      <c r="AE193" s="65">
        <f>NETWORKDAYS(LotTracker[[#This Row],[Actual Submit]],LotTracker[[#This Row],[RECEIVED]])</f>
        <v>10</v>
      </c>
      <c r="AF193" s="65">
        <f>NETWORKDAYS(LotTracker[[#This Row],[Contract Date]],LotTracker[[#This Row],[RECEIVED]])</f>
        <v>46</v>
      </c>
    </row>
    <row r="194" spans="1:32" s="4" customFormat="1" ht="17" hidden="1" x14ac:dyDescent="0.2">
      <c r="A194" s="34" t="s">
        <v>50</v>
      </c>
      <c r="B194" s="40" t="s">
        <v>51</v>
      </c>
      <c r="C194" s="11" t="s">
        <v>425</v>
      </c>
      <c r="D194" s="137" t="s">
        <v>217</v>
      </c>
      <c r="E194" s="4" t="s">
        <v>146</v>
      </c>
      <c r="F194" s="4" t="s">
        <v>70</v>
      </c>
      <c r="G194" s="41" t="s">
        <v>691</v>
      </c>
      <c r="H194" s="40" t="s">
        <v>109</v>
      </c>
      <c r="I194" s="29">
        <f>WORKDAY(LotTracker[[#This Row],[Contract Date]],2,)</f>
        <v>44124</v>
      </c>
      <c r="J194" s="20" t="s">
        <v>682</v>
      </c>
      <c r="K194" s="47">
        <v>240</v>
      </c>
      <c r="L194" s="58"/>
      <c r="M194" s="20" t="s">
        <v>654</v>
      </c>
      <c r="N194" s="29">
        <f>WORKDAY(LotTracker[[#This Row],[Draft Deadline]],10,)</f>
        <v>44138</v>
      </c>
      <c r="O194" s="36" t="s">
        <v>692</v>
      </c>
      <c r="P194" s="40"/>
      <c r="Q194" s="19"/>
      <c r="R194" s="29">
        <f>WORKDAY(LotTracker[[#This Row],[Draft Deadline]],10,)</f>
        <v>44138</v>
      </c>
      <c r="S194" s="36"/>
      <c r="U194" s="53">
        <f>WORKDAY(LotTracker[[#This Row],[Planned Receipt]],3,)</f>
        <v>44141</v>
      </c>
      <c r="V194" s="79" t="s">
        <v>637</v>
      </c>
      <c r="W194" s="79" t="s">
        <v>693</v>
      </c>
      <c r="X194" s="79">
        <f>WORKDAY(LotTracker[[#This Row],[RECEIVED]],1)</f>
        <v>44218</v>
      </c>
      <c r="Y194" s="79"/>
      <c r="Z194" s="86" t="s">
        <v>694</v>
      </c>
      <c r="AA194" s="65">
        <f>NETWORKDAYS(LotTracker[[#This Row],[Contract Date]],LotTracker[[#This Row],[Actual]])-1</f>
        <v>24</v>
      </c>
      <c r="AB194" s="65">
        <f>NETWORKDAYS(LotTracker[[#This Row],[Eng. Sent]],LotTracker[[#This Row],[Actual Receipt]])</f>
        <v>7</v>
      </c>
      <c r="AC194" s="65">
        <f>NETWORKDAYS(LotTracker[[#This Row],[Plat Sent]],LotTracker[[#This Row],[Actual Receipt2]])</f>
        <v>0</v>
      </c>
      <c r="AD194" s="65">
        <f>NETWORKDAYS(LotTracker[[#This Row],[Contract Date]],LotTracker[[#This Row],[Actual Submit]])-1</f>
        <v>39</v>
      </c>
      <c r="AE194" s="65">
        <f>NETWORKDAYS(LotTracker[[#This Row],[Actual Submit]],LotTracker[[#This Row],[RECEIVED]])</f>
        <v>31</v>
      </c>
      <c r="AF194" s="65">
        <f>NETWORKDAYS(LotTracker[[#This Row],[Contract Date]],LotTracker[[#This Row],[RECEIVED]])</f>
        <v>70</v>
      </c>
    </row>
    <row r="195" spans="1:32" s="4" customFormat="1" ht="17" hidden="1" x14ac:dyDescent="0.2">
      <c r="A195" s="34" t="s">
        <v>50</v>
      </c>
      <c r="B195" s="40" t="s">
        <v>123</v>
      </c>
      <c r="C195" s="11" t="s">
        <v>144</v>
      </c>
      <c r="D195" s="137" t="s">
        <v>413</v>
      </c>
      <c r="E195" s="4" t="s">
        <v>126</v>
      </c>
      <c r="F195" s="4" t="s">
        <v>66</v>
      </c>
      <c r="G195" s="41" t="s">
        <v>663</v>
      </c>
      <c r="H195" s="40" t="s">
        <v>109</v>
      </c>
      <c r="I195" s="29">
        <f>WORKDAY(LotTracker[[#This Row],[Contract Date]],2,)</f>
        <v>44130</v>
      </c>
      <c r="J195" s="20" t="s">
        <v>681</v>
      </c>
      <c r="K195" s="47">
        <v>120</v>
      </c>
      <c r="L195" s="58"/>
      <c r="M195" s="20" t="s">
        <v>573</v>
      </c>
      <c r="N195" s="29">
        <f>WORKDAY(LotTracker[[#This Row],[Draft Deadline]],10,)</f>
        <v>44144</v>
      </c>
      <c r="O195" s="36" t="s">
        <v>682</v>
      </c>
      <c r="P195" s="40"/>
      <c r="Q195" s="19"/>
      <c r="R195" s="29">
        <f>WORKDAY(LotTracker[[#This Row],[Draft Deadline]],10,)</f>
        <v>44144</v>
      </c>
      <c r="S195" s="36"/>
      <c r="U195" s="53">
        <f>WORKDAY(LotTracker[[#This Row],[Planned Receipt]],3,)</f>
        <v>44147</v>
      </c>
      <c r="V195" s="79" t="s">
        <v>613</v>
      </c>
      <c r="W195" s="79" t="s">
        <v>614</v>
      </c>
      <c r="X195" s="79">
        <f>WORKDAY(LotTracker[[#This Row],[RECEIVED]],1)</f>
        <v>44186</v>
      </c>
      <c r="Y195" s="79"/>
      <c r="Z195" s="86"/>
      <c r="AA195" s="65">
        <f>NETWORKDAYS(LotTracker[[#This Row],[Contract Date]],LotTracker[[#This Row],[Actual]])-1</f>
        <v>16</v>
      </c>
      <c r="AB195" s="65">
        <f>NETWORKDAYS(LotTracker[[#This Row],[Eng. Sent]],LotTracker[[#This Row],[Actual Receipt]])</f>
        <v>4</v>
      </c>
      <c r="AC195" s="65">
        <f>NETWORKDAYS(LotTracker[[#This Row],[Plat Sent]],LotTracker[[#This Row],[Actual Receipt2]])</f>
        <v>0</v>
      </c>
      <c r="AD195" s="65">
        <f>NETWORKDAYS(LotTracker[[#This Row],[Contract Date]],LotTracker[[#This Row],[Actual Submit]])-1</f>
        <v>30</v>
      </c>
      <c r="AE195" s="65">
        <f>NETWORKDAYS(LotTracker[[#This Row],[Actual Submit]],LotTracker[[#This Row],[RECEIVED]])</f>
        <v>12</v>
      </c>
      <c r="AF195" s="65">
        <f>NETWORKDAYS(LotTracker[[#This Row],[Contract Date]],LotTracker[[#This Row],[RECEIVED]])</f>
        <v>42</v>
      </c>
    </row>
    <row r="196" spans="1:32" s="4" customFormat="1" ht="17" hidden="1" x14ac:dyDescent="0.2">
      <c r="A196" s="34" t="s">
        <v>50</v>
      </c>
      <c r="B196" s="40" t="s">
        <v>364</v>
      </c>
      <c r="C196" s="11" t="s">
        <v>477</v>
      </c>
      <c r="D196" s="137" t="s">
        <v>695</v>
      </c>
      <c r="E196" s="4" t="s">
        <v>503</v>
      </c>
      <c r="F196" s="4" t="s">
        <v>346</v>
      </c>
      <c r="G196" s="41" t="s">
        <v>696</v>
      </c>
      <c r="H196" s="40" t="s">
        <v>109</v>
      </c>
      <c r="I196" s="29">
        <f>WORKDAY(LotTracker[[#This Row],[Contract Date]],2,)</f>
        <v>44131</v>
      </c>
      <c r="J196" s="20" t="s">
        <v>673</v>
      </c>
      <c r="K196" s="47">
        <v>300</v>
      </c>
      <c r="L196" s="58"/>
      <c r="M196" s="20" t="s">
        <v>697</v>
      </c>
      <c r="N196" s="29">
        <f>WORKDAY(LotTracker[[#This Row],[Draft Deadline]],10,)</f>
        <v>44145</v>
      </c>
      <c r="O196" s="36" t="s">
        <v>631</v>
      </c>
      <c r="P196" s="40"/>
      <c r="Q196" s="19"/>
      <c r="R196" s="29">
        <f>WORKDAY(LotTracker[[#This Row],[Draft Deadline]],10,)</f>
        <v>44145</v>
      </c>
      <c r="S196" s="36"/>
      <c r="U196" s="53">
        <f>WORKDAY(LotTracker[[#This Row],[Planned Receipt]],3,)</f>
        <v>44148</v>
      </c>
      <c r="V196" s="79" t="s">
        <v>698</v>
      </c>
      <c r="W196" s="79" t="s">
        <v>699</v>
      </c>
      <c r="X196" s="79">
        <f>WORKDAY(LotTracker[[#This Row],[RECEIVED]],1)</f>
        <v>44271</v>
      </c>
      <c r="Y196" s="79"/>
      <c r="Z196" s="86" t="s">
        <v>700</v>
      </c>
      <c r="AA196" s="65">
        <f>NETWORKDAYS(LotTracker[[#This Row],[Contract Date]],LotTracker[[#This Row],[Actual]])-1</f>
        <v>40</v>
      </c>
      <c r="AB196" s="65">
        <f>NETWORKDAYS(LotTracker[[#This Row],[Eng. Sent]],LotTracker[[#This Row],[Actual Receipt]])</f>
        <v>13</v>
      </c>
      <c r="AC196" s="65">
        <f>NETWORKDAYS(LotTracker[[#This Row],[Plat Sent]],LotTracker[[#This Row],[Actual Receipt2]])</f>
        <v>0</v>
      </c>
      <c r="AD196" s="65">
        <f>NETWORKDAYS(LotTracker[[#This Row],[Contract Date]],LotTracker[[#This Row],[Actual Submit]])-1</f>
        <v>54</v>
      </c>
      <c r="AE196" s="65">
        <f>NETWORKDAYS(LotTracker[[#This Row],[Actual Submit]],LotTracker[[#This Row],[RECEIVED]])</f>
        <v>47</v>
      </c>
      <c r="AF196" s="65">
        <f>NETWORKDAYS(LotTracker[[#This Row],[Contract Date]],LotTracker[[#This Row],[RECEIVED]])</f>
        <v>101</v>
      </c>
    </row>
    <row r="197" spans="1:32" s="4" customFormat="1" ht="17" hidden="1" x14ac:dyDescent="0.2">
      <c r="A197" s="34" t="s">
        <v>50</v>
      </c>
      <c r="B197" s="40" t="s">
        <v>135</v>
      </c>
      <c r="C197" s="11" t="s">
        <v>136</v>
      </c>
      <c r="D197" s="137" t="s">
        <v>584</v>
      </c>
      <c r="E197" s="4" t="s">
        <v>304</v>
      </c>
      <c r="F197" s="4" t="s">
        <v>75</v>
      </c>
      <c r="G197" s="41" t="s">
        <v>619</v>
      </c>
      <c r="H197" s="40" t="s">
        <v>109</v>
      </c>
      <c r="I197" s="29">
        <f>WORKDAY(LotTracker[[#This Row],[Contract Date]],2,)</f>
        <v>44132</v>
      </c>
      <c r="J197" s="20" t="s">
        <v>668</v>
      </c>
      <c r="K197" s="47">
        <v>360</v>
      </c>
      <c r="L197" s="58"/>
      <c r="M197" s="20" t="s">
        <v>701</v>
      </c>
      <c r="N197" s="29">
        <f>WORKDAY(LotTracker[[#This Row],[Draft Deadline]],10,)</f>
        <v>44146</v>
      </c>
      <c r="O197" s="36" t="s">
        <v>637</v>
      </c>
      <c r="P197" s="40"/>
      <c r="Q197" s="19"/>
      <c r="R197" s="29">
        <f>WORKDAY(LotTracker[[#This Row],[Draft Deadline]],10,)</f>
        <v>44146</v>
      </c>
      <c r="S197" s="36"/>
      <c r="U197" s="53">
        <f>WORKDAY(LotTracker[[#This Row],[Planned Receipt]],3,)</f>
        <v>44151</v>
      </c>
      <c r="V197" s="79" t="s">
        <v>702</v>
      </c>
      <c r="W197" s="79" t="s">
        <v>703</v>
      </c>
      <c r="X197" s="79">
        <f>WORKDAY(LotTracker[[#This Row],[RECEIVED]],1)</f>
        <v>44203</v>
      </c>
      <c r="Y197" s="79"/>
      <c r="Z197" s="86"/>
      <c r="AA197" s="65">
        <f>NETWORKDAYS(LotTracker[[#This Row],[Contract Date]],LotTracker[[#This Row],[Actual]])-1</f>
        <v>29</v>
      </c>
      <c r="AB197" s="65">
        <f>NETWORKDAYS(LotTracker[[#This Row],[Eng. Sent]],LotTracker[[#This Row],[Actual Receipt]])</f>
        <v>4</v>
      </c>
      <c r="AC197" s="65">
        <f>NETWORKDAYS(LotTracker[[#This Row],[Plat Sent]],LotTracker[[#This Row],[Actual Receipt2]])</f>
        <v>0</v>
      </c>
      <c r="AD197" s="65">
        <f>NETWORKDAYS(LotTracker[[#This Row],[Contract Date]],LotTracker[[#This Row],[Actual Submit]])-1</f>
        <v>36</v>
      </c>
      <c r="AE197" s="65">
        <f>NETWORKDAYS(LotTracker[[#This Row],[Actual Submit]],LotTracker[[#This Row],[RECEIVED]])</f>
        <v>17</v>
      </c>
      <c r="AF197" s="65">
        <f>NETWORKDAYS(LotTracker[[#This Row],[Contract Date]],LotTracker[[#This Row],[RECEIVED]])</f>
        <v>53</v>
      </c>
    </row>
    <row r="198" spans="1:32" s="4" customFormat="1" ht="17" hidden="1" x14ac:dyDescent="0.2">
      <c r="A198" s="34" t="s">
        <v>50</v>
      </c>
      <c r="B198" s="40" t="s">
        <v>622</v>
      </c>
      <c r="C198" s="11" t="s">
        <v>623</v>
      </c>
      <c r="D198" s="137" t="s">
        <v>704</v>
      </c>
      <c r="E198" s="4" t="s">
        <v>503</v>
      </c>
      <c r="F198" s="4" t="s">
        <v>346</v>
      </c>
      <c r="G198" s="41" t="s">
        <v>582</v>
      </c>
      <c r="H198" s="40" t="s">
        <v>109</v>
      </c>
      <c r="I198" s="29">
        <f>WORKDAY(LotTracker[[#This Row],[Contract Date]],2,)</f>
        <v>44138</v>
      </c>
      <c r="J198" s="20" t="s">
        <v>684</v>
      </c>
      <c r="K198" s="47">
        <v>240</v>
      </c>
      <c r="L198" s="58"/>
      <c r="M198" s="20" t="s">
        <v>688</v>
      </c>
      <c r="N198" s="29">
        <f>WORKDAY(LotTracker[[#This Row],[Draft Deadline]],10,)</f>
        <v>44152</v>
      </c>
      <c r="O198" s="36" t="s">
        <v>705</v>
      </c>
      <c r="P198" s="40"/>
      <c r="Q198" s="19"/>
      <c r="R198" s="29">
        <f>WORKDAY(LotTracker[[#This Row],[Draft Deadline]],10,)</f>
        <v>44152</v>
      </c>
      <c r="S198" s="36"/>
      <c r="U198" s="53">
        <f>WORKDAY(LotTracker[[#This Row],[Planned Receipt]],3,)</f>
        <v>44155</v>
      </c>
      <c r="V198" s="79" t="s">
        <v>706</v>
      </c>
      <c r="W198" s="79" t="s">
        <v>707</v>
      </c>
      <c r="X198" s="79">
        <f>WORKDAY(LotTracker[[#This Row],[RECEIVED]],1)</f>
        <v>44333</v>
      </c>
      <c r="Y198" s="79"/>
      <c r="Z198" s="86"/>
      <c r="AA198" s="65">
        <f>NETWORKDAYS(LotTracker[[#This Row],[Contract Date]],LotTracker[[#This Row],[Actual]])-1</f>
        <v>33</v>
      </c>
      <c r="AB198" s="65">
        <f>NETWORKDAYS(LotTracker[[#This Row],[Eng. Sent]],LotTracker[[#This Row],[Actual Receipt]])</f>
        <v>14</v>
      </c>
      <c r="AC198" s="65">
        <f>NETWORKDAYS(LotTracker[[#This Row],[Plat Sent]],LotTracker[[#This Row],[Actual Receipt2]])</f>
        <v>0</v>
      </c>
      <c r="AD198" s="65">
        <f>NETWORKDAYS(LotTracker[[#This Row],[Contract Date]],LotTracker[[#This Row],[Actual Submit]])-1</f>
        <v>51</v>
      </c>
      <c r="AE198" s="65">
        <f>NETWORKDAYS(LotTracker[[#This Row],[Actual Submit]],LotTracker[[#This Row],[RECEIVED]])</f>
        <v>90</v>
      </c>
      <c r="AF198" s="65">
        <f>NETWORKDAYS(LotTracker[[#This Row],[Contract Date]],LotTracker[[#This Row],[RECEIVED]])</f>
        <v>141</v>
      </c>
    </row>
    <row r="199" spans="1:32" s="4" customFormat="1" ht="17" hidden="1" x14ac:dyDescent="0.2">
      <c r="A199" s="34" t="s">
        <v>50</v>
      </c>
      <c r="B199" s="40" t="s">
        <v>143</v>
      </c>
      <c r="C199" s="11" t="s">
        <v>144</v>
      </c>
      <c r="D199" s="137" t="s">
        <v>647</v>
      </c>
      <c r="E199" s="4" t="s">
        <v>159</v>
      </c>
      <c r="F199" s="4" t="s">
        <v>160</v>
      </c>
      <c r="G199" s="41" t="s">
        <v>665</v>
      </c>
      <c r="H199" s="40" t="s">
        <v>109</v>
      </c>
      <c r="I199" s="29">
        <f>WORKDAY(LotTracker[[#This Row],[Contract Date]],2,)</f>
        <v>44138</v>
      </c>
      <c r="J199" s="20" t="s">
        <v>701</v>
      </c>
      <c r="K199" s="47">
        <v>360</v>
      </c>
      <c r="L199" s="58"/>
      <c r="M199" s="20" t="s">
        <v>637</v>
      </c>
      <c r="N199" s="29">
        <f>WORKDAY(LotTracker[[#This Row],[Draft Deadline]],10,)</f>
        <v>44152</v>
      </c>
      <c r="O199" s="36" t="s">
        <v>708</v>
      </c>
      <c r="P199" s="40"/>
      <c r="Q199" s="19"/>
      <c r="R199" s="29">
        <f>WORKDAY(LotTracker[[#This Row],[Draft Deadline]],10,)</f>
        <v>44152</v>
      </c>
      <c r="S199" s="36"/>
      <c r="U199" s="53">
        <f>WORKDAY(LotTracker[[#This Row],[Planned Receipt]],3,)</f>
        <v>44155</v>
      </c>
      <c r="V199" s="79" t="s">
        <v>688</v>
      </c>
      <c r="W199" s="79" t="s">
        <v>693</v>
      </c>
      <c r="X199" s="79">
        <f>WORKDAY(LotTracker[[#This Row],[RECEIVED]],1)</f>
        <v>44218</v>
      </c>
      <c r="Y199" s="79"/>
      <c r="Z199" s="86"/>
      <c r="AA199" s="65">
        <f>NETWORKDAYS(LotTracker[[#This Row],[Contract Date]],LotTracker[[#This Row],[Actual]])-1</f>
        <v>25</v>
      </c>
      <c r="AB199" s="65">
        <f>NETWORKDAYS(LotTracker[[#This Row],[Eng. Sent]],LotTracker[[#This Row],[Actual Receipt]])</f>
        <v>3</v>
      </c>
      <c r="AC199" s="65">
        <f>NETWORKDAYS(LotTracker[[#This Row],[Plat Sent]],LotTracker[[#This Row],[Actual Receipt2]])</f>
        <v>0</v>
      </c>
      <c r="AD199" s="65">
        <f>NETWORKDAYS(LotTracker[[#This Row],[Contract Date]],LotTracker[[#This Row],[Actual Submit]])-1</f>
        <v>33</v>
      </c>
      <c r="AE199" s="65">
        <f>NETWORKDAYS(LotTracker[[#This Row],[Actual Submit]],LotTracker[[#This Row],[RECEIVED]])</f>
        <v>26</v>
      </c>
      <c r="AF199" s="65">
        <f>NETWORKDAYS(LotTracker[[#This Row],[Contract Date]],LotTracker[[#This Row],[RECEIVED]])</f>
        <v>59</v>
      </c>
    </row>
    <row r="200" spans="1:32" s="4" customFormat="1" ht="17" hidden="1" x14ac:dyDescent="0.2">
      <c r="A200" s="34" t="s">
        <v>50</v>
      </c>
      <c r="B200" s="40" t="s">
        <v>364</v>
      </c>
      <c r="C200" s="11" t="s">
        <v>477</v>
      </c>
      <c r="D200" s="137" t="s">
        <v>709</v>
      </c>
      <c r="E200" s="4" t="s">
        <v>503</v>
      </c>
      <c r="F200" s="4" t="s">
        <v>208</v>
      </c>
      <c r="G200" s="41" t="s">
        <v>561</v>
      </c>
      <c r="H200" s="40" t="s">
        <v>109</v>
      </c>
      <c r="I200" s="29">
        <f>WORKDAY(LotTracker[[#This Row],[Contract Date]],2,)</f>
        <v>44139</v>
      </c>
      <c r="J200" s="20" t="s">
        <v>697</v>
      </c>
      <c r="K200" s="47">
        <v>480</v>
      </c>
      <c r="L200" s="58"/>
      <c r="M200" s="20" t="s">
        <v>655</v>
      </c>
      <c r="N200" s="29">
        <f>WORKDAY(LotTracker[[#This Row],[Draft Deadline]],10,)</f>
        <v>44153</v>
      </c>
      <c r="O200" s="36" t="s">
        <v>631</v>
      </c>
      <c r="P200" s="40"/>
      <c r="Q200" s="19"/>
      <c r="R200" s="29">
        <f>WORKDAY(LotTracker[[#This Row],[Draft Deadline]],10,)</f>
        <v>44153</v>
      </c>
      <c r="S200" s="36"/>
      <c r="U200" s="53">
        <f>WORKDAY(LotTracker[[#This Row],[Planned Receipt]],3,)</f>
        <v>44158</v>
      </c>
      <c r="V200" s="79" t="s">
        <v>698</v>
      </c>
      <c r="W200" s="79" t="s">
        <v>710</v>
      </c>
      <c r="X200" s="79">
        <f>WORKDAY(LotTracker[[#This Row],[RECEIVED]],1)</f>
        <v>44260</v>
      </c>
      <c r="Y200" s="79"/>
      <c r="Z200" s="86" t="s">
        <v>711</v>
      </c>
      <c r="AA200" s="65">
        <f>NETWORKDAYS(LotTracker[[#This Row],[Contract Date]],LotTracker[[#This Row],[Actual]])-1</f>
        <v>36</v>
      </c>
      <c r="AB200" s="65">
        <f>NETWORKDAYS(LotTracker[[#This Row],[Eng. Sent]],LotTracker[[#This Row],[Actual Receipt]])</f>
        <v>9</v>
      </c>
      <c r="AC200" s="65">
        <f>NETWORKDAYS(LotTracker[[#This Row],[Plat Sent]],LotTracker[[#This Row],[Actual Receipt2]])</f>
        <v>0</v>
      </c>
      <c r="AD200" s="65">
        <f>NETWORKDAYS(LotTracker[[#This Row],[Contract Date]],LotTracker[[#This Row],[Actual Submit]])-1</f>
        <v>49</v>
      </c>
      <c r="AE200" s="65">
        <f>NETWORKDAYS(LotTracker[[#This Row],[Actual Submit]],LotTracker[[#This Row],[RECEIVED]])</f>
        <v>40</v>
      </c>
      <c r="AF200" s="65">
        <f>NETWORKDAYS(LotTracker[[#This Row],[Contract Date]],LotTracker[[#This Row],[RECEIVED]])</f>
        <v>89</v>
      </c>
    </row>
    <row r="201" spans="1:32" s="4" customFormat="1" ht="17" hidden="1" x14ac:dyDescent="0.2">
      <c r="A201" s="34" t="s">
        <v>50</v>
      </c>
      <c r="B201" s="40" t="s">
        <v>143</v>
      </c>
      <c r="C201" s="11" t="s">
        <v>144</v>
      </c>
      <c r="D201" s="137" t="s">
        <v>712</v>
      </c>
      <c r="E201" s="4" t="s">
        <v>159</v>
      </c>
      <c r="F201" s="4" t="s">
        <v>160</v>
      </c>
      <c r="G201" s="41" t="s">
        <v>636</v>
      </c>
      <c r="H201" s="40" t="s">
        <v>109</v>
      </c>
      <c r="I201" s="29">
        <f>WORKDAY(LotTracker[[#This Row],[Contract Date]],2,)</f>
        <v>44144</v>
      </c>
      <c r="J201" s="20" t="s">
        <v>646</v>
      </c>
      <c r="K201" s="47">
        <v>120</v>
      </c>
      <c r="L201" s="58"/>
      <c r="M201" s="20" t="s">
        <v>646</v>
      </c>
      <c r="N201" s="29">
        <f>WORKDAY(LotTracker[[#This Row],[Draft Deadline]],10,)</f>
        <v>44158</v>
      </c>
      <c r="O201" s="36" t="s">
        <v>708</v>
      </c>
      <c r="P201" s="40"/>
      <c r="Q201" s="19"/>
      <c r="R201" s="29">
        <f>WORKDAY(LotTracker[[#This Row],[Draft Deadline]],10,)</f>
        <v>44158</v>
      </c>
      <c r="S201" s="36"/>
      <c r="U201" s="53">
        <f>WORKDAY(LotTracker[[#This Row],[Planned Receipt]],3,)</f>
        <v>44161</v>
      </c>
      <c r="V201" s="79" t="s">
        <v>688</v>
      </c>
      <c r="W201" s="79" t="s">
        <v>713</v>
      </c>
      <c r="X201" s="79">
        <f>WORKDAY(LotTracker[[#This Row],[RECEIVED]],1)</f>
        <v>44223</v>
      </c>
      <c r="Y201" s="79"/>
      <c r="Z201" s="86"/>
      <c r="AA201" s="65">
        <f>NETWORKDAYS(LotTracker[[#This Row],[Contract Date]],LotTracker[[#This Row],[Actual]])-1</f>
        <v>26</v>
      </c>
      <c r="AB201" s="65">
        <f>NETWORKDAYS(LotTracker[[#This Row],[Eng. Sent]],LotTracker[[#This Row],[Actual Receipt]])</f>
        <v>2</v>
      </c>
      <c r="AC201" s="65">
        <f>NETWORKDAYS(LotTracker[[#This Row],[Plat Sent]],LotTracker[[#This Row],[Actual Receipt2]])</f>
        <v>0</v>
      </c>
      <c r="AD201" s="65">
        <f>NETWORKDAYS(LotTracker[[#This Row],[Contract Date]],LotTracker[[#This Row],[Actual Submit]])-1</f>
        <v>30</v>
      </c>
      <c r="AE201" s="65">
        <f>NETWORKDAYS(LotTracker[[#This Row],[Actual Submit]],LotTracker[[#This Row],[RECEIVED]])</f>
        <v>29</v>
      </c>
      <c r="AF201" s="65">
        <f>NETWORKDAYS(LotTracker[[#This Row],[Contract Date]],LotTracker[[#This Row],[RECEIVED]])</f>
        <v>59</v>
      </c>
    </row>
    <row r="202" spans="1:32" s="4" customFormat="1" ht="17" hidden="1" x14ac:dyDescent="0.2">
      <c r="A202" s="34" t="s">
        <v>50</v>
      </c>
      <c r="B202" s="40" t="s">
        <v>51</v>
      </c>
      <c r="C202" s="11" t="s">
        <v>425</v>
      </c>
      <c r="D202" s="137" t="s">
        <v>350</v>
      </c>
      <c r="E202" s="4" t="s">
        <v>430</v>
      </c>
      <c r="F202" s="4" t="s">
        <v>492</v>
      </c>
      <c r="G202" s="41" t="s">
        <v>573</v>
      </c>
      <c r="H202" s="40" t="s">
        <v>109</v>
      </c>
      <c r="I202" s="29">
        <f>WORKDAY(LotTracker[[#This Row],[Contract Date]],2,)</f>
        <v>44153</v>
      </c>
      <c r="J202" s="20" t="s">
        <v>714</v>
      </c>
      <c r="K202" s="47">
        <v>480</v>
      </c>
      <c r="L202" s="58"/>
      <c r="M202" s="20" t="s">
        <v>714</v>
      </c>
      <c r="N202" s="29">
        <f>WORKDAY(LotTracker[[#This Row],[Draft Deadline]],10,)</f>
        <v>44167</v>
      </c>
      <c r="O202" s="36" t="s">
        <v>715</v>
      </c>
      <c r="P202" s="40"/>
      <c r="Q202" s="19"/>
      <c r="R202" s="29">
        <f>WORKDAY(LotTracker[[#This Row],[Draft Deadline]],10,)</f>
        <v>44167</v>
      </c>
      <c r="S202" s="36"/>
      <c r="U202" s="53">
        <f>WORKDAY(LotTracker[[#This Row],[Planned Receipt]],3,)</f>
        <v>44172</v>
      </c>
      <c r="V202" s="79" t="s">
        <v>715</v>
      </c>
      <c r="W202" s="79" t="s">
        <v>716</v>
      </c>
      <c r="X202" s="79">
        <f>WORKDAY(LotTracker[[#This Row],[RECEIVED]],1)</f>
        <v>44232</v>
      </c>
      <c r="Y202" s="79"/>
      <c r="Z202" s="86" t="s">
        <v>717</v>
      </c>
      <c r="AA202" s="65">
        <f>NETWORKDAYS(LotTracker[[#This Row],[Contract Date]],LotTracker[[#This Row],[Actual]])-1</f>
        <v>35</v>
      </c>
      <c r="AB202" s="65">
        <f>NETWORKDAYS(LotTracker[[#This Row],[Eng. Sent]],LotTracker[[#This Row],[Actual Receipt]])</f>
        <v>8</v>
      </c>
      <c r="AC202" s="65">
        <f>NETWORKDAYS(LotTracker[[#This Row],[Plat Sent]],LotTracker[[#This Row],[Actual Receipt2]])</f>
        <v>0</v>
      </c>
      <c r="AD202" s="65">
        <f>NETWORKDAYS(LotTracker[[#This Row],[Contract Date]],LotTracker[[#This Row],[Actual Submit]])-1</f>
        <v>42</v>
      </c>
      <c r="AE202" s="65">
        <f>NETWORKDAYS(LotTracker[[#This Row],[Actual Submit]],LotTracker[[#This Row],[RECEIVED]])</f>
        <v>17</v>
      </c>
      <c r="AF202" s="65">
        <f>NETWORKDAYS(LotTracker[[#This Row],[Contract Date]],LotTracker[[#This Row],[RECEIVED]])</f>
        <v>59</v>
      </c>
    </row>
    <row r="203" spans="1:32" s="4" customFormat="1" ht="17" hidden="1" x14ac:dyDescent="0.2">
      <c r="A203" s="34" t="s">
        <v>50</v>
      </c>
      <c r="B203" s="40" t="s">
        <v>51</v>
      </c>
      <c r="C203" s="11" t="s">
        <v>425</v>
      </c>
      <c r="D203" s="137" t="s">
        <v>306</v>
      </c>
      <c r="E203" s="4" t="s">
        <v>261</v>
      </c>
      <c r="F203" s="4" t="s">
        <v>66</v>
      </c>
      <c r="G203" s="41" t="s">
        <v>573</v>
      </c>
      <c r="H203" s="40" t="s">
        <v>109</v>
      </c>
      <c r="I203" s="29">
        <f>WORKDAY(LotTracker[[#This Row],[Contract Date]],2,)</f>
        <v>44153</v>
      </c>
      <c r="J203" s="20" t="s">
        <v>631</v>
      </c>
      <c r="K203" s="47">
        <v>240</v>
      </c>
      <c r="L203" s="58"/>
      <c r="M203" s="20" t="s">
        <v>631</v>
      </c>
      <c r="N203" s="29">
        <f>WORKDAY(LotTracker[[#This Row],[Draft Deadline]],10,)</f>
        <v>44167</v>
      </c>
      <c r="O203" s="36" t="s">
        <v>715</v>
      </c>
      <c r="P203" s="40"/>
      <c r="Q203" s="19"/>
      <c r="R203" s="29">
        <f>WORKDAY(LotTracker[[#This Row],[Draft Deadline]],10,)</f>
        <v>44167</v>
      </c>
      <c r="S203" s="36"/>
      <c r="U203" s="53">
        <f>WORKDAY(LotTracker[[#This Row],[Planned Receipt]],3,)</f>
        <v>44172</v>
      </c>
      <c r="V203" s="79" t="s">
        <v>718</v>
      </c>
      <c r="W203" s="79" t="s">
        <v>716</v>
      </c>
      <c r="X203" s="79">
        <f>WORKDAY(LotTracker[[#This Row],[RECEIVED]],1)</f>
        <v>44232</v>
      </c>
      <c r="Y203" s="79"/>
      <c r="Z203" s="86"/>
      <c r="AA203" s="65">
        <f>NETWORKDAYS(LotTracker[[#This Row],[Contract Date]],LotTracker[[#This Row],[Actual]])-1</f>
        <v>38</v>
      </c>
      <c r="AB203" s="65">
        <f>NETWORKDAYS(LotTracker[[#This Row],[Eng. Sent]],LotTracker[[#This Row],[Actual Receipt]])</f>
        <v>5</v>
      </c>
      <c r="AC203" s="65">
        <f>NETWORKDAYS(LotTracker[[#This Row],[Plat Sent]],LotTracker[[#This Row],[Actual Receipt2]])</f>
        <v>0</v>
      </c>
      <c r="AD203" s="65">
        <f>NETWORKDAYS(LotTracker[[#This Row],[Contract Date]],LotTracker[[#This Row],[Actual Submit]])-1</f>
        <v>43</v>
      </c>
      <c r="AE203" s="65">
        <f>NETWORKDAYS(LotTracker[[#This Row],[Actual Submit]],LotTracker[[#This Row],[RECEIVED]])</f>
        <v>16</v>
      </c>
      <c r="AF203" s="65">
        <f>NETWORKDAYS(LotTracker[[#This Row],[Contract Date]],LotTracker[[#This Row],[RECEIVED]])</f>
        <v>59</v>
      </c>
    </row>
    <row r="204" spans="1:32" s="4" customFormat="1" ht="17" hidden="1" x14ac:dyDescent="0.2">
      <c r="A204" s="34" t="s">
        <v>50</v>
      </c>
      <c r="B204" s="40" t="s">
        <v>622</v>
      </c>
      <c r="C204" s="11" t="s">
        <v>623</v>
      </c>
      <c r="D204" s="137" t="s">
        <v>719</v>
      </c>
      <c r="E204" s="4" t="s">
        <v>503</v>
      </c>
      <c r="F204" s="4" t="s">
        <v>629</v>
      </c>
      <c r="G204" s="41" t="s">
        <v>612</v>
      </c>
      <c r="H204" s="40" t="s">
        <v>109</v>
      </c>
      <c r="I204" s="29">
        <f>WORKDAY(LotTracker[[#This Row],[Contract Date]],2,)</f>
        <v>44160</v>
      </c>
      <c r="J204" s="20" t="s">
        <v>720</v>
      </c>
      <c r="K204" s="47">
        <v>360</v>
      </c>
      <c r="L204" s="58"/>
      <c r="M204" s="20" t="s">
        <v>689</v>
      </c>
      <c r="N204" s="29">
        <f>WORKDAY(LotTracker[[#This Row],[Draft Deadline]],10,)</f>
        <v>44174</v>
      </c>
      <c r="O204" s="36" t="s">
        <v>721</v>
      </c>
      <c r="P204" s="40"/>
      <c r="Q204" s="19"/>
      <c r="R204" s="29">
        <f>WORKDAY(LotTracker[[#This Row],[Draft Deadline]],10,)</f>
        <v>44174</v>
      </c>
      <c r="S204" s="36"/>
      <c r="U204" s="53">
        <f>WORKDAY(LotTracker[[#This Row],[Planned Receipt]],3,)</f>
        <v>44179</v>
      </c>
      <c r="V204" s="79" t="s">
        <v>722</v>
      </c>
      <c r="W204" s="79" t="s">
        <v>707</v>
      </c>
      <c r="X204" s="79">
        <f>WORKDAY(LotTracker[[#This Row],[RECEIVED]],1)</f>
        <v>44333</v>
      </c>
      <c r="Y204" s="79"/>
      <c r="Z204" s="86" t="s">
        <v>723</v>
      </c>
      <c r="AA204" s="65">
        <f>NETWORKDAYS(LotTracker[[#This Row],[Contract Date]],LotTracker[[#This Row],[Actual]])-1</f>
        <v>66</v>
      </c>
      <c r="AB204" s="65">
        <f>NETWORKDAYS(LotTracker[[#This Row],[Eng. Sent]],LotTracker[[#This Row],[Actual Receipt]])</f>
        <v>6</v>
      </c>
      <c r="AC204" s="65">
        <f>NETWORKDAYS(LotTracker[[#This Row],[Plat Sent]],LotTracker[[#This Row],[Actual Receipt2]])</f>
        <v>0</v>
      </c>
      <c r="AD204" s="65">
        <f>NETWORKDAYS(LotTracker[[#This Row],[Contract Date]],LotTracker[[#This Row],[Actual Submit]])-1</f>
        <v>102</v>
      </c>
      <c r="AE204" s="65">
        <f>NETWORKDAYS(LotTracker[[#This Row],[Actual Submit]],LotTracker[[#This Row],[RECEIVED]])</f>
        <v>23</v>
      </c>
      <c r="AF204" s="65">
        <f>NETWORKDAYS(LotTracker[[#This Row],[Contract Date]],LotTracker[[#This Row],[RECEIVED]])</f>
        <v>125</v>
      </c>
    </row>
    <row r="205" spans="1:32" s="4" customFormat="1" ht="34" hidden="1" x14ac:dyDescent="0.2">
      <c r="A205" s="34" t="s">
        <v>50</v>
      </c>
      <c r="B205" s="40" t="s">
        <v>559</v>
      </c>
      <c r="C205" s="11" t="s">
        <v>136</v>
      </c>
      <c r="D205" s="137" t="s">
        <v>724</v>
      </c>
      <c r="E205" s="4" t="s">
        <v>725</v>
      </c>
      <c r="F205" s="4" t="s">
        <v>726</v>
      </c>
      <c r="G205" s="41" t="s">
        <v>727</v>
      </c>
      <c r="H205" s="40" t="s">
        <v>109</v>
      </c>
      <c r="I205" s="29">
        <f>WORKDAY(LotTracker[[#This Row],[Contract Date]],2,)</f>
        <v>44173</v>
      </c>
      <c r="J205" s="20" t="s">
        <v>674</v>
      </c>
      <c r="K205" s="47">
        <v>180</v>
      </c>
      <c r="L205" s="58"/>
      <c r="M205" s="20" t="s">
        <v>674</v>
      </c>
      <c r="N205" s="29">
        <f>WORKDAY(LotTracker[[#This Row],[Draft Deadline]],10,)</f>
        <v>44187</v>
      </c>
      <c r="O205" s="36" t="s">
        <v>728</v>
      </c>
      <c r="P205" s="40"/>
      <c r="Q205" s="19"/>
      <c r="R205" s="29">
        <f>WORKDAY(LotTracker[[#This Row],[Draft Deadline]],10,)</f>
        <v>44187</v>
      </c>
      <c r="S205" s="36"/>
      <c r="U205" s="53">
        <f>WORKDAY(LotTracker[[#This Row],[Planned Receipt]],3,)</f>
        <v>44190</v>
      </c>
      <c r="V205" s="79" t="s">
        <v>729</v>
      </c>
      <c r="W205" s="79" t="s">
        <v>730</v>
      </c>
      <c r="X205" s="79">
        <f>WORKDAY(LotTracker[[#This Row],[RECEIVED]],1)</f>
        <v>44314</v>
      </c>
      <c r="Y205" s="79"/>
      <c r="Z205" s="86"/>
      <c r="AA205" s="65">
        <f>NETWORKDAYS(LotTracker[[#This Row],[Contract Date]],LotTracker[[#This Row],[Actual]])-1</f>
        <v>39</v>
      </c>
      <c r="AB205" s="65">
        <f>NETWORKDAYS(LotTracker[[#This Row],[Eng. Sent]],LotTracker[[#This Row],[Actual Receipt]])</f>
        <v>17</v>
      </c>
      <c r="AC205" s="65">
        <f>NETWORKDAYS(LotTracker[[#This Row],[Plat Sent]],LotTracker[[#This Row],[Actual Receipt2]])</f>
        <v>0</v>
      </c>
      <c r="AD205" s="65">
        <f>NETWORKDAYS(LotTracker[[#This Row],[Contract Date]],LotTracker[[#This Row],[Actual Submit]])-1</f>
        <v>77</v>
      </c>
      <c r="AE205" s="65">
        <f>NETWORKDAYS(LotTracker[[#This Row],[Actual Submit]],LotTracker[[#This Row],[RECEIVED]])</f>
        <v>25</v>
      </c>
      <c r="AF205" s="65">
        <f>NETWORKDAYS(LotTracker[[#This Row],[Contract Date]],LotTracker[[#This Row],[RECEIVED]])</f>
        <v>102</v>
      </c>
    </row>
    <row r="206" spans="1:32" s="4" customFormat="1" ht="17" hidden="1" x14ac:dyDescent="0.2">
      <c r="A206" s="34" t="s">
        <v>50</v>
      </c>
      <c r="B206" s="40" t="s">
        <v>123</v>
      </c>
      <c r="C206" s="11" t="s">
        <v>144</v>
      </c>
      <c r="D206" s="137" t="s">
        <v>280</v>
      </c>
      <c r="E206" s="4" t="s">
        <v>345</v>
      </c>
      <c r="F206" s="4" t="s">
        <v>346</v>
      </c>
      <c r="G206" s="41" t="s">
        <v>727</v>
      </c>
      <c r="H206" s="40" t="s">
        <v>109</v>
      </c>
      <c r="I206" s="29">
        <f>WORKDAY(LotTracker[[#This Row],[Contract Date]],2,)</f>
        <v>44173</v>
      </c>
      <c r="J206" s="20" t="s">
        <v>731</v>
      </c>
      <c r="K206" s="47">
        <v>300</v>
      </c>
      <c r="L206" s="58"/>
      <c r="M206" s="20" t="s">
        <v>728</v>
      </c>
      <c r="N206" s="29">
        <f>WORKDAY(LotTracker[[#This Row],[Draft Deadline]],10,)</f>
        <v>44187</v>
      </c>
      <c r="O206" s="36" t="s">
        <v>689</v>
      </c>
      <c r="P206" s="40"/>
      <c r="Q206" s="19"/>
      <c r="R206" s="29">
        <f>WORKDAY(LotTracker[[#This Row],[Draft Deadline]],10,)</f>
        <v>44187</v>
      </c>
      <c r="S206" s="36"/>
      <c r="U206" s="53">
        <f>WORKDAY(LotTracker[[#This Row],[Planned Receipt]],3,)</f>
        <v>44190</v>
      </c>
      <c r="V206" s="79" t="s">
        <v>721</v>
      </c>
      <c r="W206" s="79" t="s">
        <v>732</v>
      </c>
      <c r="X206" s="79">
        <f>WORKDAY(LotTracker[[#This Row],[RECEIVED]],1)</f>
        <v>44288</v>
      </c>
      <c r="Y206" s="79"/>
      <c r="Z206" s="86"/>
      <c r="AA206" s="65">
        <f>NETWORKDAYS(LotTracker[[#This Row],[Contract Date]],LotTracker[[#This Row],[Actual]])-1</f>
        <v>54</v>
      </c>
      <c r="AB206" s="65">
        <f>NETWORKDAYS(LotTracker[[#This Row],[Eng. Sent]],LotTracker[[#This Row],[Actual Receipt]])</f>
        <v>3</v>
      </c>
      <c r="AC206" s="65">
        <f>NETWORKDAYS(LotTracker[[#This Row],[Plat Sent]],LotTracker[[#This Row],[Actual Receipt2]])</f>
        <v>0</v>
      </c>
      <c r="AD206" s="65">
        <f>NETWORKDAYS(LotTracker[[#This Row],[Contract Date]],LotTracker[[#This Row],[Actual Submit]])-1</f>
        <v>62</v>
      </c>
      <c r="AE206" s="65">
        <f>NETWORKDAYS(LotTracker[[#This Row],[Actual Submit]],LotTracker[[#This Row],[RECEIVED]])</f>
        <v>22</v>
      </c>
      <c r="AF206" s="65">
        <f>NETWORKDAYS(LotTracker[[#This Row],[Contract Date]],LotTracker[[#This Row],[RECEIVED]])</f>
        <v>84</v>
      </c>
    </row>
    <row r="207" spans="1:32" s="4" customFormat="1" ht="34" hidden="1" x14ac:dyDescent="0.2">
      <c r="A207" s="34" t="s">
        <v>50</v>
      </c>
      <c r="B207" s="40" t="s">
        <v>559</v>
      </c>
      <c r="C207" s="11" t="s">
        <v>136</v>
      </c>
      <c r="D207" s="137" t="s">
        <v>615</v>
      </c>
      <c r="E207" s="4" t="s">
        <v>560</v>
      </c>
      <c r="F207" s="4" t="s">
        <v>534</v>
      </c>
      <c r="G207" s="41" t="s">
        <v>733</v>
      </c>
      <c r="H207" s="40" t="s">
        <v>109</v>
      </c>
      <c r="I207" s="29">
        <f>WORKDAY(LotTracker[[#This Row],[Contract Date]],2,)</f>
        <v>44180</v>
      </c>
      <c r="J207" s="20" t="s">
        <v>734</v>
      </c>
      <c r="K207" s="47">
        <v>240</v>
      </c>
      <c r="L207" s="58"/>
      <c r="M207" s="20" t="s">
        <v>716</v>
      </c>
      <c r="N207" s="29">
        <f>WORKDAY(LotTracker[[#This Row],[Draft Deadline]],10,)</f>
        <v>44194</v>
      </c>
      <c r="O207" s="36" t="s">
        <v>735</v>
      </c>
      <c r="P207" s="40"/>
      <c r="Q207" s="19"/>
      <c r="R207" s="29">
        <f>WORKDAY(LotTracker[[#This Row],[Draft Deadline]],10,)</f>
        <v>44194</v>
      </c>
      <c r="S207" s="36"/>
      <c r="U207" s="53">
        <f>WORKDAY(LotTracker[[#This Row],[Planned Receipt]],3,)</f>
        <v>44197</v>
      </c>
      <c r="V207" s="79" t="s">
        <v>736</v>
      </c>
      <c r="W207" s="79" t="s">
        <v>737</v>
      </c>
      <c r="X207" s="79">
        <f>WORKDAY(LotTracker[[#This Row],[RECEIVED]],1)</f>
        <v>44302</v>
      </c>
      <c r="Y207" s="79"/>
      <c r="Z207" s="86"/>
      <c r="AA207" s="65">
        <f>NETWORKDAYS(LotTracker[[#This Row],[Contract Date]],LotTracker[[#This Row],[Actual]])-1</f>
        <v>37</v>
      </c>
      <c r="AB207" s="65">
        <f>NETWORKDAYS(LotTracker[[#This Row],[Eng. Sent]],LotTracker[[#This Row],[Actual Receipt]])</f>
        <v>17</v>
      </c>
      <c r="AC207" s="65">
        <f>NETWORKDAYS(LotTracker[[#This Row],[Plat Sent]],LotTracker[[#This Row],[Actual Receipt2]])</f>
        <v>0</v>
      </c>
      <c r="AD207" s="65">
        <f>NETWORKDAYS(LotTracker[[#This Row],[Contract Date]],LotTracker[[#This Row],[Actual Submit]])-1</f>
        <v>62</v>
      </c>
      <c r="AE207" s="65">
        <f>NETWORKDAYS(LotTracker[[#This Row],[Actual Submit]],LotTracker[[#This Row],[RECEIVED]])</f>
        <v>27</v>
      </c>
      <c r="AF207" s="65">
        <f>NETWORKDAYS(LotTracker[[#This Row],[Contract Date]],LotTracker[[#This Row],[RECEIVED]])</f>
        <v>89</v>
      </c>
    </row>
    <row r="208" spans="1:32" s="4" customFormat="1" ht="17" hidden="1" x14ac:dyDescent="0.2">
      <c r="A208" s="34" t="s">
        <v>50</v>
      </c>
      <c r="B208" s="40" t="s">
        <v>622</v>
      </c>
      <c r="C208" s="11" t="s">
        <v>623</v>
      </c>
      <c r="D208" s="137" t="s">
        <v>738</v>
      </c>
      <c r="E208" s="4" t="s">
        <v>159</v>
      </c>
      <c r="F208" s="4" t="s">
        <v>160</v>
      </c>
      <c r="G208" s="41" t="s">
        <v>688</v>
      </c>
      <c r="H208" s="40" t="s">
        <v>109</v>
      </c>
      <c r="I208" s="29">
        <f>WORKDAY(LotTracker[[#This Row],[Contract Date]],2,)</f>
        <v>44186</v>
      </c>
      <c r="J208" s="20" t="s">
        <v>689</v>
      </c>
      <c r="K208" s="47">
        <v>360</v>
      </c>
      <c r="L208" s="58"/>
      <c r="M208" s="20" t="s">
        <v>739</v>
      </c>
      <c r="N208" s="29">
        <f>WORKDAY(LotTracker[[#This Row],[Draft Deadline]],10,)</f>
        <v>44200</v>
      </c>
      <c r="O208" s="36" t="s">
        <v>740</v>
      </c>
      <c r="P208" s="40"/>
      <c r="Q208" s="19"/>
      <c r="R208" s="29">
        <f>WORKDAY(LotTracker[[#This Row],[Draft Deadline]],10,)</f>
        <v>44200</v>
      </c>
      <c r="S208" s="36"/>
      <c r="U208" s="53">
        <f>WORKDAY(LotTracker[[#This Row],[Planned Receipt]],3,)</f>
        <v>44203</v>
      </c>
      <c r="V208" s="79" t="s">
        <v>737</v>
      </c>
      <c r="W208" s="79" t="s">
        <v>707</v>
      </c>
      <c r="X208" s="79">
        <f>WORKDAY(LotTracker[[#This Row],[RECEIVED]],1)</f>
        <v>44333</v>
      </c>
      <c r="Y208" s="79"/>
      <c r="Z208" s="86" t="s">
        <v>741</v>
      </c>
      <c r="AA208" s="65">
        <f>NETWORKDAYS(LotTracker[[#This Row],[Contract Date]],LotTracker[[#This Row],[Actual]])-1</f>
        <v>49</v>
      </c>
      <c r="AB208" s="65">
        <f>NETWORKDAYS(LotTracker[[#This Row],[Eng. Sent]],LotTracker[[#This Row],[Actual Receipt]])</f>
        <v>7</v>
      </c>
      <c r="AC208" s="65">
        <f>NETWORKDAYS(LotTracker[[#This Row],[Plat Sent]],LotTracker[[#This Row],[Actual Receipt2]])</f>
        <v>0</v>
      </c>
      <c r="AD208" s="65">
        <f>NETWORKDAYS(LotTracker[[#This Row],[Contract Date]],LotTracker[[#This Row],[Actual Submit]])-1</f>
        <v>85</v>
      </c>
      <c r="AE208" s="65">
        <f>NETWORKDAYS(LotTracker[[#This Row],[Actual Submit]],LotTracker[[#This Row],[RECEIVED]])</f>
        <v>22</v>
      </c>
      <c r="AF208" s="65">
        <f>NETWORKDAYS(LotTracker[[#This Row],[Contract Date]],LotTracker[[#This Row],[RECEIVED]])</f>
        <v>107</v>
      </c>
    </row>
    <row r="209" spans="1:32" s="4" customFormat="1" ht="17" hidden="1" x14ac:dyDescent="0.2">
      <c r="A209" s="34" t="s">
        <v>50</v>
      </c>
      <c r="B209" s="40" t="s">
        <v>364</v>
      </c>
      <c r="C209" s="11" t="s">
        <v>742</v>
      </c>
      <c r="D209" s="137" t="s">
        <v>743</v>
      </c>
      <c r="E209" s="4" t="s">
        <v>261</v>
      </c>
      <c r="F209" s="4" t="s">
        <v>53</v>
      </c>
      <c r="G209" s="41" t="s">
        <v>744</v>
      </c>
      <c r="H209" s="40" t="s">
        <v>109</v>
      </c>
      <c r="I209" s="29">
        <f>WORKDAY(LotTracker[[#This Row],[Contract Date]],2,)</f>
        <v>44190</v>
      </c>
      <c r="J209" s="20" t="s">
        <v>678</v>
      </c>
      <c r="K209" s="47">
        <v>300</v>
      </c>
      <c r="L209" s="58"/>
      <c r="M209" s="20" t="s">
        <v>734</v>
      </c>
      <c r="N209" s="29">
        <f>WORKDAY(LotTracker[[#This Row],[Draft Deadline]],10,)</f>
        <v>44204</v>
      </c>
      <c r="O209" s="36" t="s">
        <v>728</v>
      </c>
      <c r="P209" s="40"/>
      <c r="Q209" s="19"/>
      <c r="R209" s="29">
        <f>WORKDAY(LotTracker[[#This Row],[Draft Deadline]],10,)</f>
        <v>44204</v>
      </c>
      <c r="S209" s="36"/>
      <c r="U209" s="53">
        <f>WORKDAY(LotTracker[[#This Row],[Planned Receipt]],3,)</f>
        <v>44209</v>
      </c>
      <c r="V209" s="79" t="s">
        <v>739</v>
      </c>
      <c r="W209" s="79" t="s">
        <v>745</v>
      </c>
      <c r="X209" s="79">
        <f>WORKDAY(LotTracker[[#This Row],[RECEIVED]],1)</f>
        <v>44313</v>
      </c>
      <c r="Y209" s="79"/>
      <c r="Z209" s="86"/>
      <c r="AA209" s="65">
        <f>NETWORKDAYS(LotTracker[[#This Row],[Contract Date]],LotTracker[[#This Row],[Actual]])-1</f>
        <v>29</v>
      </c>
      <c r="AB209" s="65">
        <f>NETWORKDAYS(LotTracker[[#This Row],[Eng. Sent]],LotTracker[[#This Row],[Actual Receipt]])</f>
        <v>14</v>
      </c>
      <c r="AC209" s="65">
        <f>NETWORKDAYS(LotTracker[[#This Row],[Plat Sent]],LotTracker[[#This Row],[Actual Receipt2]])</f>
        <v>0</v>
      </c>
      <c r="AD209" s="65">
        <f>NETWORKDAYS(LotTracker[[#This Row],[Contract Date]],LotTracker[[#This Row],[Actual Submit]])-1</f>
        <v>46</v>
      </c>
      <c r="AE209" s="65">
        <f>NETWORKDAYS(LotTracker[[#This Row],[Actual Submit]],LotTracker[[#This Row],[RECEIVED]])</f>
        <v>43</v>
      </c>
      <c r="AF209" s="65">
        <f>NETWORKDAYS(LotTracker[[#This Row],[Contract Date]],LotTracker[[#This Row],[RECEIVED]])</f>
        <v>89</v>
      </c>
    </row>
    <row r="210" spans="1:32" s="4" customFormat="1" ht="17" hidden="1" x14ac:dyDescent="0.2">
      <c r="A210" s="34" t="s">
        <v>50</v>
      </c>
      <c r="B210" s="40" t="s">
        <v>51</v>
      </c>
      <c r="C210" s="11" t="s">
        <v>152</v>
      </c>
      <c r="D210" s="137" t="s">
        <v>251</v>
      </c>
      <c r="E210" s="4" t="s">
        <v>58</v>
      </c>
      <c r="F210" s="4" t="s">
        <v>75</v>
      </c>
      <c r="G210" s="41" t="s">
        <v>746</v>
      </c>
      <c r="H210" s="40" t="s">
        <v>109</v>
      </c>
      <c r="I210" s="29">
        <f>WORKDAY(LotTracker[[#This Row],[Contract Date]],2,)</f>
        <v>44194</v>
      </c>
      <c r="J210" s="20" t="s">
        <v>747</v>
      </c>
      <c r="K210" s="47">
        <v>240</v>
      </c>
      <c r="L210" s="58"/>
      <c r="M210" s="20" t="s">
        <v>627</v>
      </c>
      <c r="N210" s="29">
        <f>WORKDAY(LotTracker[[#This Row],[Draft Deadline]],10,)</f>
        <v>44208</v>
      </c>
      <c r="O210" s="36" t="s">
        <v>748</v>
      </c>
      <c r="P210" s="40"/>
      <c r="Q210" s="19"/>
      <c r="R210" s="29">
        <f>WORKDAY(LotTracker[[#This Row],[Draft Deadline]],10,)</f>
        <v>44208</v>
      </c>
      <c r="S210" s="36"/>
      <c r="U210" s="53">
        <f>WORKDAY(LotTracker[[#This Row],[Planned Receipt]],3,)</f>
        <v>44211</v>
      </c>
      <c r="V210" s="79" t="s">
        <v>748</v>
      </c>
      <c r="W210" s="79" t="s">
        <v>740</v>
      </c>
      <c r="X210" s="79">
        <f>WORKDAY(LotTracker[[#This Row],[RECEIVED]],1)</f>
        <v>44263</v>
      </c>
      <c r="Y210" s="79"/>
      <c r="Z210" s="86"/>
      <c r="AA210" s="65">
        <f>NETWORKDAYS(LotTracker[[#This Row],[Contract Date]],LotTracker[[#This Row],[Actual]])-1</f>
        <v>14</v>
      </c>
      <c r="AB210" s="65">
        <f>NETWORKDAYS(LotTracker[[#This Row],[Eng. Sent]],LotTracker[[#This Row],[Actual Receipt]])</f>
        <v>6</v>
      </c>
      <c r="AC210" s="65">
        <f>NETWORKDAYS(LotTracker[[#This Row],[Plat Sent]],LotTracker[[#This Row],[Actual Receipt2]])</f>
        <v>0</v>
      </c>
      <c r="AD210" s="65">
        <f>NETWORKDAYS(LotTracker[[#This Row],[Contract Date]],LotTracker[[#This Row],[Actual Submit]])-1</f>
        <v>20</v>
      </c>
      <c r="AE210" s="65">
        <f>NETWORKDAYS(LotTracker[[#This Row],[Actual Submit]],LotTracker[[#This Row],[RECEIVED]])</f>
        <v>30</v>
      </c>
      <c r="AF210" s="65">
        <f>NETWORKDAYS(LotTracker[[#This Row],[Contract Date]],LotTracker[[#This Row],[RECEIVED]])</f>
        <v>50</v>
      </c>
    </row>
    <row r="211" spans="1:32" s="4" customFormat="1" ht="17" hidden="1" x14ac:dyDescent="0.2">
      <c r="A211" s="34" t="s">
        <v>50</v>
      </c>
      <c r="B211" s="40" t="s">
        <v>135</v>
      </c>
      <c r="C211" s="11" t="s">
        <v>136</v>
      </c>
      <c r="D211" s="137" t="s">
        <v>314</v>
      </c>
      <c r="E211" s="4" t="s">
        <v>331</v>
      </c>
      <c r="F211" s="4" t="s">
        <v>332</v>
      </c>
      <c r="G211" s="41" t="s">
        <v>655</v>
      </c>
      <c r="H211" s="40" t="s">
        <v>109</v>
      </c>
      <c r="I211" s="29">
        <f>WORKDAY(LotTracker[[#This Row],[Contract Date]],2,)</f>
        <v>44195</v>
      </c>
      <c r="J211" s="20" t="s">
        <v>749</v>
      </c>
      <c r="K211" s="47">
        <v>240</v>
      </c>
      <c r="L211" s="58"/>
      <c r="M211" s="20" t="s">
        <v>693</v>
      </c>
      <c r="N211" s="29">
        <f>WORKDAY(LotTracker[[#This Row],[Draft Deadline]],10,)</f>
        <v>44209</v>
      </c>
      <c r="O211" s="36" t="s">
        <v>716</v>
      </c>
      <c r="P211" s="40"/>
      <c r="Q211" s="19"/>
      <c r="R211" s="29">
        <f>WORKDAY(LotTracker[[#This Row],[Draft Deadline]],10,)</f>
        <v>44209</v>
      </c>
      <c r="S211" s="36"/>
      <c r="U211" s="53">
        <f>WORKDAY(LotTracker[[#This Row],[Planned Receipt]],3,)</f>
        <v>44214</v>
      </c>
      <c r="V211" s="79" t="s">
        <v>563</v>
      </c>
      <c r="W211" s="79" t="s">
        <v>750</v>
      </c>
      <c r="X211" s="79">
        <f>WORKDAY(LotTracker[[#This Row],[RECEIVED]],1)</f>
        <v>44267</v>
      </c>
      <c r="Y211" s="79"/>
      <c r="Z211" s="86"/>
      <c r="AA211" s="65">
        <f>NETWORKDAYS(LotTracker[[#This Row],[Contract Date]],LotTracker[[#This Row],[Actual]])-1</f>
        <v>17</v>
      </c>
      <c r="AB211" s="65">
        <f>NETWORKDAYS(LotTracker[[#This Row],[Eng. Sent]],LotTracker[[#This Row],[Actual Receipt]])</f>
        <v>11</v>
      </c>
      <c r="AC211" s="65">
        <f>NETWORKDAYS(LotTracker[[#This Row],[Plat Sent]],LotTracker[[#This Row],[Actual Receipt2]])</f>
        <v>0</v>
      </c>
      <c r="AD211" s="65">
        <f>NETWORKDAYS(LotTracker[[#This Row],[Contract Date]],LotTracker[[#This Row],[Actual Submit]])-1</f>
        <v>30</v>
      </c>
      <c r="AE211" s="65">
        <f>NETWORKDAYS(LotTracker[[#This Row],[Actual Submit]],LotTracker[[#This Row],[RECEIVED]])</f>
        <v>24</v>
      </c>
      <c r="AF211" s="65">
        <f>NETWORKDAYS(LotTracker[[#This Row],[Contract Date]],LotTracker[[#This Row],[RECEIVED]])</f>
        <v>54</v>
      </c>
    </row>
    <row r="212" spans="1:32" s="4" customFormat="1" ht="17" hidden="1" x14ac:dyDescent="0.2">
      <c r="A212" s="34" t="s">
        <v>50</v>
      </c>
      <c r="B212" s="40" t="s">
        <v>135</v>
      </c>
      <c r="C212" s="11" t="s">
        <v>136</v>
      </c>
      <c r="D212" s="137" t="s">
        <v>751</v>
      </c>
      <c r="E212" s="4" t="s">
        <v>304</v>
      </c>
      <c r="F212" s="4" t="s">
        <v>75</v>
      </c>
      <c r="G212" s="41" t="s">
        <v>752</v>
      </c>
      <c r="H212" s="40" t="s">
        <v>109</v>
      </c>
      <c r="I212" s="29">
        <f>WORKDAY(LotTracker[[#This Row],[Contract Date]],2,)</f>
        <v>44201</v>
      </c>
      <c r="J212" s="20" t="s">
        <v>627</v>
      </c>
      <c r="K212" s="47">
        <v>180</v>
      </c>
      <c r="L212" s="58"/>
      <c r="M212" s="20" t="s">
        <v>753</v>
      </c>
      <c r="N212" s="29">
        <f>WORKDAY(LotTracker[[#This Row],[Draft Deadline]],10,)</f>
        <v>44215</v>
      </c>
      <c r="O212" s="36" t="s">
        <v>693</v>
      </c>
      <c r="P212" s="40"/>
      <c r="Q212" s="19"/>
      <c r="R212" s="29">
        <f>WORKDAY(LotTracker[[#This Row],[Draft Deadline]],10,)</f>
        <v>44215</v>
      </c>
      <c r="S212" s="36"/>
      <c r="U212" s="53">
        <f>WORKDAY(LotTracker[[#This Row],[Planned Receipt]],3,)</f>
        <v>44218</v>
      </c>
      <c r="V212" s="79" t="s">
        <v>748</v>
      </c>
      <c r="W212" s="79" t="s">
        <v>721</v>
      </c>
      <c r="X212" s="79">
        <f>WORKDAY(LotTracker[[#This Row],[RECEIVED]],1)</f>
        <v>44259</v>
      </c>
      <c r="Y212" s="79"/>
      <c r="Z212" s="86"/>
      <c r="AA212" s="65">
        <f>NETWORKDAYS(LotTracker[[#This Row],[Contract Date]],LotTracker[[#This Row],[Actual]])-1</f>
        <v>10</v>
      </c>
      <c r="AB212" s="65">
        <f>NETWORKDAYS(LotTracker[[#This Row],[Eng. Sent]],LotTracker[[#This Row],[Actual Receipt]])</f>
        <v>3</v>
      </c>
      <c r="AC212" s="65">
        <f>NETWORKDAYS(LotTracker[[#This Row],[Plat Sent]],LotTracker[[#This Row],[Actual Receipt2]])</f>
        <v>0</v>
      </c>
      <c r="AD212" s="65">
        <f>NETWORKDAYS(LotTracker[[#This Row],[Contract Date]],LotTracker[[#This Row],[Actual Submit]])-1</f>
        <v>15</v>
      </c>
      <c r="AE212" s="65">
        <f>NETWORKDAYS(LotTracker[[#This Row],[Actual Submit]],LotTracker[[#This Row],[RECEIVED]])</f>
        <v>28</v>
      </c>
      <c r="AF212" s="65">
        <f>NETWORKDAYS(LotTracker[[#This Row],[Contract Date]],LotTracker[[#This Row],[RECEIVED]])</f>
        <v>43</v>
      </c>
    </row>
    <row r="213" spans="1:32" s="4" customFormat="1" ht="34" hidden="1" x14ac:dyDescent="0.2">
      <c r="A213" s="34" t="s">
        <v>50</v>
      </c>
      <c r="B213" s="40" t="s">
        <v>559</v>
      </c>
      <c r="C213" s="11" t="s">
        <v>136</v>
      </c>
      <c r="D213" s="137" t="s">
        <v>754</v>
      </c>
      <c r="E213" s="4" t="s">
        <v>725</v>
      </c>
      <c r="F213" s="4" t="s">
        <v>755</v>
      </c>
      <c r="G213" s="41" t="s">
        <v>698</v>
      </c>
      <c r="H213" s="40" t="s">
        <v>109</v>
      </c>
      <c r="I213" s="29">
        <f>WORKDAY(LotTracker[[#This Row],[Contract Date]],2,)</f>
        <v>44208</v>
      </c>
      <c r="J213" s="20" t="s">
        <v>756</v>
      </c>
      <c r="K213" s="47">
        <v>240</v>
      </c>
      <c r="L213" s="58"/>
      <c r="M213" s="20" t="s">
        <v>756</v>
      </c>
      <c r="N213" s="29">
        <f>WORKDAY(LotTracker[[#This Row],[Draft Deadline]],10,)</f>
        <v>44222</v>
      </c>
      <c r="O213" s="36" t="s">
        <v>757</v>
      </c>
      <c r="P213" s="40"/>
      <c r="Q213" s="19"/>
      <c r="R213" s="29">
        <f>WORKDAY(LotTracker[[#This Row],[Draft Deadline]],10,)</f>
        <v>44222</v>
      </c>
      <c r="S213" s="36"/>
      <c r="U213" s="53">
        <f>WORKDAY(LotTracker[[#This Row],[Planned Receipt]],3,)</f>
        <v>44225</v>
      </c>
      <c r="V213" s="79" t="s">
        <v>699</v>
      </c>
      <c r="W213" s="79" t="s">
        <v>758</v>
      </c>
      <c r="X213" s="79">
        <f>WORKDAY(LotTracker[[#This Row],[RECEIVED]],1)</f>
        <v>44305</v>
      </c>
      <c r="Y213" s="79"/>
      <c r="Z213" s="86" t="s">
        <v>670</v>
      </c>
      <c r="AA213" s="65">
        <f>NETWORKDAYS(LotTracker[[#This Row],[Contract Date]],LotTracker[[#This Row],[Actual]])-1</f>
        <v>25</v>
      </c>
      <c r="AB213" s="65">
        <f>NETWORKDAYS(LotTracker[[#This Row],[Eng. Sent]],LotTracker[[#This Row],[Actual Receipt]])</f>
        <v>17</v>
      </c>
      <c r="AC213" s="65">
        <f>NETWORKDAYS(LotTracker[[#This Row],[Plat Sent]],LotTracker[[#This Row],[Actual Receipt2]])</f>
        <v>0</v>
      </c>
      <c r="AD213" s="65">
        <f>NETWORKDAYS(LotTracker[[#This Row],[Contract Date]],LotTracker[[#This Row],[Actual Submit]])-1</f>
        <v>46</v>
      </c>
      <c r="AE213" s="65">
        <f>NETWORKDAYS(LotTracker[[#This Row],[Actual Submit]],LotTracker[[#This Row],[RECEIVED]])</f>
        <v>25</v>
      </c>
      <c r="AF213" s="65">
        <f>NETWORKDAYS(LotTracker[[#This Row],[Contract Date]],LotTracker[[#This Row],[RECEIVED]])</f>
        <v>71</v>
      </c>
    </row>
    <row r="214" spans="1:32" s="4" customFormat="1" ht="34" hidden="1" x14ac:dyDescent="0.2">
      <c r="A214" s="34" t="s">
        <v>50</v>
      </c>
      <c r="B214" s="40" t="s">
        <v>559</v>
      </c>
      <c r="C214" s="11" t="s">
        <v>136</v>
      </c>
      <c r="D214" s="137" t="s">
        <v>759</v>
      </c>
      <c r="E214" s="4" t="s">
        <v>560</v>
      </c>
      <c r="F214" s="4" t="s">
        <v>534</v>
      </c>
      <c r="G214" s="41" t="s">
        <v>760</v>
      </c>
      <c r="H214" s="40" t="s">
        <v>109</v>
      </c>
      <c r="I214" s="29">
        <f>WORKDAY(LotTracker[[#This Row],[Contract Date]],2,)</f>
        <v>44222</v>
      </c>
      <c r="J214" s="20" t="s">
        <v>761</v>
      </c>
      <c r="K214" s="47">
        <v>300</v>
      </c>
      <c r="L214" s="58"/>
      <c r="M214" s="20" t="s">
        <v>721</v>
      </c>
      <c r="N214" s="29">
        <f>WORKDAY(LotTracker[[#This Row],[Draft Deadline]],10,)</f>
        <v>44236</v>
      </c>
      <c r="O214" s="36" t="s">
        <v>729</v>
      </c>
      <c r="P214" s="40"/>
      <c r="Q214" s="19"/>
      <c r="R214" s="29">
        <f>WORKDAY(LotTracker[[#This Row],[Draft Deadline]],10,)</f>
        <v>44236</v>
      </c>
      <c r="S214" s="36"/>
      <c r="U214" s="53">
        <f>WORKDAY(LotTracker[[#This Row],[Planned Receipt]],3,)</f>
        <v>44239</v>
      </c>
      <c r="V214" s="79" t="s">
        <v>722</v>
      </c>
      <c r="W214" s="79" t="s">
        <v>762</v>
      </c>
      <c r="X214" s="79">
        <f>WORKDAY(LotTracker[[#This Row],[RECEIVED]],1)</f>
        <v>44328</v>
      </c>
      <c r="Y214" s="79"/>
      <c r="Z214" s="86" t="s">
        <v>670</v>
      </c>
      <c r="AA214" s="65">
        <f>NETWORKDAYS(LotTracker[[#This Row],[Contract Date]],LotTracker[[#This Row],[Actual]])-1</f>
        <v>27</v>
      </c>
      <c r="AB214" s="65">
        <f>NETWORKDAYS(LotTracker[[#This Row],[Eng. Sent]],LotTracker[[#This Row],[Actual Receipt]])</f>
        <v>16</v>
      </c>
      <c r="AC214" s="65">
        <f>NETWORKDAYS(LotTracker[[#This Row],[Plat Sent]],LotTracker[[#This Row],[Actual Receipt2]])</f>
        <v>0</v>
      </c>
      <c r="AD214" s="65">
        <f>NETWORKDAYS(LotTracker[[#This Row],[Contract Date]],LotTracker[[#This Row],[Actual Submit]])-1</f>
        <v>58</v>
      </c>
      <c r="AE214" s="65">
        <f>NETWORKDAYS(LotTracker[[#This Row],[Actual Submit]],LotTracker[[#This Row],[RECEIVED]])</f>
        <v>20</v>
      </c>
      <c r="AF214" s="65">
        <f>NETWORKDAYS(LotTracker[[#This Row],[Contract Date]],LotTracker[[#This Row],[RECEIVED]])</f>
        <v>78</v>
      </c>
    </row>
    <row r="215" spans="1:32" s="4" customFormat="1" ht="34" hidden="1" x14ac:dyDescent="0.2">
      <c r="A215" s="34" t="s">
        <v>50</v>
      </c>
      <c r="B215" s="40" t="s">
        <v>559</v>
      </c>
      <c r="C215" s="11" t="s">
        <v>136</v>
      </c>
      <c r="D215" s="137" t="s">
        <v>763</v>
      </c>
      <c r="E215" s="4" t="s">
        <v>560</v>
      </c>
      <c r="F215" s="4" t="s">
        <v>755</v>
      </c>
      <c r="G215" s="41" t="s">
        <v>764</v>
      </c>
      <c r="H215" s="40" t="s">
        <v>109</v>
      </c>
      <c r="I215" s="29">
        <f>WORKDAY(LotTracker[[#This Row],[Contract Date]],2,)</f>
        <v>44228</v>
      </c>
      <c r="J215" s="20" t="s">
        <v>721</v>
      </c>
      <c r="K215" s="47">
        <v>300</v>
      </c>
      <c r="L215" s="58"/>
      <c r="M215" s="20" t="s">
        <v>710</v>
      </c>
      <c r="N215" s="29">
        <f>WORKDAY(LotTracker[[#This Row],[Draft Deadline]],10,)</f>
        <v>44242</v>
      </c>
      <c r="O215" s="36" t="s">
        <v>730</v>
      </c>
      <c r="P215" s="40"/>
      <c r="Q215" s="19"/>
      <c r="R215" s="29">
        <f>WORKDAY(LotTracker[[#This Row],[Draft Deadline]],10,)</f>
        <v>44242</v>
      </c>
      <c r="S215" s="36"/>
      <c r="U215" s="53">
        <f>WORKDAY(LotTracker[[#This Row],[Planned Receipt]],3,)</f>
        <v>44245</v>
      </c>
      <c r="V215" s="79" t="s">
        <v>765</v>
      </c>
      <c r="W215" s="79" t="s">
        <v>766</v>
      </c>
      <c r="X215" s="79">
        <f>WORKDAY(LotTracker[[#This Row],[RECEIVED]],1)</f>
        <v>44342</v>
      </c>
      <c r="Y215" s="79"/>
      <c r="Z215" s="86" t="s">
        <v>767</v>
      </c>
      <c r="AA215" s="65">
        <f>NETWORKDAYS(LotTracker[[#This Row],[Contract Date]],LotTracker[[#This Row],[Actual]])-1</f>
        <v>24</v>
      </c>
      <c r="AB215" s="65">
        <f>NETWORKDAYS(LotTracker[[#This Row],[Eng. Sent]],LotTracker[[#This Row],[Actual Receipt]])</f>
        <v>39</v>
      </c>
      <c r="AC215" s="65">
        <f>NETWORKDAYS(LotTracker[[#This Row],[Plat Sent]],LotTracker[[#This Row],[Actual Receipt2]])</f>
        <v>0</v>
      </c>
      <c r="AD215" s="65">
        <f>NETWORKDAYS(LotTracker[[#This Row],[Contract Date]],LotTracker[[#This Row],[Actual Submit]])-1</f>
        <v>64</v>
      </c>
      <c r="AE215" s="65">
        <f>NETWORKDAYS(LotTracker[[#This Row],[Actual Submit]],LotTracker[[#This Row],[RECEIVED]])</f>
        <v>20</v>
      </c>
      <c r="AF215" s="65">
        <f>NETWORKDAYS(LotTracker[[#This Row],[Contract Date]],LotTracker[[#This Row],[RECEIVED]])</f>
        <v>84</v>
      </c>
    </row>
    <row r="216" spans="1:32" s="4" customFormat="1" ht="17" hidden="1" x14ac:dyDescent="0.2">
      <c r="A216" s="34" t="s">
        <v>50</v>
      </c>
      <c r="B216" s="40" t="s">
        <v>51</v>
      </c>
      <c r="C216" s="11" t="s">
        <v>425</v>
      </c>
      <c r="D216" s="137" t="s">
        <v>152</v>
      </c>
      <c r="E216" s="4" t="s">
        <v>207</v>
      </c>
      <c r="F216" s="4" t="s">
        <v>492</v>
      </c>
      <c r="G216" s="41" t="s">
        <v>768</v>
      </c>
      <c r="H216" s="40" t="s">
        <v>109</v>
      </c>
      <c r="I216" s="29">
        <f>WORKDAY(LotTracker[[#This Row],[Contract Date]],2,)</f>
        <v>44229</v>
      </c>
      <c r="J216" s="20" t="s">
        <v>750</v>
      </c>
      <c r="K216" s="47">
        <v>300</v>
      </c>
      <c r="L216" s="58"/>
      <c r="M216" s="20" t="s">
        <v>769</v>
      </c>
      <c r="N216" s="29">
        <f>WORKDAY(LotTracker[[#This Row],[Draft Deadline]],10,)</f>
        <v>44243</v>
      </c>
      <c r="O216" s="36" t="s">
        <v>770</v>
      </c>
      <c r="P216" s="40"/>
      <c r="Q216" s="19"/>
      <c r="R216" s="29">
        <f>WORKDAY(LotTracker[[#This Row],[Draft Deadline]],10,)</f>
        <v>44243</v>
      </c>
      <c r="S216" s="36"/>
      <c r="U216" s="53">
        <f>WORKDAY(LotTracker[[#This Row],[Planned Receipt]],3,)</f>
        <v>44246</v>
      </c>
      <c r="V216" s="79" t="s">
        <v>770</v>
      </c>
      <c r="W216" s="79" t="s">
        <v>737</v>
      </c>
      <c r="X216" s="79">
        <f>WORKDAY(LotTracker[[#This Row],[RECEIVED]],1)</f>
        <v>44302</v>
      </c>
      <c r="Y216" s="79"/>
      <c r="Z216" s="86"/>
      <c r="AA216" s="65">
        <f>NETWORKDAYS(LotTracker[[#This Row],[Contract Date]],LotTracker[[#This Row],[Actual]])-1</f>
        <v>28</v>
      </c>
      <c r="AB216" s="65">
        <f>NETWORKDAYS(LotTracker[[#This Row],[Eng. Sent]],LotTracker[[#This Row],[Actual Receipt]])</f>
        <v>8</v>
      </c>
      <c r="AC216" s="65">
        <f>NETWORKDAYS(LotTracker[[#This Row],[Plat Sent]],LotTracker[[#This Row],[Actual Receipt2]])</f>
        <v>0</v>
      </c>
      <c r="AD216" s="65">
        <f>NETWORKDAYS(LotTracker[[#This Row],[Contract Date]],LotTracker[[#This Row],[Actual Submit]])-1</f>
        <v>36</v>
      </c>
      <c r="AE216" s="65">
        <f>NETWORKDAYS(LotTracker[[#This Row],[Actual Submit]],LotTracker[[#This Row],[RECEIVED]])</f>
        <v>18</v>
      </c>
      <c r="AF216" s="65">
        <f>NETWORKDAYS(LotTracker[[#This Row],[Contract Date]],LotTracker[[#This Row],[RECEIVED]])</f>
        <v>54</v>
      </c>
    </row>
    <row r="217" spans="1:32" s="4" customFormat="1" ht="17" hidden="1" x14ac:dyDescent="0.2">
      <c r="A217" s="34" t="s">
        <v>50</v>
      </c>
      <c r="B217" s="40" t="s">
        <v>640</v>
      </c>
      <c r="C217" s="11" t="s">
        <v>152</v>
      </c>
      <c r="D217" s="137" t="s">
        <v>280</v>
      </c>
      <c r="E217" s="4" t="s">
        <v>146</v>
      </c>
      <c r="F217" s="4" t="s">
        <v>70</v>
      </c>
      <c r="G217" s="41" t="s">
        <v>734</v>
      </c>
      <c r="H217" s="40" t="s">
        <v>109</v>
      </c>
      <c r="I217" s="29">
        <f>WORKDAY(LotTracker[[#This Row],[Contract Date]],2,)</f>
        <v>44232</v>
      </c>
      <c r="J217" s="20" t="s">
        <v>757</v>
      </c>
      <c r="K217" s="47">
        <v>240</v>
      </c>
      <c r="L217" s="58"/>
      <c r="M217" s="20" t="s">
        <v>771</v>
      </c>
      <c r="N217" s="29">
        <f>WORKDAY(LotTracker[[#This Row],[Draft Deadline]],10,)</f>
        <v>44246</v>
      </c>
      <c r="O217" s="36" t="s">
        <v>750</v>
      </c>
      <c r="P217" s="40"/>
      <c r="Q217" s="19"/>
      <c r="R217" s="29">
        <f>WORKDAY(LotTracker[[#This Row],[Draft Deadline]],10,)</f>
        <v>44246</v>
      </c>
      <c r="S217" s="36"/>
      <c r="U217" s="53">
        <f>WORKDAY(LotTracker[[#This Row],[Planned Receipt]],3,)</f>
        <v>44251</v>
      </c>
      <c r="V217" s="79" t="s">
        <v>772</v>
      </c>
      <c r="W217" s="79" t="s">
        <v>773</v>
      </c>
      <c r="X217" s="79">
        <f>WORKDAY(LotTracker[[#This Row],[RECEIVED]],1)</f>
        <v>44316</v>
      </c>
      <c r="Y217" s="79"/>
      <c r="Z217" s="86"/>
      <c r="AA217" s="65">
        <f>NETWORKDAYS(LotTracker[[#This Row],[Contract Date]],LotTracker[[#This Row],[Actual]])-1</f>
        <v>23</v>
      </c>
      <c r="AB217" s="65">
        <f>NETWORKDAYS(LotTracker[[#This Row],[Eng. Sent]],LotTracker[[#This Row],[Actual Receipt]])</f>
        <v>3</v>
      </c>
      <c r="AC217" s="65">
        <f>NETWORKDAYS(LotTracker[[#This Row],[Plat Sent]],LotTracker[[#This Row],[Actual Receipt2]])</f>
        <v>0</v>
      </c>
      <c r="AD217" s="65">
        <f>NETWORKDAYS(LotTracker[[#This Row],[Contract Date]],LotTracker[[#This Row],[Actual Submit]])-1</f>
        <v>39</v>
      </c>
      <c r="AE217" s="65">
        <f>NETWORKDAYS(LotTracker[[#This Row],[Actual Submit]],LotTracker[[#This Row],[RECEIVED]])</f>
        <v>23</v>
      </c>
      <c r="AF217" s="65">
        <f>NETWORKDAYS(LotTracker[[#This Row],[Contract Date]],LotTracker[[#This Row],[RECEIVED]])</f>
        <v>62</v>
      </c>
    </row>
    <row r="218" spans="1:32" s="4" customFormat="1" ht="17" hidden="1" x14ac:dyDescent="0.2">
      <c r="A218" s="34" t="s">
        <v>50</v>
      </c>
      <c r="B218" s="40" t="s">
        <v>143</v>
      </c>
      <c r="C218" s="11" t="s">
        <v>144</v>
      </c>
      <c r="D218" s="137" t="s">
        <v>425</v>
      </c>
      <c r="E218" s="4" t="s">
        <v>146</v>
      </c>
      <c r="F218" s="4" t="s">
        <v>66</v>
      </c>
      <c r="G218" s="41" t="s">
        <v>716</v>
      </c>
      <c r="H218" s="40" t="s">
        <v>109</v>
      </c>
      <c r="I218" s="29">
        <f>WORKDAY(LotTracker[[#This Row],[Contract Date]],2,)</f>
        <v>44235</v>
      </c>
      <c r="J218" s="20" t="s">
        <v>699</v>
      </c>
      <c r="K218" s="47">
        <v>150</v>
      </c>
      <c r="L218" s="58"/>
      <c r="M218" s="20" t="s">
        <v>699</v>
      </c>
      <c r="N218" s="29">
        <f>WORKDAY(LotTracker[[#This Row],[Draft Deadline]],10,)</f>
        <v>44249</v>
      </c>
      <c r="O218" s="36" t="s">
        <v>770</v>
      </c>
      <c r="P218" s="40"/>
      <c r="Q218" s="19"/>
      <c r="R218" s="29">
        <f>WORKDAY(LotTracker[[#This Row],[Draft Deadline]],10,)</f>
        <v>44249</v>
      </c>
      <c r="S218" s="36"/>
      <c r="U218" s="53">
        <f>WORKDAY(LotTracker[[#This Row],[Planned Receipt]],3,)</f>
        <v>44252</v>
      </c>
      <c r="V218" s="79" t="s">
        <v>583</v>
      </c>
      <c r="W218" s="79" t="s">
        <v>774</v>
      </c>
      <c r="X218" s="79">
        <f>WORKDAY(LotTracker[[#This Row],[RECEIVED]],1)</f>
        <v>44309</v>
      </c>
      <c r="Y218" s="79"/>
      <c r="Z218" s="86"/>
      <c r="AA218" s="65">
        <f>NETWORKDAYS(LotTracker[[#This Row],[Contract Date]],LotTracker[[#This Row],[Actual]])-1</f>
        <v>27</v>
      </c>
      <c r="AB218" s="65">
        <f>NETWORKDAYS(LotTracker[[#This Row],[Eng. Sent]],LotTracker[[#This Row],[Actual Receipt]])</f>
        <v>7</v>
      </c>
      <c r="AC218" s="65">
        <f>NETWORKDAYS(LotTracker[[#This Row],[Plat Sent]],LotTracker[[#This Row],[Actual Receipt2]])</f>
        <v>0</v>
      </c>
      <c r="AD218" s="65">
        <f>NETWORKDAYS(LotTracker[[#This Row],[Contract Date]],LotTracker[[#This Row],[Actual Submit]])-1</f>
        <v>37</v>
      </c>
      <c r="AE218" s="65">
        <f>NETWORKDAYS(LotTracker[[#This Row],[Actual Submit]],LotTracker[[#This Row],[RECEIVED]])</f>
        <v>19</v>
      </c>
      <c r="AF218" s="65">
        <f>NETWORKDAYS(LotTracker[[#This Row],[Contract Date]],LotTracker[[#This Row],[RECEIVED]])</f>
        <v>56</v>
      </c>
    </row>
    <row r="219" spans="1:32" s="4" customFormat="1" ht="17" hidden="1" x14ac:dyDescent="0.2">
      <c r="A219" s="34" t="s">
        <v>50</v>
      </c>
      <c r="B219" s="40" t="s">
        <v>622</v>
      </c>
      <c r="C219" s="11" t="s">
        <v>623</v>
      </c>
      <c r="D219" s="137" t="s">
        <v>164</v>
      </c>
      <c r="E219" s="4" t="s">
        <v>261</v>
      </c>
      <c r="F219" s="4" t="s">
        <v>53</v>
      </c>
      <c r="G219" s="41" t="s">
        <v>775</v>
      </c>
      <c r="H219" s="40" t="s">
        <v>109</v>
      </c>
      <c r="I219" s="29">
        <f>WORKDAY(LotTracker[[#This Row],[Contract Date]],2,)</f>
        <v>44236</v>
      </c>
      <c r="J219" s="20" t="s">
        <v>776</v>
      </c>
      <c r="K219" s="47">
        <v>480</v>
      </c>
      <c r="L219" s="58"/>
      <c r="M219" s="20" t="s">
        <v>583</v>
      </c>
      <c r="N219" s="29">
        <f>WORKDAY(LotTracker[[#This Row],[Draft Deadline]],10,)</f>
        <v>44250</v>
      </c>
      <c r="O219" s="36" t="s">
        <v>777</v>
      </c>
      <c r="P219" s="40"/>
      <c r="Q219" s="19"/>
      <c r="R219" s="29">
        <f>WORKDAY(LotTracker[[#This Row],[Draft Deadline]],10,)</f>
        <v>44250</v>
      </c>
      <c r="S219" s="36"/>
      <c r="U219" s="53">
        <f>WORKDAY(LotTracker[[#This Row],[Planned Receipt]],3,)</f>
        <v>44253</v>
      </c>
      <c r="V219" s="79" t="s">
        <v>774</v>
      </c>
      <c r="W219" s="79" t="s">
        <v>778</v>
      </c>
      <c r="X219" s="79">
        <f>WORKDAY(LotTracker[[#This Row],[RECEIVED]],1)</f>
        <v>44385</v>
      </c>
      <c r="Y219" s="79"/>
      <c r="Z219" s="86" t="s">
        <v>779</v>
      </c>
      <c r="AA219" s="65">
        <f>NETWORKDAYS(LotTracker[[#This Row],[Contract Date]],LotTracker[[#This Row],[Actual]])-1</f>
        <v>34</v>
      </c>
      <c r="AB219" s="65">
        <f>NETWORKDAYS(LotTracker[[#This Row],[Eng. Sent]],LotTracker[[#This Row],[Actual Receipt]])</f>
        <v>11</v>
      </c>
      <c r="AC219" s="65">
        <f>NETWORKDAYS(LotTracker[[#This Row],[Plat Sent]],LotTracker[[#This Row],[Actual Receipt2]])</f>
        <v>0</v>
      </c>
      <c r="AD219" s="65">
        <f>NETWORKDAYS(LotTracker[[#This Row],[Contract Date]],LotTracker[[#This Row],[Actual Submit]])-1</f>
        <v>54</v>
      </c>
      <c r="AE219" s="65">
        <f>NETWORKDAYS(LotTracker[[#This Row],[Actual Submit]],LotTracker[[#This Row],[RECEIVED]])</f>
        <v>55</v>
      </c>
      <c r="AF219" s="65">
        <f>NETWORKDAYS(LotTracker[[#This Row],[Contract Date]],LotTracker[[#This Row],[RECEIVED]])</f>
        <v>109</v>
      </c>
    </row>
    <row r="220" spans="1:32" s="4" customFormat="1" ht="17" hidden="1" x14ac:dyDescent="0.2">
      <c r="A220" s="34" t="s">
        <v>50</v>
      </c>
      <c r="B220" s="40" t="s">
        <v>135</v>
      </c>
      <c r="C220" s="11" t="s">
        <v>136</v>
      </c>
      <c r="D220" s="137" t="s">
        <v>662</v>
      </c>
      <c r="E220" s="4" t="s">
        <v>503</v>
      </c>
      <c r="F220" s="4" t="s">
        <v>629</v>
      </c>
      <c r="G220" s="41" t="s">
        <v>720</v>
      </c>
      <c r="H220" s="40" t="s">
        <v>109</v>
      </c>
      <c r="I220" s="29">
        <f>WORKDAY(LotTracker[[#This Row],[Contract Date]],2,)</f>
        <v>44252</v>
      </c>
      <c r="J220" s="20" t="s">
        <v>780</v>
      </c>
      <c r="K220" s="47">
        <v>240</v>
      </c>
      <c r="L220" s="58"/>
      <c r="M220" s="20" t="s">
        <v>732</v>
      </c>
      <c r="N220" s="29">
        <f>WORKDAY(LotTracker[[#This Row],[Draft Deadline]],10,)</f>
        <v>44266</v>
      </c>
      <c r="O220" s="36" t="s">
        <v>781</v>
      </c>
      <c r="P220" s="40"/>
      <c r="Q220" s="19"/>
      <c r="R220" s="29">
        <f>WORKDAY(LotTracker[[#This Row],[Draft Deadline]],10,)</f>
        <v>44266</v>
      </c>
      <c r="S220" s="36"/>
      <c r="U220" s="53">
        <f>WORKDAY(LotTracker[[#This Row],[Planned Receipt]],3,)</f>
        <v>44271</v>
      </c>
      <c r="V220" s="79" t="s">
        <v>722</v>
      </c>
      <c r="W220" s="79" t="s">
        <v>782</v>
      </c>
      <c r="X220" s="79">
        <f>WORKDAY(LotTracker[[#This Row],[RECEIVED]],1)</f>
        <v>44326</v>
      </c>
      <c r="Y220" s="79"/>
      <c r="Z220" s="86"/>
      <c r="AA220" s="65">
        <f>NETWORKDAYS(LotTracker[[#This Row],[Contract Date]],LotTracker[[#This Row],[Actual]])-1</f>
        <v>26</v>
      </c>
      <c r="AB220" s="65">
        <f>NETWORKDAYS(LotTracker[[#This Row],[Eng. Sent]],LotTracker[[#This Row],[Actual Receipt]])</f>
        <v>5</v>
      </c>
      <c r="AC220" s="65">
        <f>NETWORKDAYS(LotTracker[[#This Row],[Plat Sent]],LotTracker[[#This Row],[Actual Receipt2]])</f>
        <v>0</v>
      </c>
      <c r="AD220" s="65">
        <f>NETWORKDAYS(LotTracker[[#This Row],[Contract Date]],LotTracker[[#This Row],[Actual Submit]])-1</f>
        <v>36</v>
      </c>
      <c r="AE220" s="65">
        <f>NETWORKDAYS(LotTracker[[#This Row],[Actual Submit]],LotTracker[[#This Row],[RECEIVED]])</f>
        <v>18</v>
      </c>
      <c r="AF220" s="65">
        <f>NETWORKDAYS(LotTracker[[#This Row],[Contract Date]],LotTracker[[#This Row],[RECEIVED]])</f>
        <v>54</v>
      </c>
    </row>
    <row r="221" spans="1:32" s="4" customFormat="1" ht="17" hidden="1" x14ac:dyDescent="0.2">
      <c r="A221" s="34" t="s">
        <v>50</v>
      </c>
      <c r="B221" s="40" t="s">
        <v>51</v>
      </c>
      <c r="C221" s="11" t="s">
        <v>425</v>
      </c>
      <c r="D221" s="137" t="s">
        <v>344</v>
      </c>
      <c r="E221" s="4" t="s">
        <v>345</v>
      </c>
      <c r="F221" s="4" t="s">
        <v>346</v>
      </c>
      <c r="G221" s="41" t="s">
        <v>783</v>
      </c>
      <c r="H221" s="40" t="s">
        <v>109</v>
      </c>
      <c r="I221" s="29">
        <f>WORKDAY(LotTracker[[#This Row],[Contract Date]],2,)</f>
        <v>44257</v>
      </c>
      <c r="J221" s="20" t="s">
        <v>784</v>
      </c>
      <c r="K221" s="47">
        <v>300</v>
      </c>
      <c r="L221" s="58"/>
      <c r="M221" s="20" t="s">
        <v>785</v>
      </c>
      <c r="N221" s="29">
        <f>WORKDAY(LotTracker[[#This Row],[Draft Deadline]],10,)</f>
        <v>44271</v>
      </c>
      <c r="O221" s="36" t="s">
        <v>777</v>
      </c>
      <c r="P221" s="40"/>
      <c r="Q221" s="19"/>
      <c r="R221" s="29">
        <f>WORKDAY(LotTracker[[#This Row],[Draft Deadline]],10,)</f>
        <v>44271</v>
      </c>
      <c r="S221" s="36"/>
      <c r="U221" s="53">
        <f>WORKDAY(LotTracker[[#This Row],[Planned Receipt]],3,)</f>
        <v>44274</v>
      </c>
      <c r="V221" s="79" t="s">
        <v>786</v>
      </c>
      <c r="W221" s="79" t="s">
        <v>787</v>
      </c>
      <c r="X221" s="79">
        <f>WORKDAY(LotTracker[[#This Row],[RECEIVED]],1)</f>
        <v>44330</v>
      </c>
      <c r="Y221" s="79"/>
      <c r="Z221" s="86" t="s">
        <v>788</v>
      </c>
      <c r="AA221" s="65">
        <f>NETWORKDAYS(LotTracker[[#This Row],[Contract Date]],LotTracker[[#This Row],[Actual]])-1</f>
        <v>25</v>
      </c>
      <c r="AB221" s="65">
        <f>NETWORKDAYS(LotTracker[[#This Row],[Eng. Sent]],LotTracker[[#This Row],[Actual Receipt]])</f>
        <v>5</v>
      </c>
      <c r="AC221" s="65">
        <f>NETWORKDAYS(LotTracker[[#This Row],[Plat Sent]],LotTracker[[#This Row],[Actual Receipt2]])</f>
        <v>0</v>
      </c>
      <c r="AD221" s="65">
        <f>NETWORKDAYS(LotTracker[[#This Row],[Contract Date]],LotTracker[[#This Row],[Actual Submit]])-1</f>
        <v>35</v>
      </c>
      <c r="AE221" s="65">
        <f>NETWORKDAYS(LotTracker[[#This Row],[Actual Submit]],LotTracker[[#This Row],[RECEIVED]])</f>
        <v>19</v>
      </c>
      <c r="AF221" s="65">
        <f>NETWORKDAYS(LotTracker[[#This Row],[Contract Date]],LotTracker[[#This Row],[RECEIVED]])</f>
        <v>54</v>
      </c>
    </row>
    <row r="222" spans="1:32" s="4" customFormat="1" ht="17" hidden="1" x14ac:dyDescent="0.2">
      <c r="A222" s="34" t="s">
        <v>50</v>
      </c>
      <c r="B222" s="40" t="s">
        <v>364</v>
      </c>
      <c r="C222" s="11" t="s">
        <v>477</v>
      </c>
      <c r="D222" s="137" t="s">
        <v>789</v>
      </c>
      <c r="E222" s="4" t="s">
        <v>345</v>
      </c>
      <c r="F222" s="4" t="s">
        <v>208</v>
      </c>
      <c r="G222" s="41" t="s">
        <v>783</v>
      </c>
      <c r="H222" s="40" t="s">
        <v>109</v>
      </c>
      <c r="I222" s="29">
        <f>WORKDAY(LotTracker[[#This Row],[Contract Date]],2,)</f>
        <v>44257</v>
      </c>
      <c r="J222" s="20" t="s">
        <v>790</v>
      </c>
      <c r="K222" s="47">
        <v>300</v>
      </c>
      <c r="L222" s="58"/>
      <c r="M222" s="20" t="s">
        <v>791</v>
      </c>
      <c r="N222" s="29">
        <f>WORKDAY(LotTracker[[#This Row],[Draft Deadline]],10,)</f>
        <v>44271</v>
      </c>
      <c r="O222" s="36" t="s">
        <v>792</v>
      </c>
      <c r="P222" s="40"/>
      <c r="Q222" s="19"/>
      <c r="R222" s="29">
        <f>WORKDAY(LotTracker[[#This Row],[Draft Deadline]],10,)</f>
        <v>44271</v>
      </c>
      <c r="S222" s="36"/>
      <c r="U222" s="53">
        <f>WORKDAY(LotTracker[[#This Row],[Planned Receipt]],3,)</f>
        <v>44274</v>
      </c>
      <c r="V222" s="79" t="s">
        <v>787</v>
      </c>
      <c r="W222" s="79" t="s">
        <v>793</v>
      </c>
      <c r="X222" s="79">
        <f>WORKDAY(LotTracker[[#This Row],[RECEIVED]],1)</f>
        <v>44364</v>
      </c>
      <c r="Y222" s="79"/>
      <c r="Z222" s="86" t="s">
        <v>794</v>
      </c>
      <c r="AA222" s="65">
        <f>NETWORKDAYS(LotTracker[[#This Row],[Contract Date]],LotTracker[[#This Row],[Actual]])-1</f>
        <v>11</v>
      </c>
      <c r="AB222" s="65">
        <f>NETWORKDAYS(LotTracker[[#This Row],[Eng. Sent]],LotTracker[[#This Row],[Actual Receipt]])</f>
        <v>39</v>
      </c>
      <c r="AC222" s="65">
        <f>NETWORKDAYS(LotTracker[[#This Row],[Plat Sent]],LotTracker[[#This Row],[Actual Receipt2]])</f>
        <v>0</v>
      </c>
      <c r="AD222" s="65">
        <f>NETWORKDAYS(LotTracker[[#This Row],[Contract Date]],LotTracker[[#This Row],[Actual Submit]])-1</f>
        <v>53</v>
      </c>
      <c r="AE222" s="65">
        <f>NETWORKDAYS(LotTracker[[#This Row],[Actual Submit]],LotTracker[[#This Row],[RECEIVED]])</f>
        <v>25</v>
      </c>
      <c r="AF222" s="65">
        <f>NETWORKDAYS(LotTracker[[#This Row],[Contract Date]],LotTracker[[#This Row],[RECEIVED]])</f>
        <v>78</v>
      </c>
    </row>
    <row r="223" spans="1:32" s="4" customFormat="1" ht="17" hidden="1" x14ac:dyDescent="0.2">
      <c r="A223" s="34" t="s">
        <v>50</v>
      </c>
      <c r="B223" s="40" t="s">
        <v>640</v>
      </c>
      <c r="C223" s="11" t="s">
        <v>152</v>
      </c>
      <c r="D223" s="137" t="s">
        <v>308</v>
      </c>
      <c r="E223" s="4" t="s">
        <v>503</v>
      </c>
      <c r="F223" s="4" t="s">
        <v>346</v>
      </c>
      <c r="G223" s="41" t="s">
        <v>710</v>
      </c>
      <c r="H223" s="40" t="s">
        <v>109</v>
      </c>
      <c r="I223" s="29">
        <f>WORKDAY(LotTracker[[#This Row],[Contract Date]],2,)</f>
        <v>44263</v>
      </c>
      <c r="J223" s="20" t="s">
        <v>732</v>
      </c>
      <c r="K223" s="47">
        <v>240</v>
      </c>
      <c r="L223" s="58"/>
      <c r="M223" s="20" t="s">
        <v>564</v>
      </c>
      <c r="N223" s="29">
        <f>WORKDAY(LotTracker[[#This Row],[Draft Deadline]],10,)</f>
        <v>44277</v>
      </c>
      <c r="O223" s="36" t="s">
        <v>795</v>
      </c>
      <c r="P223" s="40"/>
      <c r="Q223" s="19"/>
      <c r="R223" s="29">
        <f>WORKDAY(LotTracker[[#This Row],[Draft Deadline]],10,)</f>
        <v>44277</v>
      </c>
      <c r="S223" s="36"/>
      <c r="U223" s="53">
        <f>WORKDAY(LotTracker[[#This Row],[Planned Receipt]],3,)</f>
        <v>44280</v>
      </c>
      <c r="V223" s="79" t="s">
        <v>796</v>
      </c>
      <c r="W223" s="79" t="s">
        <v>797</v>
      </c>
      <c r="X223" s="79">
        <f>WORKDAY(LotTracker[[#This Row],[RECEIVED]],1)</f>
        <v>44344</v>
      </c>
      <c r="Y223" s="79"/>
      <c r="Z223" s="86" t="s">
        <v>700</v>
      </c>
      <c r="AA223" s="65">
        <f>NETWORKDAYS(LotTracker[[#This Row],[Contract Date]],LotTracker[[#This Row],[Actual]])-1</f>
        <v>20</v>
      </c>
      <c r="AB223" s="65">
        <f>NETWORKDAYS(LotTracker[[#This Row],[Eng. Sent]],LotTracker[[#This Row],[Actual Receipt]])</f>
        <v>5</v>
      </c>
      <c r="AC223" s="65">
        <f>NETWORKDAYS(LotTracker[[#This Row],[Plat Sent]],LotTracker[[#This Row],[Actual Receipt2]])</f>
        <v>0</v>
      </c>
      <c r="AD223" s="65">
        <f>NETWORKDAYS(LotTracker[[#This Row],[Contract Date]],LotTracker[[#This Row],[Actual Submit]])-1</f>
        <v>34</v>
      </c>
      <c r="AE223" s="65">
        <f>NETWORKDAYS(LotTracker[[#This Row],[Actual Submit]],LotTracker[[#This Row],[RECEIVED]])</f>
        <v>27</v>
      </c>
      <c r="AF223" s="65">
        <f>NETWORKDAYS(LotTracker[[#This Row],[Contract Date]],LotTracker[[#This Row],[RECEIVED]])</f>
        <v>61</v>
      </c>
    </row>
    <row r="224" spans="1:32" s="4" customFormat="1" ht="17" hidden="1" x14ac:dyDescent="0.2">
      <c r="A224" s="34" t="s">
        <v>50</v>
      </c>
      <c r="B224" s="40" t="s">
        <v>364</v>
      </c>
      <c r="C224" s="11" t="s">
        <v>477</v>
      </c>
      <c r="D224" s="137" t="s">
        <v>798</v>
      </c>
      <c r="E224" s="4" t="s">
        <v>261</v>
      </c>
      <c r="F224" s="4" t="s">
        <v>66</v>
      </c>
      <c r="G224" s="41" t="s">
        <v>757</v>
      </c>
      <c r="H224" s="40" t="s">
        <v>109</v>
      </c>
      <c r="I224" s="29">
        <f>WORKDAY(LotTracker[[#This Row],[Contract Date]],2,)</f>
        <v>44265</v>
      </c>
      <c r="J224" s="20" t="s">
        <v>564</v>
      </c>
      <c r="K224" s="47">
        <v>300</v>
      </c>
      <c r="L224" s="58"/>
      <c r="M224" s="20" t="s">
        <v>785</v>
      </c>
      <c r="N224" s="29">
        <f>WORKDAY(LotTracker[[#This Row],[Draft Deadline]],10,)</f>
        <v>44279</v>
      </c>
      <c r="O224" s="36" t="s">
        <v>787</v>
      </c>
      <c r="P224" s="40"/>
      <c r="Q224" s="19"/>
      <c r="R224" s="29">
        <f>WORKDAY(LotTracker[[#This Row],[Draft Deadline]],10,)</f>
        <v>44279</v>
      </c>
      <c r="S224" s="36"/>
      <c r="U224" s="53">
        <f>WORKDAY(LotTracker[[#This Row],[Planned Receipt]],3,)</f>
        <v>44284</v>
      </c>
      <c r="V224" s="79" t="s">
        <v>799</v>
      </c>
      <c r="W224" s="79" t="s">
        <v>800</v>
      </c>
      <c r="X224" s="79">
        <f>WORKDAY(LotTracker[[#This Row],[RECEIVED]],1)</f>
        <v>44376</v>
      </c>
      <c r="Y224" s="79"/>
      <c r="Z224" s="86" t="s">
        <v>801</v>
      </c>
      <c r="AA224" s="65">
        <f>NETWORKDAYS(LotTracker[[#This Row],[Contract Date]],LotTracker[[#This Row],[Actual]])-1</f>
        <v>19</v>
      </c>
      <c r="AB224" s="65">
        <f>NETWORKDAYS(LotTracker[[#This Row],[Eng. Sent]],LotTracker[[#This Row],[Actual Receipt]])</f>
        <v>28</v>
      </c>
      <c r="AC224" s="65">
        <f>NETWORKDAYS(LotTracker[[#This Row],[Plat Sent]],LotTracker[[#This Row],[Actual Receipt2]])</f>
        <v>0</v>
      </c>
      <c r="AD224" s="65">
        <f>NETWORKDAYS(LotTracker[[#This Row],[Contract Date]],LotTracker[[#This Row],[Actual Submit]])-1</f>
        <v>50</v>
      </c>
      <c r="AE224" s="65">
        <f>NETWORKDAYS(LotTracker[[#This Row],[Actual Submit]],LotTracker[[#This Row],[RECEIVED]])</f>
        <v>31</v>
      </c>
      <c r="AF224" s="65">
        <f>NETWORKDAYS(LotTracker[[#This Row],[Contract Date]],LotTracker[[#This Row],[RECEIVED]])</f>
        <v>81</v>
      </c>
    </row>
    <row r="225" spans="1:32" s="4" customFormat="1" ht="17" hidden="1" x14ac:dyDescent="0.2">
      <c r="A225" s="34" t="s">
        <v>50</v>
      </c>
      <c r="B225" s="40" t="s">
        <v>364</v>
      </c>
      <c r="C225" s="11" t="s">
        <v>477</v>
      </c>
      <c r="D225" s="137" t="s">
        <v>802</v>
      </c>
      <c r="E225" s="4" t="s">
        <v>261</v>
      </c>
      <c r="F225" s="4" t="s">
        <v>75</v>
      </c>
      <c r="G225" s="41" t="s">
        <v>750</v>
      </c>
      <c r="H225" s="40" t="s">
        <v>109</v>
      </c>
      <c r="I225" s="29">
        <f>WORKDAY(LotTracker[[#This Row],[Contract Date]],2,)</f>
        <v>44270</v>
      </c>
      <c r="J225" s="20" t="s">
        <v>803</v>
      </c>
      <c r="K225" s="47">
        <v>300</v>
      </c>
      <c r="L225" s="58"/>
      <c r="M225" s="20" t="s">
        <v>785</v>
      </c>
      <c r="N225" s="29">
        <f>WORKDAY(LotTracker[[#This Row],[Draft Deadline]],10,)</f>
        <v>44284</v>
      </c>
      <c r="O225" s="36" t="s">
        <v>804</v>
      </c>
      <c r="P225" s="40"/>
      <c r="Q225" s="19"/>
      <c r="R225" s="29">
        <f>WORKDAY(LotTracker[[#This Row],[Draft Deadline]],10,)</f>
        <v>44284</v>
      </c>
      <c r="S225" s="36"/>
      <c r="U225" s="53">
        <f>WORKDAY(LotTracker[[#This Row],[Planned Receipt]],3,)</f>
        <v>44287</v>
      </c>
      <c r="V225" s="79" t="s">
        <v>805</v>
      </c>
      <c r="W225" s="79" t="s">
        <v>806</v>
      </c>
      <c r="X225" s="79">
        <f>WORKDAY(LotTracker[[#This Row],[RECEIVED]],1)</f>
        <v>44378</v>
      </c>
      <c r="Y225" s="79"/>
      <c r="Z225" s="86" t="s">
        <v>807</v>
      </c>
      <c r="AA225" s="65">
        <f>NETWORKDAYS(LotTracker[[#This Row],[Contract Date]],LotTracker[[#This Row],[Actual]])-1</f>
        <v>16</v>
      </c>
      <c r="AB225" s="65">
        <f>NETWORKDAYS(LotTracker[[#This Row],[Eng. Sent]],LotTracker[[#This Row],[Actual Receipt]])</f>
        <v>32</v>
      </c>
      <c r="AC225" s="65">
        <f>NETWORKDAYS(LotTracker[[#This Row],[Plat Sent]],LotTracker[[#This Row],[Actual Receipt2]])</f>
        <v>0</v>
      </c>
      <c r="AD225" s="65">
        <f>NETWORKDAYS(LotTracker[[#This Row],[Contract Date]],LotTracker[[#This Row],[Actual Submit]])-1</f>
        <v>50</v>
      </c>
      <c r="AE225" s="65">
        <f>NETWORKDAYS(LotTracker[[#This Row],[Actual Submit]],LotTracker[[#This Row],[RECEIVED]])</f>
        <v>30</v>
      </c>
      <c r="AF225" s="65">
        <f>NETWORKDAYS(LotTracker[[#This Row],[Contract Date]],LotTracker[[#This Row],[RECEIVED]])</f>
        <v>80</v>
      </c>
    </row>
    <row r="226" spans="1:32" s="4" customFormat="1" ht="17" hidden="1" x14ac:dyDescent="0.2">
      <c r="A226" s="34" t="s">
        <v>50</v>
      </c>
      <c r="B226" s="40" t="s">
        <v>364</v>
      </c>
      <c r="C226" s="11" t="s">
        <v>742</v>
      </c>
      <c r="D226" s="137" t="s">
        <v>808</v>
      </c>
      <c r="E226" s="4" t="s">
        <v>159</v>
      </c>
      <c r="F226" s="4" t="s">
        <v>75</v>
      </c>
      <c r="G226" s="41" t="s">
        <v>809</v>
      </c>
      <c r="H226" s="40" t="s">
        <v>109</v>
      </c>
      <c r="I226" s="29">
        <f>WORKDAY(LotTracker[[#This Row],[Contract Date]],2,)</f>
        <v>44278</v>
      </c>
      <c r="J226" s="20" t="s">
        <v>758</v>
      </c>
      <c r="K226" s="47">
        <v>480</v>
      </c>
      <c r="L226" s="58"/>
      <c r="M226" s="20" t="s">
        <v>810</v>
      </c>
      <c r="N226" s="29">
        <f>WORKDAY(LotTracker[[#This Row],[Draft Deadline]],10,)</f>
        <v>44292</v>
      </c>
      <c r="O226" s="36" t="s">
        <v>811</v>
      </c>
      <c r="P226" s="40"/>
      <c r="Q226" s="19"/>
      <c r="R226" s="29">
        <f>WORKDAY(LotTracker[[#This Row],[Draft Deadline]],10,)</f>
        <v>44292</v>
      </c>
      <c r="S226" s="36"/>
      <c r="U226" s="53">
        <f>WORKDAY(LotTracker[[#This Row],[Planned Receipt]],3,)</f>
        <v>44295</v>
      </c>
      <c r="V226" s="79" t="s">
        <v>812</v>
      </c>
      <c r="W226" s="79" t="s">
        <v>813</v>
      </c>
      <c r="X226" s="79">
        <f>WORKDAY(LotTracker[[#This Row],[RECEIVED]],1)</f>
        <v>44386</v>
      </c>
      <c r="Y226" s="79"/>
      <c r="Z226" s="86"/>
      <c r="AA226" s="65">
        <f>NETWORKDAYS(LotTracker[[#This Row],[Contract Date]],LotTracker[[#This Row],[Actual]])-1</f>
        <v>19</v>
      </c>
      <c r="AB226" s="65">
        <f>NETWORKDAYS(LotTracker[[#This Row],[Eng. Sent]],LotTracker[[#This Row],[Actual Receipt]])</f>
        <v>32</v>
      </c>
      <c r="AC226" s="65">
        <f>NETWORKDAYS(LotTracker[[#This Row],[Plat Sent]],LotTracker[[#This Row],[Actual Receipt2]])</f>
        <v>0</v>
      </c>
      <c r="AD226" s="65">
        <f>NETWORKDAYS(LotTracker[[#This Row],[Contract Date]],LotTracker[[#This Row],[Actual Submit]])-1</f>
        <v>55</v>
      </c>
      <c r="AE226" s="65">
        <f>NETWORKDAYS(LotTracker[[#This Row],[Actual Submit]],LotTracker[[#This Row],[RECEIVED]])</f>
        <v>24</v>
      </c>
      <c r="AF226" s="65">
        <f>NETWORKDAYS(LotTracker[[#This Row],[Contract Date]],LotTracker[[#This Row],[RECEIVED]])</f>
        <v>79</v>
      </c>
    </row>
    <row r="227" spans="1:32" s="4" customFormat="1" ht="34" hidden="1" x14ac:dyDescent="0.2">
      <c r="A227" s="34" t="s">
        <v>50</v>
      </c>
      <c r="B227" s="40" t="s">
        <v>559</v>
      </c>
      <c r="C227" s="11" t="s">
        <v>136</v>
      </c>
      <c r="D227" s="137" t="s">
        <v>510</v>
      </c>
      <c r="E227" s="4" t="s">
        <v>725</v>
      </c>
      <c r="F227" s="4" t="s">
        <v>726</v>
      </c>
      <c r="G227" s="41" t="s">
        <v>814</v>
      </c>
      <c r="H227" s="40" t="s">
        <v>109</v>
      </c>
      <c r="I227" s="29">
        <f>WORKDAY(LotTracker[[#This Row],[Contract Date]],2,)</f>
        <v>44279</v>
      </c>
      <c r="J227" s="20" t="s">
        <v>795</v>
      </c>
      <c r="K227" s="47">
        <v>300</v>
      </c>
      <c r="L227" s="58"/>
      <c r="M227" s="20" t="s">
        <v>815</v>
      </c>
      <c r="N227" s="29">
        <f>WORKDAY(LotTracker[[#This Row],[Draft Deadline]],10,)</f>
        <v>44293</v>
      </c>
      <c r="O227" s="36" t="s">
        <v>804</v>
      </c>
      <c r="P227" s="40"/>
      <c r="Q227" s="19"/>
      <c r="R227" s="29">
        <f>WORKDAY(LotTracker[[#This Row],[Draft Deadline]],10,)</f>
        <v>44293</v>
      </c>
      <c r="S227" s="36"/>
      <c r="U227" s="53">
        <f>WORKDAY(LotTracker[[#This Row],[Planned Receipt]],3,)</f>
        <v>44298</v>
      </c>
      <c r="V227" s="79" t="s">
        <v>816</v>
      </c>
      <c r="W227" s="79" t="s">
        <v>817</v>
      </c>
      <c r="X227" s="79">
        <f>WORKDAY(LotTracker[[#This Row],[RECEIVED]],1)</f>
        <v>44389</v>
      </c>
      <c r="Y227" s="79"/>
      <c r="Z227" s="86" t="s">
        <v>818</v>
      </c>
      <c r="AA227" s="65">
        <f>NETWORKDAYS(LotTracker[[#This Row],[Contract Date]],LotTracker[[#This Row],[Actual]])-1</f>
        <v>13</v>
      </c>
      <c r="AB227" s="65">
        <f>NETWORKDAYS(LotTracker[[#This Row],[Eng. Sent]],LotTracker[[#This Row],[Actual Receipt]])</f>
        <v>29</v>
      </c>
      <c r="AC227" s="65">
        <f>NETWORKDAYS(LotTracker[[#This Row],[Plat Sent]],LotTracker[[#This Row],[Actual Receipt2]])</f>
        <v>0</v>
      </c>
      <c r="AD227" s="65">
        <f>NETWORKDAYS(LotTracker[[#This Row],[Contract Date]],LotTracker[[#This Row],[Actual Submit]])-1</f>
        <v>44</v>
      </c>
      <c r="AE227" s="65">
        <f>NETWORKDAYS(LotTracker[[#This Row],[Actual Submit]],LotTracker[[#This Row],[RECEIVED]])</f>
        <v>36</v>
      </c>
      <c r="AF227" s="65">
        <f>NETWORKDAYS(LotTracker[[#This Row],[Contract Date]],LotTracker[[#This Row],[RECEIVED]])</f>
        <v>80</v>
      </c>
    </row>
    <row r="228" spans="1:32" s="4" customFormat="1" ht="34" hidden="1" x14ac:dyDescent="0.2">
      <c r="A228" s="34" t="s">
        <v>50</v>
      </c>
      <c r="B228" s="40" t="s">
        <v>559</v>
      </c>
      <c r="C228" s="11" t="s">
        <v>136</v>
      </c>
      <c r="D228" s="137" t="s">
        <v>395</v>
      </c>
      <c r="E228" s="4" t="s">
        <v>560</v>
      </c>
      <c r="F228" s="4" t="s">
        <v>66</v>
      </c>
      <c r="G228" s="41" t="s">
        <v>776</v>
      </c>
      <c r="H228" s="40" t="s">
        <v>109</v>
      </c>
      <c r="I228" s="29">
        <f>WORKDAY(LotTracker[[#This Row],[Contract Date]],2,)</f>
        <v>44284</v>
      </c>
      <c r="J228" s="20" t="s">
        <v>745</v>
      </c>
      <c r="K228" s="47">
        <v>360</v>
      </c>
      <c r="L228" s="58"/>
      <c r="M228" s="20" t="s">
        <v>745</v>
      </c>
      <c r="N228" s="29">
        <f>WORKDAY(LotTracker[[#This Row],[Draft Deadline]],10,)</f>
        <v>44298</v>
      </c>
      <c r="O228" s="36" t="s">
        <v>811</v>
      </c>
      <c r="P228" s="40"/>
      <c r="Q228" s="19"/>
      <c r="R228" s="29">
        <f>WORKDAY(LotTracker[[#This Row],[Draft Deadline]],10,)</f>
        <v>44298</v>
      </c>
      <c r="S228" s="36"/>
      <c r="U228" s="53">
        <f>WORKDAY(LotTracker[[#This Row],[Planned Receipt]],3,)</f>
        <v>44301</v>
      </c>
      <c r="V228" s="79" t="s">
        <v>812</v>
      </c>
      <c r="W228" s="79" t="s">
        <v>819</v>
      </c>
      <c r="X228" s="79">
        <f>WORKDAY(LotTracker[[#This Row],[RECEIVED]],1)</f>
        <v>44392</v>
      </c>
      <c r="Y228" s="79"/>
      <c r="Z228" s="86" t="s">
        <v>820</v>
      </c>
      <c r="AA228" s="65">
        <f>NETWORKDAYS(LotTracker[[#This Row],[Contract Date]],LotTracker[[#This Row],[Actual]])-1</f>
        <v>22</v>
      </c>
      <c r="AB228" s="65">
        <f>NETWORKDAYS(LotTracker[[#This Row],[Eng. Sent]],LotTracker[[#This Row],[Actual Receipt]])</f>
        <v>28</v>
      </c>
      <c r="AC228" s="65">
        <f>NETWORKDAYS(LotTracker[[#This Row],[Plat Sent]],LotTracker[[#This Row],[Actual Receipt2]])</f>
        <v>0</v>
      </c>
      <c r="AD228" s="65">
        <f>NETWORKDAYS(LotTracker[[#This Row],[Contract Date]],LotTracker[[#This Row],[Actual Submit]])-1</f>
        <v>52</v>
      </c>
      <c r="AE228" s="65">
        <f>NETWORKDAYS(LotTracker[[#This Row],[Actual Submit]],LotTracker[[#This Row],[RECEIVED]])</f>
        <v>28</v>
      </c>
      <c r="AF228" s="65">
        <f>NETWORKDAYS(LotTracker[[#This Row],[Contract Date]],LotTracker[[#This Row],[RECEIVED]])</f>
        <v>80</v>
      </c>
    </row>
    <row r="229" spans="1:32" s="4" customFormat="1" ht="17" hidden="1" x14ac:dyDescent="0.2">
      <c r="A229" s="34" t="s">
        <v>50</v>
      </c>
      <c r="B229" s="40" t="s">
        <v>51</v>
      </c>
      <c r="C229" s="11" t="s">
        <v>152</v>
      </c>
      <c r="D229" s="137" t="s">
        <v>386</v>
      </c>
      <c r="E229" s="4" t="s">
        <v>58</v>
      </c>
      <c r="F229" s="4" t="s">
        <v>75</v>
      </c>
      <c r="G229" s="41" t="s">
        <v>776</v>
      </c>
      <c r="H229" s="40" t="s">
        <v>109</v>
      </c>
      <c r="I229" s="29">
        <f>WORKDAY(LotTracker[[#This Row],[Contract Date]],2,)</f>
        <v>44284</v>
      </c>
      <c r="J229" s="20" t="s">
        <v>816</v>
      </c>
      <c r="K229" s="47">
        <v>480</v>
      </c>
      <c r="L229" s="58"/>
      <c r="M229" s="20" t="s">
        <v>766</v>
      </c>
      <c r="N229" s="29">
        <f>WORKDAY(LotTracker[[#This Row],[Draft Deadline]],10,)</f>
        <v>44298</v>
      </c>
      <c r="O229" s="36" t="s">
        <v>812</v>
      </c>
      <c r="P229" s="40"/>
      <c r="Q229" s="19"/>
      <c r="R229" s="29">
        <f>WORKDAY(LotTracker[[#This Row],[Draft Deadline]],10,)</f>
        <v>44298</v>
      </c>
      <c r="S229" s="36"/>
      <c r="U229" s="79">
        <f>WORKDAY(LotTracker[[#This Row],[Planned Receipt]],3,)</f>
        <v>44301</v>
      </c>
      <c r="V229" s="79" t="s">
        <v>821</v>
      </c>
      <c r="W229" s="79" t="s">
        <v>822</v>
      </c>
      <c r="X229" s="79">
        <f>WORKDAY(LotTracker[[#This Row],[RECEIVED]],1)</f>
        <v>44379</v>
      </c>
      <c r="Y229" s="79"/>
      <c r="Z229" s="89"/>
      <c r="AA229" s="83">
        <f>NETWORKDAYS(LotTracker[[#This Row],[Contract Date]],LotTracker[[#This Row],[Actual]])-1</f>
        <v>41</v>
      </c>
      <c r="AB229" s="65">
        <f>NETWORKDAYS(LotTracker[[#This Row],[Eng. Sent]],LotTracker[[#This Row],[Actual Receipt]])</f>
        <v>10</v>
      </c>
      <c r="AC229" s="65">
        <f>NETWORKDAYS(LotTracker[[#This Row],[Plat Sent]],LotTracker[[#This Row],[Actual Receipt2]])</f>
        <v>0</v>
      </c>
      <c r="AD229" s="65">
        <f>NETWORKDAYS(LotTracker[[#This Row],[Contract Date]],LotTracker[[#This Row],[Actual Submit]])-1</f>
        <v>53</v>
      </c>
      <c r="AE229" s="65">
        <f>NETWORKDAYS(LotTracker[[#This Row],[Actual Submit]],LotTracker[[#This Row],[RECEIVED]])</f>
        <v>18</v>
      </c>
      <c r="AF229" s="65">
        <f>NETWORKDAYS(LotTracker[[#This Row],[Contract Date]],LotTracker[[#This Row],[RECEIVED]])</f>
        <v>71</v>
      </c>
    </row>
    <row r="230" spans="1:32" s="4" customFormat="1" ht="17" hidden="1" x14ac:dyDescent="0.2">
      <c r="A230" s="34" t="s">
        <v>50</v>
      </c>
      <c r="B230" s="40" t="s">
        <v>364</v>
      </c>
      <c r="C230" s="11" t="s">
        <v>477</v>
      </c>
      <c r="D230" s="137" t="s">
        <v>823</v>
      </c>
      <c r="E230" s="4" t="s">
        <v>345</v>
      </c>
      <c r="F230" s="4" t="s">
        <v>824</v>
      </c>
      <c r="G230" s="41" t="s">
        <v>825</v>
      </c>
      <c r="H230" s="40" t="s">
        <v>109</v>
      </c>
      <c r="I230" s="29">
        <f>WORKDAY(LotTracker[[#This Row],[Contract Date]],2,)</f>
        <v>44299</v>
      </c>
      <c r="J230" s="20" t="s">
        <v>826</v>
      </c>
      <c r="K230" s="47">
        <v>300</v>
      </c>
      <c r="L230" s="58"/>
      <c r="M230" s="20" t="s">
        <v>782</v>
      </c>
      <c r="N230" s="29">
        <f>WORKDAY(LotTracker[[#This Row],[Draft Deadline]],10,)</f>
        <v>44313</v>
      </c>
      <c r="O230" s="36" t="s">
        <v>827</v>
      </c>
      <c r="P230" s="40"/>
      <c r="Q230" s="19"/>
      <c r="R230" s="29">
        <f>WORKDAY(LotTracker[[#This Row],[Draft Deadline]],10,)</f>
        <v>44313</v>
      </c>
      <c r="S230" s="36"/>
      <c r="U230" s="53">
        <f>WORKDAY(LotTracker[[#This Row],[Planned Receipt]],3,)</f>
        <v>44316</v>
      </c>
      <c r="V230" s="79" t="s">
        <v>827</v>
      </c>
      <c r="W230" s="79" t="s">
        <v>828</v>
      </c>
      <c r="X230" s="79">
        <f>WORKDAY(LotTracker[[#This Row],[RECEIVED]],1)</f>
        <v>44397</v>
      </c>
      <c r="Y230" s="79"/>
      <c r="Z230" s="86"/>
      <c r="AA230" s="65">
        <f>NETWORKDAYS(LotTracker[[#This Row],[Contract Date]],LotTracker[[#This Row],[Actual]])-1</f>
        <v>14</v>
      </c>
      <c r="AB230" s="65">
        <f>NETWORKDAYS(LotTracker[[#This Row],[Eng. Sent]],LotTracker[[#This Row],[Actual Receipt]])</f>
        <v>31</v>
      </c>
      <c r="AC230" s="65">
        <f>NETWORKDAYS(LotTracker[[#This Row],[Plat Sent]],LotTracker[[#This Row],[Actual Receipt2]])</f>
        <v>0</v>
      </c>
      <c r="AD230" s="65">
        <f>NETWORKDAYS(LotTracker[[#This Row],[Contract Date]],LotTracker[[#This Row],[Actual Submit]])-1</f>
        <v>49</v>
      </c>
      <c r="AE230" s="65">
        <f>NETWORKDAYS(LotTracker[[#This Row],[Actual Submit]],LotTracker[[#This Row],[RECEIVED]])</f>
        <v>22</v>
      </c>
      <c r="AF230" s="65">
        <f>NETWORKDAYS(LotTracker[[#This Row],[Contract Date]],LotTracker[[#This Row],[RECEIVED]])</f>
        <v>71</v>
      </c>
    </row>
    <row r="231" spans="1:32" s="4" customFormat="1" ht="17" hidden="1" x14ac:dyDescent="0.2">
      <c r="A231" s="34" t="s">
        <v>50</v>
      </c>
      <c r="B231" s="40" t="s">
        <v>364</v>
      </c>
      <c r="C231" s="11" t="s">
        <v>477</v>
      </c>
      <c r="D231" s="137" t="s">
        <v>829</v>
      </c>
      <c r="E231" s="4" t="s">
        <v>159</v>
      </c>
      <c r="F231" s="4" t="s">
        <v>75</v>
      </c>
      <c r="G231" s="41" t="s">
        <v>825</v>
      </c>
      <c r="H231" s="40" t="s">
        <v>109</v>
      </c>
      <c r="I231" s="29">
        <f>WORKDAY(LotTracker[[#This Row],[Contract Date]],2,)</f>
        <v>44299</v>
      </c>
      <c r="J231" s="20" t="s">
        <v>782</v>
      </c>
      <c r="K231" s="47">
        <v>300</v>
      </c>
      <c r="L231" s="58"/>
      <c r="M231" s="20" t="s">
        <v>707</v>
      </c>
      <c r="N231" s="29">
        <f>WORKDAY(LotTracker[[#This Row],[Draft Deadline]],10,)</f>
        <v>44313</v>
      </c>
      <c r="O231" s="36" t="s">
        <v>830</v>
      </c>
      <c r="P231" s="40"/>
      <c r="Q231" s="19"/>
      <c r="R231" s="29">
        <f>WORKDAY(LotTracker[[#This Row],[Draft Deadline]],10,)</f>
        <v>44313</v>
      </c>
      <c r="S231" s="36"/>
      <c r="U231" s="53">
        <f>WORKDAY(LotTracker[[#This Row],[Planned Receipt]],3,)</f>
        <v>44316</v>
      </c>
      <c r="V231" s="79" t="s">
        <v>831</v>
      </c>
      <c r="W231" s="79" t="s">
        <v>832</v>
      </c>
      <c r="X231" s="79">
        <f>WORKDAY(LotTracker[[#This Row],[RECEIVED]],1)</f>
        <v>44399</v>
      </c>
      <c r="Y231" s="79"/>
      <c r="Z231" s="86" t="s">
        <v>700</v>
      </c>
      <c r="AA231" s="65">
        <f>NETWORKDAYS(LotTracker[[#This Row],[Contract Date]],LotTracker[[#This Row],[Actual]])-1</f>
        <v>19</v>
      </c>
      <c r="AB231" s="65">
        <f>NETWORKDAYS(LotTracker[[#This Row],[Eng. Sent]],LotTracker[[#This Row],[Actual Receipt]])</f>
        <v>20</v>
      </c>
      <c r="AC231" s="65">
        <f>NETWORKDAYS(LotTracker[[#This Row],[Plat Sent]],LotTracker[[#This Row],[Actual Receipt2]])</f>
        <v>0</v>
      </c>
      <c r="AD231" s="65">
        <f>NETWORKDAYS(LotTracker[[#This Row],[Contract Date]],LotTracker[[#This Row],[Actual Submit]])-1</f>
        <v>45</v>
      </c>
      <c r="AE231" s="65">
        <f>NETWORKDAYS(LotTracker[[#This Row],[Actual Submit]],LotTracker[[#This Row],[RECEIVED]])</f>
        <v>28</v>
      </c>
      <c r="AF231" s="65">
        <f>NETWORKDAYS(LotTracker[[#This Row],[Contract Date]],LotTracker[[#This Row],[RECEIVED]])</f>
        <v>73</v>
      </c>
    </row>
    <row r="232" spans="1:32" s="4" customFormat="1" ht="17" hidden="1" x14ac:dyDescent="0.2">
      <c r="A232" s="34" t="s">
        <v>50</v>
      </c>
      <c r="B232" s="40" t="s">
        <v>51</v>
      </c>
      <c r="C232" s="11" t="s">
        <v>425</v>
      </c>
      <c r="D232" s="137" t="s">
        <v>623</v>
      </c>
      <c r="E232" s="4" t="s">
        <v>159</v>
      </c>
      <c r="F232" s="4" t="s">
        <v>160</v>
      </c>
      <c r="G232" s="41" t="s">
        <v>833</v>
      </c>
      <c r="H232" s="40" t="s">
        <v>109</v>
      </c>
      <c r="I232" s="29">
        <f>WORKDAY(LotTracker[[#This Row],[Contract Date]],2,)</f>
        <v>44313</v>
      </c>
      <c r="J232" s="20" t="s">
        <v>766</v>
      </c>
      <c r="K232" s="47">
        <v>180</v>
      </c>
      <c r="L232" s="58"/>
      <c r="M232" s="20" t="s">
        <v>766</v>
      </c>
      <c r="N232" s="29">
        <f>WORKDAY(LotTracker[[#This Row],[Draft Deadline]],10,)</f>
        <v>44327</v>
      </c>
      <c r="O232" s="36" t="s">
        <v>834</v>
      </c>
      <c r="P232" s="40"/>
      <c r="Q232" s="19"/>
      <c r="R232" s="29">
        <f>WORKDAY(LotTracker[[#This Row],[Draft Deadline]],10,)</f>
        <v>44327</v>
      </c>
      <c r="S232" s="36"/>
      <c r="U232" s="53">
        <f>WORKDAY(LotTracker[[#This Row],[Planned Receipt]],3,)</f>
        <v>44330</v>
      </c>
      <c r="V232" s="79" t="s">
        <v>811</v>
      </c>
      <c r="W232" s="79" t="s">
        <v>800</v>
      </c>
      <c r="X232" s="79">
        <f>WORKDAY(LotTracker[[#This Row],[RECEIVED]],1)</f>
        <v>44376</v>
      </c>
      <c r="Y232" s="79"/>
      <c r="Z232" s="86"/>
      <c r="AA232" s="65">
        <f>NETWORKDAYS(LotTracker[[#This Row],[Contract Date]],LotTracker[[#This Row],[Actual]])-1</f>
        <v>21</v>
      </c>
      <c r="AB232" s="65">
        <f>NETWORKDAYS(LotTracker[[#This Row],[Eng. Sent]],LotTracker[[#This Row],[Actual Receipt]])</f>
        <v>6</v>
      </c>
      <c r="AC232" s="65">
        <f>NETWORKDAYS(LotTracker[[#This Row],[Plat Sent]],LotTracker[[#This Row],[Actual Receipt2]])</f>
        <v>0</v>
      </c>
      <c r="AD232" s="65">
        <f>NETWORKDAYS(LotTracker[[#This Row],[Contract Date]],LotTracker[[#This Row],[Actual Submit]])-1</f>
        <v>27</v>
      </c>
      <c r="AE232" s="65">
        <f>NETWORKDAYS(LotTracker[[#This Row],[Actual Submit]],LotTracker[[#This Row],[RECEIVED]])</f>
        <v>19</v>
      </c>
      <c r="AF232" s="65">
        <f>NETWORKDAYS(LotTracker[[#This Row],[Contract Date]],LotTracker[[#This Row],[RECEIVED]])</f>
        <v>46</v>
      </c>
    </row>
    <row r="233" spans="1:32" s="4" customFormat="1" ht="17" hidden="1" x14ac:dyDescent="0.2">
      <c r="A233" s="34" t="s">
        <v>50</v>
      </c>
      <c r="B233" s="40" t="s">
        <v>135</v>
      </c>
      <c r="C233" s="11" t="s">
        <v>136</v>
      </c>
      <c r="D233" s="137" t="s">
        <v>835</v>
      </c>
      <c r="E233" s="4" t="s">
        <v>503</v>
      </c>
      <c r="F233" s="4" t="s">
        <v>346</v>
      </c>
      <c r="G233" s="41" t="s">
        <v>836</v>
      </c>
      <c r="H233" s="40" t="s">
        <v>109</v>
      </c>
      <c r="I233" s="29">
        <f>WORKDAY(LotTracker[[#This Row],[Contract Date]],2,)</f>
        <v>44313</v>
      </c>
      <c r="J233" s="20" t="s">
        <v>837</v>
      </c>
      <c r="K233" s="47">
        <v>300</v>
      </c>
      <c r="L233" s="58"/>
      <c r="M233" s="20" t="s">
        <v>707</v>
      </c>
      <c r="N233" s="29">
        <f>WORKDAY(LotTracker[[#This Row],[Draft Deadline]],10,)</f>
        <v>44327</v>
      </c>
      <c r="O233" s="36" t="s">
        <v>838</v>
      </c>
      <c r="P233" s="40"/>
      <c r="Q233" s="19"/>
      <c r="R233" s="29">
        <f>WORKDAY(LotTracker[[#This Row],[Draft Deadline]],10,)</f>
        <v>44327</v>
      </c>
      <c r="S233" s="36"/>
      <c r="U233" s="53">
        <f>WORKDAY(LotTracker[[#This Row],[Planned Receipt]],3,)</f>
        <v>44330</v>
      </c>
      <c r="V233" s="79" t="s">
        <v>804</v>
      </c>
      <c r="W233" s="79" t="s">
        <v>806</v>
      </c>
      <c r="X233" s="79">
        <f>WORKDAY(LotTracker[[#This Row],[RECEIVED]],1)</f>
        <v>44378</v>
      </c>
      <c r="Y233" s="79"/>
      <c r="Z233" s="86" t="s">
        <v>839</v>
      </c>
      <c r="AA233" s="65">
        <f>NETWORKDAYS(LotTracker[[#This Row],[Contract Date]],LotTracker[[#This Row],[Actual]])-1</f>
        <v>12</v>
      </c>
      <c r="AB233" s="65">
        <f>NETWORKDAYS(LotTracker[[#This Row],[Eng. Sent]],LotTracker[[#This Row],[Actual Receipt]])</f>
        <v>3</v>
      </c>
      <c r="AC233" s="65">
        <f>NETWORKDAYS(LotTracker[[#This Row],[Plat Sent]],LotTracker[[#This Row],[Actual Receipt2]])</f>
        <v>0</v>
      </c>
      <c r="AD233" s="65">
        <f>NETWORKDAYS(LotTracker[[#This Row],[Contract Date]],LotTracker[[#This Row],[Actual Submit]])-1</f>
        <v>17</v>
      </c>
      <c r="AE233" s="65">
        <f>NETWORKDAYS(LotTracker[[#This Row],[Actual Submit]],LotTracker[[#This Row],[RECEIVED]])</f>
        <v>31</v>
      </c>
      <c r="AF233" s="65">
        <f>NETWORKDAYS(LotTracker[[#This Row],[Contract Date]],LotTracker[[#This Row],[RECEIVED]])</f>
        <v>48</v>
      </c>
    </row>
    <row r="234" spans="1:32" s="4" customFormat="1" ht="17" hidden="1" x14ac:dyDescent="0.2">
      <c r="A234" s="34" t="s">
        <v>50</v>
      </c>
      <c r="B234" s="40" t="s">
        <v>135</v>
      </c>
      <c r="C234" s="11" t="s">
        <v>136</v>
      </c>
      <c r="D234" s="137" t="s">
        <v>840</v>
      </c>
      <c r="E234" s="4" t="s">
        <v>304</v>
      </c>
      <c r="F234" s="4" t="s">
        <v>75</v>
      </c>
      <c r="G234" s="41" t="s">
        <v>826</v>
      </c>
      <c r="H234" s="40" t="s">
        <v>109</v>
      </c>
      <c r="I234" s="29">
        <f>WORKDAY(LotTracker[[#This Row],[Contract Date]],2,)</f>
        <v>44320</v>
      </c>
      <c r="J234" s="20" t="s">
        <v>841</v>
      </c>
      <c r="K234" s="47">
        <v>240</v>
      </c>
      <c r="L234" s="58"/>
      <c r="M234" s="20" t="s">
        <v>842</v>
      </c>
      <c r="N234" s="29">
        <f>WORKDAY(LotTracker[[#This Row],[Draft Deadline]],10,)</f>
        <v>44334</v>
      </c>
      <c r="O234" s="36" t="s">
        <v>778</v>
      </c>
      <c r="P234" s="40"/>
      <c r="Q234" s="19"/>
      <c r="R234" s="29">
        <f>WORKDAY(LotTracker[[#This Row],[Draft Deadline]],10,)</f>
        <v>44334</v>
      </c>
      <c r="S234" s="36"/>
      <c r="U234" s="53">
        <f>WORKDAY(LotTracker[[#This Row],[Planned Receipt]],3,)</f>
        <v>44337</v>
      </c>
      <c r="V234" s="79" t="s">
        <v>843</v>
      </c>
      <c r="W234" s="79" t="s">
        <v>844</v>
      </c>
      <c r="X234" s="79">
        <f>WORKDAY(LotTracker[[#This Row],[RECEIVED]],1)</f>
        <v>44412</v>
      </c>
      <c r="Y234" s="79"/>
      <c r="Z234" s="86"/>
      <c r="AA234" s="65">
        <f>NETWORKDAYS(LotTracker[[#This Row],[Contract Date]],LotTracker[[#This Row],[Actual]])-1</f>
        <v>38</v>
      </c>
      <c r="AB234" s="65">
        <f>NETWORKDAYS(LotTracker[[#This Row],[Eng. Sent]],LotTracker[[#This Row],[Actual Receipt]])</f>
        <v>10</v>
      </c>
      <c r="AC234" s="65">
        <f>NETWORKDAYS(LotTracker[[#This Row],[Plat Sent]],LotTracker[[#This Row],[Actual Receipt2]])</f>
        <v>0</v>
      </c>
      <c r="AD234" s="65">
        <f>NETWORKDAYS(LotTracker[[#This Row],[Contract Date]],LotTracker[[#This Row],[Actual Submit]])-1</f>
        <v>51</v>
      </c>
      <c r="AE234" s="65">
        <f>NETWORKDAYS(LotTracker[[#This Row],[Actual Submit]],LotTracker[[#This Row],[RECEIVED]])</f>
        <v>17</v>
      </c>
      <c r="AF234" s="65">
        <f>NETWORKDAYS(LotTracker[[#This Row],[Contract Date]],LotTracker[[#This Row],[RECEIVED]])</f>
        <v>68</v>
      </c>
    </row>
    <row r="235" spans="1:32" s="4" customFormat="1" ht="17" hidden="1" x14ac:dyDescent="0.2">
      <c r="A235" s="34" t="s">
        <v>50</v>
      </c>
      <c r="B235" s="40" t="s">
        <v>51</v>
      </c>
      <c r="C235" s="11" t="s">
        <v>425</v>
      </c>
      <c r="D235" s="137" t="s">
        <v>657</v>
      </c>
      <c r="E235" s="4" t="s">
        <v>146</v>
      </c>
      <c r="F235" s="4" t="s">
        <v>70</v>
      </c>
      <c r="G235" s="41" t="s">
        <v>826</v>
      </c>
      <c r="H235" s="40" t="s">
        <v>109</v>
      </c>
      <c r="I235" s="29">
        <f>WORKDAY(LotTracker[[#This Row],[Contract Date]],2,)</f>
        <v>44320</v>
      </c>
      <c r="J235" s="20" t="s">
        <v>793</v>
      </c>
      <c r="K235" s="47">
        <v>240</v>
      </c>
      <c r="L235" s="58"/>
      <c r="M235" s="20" t="s">
        <v>793</v>
      </c>
      <c r="N235" s="29">
        <f>WORKDAY(LotTracker[[#This Row],[Draft Deadline]],10,)</f>
        <v>44334</v>
      </c>
      <c r="O235" s="36" t="s">
        <v>845</v>
      </c>
      <c r="P235" s="40"/>
      <c r="Q235" s="19"/>
      <c r="R235" s="29">
        <f>WORKDAY(LotTracker[[#This Row],[Draft Deadline]],10,)</f>
        <v>44334</v>
      </c>
      <c r="S235" s="36"/>
      <c r="U235" s="53">
        <f>WORKDAY(LotTracker[[#This Row],[Planned Receipt]],3,)</f>
        <v>44337</v>
      </c>
      <c r="V235" s="79" t="s">
        <v>841</v>
      </c>
      <c r="W235" s="79" t="s">
        <v>819</v>
      </c>
      <c r="X235" s="79">
        <f>WORKDAY(LotTracker[[#This Row],[RECEIVED]],1)</f>
        <v>44392</v>
      </c>
      <c r="Y235" s="79"/>
      <c r="Z235" s="86" t="s">
        <v>680</v>
      </c>
      <c r="AA235" s="65">
        <f>NETWORKDAYS(LotTracker[[#This Row],[Contract Date]],LotTracker[[#This Row],[Actual]])-1</f>
        <v>33</v>
      </c>
      <c r="AB235" s="65">
        <f>NETWORKDAYS(LotTracker[[#This Row],[Eng. Sent]],LotTracker[[#This Row],[Actual Receipt]])</f>
        <v>5</v>
      </c>
      <c r="AC235" s="65">
        <f>NETWORKDAYS(LotTracker[[#This Row],[Plat Sent]],LotTracker[[#This Row],[Actual Receipt2]])</f>
        <v>0</v>
      </c>
      <c r="AD235" s="65">
        <f>NETWORKDAYS(LotTracker[[#This Row],[Contract Date]],LotTracker[[#This Row],[Actual Submit]])-1</f>
        <v>38</v>
      </c>
      <c r="AE235" s="65">
        <f>NETWORKDAYS(LotTracker[[#This Row],[Actual Submit]],LotTracker[[#This Row],[RECEIVED]])</f>
        <v>16</v>
      </c>
      <c r="AF235" s="65">
        <f>NETWORKDAYS(LotTracker[[#This Row],[Contract Date]],LotTracker[[#This Row],[RECEIVED]])</f>
        <v>54</v>
      </c>
    </row>
    <row r="236" spans="1:32" s="4" customFormat="1" ht="17" hidden="1" x14ac:dyDescent="0.2">
      <c r="A236" s="34" t="s">
        <v>50</v>
      </c>
      <c r="B236" s="40" t="s">
        <v>537</v>
      </c>
      <c r="C236" s="11" t="s">
        <v>425</v>
      </c>
      <c r="D236" s="137" t="s">
        <v>846</v>
      </c>
      <c r="E236" s="4" t="s">
        <v>345</v>
      </c>
      <c r="F236" s="4" t="s">
        <v>208</v>
      </c>
      <c r="G236" s="41" t="s">
        <v>792</v>
      </c>
      <c r="H236" s="40" t="s">
        <v>109</v>
      </c>
      <c r="I236" s="29">
        <f>WORKDAY(LotTracker[[#This Row],[Contract Date]],2,)</f>
        <v>44328</v>
      </c>
      <c r="J236" s="20" t="s">
        <v>847</v>
      </c>
      <c r="K236" s="47">
        <v>420</v>
      </c>
      <c r="L236" s="58"/>
      <c r="M236" s="20" t="s">
        <v>830</v>
      </c>
      <c r="N236" s="29">
        <f>WORKDAY(LotTracker[[#This Row],[Draft Deadline]],10,)</f>
        <v>44342</v>
      </c>
      <c r="O236" s="36" t="s">
        <v>848</v>
      </c>
      <c r="P236" s="40"/>
      <c r="Q236" s="19"/>
      <c r="R236" s="29">
        <f>WORKDAY(LotTracker[[#This Row],[Draft Deadline]],10,)</f>
        <v>44342</v>
      </c>
      <c r="S236" s="36"/>
      <c r="U236" s="53">
        <f>WORKDAY(LotTracker[[#This Row],[Planned Receipt]],3,)</f>
        <v>44347</v>
      </c>
      <c r="V236" s="79" t="s">
        <v>849</v>
      </c>
      <c r="W236" s="79" t="s">
        <v>850</v>
      </c>
      <c r="X236" s="79">
        <f>WORKDAY(LotTracker[[#This Row],[RECEIVED]],1)</f>
        <v>44546</v>
      </c>
      <c r="Y236" s="79"/>
      <c r="Z236" s="86"/>
      <c r="AA236" s="65">
        <f>NETWORKDAYS(LotTracker[[#This Row],[Contract Date]],LotTracker[[#This Row],[Actual]])-1</f>
        <v>22</v>
      </c>
      <c r="AB236" s="65">
        <f>NETWORKDAYS(LotTracker[[#This Row],[Eng. Sent]],LotTracker[[#This Row],[Actual Receipt]])</f>
        <v>8</v>
      </c>
      <c r="AC236" s="65">
        <f>NETWORKDAYS(LotTracker[[#This Row],[Plat Sent]],LotTracker[[#This Row],[Actual Receipt2]])</f>
        <v>0</v>
      </c>
      <c r="AD236" s="65">
        <f>NETWORKDAYS(LotTracker[[#This Row],[Contract Date]],LotTracker[[#This Row],[Actual Submit]])-1</f>
        <v>56</v>
      </c>
      <c r="AE236" s="65">
        <f>NETWORKDAYS(LotTracker[[#This Row],[Actual Submit]],LotTracker[[#This Row],[RECEIVED]])</f>
        <v>102</v>
      </c>
      <c r="AF236" s="65">
        <f>NETWORKDAYS(LotTracker[[#This Row],[Contract Date]],LotTracker[[#This Row],[RECEIVED]])</f>
        <v>158</v>
      </c>
    </row>
    <row r="237" spans="1:32" s="4" customFormat="1" ht="17" hidden="1" x14ac:dyDescent="0.2">
      <c r="A237" s="34" t="s">
        <v>50</v>
      </c>
      <c r="B237" s="40" t="s">
        <v>135</v>
      </c>
      <c r="C237" s="11" t="s">
        <v>136</v>
      </c>
      <c r="D237" s="137" t="s">
        <v>851</v>
      </c>
      <c r="E237" s="4" t="s">
        <v>520</v>
      </c>
      <c r="F237" s="4" t="s">
        <v>53</v>
      </c>
      <c r="G237" s="41" t="s">
        <v>852</v>
      </c>
      <c r="H237" s="40" t="s">
        <v>109</v>
      </c>
      <c r="I237" s="29">
        <f>WORKDAY(LotTracker[[#This Row],[Contract Date]],2,)</f>
        <v>44334</v>
      </c>
      <c r="J237" s="20" t="s">
        <v>842</v>
      </c>
      <c r="K237" s="47">
        <v>180</v>
      </c>
      <c r="L237" s="58"/>
      <c r="M237" s="20" t="s">
        <v>853</v>
      </c>
      <c r="N237" s="29">
        <f>WORKDAY(LotTracker[[#This Row],[Draft Deadline]],10,)</f>
        <v>44348</v>
      </c>
      <c r="O237" s="36" t="s">
        <v>778</v>
      </c>
      <c r="P237" s="40"/>
      <c r="Q237" s="19"/>
      <c r="R237" s="29">
        <f>WORKDAY(LotTracker[[#This Row],[Draft Deadline]],10,)</f>
        <v>44348</v>
      </c>
      <c r="S237" s="36"/>
      <c r="U237" s="53">
        <f>WORKDAY(LotTracker[[#This Row],[Planned Receipt]],3,)</f>
        <v>44351</v>
      </c>
      <c r="V237" s="79" t="s">
        <v>817</v>
      </c>
      <c r="W237" s="79" t="s">
        <v>844</v>
      </c>
      <c r="X237" s="79">
        <f>WORKDAY(LotTracker[[#This Row],[RECEIVED]],1)</f>
        <v>44412</v>
      </c>
      <c r="Y237" s="79"/>
      <c r="Z237" s="86"/>
      <c r="AA237" s="65">
        <f>NETWORKDAYS(LotTracker[[#This Row],[Contract Date]],LotTracker[[#This Row],[Actual]])-1</f>
        <v>28</v>
      </c>
      <c r="AB237" s="65">
        <f>NETWORKDAYS(LotTracker[[#This Row],[Eng. Sent]],LotTracker[[#This Row],[Actual Receipt]])</f>
        <v>9</v>
      </c>
      <c r="AC237" s="65">
        <f>NETWORKDAYS(LotTracker[[#This Row],[Plat Sent]],LotTracker[[#This Row],[Actual Receipt2]])</f>
        <v>0</v>
      </c>
      <c r="AD237" s="65">
        <f>NETWORKDAYS(LotTracker[[#This Row],[Contract Date]],LotTracker[[#This Row],[Actual Submit]])-1</f>
        <v>39</v>
      </c>
      <c r="AE237" s="65">
        <f>NETWORKDAYS(LotTracker[[#This Row],[Actual Submit]],LotTracker[[#This Row],[RECEIVED]])</f>
        <v>18</v>
      </c>
      <c r="AF237" s="65">
        <f>NETWORKDAYS(LotTracker[[#This Row],[Contract Date]],LotTracker[[#This Row],[RECEIVED]])</f>
        <v>57</v>
      </c>
    </row>
    <row r="238" spans="1:32" s="4" customFormat="1" ht="17" hidden="1" x14ac:dyDescent="0.2">
      <c r="A238" s="34" t="s">
        <v>50</v>
      </c>
      <c r="B238" s="40" t="s">
        <v>51</v>
      </c>
      <c r="C238" s="11" t="s">
        <v>425</v>
      </c>
      <c r="D238" s="137" t="s">
        <v>144</v>
      </c>
      <c r="E238" s="4" t="s">
        <v>261</v>
      </c>
      <c r="F238" s="4" t="s">
        <v>53</v>
      </c>
      <c r="G238" s="41" t="s">
        <v>854</v>
      </c>
      <c r="H238" s="40" t="s">
        <v>109</v>
      </c>
      <c r="I238" s="29">
        <f>WORKDAY(LotTracker[[#This Row],[Contract Date]],2,)</f>
        <v>44355</v>
      </c>
      <c r="J238" s="20" t="s">
        <v>778</v>
      </c>
      <c r="K238" s="47">
        <v>240</v>
      </c>
      <c r="L238" s="58"/>
      <c r="M238" s="20" t="s">
        <v>778</v>
      </c>
      <c r="N238" s="29">
        <f>WORKDAY(LotTracker[[#This Row],[Draft Deadline]],10,)</f>
        <v>44369</v>
      </c>
      <c r="O238" s="36" t="s">
        <v>855</v>
      </c>
      <c r="P238" s="40"/>
      <c r="Q238" s="19"/>
      <c r="R238" s="29">
        <f>WORKDAY(LotTracker[[#This Row],[Draft Deadline]],10,)</f>
        <v>44369</v>
      </c>
      <c r="S238" s="36"/>
      <c r="U238" s="53">
        <f>WORKDAY(LotTracker[[#This Row],[Planned Receipt]],3,)</f>
        <v>44372</v>
      </c>
      <c r="V238" s="79" t="s">
        <v>856</v>
      </c>
      <c r="W238" s="79" t="s">
        <v>857</v>
      </c>
      <c r="X238" s="79">
        <f>WORKDAY(LotTracker[[#This Row],[RECEIVED]],1)</f>
        <v>44419</v>
      </c>
      <c r="Y238" s="79"/>
      <c r="Z238" s="86"/>
      <c r="AA238" s="65">
        <f>NETWORKDAYS(LotTracker[[#This Row],[Contract Date]],LotTracker[[#This Row],[Actual]])-1</f>
        <v>22</v>
      </c>
      <c r="AB238" s="65">
        <f>NETWORKDAYS(LotTracker[[#This Row],[Eng. Sent]],LotTracker[[#This Row],[Actual Receipt]])</f>
        <v>5</v>
      </c>
      <c r="AC238" s="65">
        <f>NETWORKDAYS(LotTracker[[#This Row],[Plat Sent]],LotTracker[[#This Row],[Actual Receipt2]])</f>
        <v>0</v>
      </c>
      <c r="AD238" s="65">
        <f>NETWORKDAYS(LotTracker[[#This Row],[Contract Date]],LotTracker[[#This Row],[Actual Submit]])-1</f>
        <v>31</v>
      </c>
      <c r="AE238" s="65">
        <f>NETWORKDAYS(LotTracker[[#This Row],[Actual Submit]],LotTracker[[#This Row],[RECEIVED]])</f>
        <v>16</v>
      </c>
      <c r="AF238" s="65">
        <f>NETWORKDAYS(LotTracker[[#This Row],[Contract Date]],LotTracker[[#This Row],[RECEIVED]])</f>
        <v>47</v>
      </c>
    </row>
    <row r="239" spans="1:32" s="4" customFormat="1" ht="17" hidden="1" x14ac:dyDescent="0.2">
      <c r="A239" s="34" t="s">
        <v>50</v>
      </c>
      <c r="B239" s="40" t="s">
        <v>364</v>
      </c>
      <c r="C239" s="11" t="s">
        <v>477</v>
      </c>
      <c r="D239" s="137" t="s">
        <v>858</v>
      </c>
      <c r="E239" s="4" t="s">
        <v>159</v>
      </c>
      <c r="F239" s="4" t="s">
        <v>75</v>
      </c>
      <c r="G239" s="41" t="s">
        <v>827</v>
      </c>
      <c r="H239" s="40" t="s">
        <v>109</v>
      </c>
      <c r="I239" s="29">
        <f>WORKDAY(LotTracker[[#This Row],[Contract Date]],2,)</f>
        <v>44369</v>
      </c>
      <c r="J239" s="20" t="s">
        <v>859</v>
      </c>
      <c r="K239" s="47">
        <v>300</v>
      </c>
      <c r="L239" s="58"/>
      <c r="M239" s="20" t="s">
        <v>859</v>
      </c>
      <c r="N239" s="29">
        <f>WORKDAY(LotTracker[[#This Row],[Draft Deadline]],10,)</f>
        <v>44383</v>
      </c>
      <c r="O239" s="36" t="s">
        <v>813</v>
      </c>
      <c r="P239" s="40"/>
      <c r="Q239" s="19"/>
      <c r="R239" s="29">
        <f>WORKDAY(LotTracker[[#This Row],[Draft Deadline]],10,)</f>
        <v>44383</v>
      </c>
      <c r="S239" s="36"/>
      <c r="U239" s="53">
        <f>WORKDAY(LotTracker[[#This Row],[Planned Receipt]],3,)</f>
        <v>44386</v>
      </c>
      <c r="V239" s="79" t="s">
        <v>828</v>
      </c>
      <c r="W239" s="79" t="s">
        <v>860</v>
      </c>
      <c r="X239" s="79">
        <f>WORKDAY(LotTracker[[#This Row],[RECEIVED]],1)</f>
        <v>44434</v>
      </c>
      <c r="Y239" s="79"/>
      <c r="Z239" s="86"/>
      <c r="AA239" s="65">
        <f>NETWORKDAYS(LotTracker[[#This Row],[Contract Date]],LotTracker[[#This Row],[Actual]])-1</f>
        <v>7</v>
      </c>
      <c r="AB239" s="65">
        <f>NETWORKDAYS(LotTracker[[#This Row],[Eng. Sent]],LotTracker[[#This Row],[Actual Receipt]])</f>
        <v>8</v>
      </c>
      <c r="AC239" s="65">
        <f>NETWORKDAYS(LotTracker[[#This Row],[Plat Sent]],LotTracker[[#This Row],[Actual Receipt2]])</f>
        <v>0</v>
      </c>
      <c r="AD239" s="65">
        <f>NETWORKDAYS(LotTracker[[#This Row],[Contract Date]],LotTracker[[#This Row],[Actual Submit]])-1</f>
        <v>21</v>
      </c>
      <c r="AE239" s="65">
        <f>NETWORKDAYS(LotTracker[[#This Row],[Actual Submit]],LotTracker[[#This Row],[RECEIVED]])</f>
        <v>28</v>
      </c>
      <c r="AF239" s="65">
        <f>NETWORKDAYS(LotTracker[[#This Row],[Contract Date]],LotTracker[[#This Row],[RECEIVED]])</f>
        <v>49</v>
      </c>
    </row>
    <row r="240" spans="1:32" s="4" customFormat="1" ht="17" hidden="1" x14ac:dyDescent="0.2">
      <c r="A240" s="34" t="s">
        <v>50</v>
      </c>
      <c r="B240" s="40" t="s">
        <v>364</v>
      </c>
      <c r="C240" s="11" t="s">
        <v>477</v>
      </c>
      <c r="D240" s="137" t="s">
        <v>861</v>
      </c>
      <c r="E240" s="4" t="s">
        <v>503</v>
      </c>
      <c r="F240" s="4" t="s">
        <v>346</v>
      </c>
      <c r="G240" s="41" t="s">
        <v>800</v>
      </c>
      <c r="H240" s="40" t="s">
        <v>109</v>
      </c>
      <c r="I240" s="29">
        <f>WORKDAY(LotTracker[[#This Row],[Contract Date]],2,)</f>
        <v>44377</v>
      </c>
      <c r="J240" s="20" t="s">
        <v>862</v>
      </c>
      <c r="K240" s="47">
        <v>360</v>
      </c>
      <c r="L240" s="58"/>
      <c r="M240" s="20" t="s">
        <v>862</v>
      </c>
      <c r="N240" s="29">
        <f>WORKDAY(LotTracker[[#This Row],[Draft Deadline]],10,)</f>
        <v>44391</v>
      </c>
      <c r="O240" s="36" t="s">
        <v>863</v>
      </c>
      <c r="P240" s="40"/>
      <c r="Q240" s="19"/>
      <c r="R240" s="29">
        <f>WORKDAY(LotTracker[[#This Row],[Draft Deadline]],10,)</f>
        <v>44391</v>
      </c>
      <c r="S240" s="36"/>
      <c r="U240" s="53">
        <f>WORKDAY(LotTracker[[#This Row],[Planned Receipt]],3,)</f>
        <v>44396</v>
      </c>
      <c r="V240" s="79" t="s">
        <v>844</v>
      </c>
      <c r="W240" s="79" t="s">
        <v>864</v>
      </c>
      <c r="X240" s="79">
        <f>WORKDAY(LotTracker[[#This Row],[RECEIVED]],1)</f>
        <v>44477</v>
      </c>
      <c r="Y240" s="79"/>
      <c r="Z240" s="86"/>
      <c r="AA240" s="65">
        <f>NETWORKDAYS(LotTracker[[#This Row],[Contract Date]],LotTracker[[#This Row],[Actual]])-1</f>
        <v>13</v>
      </c>
      <c r="AB240" s="65">
        <f>NETWORKDAYS(LotTracker[[#This Row],[Eng. Sent]],LotTracker[[#This Row],[Actual Receipt]])</f>
        <v>13</v>
      </c>
      <c r="AC240" s="65">
        <f>NETWORKDAYS(LotTracker[[#This Row],[Plat Sent]],LotTracker[[#This Row],[Actual Receipt2]])</f>
        <v>0</v>
      </c>
      <c r="AD240" s="65">
        <f>NETWORKDAYS(LotTracker[[#This Row],[Contract Date]],LotTracker[[#This Row],[Actual Submit]])-1</f>
        <v>26</v>
      </c>
      <c r="AE240" s="65">
        <f>NETWORKDAYS(LotTracker[[#This Row],[Actual Submit]],LotTracker[[#This Row],[RECEIVED]])</f>
        <v>48</v>
      </c>
      <c r="AF240" s="65">
        <f>NETWORKDAYS(LotTracker[[#This Row],[Contract Date]],LotTracker[[#This Row],[RECEIVED]])</f>
        <v>74</v>
      </c>
    </row>
    <row r="241" spans="1:32" s="4" customFormat="1" ht="17" hidden="1" x14ac:dyDescent="0.2">
      <c r="A241" s="34" t="s">
        <v>50</v>
      </c>
      <c r="B241" s="40" t="s">
        <v>51</v>
      </c>
      <c r="C241" s="11" t="s">
        <v>425</v>
      </c>
      <c r="D241" s="137" t="s">
        <v>228</v>
      </c>
      <c r="E241" s="4" t="s">
        <v>207</v>
      </c>
      <c r="F241" s="4" t="s">
        <v>208</v>
      </c>
      <c r="G241" s="41" t="s">
        <v>859</v>
      </c>
      <c r="H241" s="40" t="s">
        <v>109</v>
      </c>
      <c r="I241" s="29">
        <f>WORKDAY(LotTracker[[#This Row],[Contract Date]],2,)</f>
        <v>44378</v>
      </c>
      <c r="J241" s="20" t="s">
        <v>855</v>
      </c>
      <c r="K241" s="47">
        <v>240</v>
      </c>
      <c r="L241" s="58"/>
      <c r="M241" s="20" t="s">
        <v>855</v>
      </c>
      <c r="N241" s="29">
        <f>WORKDAY(LotTracker[[#This Row],[Draft Deadline]],10,)</f>
        <v>44392</v>
      </c>
      <c r="O241" s="36" t="s">
        <v>856</v>
      </c>
      <c r="P241" s="40"/>
      <c r="Q241" s="19"/>
      <c r="R241" s="29">
        <f>WORKDAY(LotTracker[[#This Row],[Draft Deadline]],10,)</f>
        <v>44392</v>
      </c>
      <c r="S241" s="36"/>
      <c r="U241" s="53">
        <f>WORKDAY(LotTracker[[#This Row],[Planned Receipt]],3,)</f>
        <v>44397</v>
      </c>
      <c r="V241" s="79" t="s">
        <v>865</v>
      </c>
      <c r="W241" s="79" t="s">
        <v>857</v>
      </c>
      <c r="X241" s="79">
        <f>WORKDAY(LotTracker[[#This Row],[RECEIVED]],1)</f>
        <v>44419</v>
      </c>
      <c r="Y241" s="79"/>
      <c r="Z241" s="86"/>
      <c r="AA241" s="65">
        <f>NETWORKDAYS(LotTracker[[#This Row],[Contract Date]],LotTracker[[#This Row],[Actual]])-1</f>
        <v>10</v>
      </c>
      <c r="AB241" s="65">
        <f>NETWORKDAYS(LotTracker[[#This Row],[Eng. Sent]],LotTracker[[#This Row],[Actual Receipt]])</f>
        <v>6</v>
      </c>
      <c r="AC241" s="65">
        <f>NETWORKDAYS(LotTracker[[#This Row],[Plat Sent]],LotTracker[[#This Row],[Actual Receipt2]])</f>
        <v>0</v>
      </c>
      <c r="AD241" s="65">
        <f>NETWORKDAYS(LotTracker[[#This Row],[Contract Date]],LotTracker[[#This Row],[Actual Submit]])-1</f>
        <v>19</v>
      </c>
      <c r="AE241" s="65">
        <f>NETWORKDAYS(LotTracker[[#This Row],[Actual Submit]],LotTracker[[#This Row],[RECEIVED]])</f>
        <v>12</v>
      </c>
      <c r="AF241" s="65">
        <f>NETWORKDAYS(LotTracker[[#This Row],[Contract Date]],LotTracker[[#This Row],[RECEIVED]])</f>
        <v>31</v>
      </c>
    </row>
    <row r="242" spans="1:32" s="4" customFormat="1" ht="17" hidden="1" x14ac:dyDescent="0.2">
      <c r="A242" s="34" t="s">
        <v>50</v>
      </c>
      <c r="B242" s="40" t="s">
        <v>135</v>
      </c>
      <c r="C242" s="11" t="s">
        <v>136</v>
      </c>
      <c r="D242" s="137" t="s">
        <v>866</v>
      </c>
      <c r="E242" s="4" t="s">
        <v>345</v>
      </c>
      <c r="F242" s="4" t="s">
        <v>208</v>
      </c>
      <c r="G242" s="41" t="s">
        <v>859</v>
      </c>
      <c r="H242" s="40" t="s">
        <v>109</v>
      </c>
      <c r="I242" s="29">
        <f>WORKDAY(LotTracker[[#This Row],[Contract Date]],2,)</f>
        <v>44378</v>
      </c>
      <c r="J242" s="20" t="s">
        <v>813</v>
      </c>
      <c r="K242" s="47">
        <v>240</v>
      </c>
      <c r="L242" s="58"/>
      <c r="M242" s="20" t="s">
        <v>817</v>
      </c>
      <c r="N242" s="29">
        <f>WORKDAY(LotTracker[[#This Row],[Draft Deadline]],10,)</f>
        <v>44392</v>
      </c>
      <c r="O242" s="36" t="s">
        <v>867</v>
      </c>
      <c r="P242" s="40"/>
      <c r="Q242" s="19"/>
      <c r="R242" s="29">
        <f>WORKDAY(LotTracker[[#This Row],[Draft Deadline]],10,)</f>
        <v>44392</v>
      </c>
      <c r="S242" s="36"/>
      <c r="U242" s="53">
        <f>WORKDAY(LotTracker[[#This Row],[Planned Receipt]],3,)</f>
        <v>44397</v>
      </c>
      <c r="V242" s="79" t="s">
        <v>867</v>
      </c>
      <c r="W242" s="79" t="s">
        <v>868</v>
      </c>
      <c r="X242" s="79">
        <f>WORKDAY(LotTracker[[#This Row],[RECEIVED]],1)</f>
        <v>44421</v>
      </c>
      <c r="Y242" s="79"/>
      <c r="Z242" s="86"/>
      <c r="AA242" s="65">
        <f>NETWORKDAYS(LotTracker[[#This Row],[Contract Date]],LotTracker[[#This Row],[Actual]])-1</f>
        <v>7</v>
      </c>
      <c r="AB242" s="65">
        <f>NETWORKDAYS(LotTracker[[#This Row],[Eng. Sent]],LotTracker[[#This Row],[Actual Receipt]])</f>
        <v>14</v>
      </c>
      <c r="AC242" s="65">
        <f>NETWORKDAYS(LotTracker[[#This Row],[Plat Sent]],LotTracker[[#This Row],[Actual Receipt2]])</f>
        <v>0</v>
      </c>
      <c r="AD242" s="65">
        <f>NETWORKDAYS(LotTracker[[#This Row],[Contract Date]],LotTracker[[#This Row],[Actual Submit]])-1</f>
        <v>21</v>
      </c>
      <c r="AE242" s="65">
        <f>NETWORKDAYS(LotTracker[[#This Row],[Actual Submit]],LotTracker[[#This Row],[RECEIVED]])</f>
        <v>12</v>
      </c>
      <c r="AF242" s="65">
        <f>NETWORKDAYS(LotTracker[[#This Row],[Contract Date]],LotTracker[[#This Row],[RECEIVED]])</f>
        <v>33</v>
      </c>
    </row>
    <row r="243" spans="1:32" s="4" customFormat="1" ht="17" hidden="1" x14ac:dyDescent="0.2">
      <c r="A243" s="34" t="s">
        <v>50</v>
      </c>
      <c r="B243" s="40" t="s">
        <v>51</v>
      </c>
      <c r="C243" s="11" t="s">
        <v>425</v>
      </c>
      <c r="D243" s="137" t="s">
        <v>869</v>
      </c>
      <c r="E243" s="4" t="s">
        <v>146</v>
      </c>
      <c r="F243" s="4" t="s">
        <v>70</v>
      </c>
      <c r="G243" s="41" t="s">
        <v>817</v>
      </c>
      <c r="H243" s="40" t="s">
        <v>109</v>
      </c>
      <c r="I243" s="29">
        <f>WORKDAY(LotTracker[[#This Row],[Contract Date]],2,)</f>
        <v>44390</v>
      </c>
      <c r="J243" s="20" t="s">
        <v>870</v>
      </c>
      <c r="K243" s="47">
        <v>420</v>
      </c>
      <c r="L243" s="58"/>
      <c r="M243" s="20" t="s">
        <v>870</v>
      </c>
      <c r="N243" s="29">
        <f>WORKDAY(LotTracker[[#This Row],[Draft Deadline]],10,)</f>
        <v>44404</v>
      </c>
      <c r="O243" s="36" t="s">
        <v>828</v>
      </c>
      <c r="P243" s="40"/>
      <c r="Q243" s="19"/>
      <c r="R243" s="29">
        <f>WORKDAY(LotTracker[[#This Row],[Draft Deadline]],10,)</f>
        <v>44404</v>
      </c>
      <c r="S243" s="36"/>
      <c r="U243" s="53">
        <f>WORKDAY(LotTracker[[#This Row],[Planned Receipt]],3,)</f>
        <v>44407</v>
      </c>
      <c r="V243" s="79" t="s">
        <v>832</v>
      </c>
      <c r="W243" s="79" t="s">
        <v>871</v>
      </c>
      <c r="X243" s="79">
        <f>WORKDAY(LotTracker[[#This Row],[RECEIVED]],1)</f>
        <v>44432</v>
      </c>
      <c r="Y243" s="79"/>
      <c r="Z243" s="86" t="s">
        <v>449</v>
      </c>
      <c r="AA243" s="65">
        <f>NETWORKDAYS(LotTracker[[#This Row],[Contract Date]],LotTracker[[#This Row],[Actual]])-1</f>
        <v>5</v>
      </c>
      <c r="AB243" s="65">
        <f>NETWORKDAYS(LotTracker[[#This Row],[Eng. Sent]],LotTracker[[#This Row],[Actual Receipt]])</f>
        <v>2</v>
      </c>
      <c r="AC243" s="65">
        <f>NETWORKDAYS(LotTracker[[#This Row],[Plat Sent]],LotTracker[[#This Row],[Actual Receipt2]])</f>
        <v>0</v>
      </c>
      <c r="AD243" s="65">
        <f>NETWORKDAYS(LotTracker[[#This Row],[Contract Date]],LotTracker[[#This Row],[Actual Submit]])-1</f>
        <v>8</v>
      </c>
      <c r="AE243" s="65">
        <f>NETWORKDAYS(LotTracker[[#This Row],[Actual Submit]],LotTracker[[#This Row],[RECEIVED]])</f>
        <v>24</v>
      </c>
      <c r="AF243" s="65">
        <f>NETWORKDAYS(LotTracker[[#This Row],[Contract Date]],LotTracker[[#This Row],[RECEIVED]])</f>
        <v>32</v>
      </c>
    </row>
    <row r="244" spans="1:32" s="4" customFormat="1" ht="17" hidden="1" x14ac:dyDescent="0.2">
      <c r="A244" s="34" t="s">
        <v>50</v>
      </c>
      <c r="B244" s="40" t="s">
        <v>51</v>
      </c>
      <c r="C244" s="11" t="s">
        <v>425</v>
      </c>
      <c r="D244" s="137" t="s">
        <v>872</v>
      </c>
      <c r="E244" s="4" t="s">
        <v>261</v>
      </c>
      <c r="F244" s="4" t="s">
        <v>53</v>
      </c>
      <c r="G244" s="41" t="s">
        <v>843</v>
      </c>
      <c r="H244" s="40" t="s">
        <v>109</v>
      </c>
      <c r="I244" s="29">
        <f>WORKDAY(LotTracker[[#This Row],[Contract Date]],2,)</f>
        <v>44391</v>
      </c>
      <c r="J244" s="20" t="s">
        <v>873</v>
      </c>
      <c r="K244" s="47">
        <v>360</v>
      </c>
      <c r="L244" s="58"/>
      <c r="M244" s="20" t="s">
        <v>873</v>
      </c>
      <c r="N244" s="29">
        <f>WORKDAY(LotTracker[[#This Row],[Draft Deadline]],10,)</f>
        <v>44405</v>
      </c>
      <c r="O244" s="36" t="s">
        <v>874</v>
      </c>
      <c r="P244" s="40"/>
      <c r="Q244" s="19"/>
      <c r="R244" s="29">
        <f>WORKDAY(LotTracker[[#This Row],[Draft Deadline]],10,)</f>
        <v>44405</v>
      </c>
      <c r="S244" s="36"/>
      <c r="U244" s="53">
        <f>WORKDAY(LotTracker[[#This Row],[Planned Receipt]],3,)</f>
        <v>44410</v>
      </c>
      <c r="V244" s="79" t="s">
        <v>875</v>
      </c>
      <c r="W244" s="79" t="s">
        <v>876</v>
      </c>
      <c r="X244" s="79">
        <f>WORKDAY(LotTracker[[#This Row],[RECEIVED]],1)</f>
        <v>44439</v>
      </c>
      <c r="Y244" s="79"/>
      <c r="Z244" s="86" t="s">
        <v>877</v>
      </c>
      <c r="AA244" s="65">
        <f>NETWORKDAYS(LotTracker[[#This Row],[Contract Date]],LotTracker[[#This Row],[Actual]])-1</f>
        <v>9</v>
      </c>
      <c r="AB244" s="65">
        <f>NETWORKDAYS(LotTracker[[#This Row],[Eng. Sent]],LotTracker[[#This Row],[Actual Receipt]])</f>
        <v>5</v>
      </c>
      <c r="AC244" s="65">
        <f>NETWORKDAYS(LotTracker[[#This Row],[Plat Sent]],LotTracker[[#This Row],[Actual Receipt2]])</f>
        <v>0</v>
      </c>
      <c r="AD244" s="65">
        <f>NETWORKDAYS(LotTracker[[#This Row],[Contract Date]],LotTracker[[#This Row],[Actual Submit]])-1</f>
        <v>14</v>
      </c>
      <c r="AE244" s="65">
        <f>NETWORKDAYS(LotTracker[[#This Row],[Actual Submit]],LotTracker[[#This Row],[RECEIVED]])</f>
        <v>22</v>
      </c>
      <c r="AF244" s="65">
        <f>NETWORKDAYS(LotTracker[[#This Row],[Contract Date]],LotTracker[[#This Row],[RECEIVED]])</f>
        <v>36</v>
      </c>
    </row>
    <row r="245" spans="1:32" s="4" customFormat="1" ht="17" hidden="1" x14ac:dyDescent="0.2">
      <c r="A245" s="34" t="s">
        <v>50</v>
      </c>
      <c r="B245" s="40" t="s">
        <v>135</v>
      </c>
      <c r="C245" s="11" t="s">
        <v>136</v>
      </c>
      <c r="D245" s="137" t="s">
        <v>878</v>
      </c>
      <c r="E245" s="4" t="s">
        <v>304</v>
      </c>
      <c r="F245" s="4" t="s">
        <v>75</v>
      </c>
      <c r="G245" s="41" t="s">
        <v>879</v>
      </c>
      <c r="H245" s="40" t="s">
        <v>109</v>
      </c>
      <c r="I245" s="29">
        <f>WORKDAY(LotTracker[[#This Row],[Contract Date]],2,)</f>
        <v>44404</v>
      </c>
      <c r="J245" s="20" t="s">
        <v>880</v>
      </c>
      <c r="K245" s="47">
        <v>240</v>
      </c>
      <c r="L245" s="58"/>
      <c r="M245" s="20" t="s">
        <v>881</v>
      </c>
      <c r="N245" s="29">
        <f>WORKDAY(LotTracker[[#This Row],[Draft Deadline]],10,)</f>
        <v>44418</v>
      </c>
      <c r="O245" s="36" t="s">
        <v>871</v>
      </c>
      <c r="P245" s="40"/>
      <c r="Q245" s="19"/>
      <c r="R245" s="29">
        <f>WORKDAY(LotTracker[[#This Row],[Draft Deadline]],10,)</f>
        <v>44418</v>
      </c>
      <c r="S245" s="36"/>
      <c r="U245" s="53">
        <f>WORKDAY(LotTracker[[#This Row],[Planned Receipt]],3,)</f>
        <v>44421</v>
      </c>
      <c r="V245" s="79" t="s">
        <v>882</v>
      </c>
      <c r="W245" s="79" t="s">
        <v>883</v>
      </c>
      <c r="X245" s="79">
        <f>WORKDAY(LotTracker[[#This Row],[RECEIVED]],1)</f>
        <v>44460</v>
      </c>
      <c r="Y245" s="79"/>
      <c r="Z245" s="86"/>
      <c r="AA245" s="65">
        <f>NETWORKDAYS(LotTracker[[#This Row],[Contract Date]],LotTracker[[#This Row],[Actual]])-1</f>
        <v>14</v>
      </c>
      <c r="AB245" s="65">
        <f>NETWORKDAYS(LotTracker[[#This Row],[Eng. Sent]],LotTracker[[#This Row],[Actual Receipt]])</f>
        <v>5</v>
      </c>
      <c r="AC245" s="65">
        <f>NETWORKDAYS(LotTracker[[#This Row],[Plat Sent]],LotTracker[[#This Row],[Actual Receipt2]])</f>
        <v>0</v>
      </c>
      <c r="AD245" s="65">
        <f>NETWORKDAYS(LotTracker[[#This Row],[Contract Date]],LotTracker[[#This Row],[Actual Submit]])-1</f>
        <v>21</v>
      </c>
      <c r="AE245" s="65">
        <f>NETWORKDAYS(LotTracker[[#This Row],[Actual Submit]],LotTracker[[#This Row],[RECEIVED]])</f>
        <v>20</v>
      </c>
      <c r="AF245" s="65">
        <f>NETWORKDAYS(LotTracker[[#This Row],[Contract Date]],LotTracker[[#This Row],[RECEIVED]])</f>
        <v>41</v>
      </c>
    </row>
    <row r="246" spans="1:32" s="4" customFormat="1" ht="17" hidden="1" x14ac:dyDescent="0.2">
      <c r="A246" s="34" t="s">
        <v>50</v>
      </c>
      <c r="B246" s="40" t="s">
        <v>51</v>
      </c>
      <c r="C246" s="11" t="s">
        <v>425</v>
      </c>
      <c r="D246" s="137" t="s">
        <v>168</v>
      </c>
      <c r="E246" s="4" t="s">
        <v>261</v>
      </c>
      <c r="F246" s="4" t="s">
        <v>75</v>
      </c>
      <c r="G246" s="41" t="s">
        <v>875</v>
      </c>
      <c r="H246" s="40" t="s">
        <v>109</v>
      </c>
      <c r="I246" s="29">
        <f>WORKDAY(LotTracker[[#This Row],[Contract Date]],2,)</f>
        <v>44411</v>
      </c>
      <c r="J246" s="20" t="s">
        <v>884</v>
      </c>
      <c r="K246" s="47">
        <v>180</v>
      </c>
      <c r="L246" s="58"/>
      <c r="M246" s="20" t="s">
        <v>885</v>
      </c>
      <c r="N246" s="29">
        <f>WORKDAY(LotTracker[[#This Row],[Draft Deadline]],10,)</f>
        <v>44425</v>
      </c>
      <c r="O246" s="36" t="s">
        <v>886</v>
      </c>
      <c r="P246" s="40"/>
      <c r="Q246" s="19"/>
      <c r="R246" s="29">
        <f>WORKDAY(LotTracker[[#This Row],[Draft Deadline]],10,)</f>
        <v>44425</v>
      </c>
      <c r="S246" s="36"/>
      <c r="U246" s="53">
        <f>WORKDAY(LotTracker[[#This Row],[Planned Receipt]],3,)</f>
        <v>44428</v>
      </c>
      <c r="V246" s="79" t="s">
        <v>887</v>
      </c>
      <c r="W246" s="79" t="s">
        <v>888</v>
      </c>
      <c r="X246" s="79">
        <f>WORKDAY(LotTracker[[#This Row],[RECEIVED]],1)</f>
        <v>44483</v>
      </c>
      <c r="Y246" s="79"/>
      <c r="Z246" s="86"/>
      <c r="AA246" s="65">
        <f>NETWORKDAYS(LotTracker[[#This Row],[Contract Date]],LotTracker[[#This Row],[Actual]])-1</f>
        <v>27</v>
      </c>
      <c r="AB246" s="65">
        <f>NETWORKDAYS(LotTracker[[#This Row],[Eng. Sent]],LotTracker[[#This Row],[Actual Receipt]])</f>
        <v>6</v>
      </c>
      <c r="AC246" s="65">
        <f>NETWORKDAYS(LotTracker[[#This Row],[Plat Sent]],LotTracker[[#This Row],[Actual Receipt2]])</f>
        <v>0</v>
      </c>
      <c r="AD246" s="65">
        <f>NETWORKDAYS(LotTracker[[#This Row],[Contract Date]],LotTracker[[#This Row],[Actual Submit]])-1</f>
        <v>34</v>
      </c>
      <c r="AE246" s="65">
        <f>NETWORKDAYS(LotTracker[[#This Row],[Actual Submit]],LotTracker[[#This Row],[RECEIVED]])</f>
        <v>20</v>
      </c>
      <c r="AF246" s="65">
        <f>NETWORKDAYS(LotTracker[[#This Row],[Contract Date]],LotTracker[[#This Row],[RECEIVED]])</f>
        <v>54</v>
      </c>
    </row>
    <row r="247" spans="1:32" s="4" customFormat="1" ht="17" hidden="1" x14ac:dyDescent="0.2">
      <c r="A247" s="34" t="s">
        <v>50</v>
      </c>
      <c r="B247" s="40" t="s">
        <v>640</v>
      </c>
      <c r="C247" s="11" t="s">
        <v>152</v>
      </c>
      <c r="D247" s="137" t="s">
        <v>350</v>
      </c>
      <c r="E247" s="4" t="s">
        <v>345</v>
      </c>
      <c r="F247" s="4" t="s">
        <v>346</v>
      </c>
      <c r="G247" s="41" t="s">
        <v>875</v>
      </c>
      <c r="H247" s="40" t="s">
        <v>109</v>
      </c>
      <c r="I247" s="29">
        <f>WORKDAY(LotTracker[[#This Row],[Contract Date]],2,)</f>
        <v>44411</v>
      </c>
      <c r="J247" s="20" t="s">
        <v>882</v>
      </c>
      <c r="K247" s="47">
        <v>300</v>
      </c>
      <c r="L247" s="58"/>
      <c r="M247" s="20" t="s">
        <v>889</v>
      </c>
      <c r="N247" s="29">
        <f>WORKDAY(LotTracker[[#This Row],[Draft Deadline]],10,)</f>
        <v>44425</v>
      </c>
      <c r="O247" s="36" t="s">
        <v>890</v>
      </c>
      <c r="P247" s="40"/>
      <c r="Q247" s="19"/>
      <c r="R247" s="29">
        <f>WORKDAY(LotTracker[[#This Row],[Draft Deadline]],10,)</f>
        <v>44425</v>
      </c>
      <c r="S247" s="36"/>
      <c r="U247" s="53">
        <f>WORKDAY(LotTracker[[#This Row],[Planned Receipt]],3,)</f>
        <v>44428</v>
      </c>
      <c r="V247" s="79" t="s">
        <v>891</v>
      </c>
      <c r="W247" s="79" t="s">
        <v>892</v>
      </c>
      <c r="X247" s="79">
        <f>WORKDAY(LotTracker[[#This Row],[RECEIVED]],1)</f>
        <v>44468</v>
      </c>
      <c r="Y247" s="79"/>
      <c r="Z247" s="86"/>
      <c r="AA247" s="65">
        <f>NETWORKDAYS(LotTracker[[#This Row],[Contract Date]],LotTracker[[#This Row],[Actual]])-1</f>
        <v>17</v>
      </c>
      <c r="AB247" s="65">
        <f>NETWORKDAYS(LotTracker[[#This Row],[Eng. Sent]],LotTracker[[#This Row],[Actual Receipt]])</f>
        <v>5</v>
      </c>
      <c r="AC247" s="65">
        <f>NETWORKDAYS(LotTracker[[#This Row],[Plat Sent]],LotTracker[[#This Row],[Actual Receipt2]])</f>
        <v>0</v>
      </c>
      <c r="AD247" s="65">
        <f>NETWORKDAYS(LotTracker[[#This Row],[Contract Date]],LotTracker[[#This Row],[Actual Submit]])-1</f>
        <v>29</v>
      </c>
      <c r="AE247" s="65">
        <f>NETWORKDAYS(LotTracker[[#This Row],[Actual Submit]],LotTracker[[#This Row],[RECEIVED]])</f>
        <v>14</v>
      </c>
      <c r="AF247" s="65">
        <f>NETWORKDAYS(LotTracker[[#This Row],[Contract Date]],LotTracker[[#This Row],[RECEIVED]])</f>
        <v>43</v>
      </c>
    </row>
    <row r="248" spans="1:32" s="4" customFormat="1" ht="17" hidden="1" x14ac:dyDescent="0.2">
      <c r="A248" s="34" t="s">
        <v>50</v>
      </c>
      <c r="B248" s="40" t="s">
        <v>135</v>
      </c>
      <c r="C248" s="11" t="s">
        <v>136</v>
      </c>
      <c r="D248" s="137" t="s">
        <v>893</v>
      </c>
      <c r="E248" s="4" t="s">
        <v>261</v>
      </c>
      <c r="F248" s="4" t="s">
        <v>75</v>
      </c>
      <c r="G248" s="41" t="s">
        <v>875</v>
      </c>
      <c r="H248" s="40" t="s">
        <v>109</v>
      </c>
      <c r="I248" s="29">
        <f>WORKDAY(LotTracker[[#This Row],[Contract Date]],2,)</f>
        <v>44411</v>
      </c>
      <c r="J248" s="20" t="s">
        <v>876</v>
      </c>
      <c r="K248" s="47">
        <v>360</v>
      </c>
      <c r="L248" s="58"/>
      <c r="M248" s="20" t="s">
        <v>894</v>
      </c>
      <c r="N248" s="29">
        <f>WORKDAY(LotTracker[[#This Row],[Draft Deadline]],10,)</f>
        <v>44425</v>
      </c>
      <c r="O248" s="36" t="s">
        <v>884</v>
      </c>
      <c r="P248" s="40"/>
      <c r="Q248" s="19"/>
      <c r="R248" s="29">
        <f>WORKDAY(LotTracker[[#This Row],[Draft Deadline]],10,)</f>
        <v>44425</v>
      </c>
      <c r="S248" s="36"/>
      <c r="U248" s="53">
        <f>WORKDAY(LotTracker[[#This Row],[Planned Receipt]],3,)</f>
        <v>44428</v>
      </c>
      <c r="V248" s="79" t="s">
        <v>891</v>
      </c>
      <c r="W248" s="79" t="s">
        <v>892</v>
      </c>
      <c r="X248" s="79">
        <f>WORKDAY(LotTracker[[#This Row],[RECEIVED]],1)</f>
        <v>44468</v>
      </c>
      <c r="Y248" s="79"/>
      <c r="Z248" s="86" t="s">
        <v>895</v>
      </c>
      <c r="AA248" s="65">
        <f>NETWORKDAYS(LotTracker[[#This Row],[Contract Date]],LotTracker[[#This Row],[Actual]])-1</f>
        <v>21</v>
      </c>
      <c r="AB248" s="65">
        <f>NETWORKDAYS(LotTracker[[#This Row],[Eng. Sent]],LotTracker[[#This Row],[Actual Receipt]])</f>
        <v>4</v>
      </c>
      <c r="AC248" s="65">
        <f>NETWORKDAYS(LotTracker[[#This Row],[Plat Sent]],LotTracker[[#This Row],[Actual Receipt2]])</f>
        <v>0</v>
      </c>
      <c r="AD248" s="65">
        <f>NETWORKDAYS(LotTracker[[#This Row],[Contract Date]],LotTracker[[#This Row],[Actual Submit]])-1</f>
        <v>29</v>
      </c>
      <c r="AE248" s="65">
        <f>NETWORKDAYS(LotTracker[[#This Row],[Actual Submit]],LotTracker[[#This Row],[RECEIVED]])</f>
        <v>14</v>
      </c>
      <c r="AF248" s="65">
        <f>NETWORKDAYS(LotTracker[[#This Row],[Contract Date]],LotTracker[[#This Row],[RECEIVED]])</f>
        <v>43</v>
      </c>
    </row>
    <row r="249" spans="1:32" s="4" customFormat="1" ht="34" hidden="1" x14ac:dyDescent="0.2">
      <c r="A249" s="34" t="s">
        <v>50</v>
      </c>
      <c r="B249" s="40" t="s">
        <v>559</v>
      </c>
      <c r="C249" s="11" t="s">
        <v>136</v>
      </c>
      <c r="D249" s="137" t="s">
        <v>896</v>
      </c>
      <c r="E249" s="4" t="s">
        <v>146</v>
      </c>
      <c r="F249" s="4" t="s">
        <v>75</v>
      </c>
      <c r="G249" s="41" t="s">
        <v>897</v>
      </c>
      <c r="H249" s="40" t="s">
        <v>109</v>
      </c>
      <c r="I249" s="29">
        <f>WORKDAY(LotTracker[[#This Row],[Contract Date]],2,)</f>
        <v>44439</v>
      </c>
      <c r="J249" s="20" t="s">
        <v>898</v>
      </c>
      <c r="K249" s="47">
        <v>480</v>
      </c>
      <c r="L249" s="58"/>
      <c r="M249" s="20" t="s">
        <v>887</v>
      </c>
      <c r="N249" s="29">
        <f>WORKDAY(LotTracker[[#This Row],[Draft Deadline]],10,)</f>
        <v>44453</v>
      </c>
      <c r="O249" s="36" t="s">
        <v>899</v>
      </c>
      <c r="P249" s="40"/>
      <c r="Q249" s="19"/>
      <c r="R249" s="29">
        <f>WORKDAY(LotTracker[[#This Row],[Draft Deadline]],10,)</f>
        <v>44453</v>
      </c>
      <c r="S249" s="36"/>
      <c r="U249" s="53">
        <f>WORKDAY(LotTracker[[#This Row],[Planned Receipt]],3,)</f>
        <v>44456</v>
      </c>
      <c r="V249" s="79" t="s">
        <v>900</v>
      </c>
      <c r="W249" s="79" t="s">
        <v>901</v>
      </c>
      <c r="X249" s="79">
        <f>WORKDAY(LotTracker[[#This Row],[RECEIVED]],1)</f>
        <v>44537</v>
      </c>
      <c r="Y249" s="79"/>
      <c r="Z249" s="86" t="s">
        <v>902</v>
      </c>
      <c r="AA249" s="65">
        <f>NETWORKDAYS(LotTracker[[#This Row],[Contract Date]],LotTracker[[#This Row],[Actual]])-1</f>
        <v>11</v>
      </c>
      <c r="AB249" s="65">
        <f>NETWORKDAYS(LotTracker[[#This Row],[Eng. Sent]],LotTracker[[#This Row],[Actual Receipt]])</f>
        <v>27</v>
      </c>
      <c r="AC249" s="65">
        <f>NETWORKDAYS(LotTracker[[#This Row],[Plat Sent]],LotTracker[[#This Row],[Actual Receipt2]])</f>
        <v>0</v>
      </c>
      <c r="AD249" s="65">
        <f>NETWORKDAYS(LotTracker[[#This Row],[Contract Date]],LotTracker[[#This Row],[Actual Submit]])-1</f>
        <v>42</v>
      </c>
      <c r="AE249" s="65">
        <f>NETWORKDAYS(LotTracker[[#This Row],[Actual Submit]],LotTracker[[#This Row],[RECEIVED]])</f>
        <v>29</v>
      </c>
      <c r="AF249" s="65">
        <f>NETWORKDAYS(LotTracker[[#This Row],[Contract Date]],LotTracker[[#This Row],[RECEIVED]])</f>
        <v>71</v>
      </c>
    </row>
    <row r="250" spans="1:32" s="4" customFormat="1" ht="17" hidden="1" x14ac:dyDescent="0.2">
      <c r="A250" s="34" t="s">
        <v>50</v>
      </c>
      <c r="B250" s="40" t="s">
        <v>135</v>
      </c>
      <c r="C250" s="11" t="s">
        <v>136</v>
      </c>
      <c r="D250" s="137" t="s">
        <v>903</v>
      </c>
      <c r="E250" s="4" t="s">
        <v>304</v>
      </c>
      <c r="F250" s="4" t="s">
        <v>75</v>
      </c>
      <c r="G250" s="41" t="s">
        <v>897</v>
      </c>
      <c r="H250" s="40" t="s">
        <v>109</v>
      </c>
      <c r="I250" s="29">
        <f>WORKDAY(LotTracker[[#This Row],[Contract Date]],2,)</f>
        <v>44439</v>
      </c>
      <c r="J250" s="20" t="s">
        <v>904</v>
      </c>
      <c r="K250" s="47">
        <v>300</v>
      </c>
      <c r="L250" s="58"/>
      <c r="M250" s="20" t="s">
        <v>905</v>
      </c>
      <c r="N250" s="29">
        <f>WORKDAY(LotTracker[[#This Row],[Draft Deadline]],10,)</f>
        <v>44453</v>
      </c>
      <c r="O250" s="36" t="s">
        <v>906</v>
      </c>
      <c r="P250" s="40"/>
      <c r="Q250" s="19"/>
      <c r="R250" s="29">
        <f>WORKDAY(LotTracker[[#This Row],[Draft Deadline]],10,)</f>
        <v>44453</v>
      </c>
      <c r="S250" s="36"/>
      <c r="U250" s="53">
        <f>WORKDAY(LotTracker[[#This Row],[Planned Receipt]],3,)</f>
        <v>44456</v>
      </c>
      <c r="V250" s="79" t="s">
        <v>907</v>
      </c>
      <c r="W250" s="79" t="s">
        <v>908</v>
      </c>
      <c r="X250" s="79">
        <f>WORKDAY(LotTracker[[#This Row],[RECEIVED]],1)</f>
        <v>44509</v>
      </c>
      <c r="Y250" s="79"/>
      <c r="Z250" s="86" t="s">
        <v>909</v>
      </c>
      <c r="AA250" s="65">
        <f>NETWORKDAYS(LotTracker[[#This Row],[Contract Date]],LotTracker[[#This Row],[Actual]])-1</f>
        <v>18</v>
      </c>
      <c r="AB250" s="65">
        <f>NETWORKDAYS(LotTracker[[#This Row],[Eng. Sent]],LotTracker[[#This Row],[Actual Receipt]])</f>
        <v>2</v>
      </c>
      <c r="AC250" s="65">
        <f>NETWORKDAYS(LotTracker[[#This Row],[Plat Sent]],LotTracker[[#This Row],[Actual Receipt2]])</f>
        <v>0</v>
      </c>
      <c r="AD250" s="65">
        <f>NETWORKDAYS(LotTracker[[#This Row],[Contract Date]],LotTracker[[#This Row],[Actual Submit]])-1</f>
        <v>26</v>
      </c>
      <c r="AE250" s="65">
        <f>NETWORKDAYS(LotTracker[[#This Row],[Actual Submit]],LotTracker[[#This Row],[RECEIVED]])</f>
        <v>25</v>
      </c>
      <c r="AF250" s="65">
        <f>NETWORKDAYS(LotTracker[[#This Row],[Contract Date]],LotTracker[[#This Row],[RECEIVED]])</f>
        <v>51</v>
      </c>
    </row>
    <row r="251" spans="1:32" s="4" customFormat="1" ht="17" hidden="1" x14ac:dyDescent="0.2">
      <c r="A251" s="34" t="s">
        <v>50</v>
      </c>
      <c r="B251" s="40" t="s">
        <v>51</v>
      </c>
      <c r="C251" s="11" t="s">
        <v>425</v>
      </c>
      <c r="D251" s="137" t="s">
        <v>615</v>
      </c>
      <c r="E251" s="4" t="s">
        <v>207</v>
      </c>
      <c r="F251" s="4" t="s">
        <v>492</v>
      </c>
      <c r="G251" s="41" t="s">
        <v>910</v>
      </c>
      <c r="H251" s="40" t="s">
        <v>109</v>
      </c>
      <c r="I251" s="29">
        <f>WORKDAY(LotTracker[[#This Row],[Contract Date]],2,)</f>
        <v>44454</v>
      </c>
      <c r="J251" s="20" t="s">
        <v>911</v>
      </c>
      <c r="K251" s="47">
        <v>300</v>
      </c>
      <c r="L251" s="58"/>
      <c r="M251" s="20" t="s">
        <v>911</v>
      </c>
      <c r="N251" s="29">
        <f>WORKDAY(LotTracker[[#This Row],[Draft Deadline]],10,)</f>
        <v>44468</v>
      </c>
      <c r="O251" s="36" t="s">
        <v>912</v>
      </c>
      <c r="P251" s="40"/>
      <c r="Q251" s="19"/>
      <c r="R251" s="29">
        <f>WORKDAY(LotTracker[[#This Row],[Draft Deadline]],10,)</f>
        <v>44468</v>
      </c>
      <c r="S251" s="36"/>
      <c r="U251" s="53">
        <f>WORKDAY(LotTracker[[#This Row],[Planned Receipt]],3,)</f>
        <v>44473</v>
      </c>
      <c r="V251" s="79" t="s">
        <v>899</v>
      </c>
      <c r="W251" s="79" t="s">
        <v>913</v>
      </c>
      <c r="X251" s="79">
        <f>WORKDAY(LotTracker[[#This Row],[RECEIVED]],1)</f>
        <v>44523</v>
      </c>
      <c r="Y251" s="79"/>
      <c r="Z251" s="86" t="s">
        <v>914</v>
      </c>
      <c r="AA251" s="65">
        <f>NETWORKDAYS(LotTracker[[#This Row],[Contract Date]],LotTracker[[#This Row],[Actual]])-1</f>
        <v>25</v>
      </c>
      <c r="AB251" s="65">
        <f>NETWORKDAYS(LotTracker[[#This Row],[Eng. Sent]],LotTracker[[#This Row],[Actual Receipt]])</f>
        <v>3</v>
      </c>
      <c r="AC251" s="65">
        <f>NETWORKDAYS(LotTracker[[#This Row],[Plat Sent]],LotTracker[[#This Row],[Actual Receipt2]])</f>
        <v>0</v>
      </c>
      <c r="AD251" s="65">
        <f>NETWORKDAYS(LotTracker[[#This Row],[Contract Date]],LotTracker[[#This Row],[Actual Submit]])-1</f>
        <v>29</v>
      </c>
      <c r="AE251" s="65">
        <f>NETWORKDAYS(LotTracker[[#This Row],[Actual Submit]],LotTracker[[#This Row],[RECEIVED]])</f>
        <v>22</v>
      </c>
      <c r="AF251" s="65">
        <f>NETWORKDAYS(LotTracker[[#This Row],[Contract Date]],LotTracker[[#This Row],[RECEIVED]])</f>
        <v>51</v>
      </c>
    </row>
    <row r="252" spans="1:32" s="4" customFormat="1" ht="17" hidden="1" x14ac:dyDescent="0.2">
      <c r="A252" s="34" t="s">
        <v>50</v>
      </c>
      <c r="B252" s="40" t="s">
        <v>135</v>
      </c>
      <c r="C252" s="11" t="s">
        <v>136</v>
      </c>
      <c r="D252" s="137" t="s">
        <v>915</v>
      </c>
      <c r="E252" s="4" t="s">
        <v>503</v>
      </c>
      <c r="F252" s="4" t="s">
        <v>346</v>
      </c>
      <c r="G252" s="41" t="s">
        <v>916</v>
      </c>
      <c r="H252" s="40" t="s">
        <v>109</v>
      </c>
      <c r="I252" s="29">
        <f>WORKDAY(LotTracker[[#This Row],[Contract Date]],2,)</f>
        <v>44460</v>
      </c>
      <c r="J252" s="20" t="s">
        <v>912</v>
      </c>
      <c r="K252" s="47">
        <v>240</v>
      </c>
      <c r="L252" s="58"/>
      <c r="M252" s="20" t="s">
        <v>912</v>
      </c>
      <c r="N252" s="29">
        <f>WORKDAY(LotTracker[[#This Row],[Draft Deadline]],10,)</f>
        <v>44474</v>
      </c>
      <c r="O252" s="36" t="s">
        <v>899</v>
      </c>
      <c r="P252" s="40"/>
      <c r="Q252" s="19"/>
      <c r="R252" s="29">
        <f>WORKDAY(LotTracker[[#This Row],[Draft Deadline]],10,)</f>
        <v>44474</v>
      </c>
      <c r="S252" s="36"/>
      <c r="U252" s="53">
        <f>WORKDAY(LotTracker[[#This Row],[Planned Receipt]],3,)</f>
        <v>44477</v>
      </c>
      <c r="V252" s="79" t="s">
        <v>917</v>
      </c>
      <c r="W252" s="79" t="s">
        <v>918</v>
      </c>
      <c r="X252" s="79">
        <f>WORKDAY(LotTracker[[#This Row],[RECEIVED]],1)</f>
        <v>44533</v>
      </c>
      <c r="Y252" s="79"/>
      <c r="Z252" s="86"/>
      <c r="AA252" s="65">
        <f>NETWORKDAYS(LotTracker[[#This Row],[Contract Date]],LotTracker[[#This Row],[Actual]])-1</f>
        <v>22</v>
      </c>
      <c r="AB252" s="65">
        <f>NETWORKDAYS(LotTracker[[#This Row],[Eng. Sent]],LotTracker[[#This Row],[Actual Receipt]])</f>
        <v>3</v>
      </c>
      <c r="AC252" s="65">
        <f>NETWORKDAYS(LotTracker[[#This Row],[Plat Sent]],LotTracker[[#This Row],[Actual Receipt2]])</f>
        <v>0</v>
      </c>
      <c r="AD252" s="65">
        <f>NETWORKDAYS(LotTracker[[#This Row],[Contract Date]],LotTracker[[#This Row],[Actual Submit]])-1</f>
        <v>33</v>
      </c>
      <c r="AE252" s="65">
        <f>NETWORKDAYS(LotTracker[[#This Row],[Actual Submit]],LotTracker[[#This Row],[RECEIVED]])</f>
        <v>21</v>
      </c>
      <c r="AF252" s="65">
        <f>NETWORKDAYS(LotTracker[[#This Row],[Contract Date]],LotTracker[[#This Row],[RECEIVED]])</f>
        <v>54</v>
      </c>
    </row>
    <row r="253" spans="1:32" s="4" customFormat="1" ht="15.75" hidden="1" customHeight="1" x14ac:dyDescent="0.2">
      <c r="A253" s="34" t="s">
        <v>50</v>
      </c>
      <c r="B253" s="40" t="s">
        <v>622</v>
      </c>
      <c r="C253" s="11" t="s">
        <v>623</v>
      </c>
      <c r="D253" s="137" t="s">
        <v>896</v>
      </c>
      <c r="E253" s="4" t="s">
        <v>503</v>
      </c>
      <c r="F253" s="4" t="s">
        <v>919</v>
      </c>
      <c r="G253" s="41" t="s">
        <v>920</v>
      </c>
      <c r="H253" s="40" t="s">
        <v>109</v>
      </c>
      <c r="I253" s="64">
        <f>WORKDAY(LotTracker[[#This Row],[Contract Date]],2,)</f>
        <v>44462</v>
      </c>
      <c r="J253" s="20" t="s">
        <v>921</v>
      </c>
      <c r="K253" s="47">
        <v>600</v>
      </c>
      <c r="L253" s="58" t="s">
        <v>922</v>
      </c>
      <c r="M253" s="79" t="s">
        <v>911</v>
      </c>
      <c r="N253" s="64">
        <f>WORKDAY(LotTracker[[#This Row],[Draft Deadline]],10,)</f>
        <v>44476</v>
      </c>
      <c r="O253" s="101" t="s">
        <v>900</v>
      </c>
      <c r="P253" s="40" t="s">
        <v>923</v>
      </c>
      <c r="Q253" s="79">
        <v>44489</v>
      </c>
      <c r="R253" s="64">
        <f>WORKDAY(LotTracker[[#This Row],[Draft Deadline]],10,)</f>
        <v>44476</v>
      </c>
      <c r="S253" s="101">
        <v>44536</v>
      </c>
      <c r="T253" s="4" t="s">
        <v>924</v>
      </c>
      <c r="U253" s="99">
        <f>WORKDAY(LotTracker[[#This Row],[Planned Receipt]],3,)</f>
        <v>44481</v>
      </c>
      <c r="V253" s="79" t="s">
        <v>925</v>
      </c>
      <c r="W253" s="79">
        <v>44586</v>
      </c>
      <c r="X253" s="99">
        <f>WORKDAY(LotTracker[[#This Row],[RECEIVED]],1)</f>
        <v>44587</v>
      </c>
      <c r="Y253" s="79">
        <v>44586</v>
      </c>
      <c r="Z253" s="86" t="s">
        <v>926</v>
      </c>
      <c r="AA253" s="65">
        <f>NETWORKDAYS(LotTracker[[#This Row],[Contract Date]],LotTracker[[#This Row],[Actual]])-1</f>
        <v>18</v>
      </c>
      <c r="AB253" s="65">
        <f>NETWORKDAYS(LotTracker[[#This Row],[Eng. Sent]],LotTracker[[#This Row],[Actual Receipt]])</f>
        <v>8</v>
      </c>
      <c r="AC253" s="65">
        <f>NETWORKDAYS(LotTracker[[#This Row],[Plat Sent]],LotTracker[[#This Row],[Actual Receipt2]])</f>
        <v>34</v>
      </c>
      <c r="AD253" s="65">
        <f>NETWORKDAYS(LotTracker[[#This Row],[Contract Date]],LotTracker[[#This Row],[Actual Submit]])-1</f>
        <v>33</v>
      </c>
      <c r="AE253" s="65">
        <f>NETWORKDAYS(LotTracker[[#This Row],[Actual Submit]],LotTracker[[#This Row],[RECEIVED]])</f>
        <v>58</v>
      </c>
      <c r="AF253" s="65">
        <f>NETWORKDAYS(LotTracker[[#This Row],[Contract Date]],LotTracker[[#This Row],[RECEIVED]])</f>
        <v>91</v>
      </c>
    </row>
    <row r="254" spans="1:32" s="4" customFormat="1" ht="17" hidden="1" x14ac:dyDescent="0.2">
      <c r="A254" s="34" t="s">
        <v>50</v>
      </c>
      <c r="B254" s="40" t="s">
        <v>51</v>
      </c>
      <c r="C254" s="11" t="s">
        <v>425</v>
      </c>
      <c r="D254" s="137" t="s">
        <v>594</v>
      </c>
      <c r="E254" s="4" t="s">
        <v>430</v>
      </c>
      <c r="F254" s="4" t="s">
        <v>431</v>
      </c>
      <c r="G254" s="41" t="s">
        <v>905</v>
      </c>
      <c r="H254" s="40" t="s">
        <v>109</v>
      </c>
      <c r="I254" s="29">
        <f>WORKDAY(LotTracker[[#This Row],[Contract Date]],2,)</f>
        <v>44467</v>
      </c>
      <c r="J254" s="20" t="s">
        <v>927</v>
      </c>
      <c r="K254" s="47">
        <v>600</v>
      </c>
      <c r="L254" s="58"/>
      <c r="M254" s="20" t="s">
        <v>928</v>
      </c>
      <c r="N254" s="29">
        <f>WORKDAY(LotTracker[[#This Row],[Draft Deadline]],10,)</f>
        <v>44481</v>
      </c>
      <c r="O254" s="36" t="s">
        <v>929</v>
      </c>
      <c r="P254" s="40"/>
      <c r="Q254" s="19"/>
      <c r="R254" s="29">
        <f>WORKDAY(LotTracker[[#This Row],[Draft Deadline]],10,)</f>
        <v>44481</v>
      </c>
      <c r="S254" s="36"/>
      <c r="U254" s="53">
        <f>WORKDAY(LotTracker[[#This Row],[Planned Receipt]],3,)</f>
        <v>44484</v>
      </c>
      <c r="V254" s="79" t="s">
        <v>930</v>
      </c>
      <c r="W254" s="79" t="s">
        <v>850</v>
      </c>
      <c r="X254" s="79">
        <f>WORKDAY(LotTracker[[#This Row],[RECEIVED]],1)</f>
        <v>44546</v>
      </c>
      <c r="Y254" s="79"/>
      <c r="Z254" s="86" t="s">
        <v>318</v>
      </c>
      <c r="AA254" s="65">
        <f>NETWORKDAYS(LotTracker[[#This Row],[Contract Date]],LotTracker[[#This Row],[Actual]])-1</f>
        <v>25</v>
      </c>
      <c r="AB254" s="65">
        <f>NETWORKDAYS(LotTracker[[#This Row],[Eng. Sent]],LotTracker[[#This Row],[Actual Receipt]])</f>
        <v>9</v>
      </c>
      <c r="AC254" s="65">
        <f>NETWORKDAYS(LotTracker[[#This Row],[Plat Sent]],LotTracker[[#This Row],[Actual Receipt2]])</f>
        <v>0</v>
      </c>
      <c r="AD254" s="65">
        <f>NETWORKDAYS(LotTracker[[#This Row],[Contract Date]],LotTracker[[#This Row],[Actual Submit]])-1</f>
        <v>38</v>
      </c>
      <c r="AE254" s="65">
        <f>NETWORKDAYS(LotTracker[[#This Row],[Actual Submit]],LotTracker[[#This Row],[RECEIVED]])</f>
        <v>21</v>
      </c>
      <c r="AF254" s="65">
        <f>NETWORKDAYS(LotTracker[[#This Row],[Contract Date]],LotTracker[[#This Row],[RECEIVED]])</f>
        <v>59</v>
      </c>
    </row>
    <row r="255" spans="1:32" s="4" customFormat="1" ht="15.75" hidden="1" customHeight="1" x14ac:dyDescent="0.2">
      <c r="A255" s="34" t="s">
        <v>50</v>
      </c>
      <c r="B255" s="40" t="s">
        <v>51</v>
      </c>
      <c r="C255" s="11" t="s">
        <v>425</v>
      </c>
      <c r="D255" s="137" t="s">
        <v>594</v>
      </c>
      <c r="E255" s="4" t="s">
        <v>430</v>
      </c>
      <c r="F255" s="4" t="s">
        <v>931</v>
      </c>
      <c r="G255" s="41" t="s">
        <v>905</v>
      </c>
      <c r="H255" s="40" t="s">
        <v>109</v>
      </c>
      <c r="I255" s="29">
        <f>WORKDAY(LotTracker[[#This Row],[Contract Date]],2,)</f>
        <v>44467</v>
      </c>
      <c r="J255" s="20">
        <v>44498</v>
      </c>
      <c r="K255" s="47">
        <v>600</v>
      </c>
      <c r="L255" s="58" t="s">
        <v>932</v>
      </c>
      <c r="M255" s="79">
        <v>44502</v>
      </c>
      <c r="N255" s="29">
        <f>WORKDAY(LotTracker[[#This Row],[Draft Deadline]],10,)</f>
        <v>44481</v>
      </c>
      <c r="O255" s="101" t="s">
        <v>929</v>
      </c>
      <c r="P255" s="40" t="s">
        <v>933</v>
      </c>
      <c r="Q255" s="79" t="s">
        <v>928</v>
      </c>
      <c r="R255" s="29">
        <f>WORKDAY(LotTracker[[#This Row],[Draft Deadline]],10,)</f>
        <v>44481</v>
      </c>
      <c r="S255" s="101" t="s">
        <v>908</v>
      </c>
      <c r="T255" s="4" t="s">
        <v>934</v>
      </c>
      <c r="U255" s="99">
        <f>WORKDAY(LotTracker[[#This Row],[Planned Receipt]],3,)</f>
        <v>44484</v>
      </c>
      <c r="V255" s="79">
        <v>44518</v>
      </c>
      <c r="W255" s="79" t="s">
        <v>935</v>
      </c>
      <c r="X255" s="99">
        <f>WORKDAY(LotTracker[[#This Row],[RECEIVED]],1)</f>
        <v>44544</v>
      </c>
      <c r="Y255" s="79">
        <v>44545</v>
      </c>
      <c r="Z255" s="86" t="s">
        <v>318</v>
      </c>
      <c r="AA255" s="65">
        <f>NETWORKDAYS(LotTracker[[#This Row],[Contract Date]],LotTracker[[#This Row],[Actual]])-1</f>
        <v>25</v>
      </c>
      <c r="AB255" s="65">
        <f>NETWORKDAYS(LotTracker[[#This Row],[Eng. Sent]],LotTracker[[#This Row],[Actual Receipt]])</f>
        <v>9</v>
      </c>
      <c r="AC255" s="65">
        <f>NETWORKDAYS(LotTracker[[#This Row],[Plat Sent]],LotTracker[[#This Row],[Actual Receipt2]])</f>
        <v>5</v>
      </c>
      <c r="AD255" s="65">
        <f>NETWORKDAYS(LotTracker[[#This Row],[Contract Date]],LotTracker[[#This Row],[Actual Submit]])-1</f>
        <v>39</v>
      </c>
      <c r="AE255" s="65">
        <f>NETWORKDAYS(LotTracker[[#This Row],[Actual Submit]],LotTracker[[#This Row],[RECEIVED]])</f>
        <v>18</v>
      </c>
      <c r="AF255" s="65">
        <f>NETWORKDAYS(LotTracker[[#This Row],[Contract Date]],LotTracker[[#This Row],[RECEIVED]])</f>
        <v>57</v>
      </c>
    </row>
    <row r="256" spans="1:32" s="4" customFormat="1" ht="34" hidden="1" x14ac:dyDescent="0.2">
      <c r="A256" s="34" t="s">
        <v>50</v>
      </c>
      <c r="B256" s="40" t="s">
        <v>559</v>
      </c>
      <c r="C256" s="11" t="s">
        <v>136</v>
      </c>
      <c r="D256" s="137" t="s">
        <v>936</v>
      </c>
      <c r="E256" s="4" t="s">
        <v>725</v>
      </c>
      <c r="F256" s="4" t="s">
        <v>937</v>
      </c>
      <c r="G256" s="41" t="s">
        <v>938</v>
      </c>
      <c r="H256" s="40" t="s">
        <v>109</v>
      </c>
      <c r="I256" s="29">
        <f>WORKDAY(LotTracker[[#This Row],[Contract Date]],2,)</f>
        <v>44481</v>
      </c>
      <c r="J256" s="20" t="s">
        <v>939</v>
      </c>
      <c r="K256" s="47">
        <v>300</v>
      </c>
      <c r="L256" s="58"/>
      <c r="M256" s="20" t="s">
        <v>900</v>
      </c>
      <c r="N256" s="29">
        <f>WORKDAY(LotTracker[[#This Row],[Draft Deadline]],10,)</f>
        <v>44495</v>
      </c>
      <c r="O256" s="36" t="s">
        <v>940</v>
      </c>
      <c r="P256" s="40"/>
      <c r="Q256" s="19"/>
      <c r="R256" s="29">
        <f>WORKDAY(LotTracker[[#This Row],[Draft Deadline]],10,)</f>
        <v>44495</v>
      </c>
      <c r="S256" s="36"/>
      <c r="U256" s="53">
        <f>WORKDAY(LotTracker[[#This Row],[Planned Receipt]],3,)</f>
        <v>44498</v>
      </c>
      <c r="V256" s="79" t="s">
        <v>941</v>
      </c>
      <c r="W256" s="79" t="s">
        <v>942</v>
      </c>
      <c r="X256" s="79">
        <f>WORKDAY(LotTracker[[#This Row],[RECEIVED]],1)</f>
        <v>44566</v>
      </c>
      <c r="Y256" s="79"/>
      <c r="Z256" s="86" t="s">
        <v>943</v>
      </c>
      <c r="AA256" s="65">
        <f>NETWORKDAYS(LotTracker[[#This Row],[Contract Date]],LotTracker[[#This Row],[Actual]])-1</f>
        <v>12</v>
      </c>
      <c r="AB256" s="65">
        <f>NETWORKDAYS(LotTracker[[#This Row],[Eng. Sent]],LotTracker[[#This Row],[Actual Receipt]])</f>
        <v>18</v>
      </c>
      <c r="AC256" s="65">
        <f>NETWORKDAYS(LotTracker[[#This Row],[Plat Sent]],LotTracker[[#This Row],[Actual Receipt2]])</f>
        <v>0</v>
      </c>
      <c r="AD256" s="65">
        <f>NETWORKDAYS(LotTracker[[#This Row],[Contract Date]],LotTracker[[#This Row],[Actual Submit]])-1</f>
        <v>36</v>
      </c>
      <c r="AE256" s="65">
        <f>NETWORKDAYS(LotTracker[[#This Row],[Actual Submit]],LotTracker[[#This Row],[RECEIVED]])</f>
        <v>27</v>
      </c>
      <c r="AF256" s="65">
        <f>NETWORKDAYS(LotTracker[[#This Row],[Contract Date]],LotTracker[[#This Row],[RECEIVED]])</f>
        <v>63</v>
      </c>
    </row>
    <row r="257" spans="1:32" s="4" customFormat="1" ht="15.75" customHeight="1" x14ac:dyDescent="0.2">
      <c r="A257" s="34"/>
      <c r="B257" s="40" t="s">
        <v>622</v>
      </c>
      <c r="C257" s="11" t="s">
        <v>623</v>
      </c>
      <c r="D257" s="137" t="s">
        <v>944</v>
      </c>
      <c r="E257" s="4" t="s">
        <v>945</v>
      </c>
      <c r="G257" s="41">
        <v>44484</v>
      </c>
      <c r="H257" s="40" t="s">
        <v>54</v>
      </c>
      <c r="I257" s="64">
        <f>WORKDAY(LotTracker[[#This Row],[Contract Date]],2,)</f>
        <v>44488</v>
      </c>
      <c r="J257" s="20" t="s">
        <v>913</v>
      </c>
      <c r="K257" s="47"/>
      <c r="L257" s="58" t="s">
        <v>922</v>
      </c>
      <c r="M257" s="79">
        <v>44522</v>
      </c>
      <c r="N257" s="64">
        <f>WORKDAY(LotTracker[[#This Row],[Draft Deadline]],10,)</f>
        <v>44502</v>
      </c>
      <c r="O257" s="101" t="s">
        <v>946</v>
      </c>
      <c r="P257" s="40"/>
      <c r="Q257" s="79" t="s">
        <v>913</v>
      </c>
      <c r="R257" s="64">
        <f>WORKDAY(LotTracker[[#This Row],[Draft Deadline]],10,)</f>
        <v>44502</v>
      </c>
      <c r="S257" s="101" t="s">
        <v>947</v>
      </c>
      <c r="T257" s="4" t="s">
        <v>924</v>
      </c>
      <c r="U257" s="99">
        <f>WORKDAY(LotTracker[[#This Row],[Planned Receipt]],3,)</f>
        <v>44505</v>
      </c>
      <c r="V257" s="79" t="s">
        <v>948</v>
      </c>
      <c r="W257" s="79">
        <v>44592</v>
      </c>
      <c r="X257" s="99">
        <f>WORKDAY(LotTracker[[#This Row],[RECEIVED]],1)</f>
        <v>44593</v>
      </c>
      <c r="Y257" s="79">
        <v>44592</v>
      </c>
      <c r="Z257" s="86"/>
      <c r="AA257" s="65">
        <f>NETWORKDAYS(LotTracker[[#This Row],[Contract Date]],LotTracker[[#This Row],[Actual]])-1</f>
        <v>26</v>
      </c>
      <c r="AB257" s="65">
        <f>NETWORKDAYS(LotTracker[[#This Row],[Eng. Sent]],LotTracker[[#This Row],[Actual Receipt]])</f>
        <v>10</v>
      </c>
      <c r="AC257" s="65">
        <f>NETWORKDAYS(LotTracker[[#This Row],[Plat Sent]],LotTracker[[#This Row],[Actual Receipt2]])</f>
        <v>15</v>
      </c>
      <c r="AD257" s="65">
        <f>NETWORKDAYS(LotTracker[[#This Row],[Contract Date]],LotTracker[[#This Row],[Actual Submit]])-1</f>
        <v>46</v>
      </c>
      <c r="AE257" s="65">
        <f>NETWORKDAYS(LotTracker[[#This Row],[Actual Submit]],LotTracker[[#This Row],[RECEIVED]])</f>
        <v>31</v>
      </c>
      <c r="AF257" s="65">
        <f>NETWORKDAYS(LotTracker[[#This Row],[Contract Date]],LotTracker[[#This Row],[RECEIVED]])</f>
        <v>77</v>
      </c>
    </row>
    <row r="258" spans="1:32" s="4" customFormat="1" ht="17" hidden="1" x14ac:dyDescent="0.2">
      <c r="A258" s="34" t="s">
        <v>50</v>
      </c>
      <c r="B258" s="40" t="s">
        <v>135</v>
      </c>
      <c r="C258" s="11" t="s">
        <v>136</v>
      </c>
      <c r="D258" s="137" t="s">
        <v>949</v>
      </c>
      <c r="E258" s="4" t="s">
        <v>503</v>
      </c>
      <c r="F258" s="4" t="s">
        <v>629</v>
      </c>
      <c r="G258" s="41" t="s">
        <v>950</v>
      </c>
      <c r="H258" s="40" t="s">
        <v>109</v>
      </c>
      <c r="I258" s="29">
        <f>WORKDAY(LotTracker[[#This Row],[Contract Date]],2,)</f>
        <v>44494</v>
      </c>
      <c r="J258" s="20" t="s">
        <v>951</v>
      </c>
      <c r="K258" s="47">
        <v>300</v>
      </c>
      <c r="L258" s="58"/>
      <c r="M258" s="20" t="s">
        <v>952</v>
      </c>
      <c r="N258" s="29">
        <f>WORKDAY(LotTracker[[#This Row],[Draft Deadline]],10,)</f>
        <v>44508</v>
      </c>
      <c r="O258" s="36" t="s">
        <v>953</v>
      </c>
      <c r="P258" s="40"/>
      <c r="Q258" s="19"/>
      <c r="R258" s="29">
        <f>WORKDAY(LotTracker[[#This Row],[Draft Deadline]],10,)</f>
        <v>44508</v>
      </c>
      <c r="S258" s="36"/>
      <c r="U258" s="53">
        <f>WORKDAY(LotTracker[[#This Row],[Planned Receipt]],3,)</f>
        <v>44511</v>
      </c>
      <c r="V258" s="79" t="s">
        <v>930</v>
      </c>
      <c r="W258" s="79" t="s">
        <v>954</v>
      </c>
      <c r="X258" s="79">
        <f>WORKDAY(LotTracker[[#This Row],[RECEIVED]],1)</f>
        <v>44572</v>
      </c>
      <c r="Y258" s="79"/>
      <c r="Z258" s="86" t="s">
        <v>955</v>
      </c>
      <c r="AA258" s="65">
        <f>NETWORKDAYS(LotTracker[[#This Row],[Contract Date]],LotTracker[[#This Row],[Actual]])-1</f>
        <v>15</v>
      </c>
      <c r="AB258" s="65">
        <f>NETWORKDAYS(LotTracker[[#This Row],[Eng. Sent]],LotTracker[[#This Row],[Actual Receipt]])</f>
        <v>2</v>
      </c>
      <c r="AC258" s="65">
        <f>NETWORKDAYS(LotTracker[[#This Row],[Plat Sent]],LotTracker[[#This Row],[Actual Receipt2]])</f>
        <v>0</v>
      </c>
      <c r="AD258" s="65">
        <f>NETWORKDAYS(LotTracker[[#This Row],[Contract Date]],LotTracker[[#This Row],[Actual Submit]])-1</f>
        <v>19</v>
      </c>
      <c r="AE258" s="65">
        <f>NETWORKDAYS(LotTracker[[#This Row],[Actual Submit]],LotTracker[[#This Row],[RECEIVED]])</f>
        <v>39</v>
      </c>
      <c r="AF258" s="65">
        <f>NETWORKDAYS(LotTracker[[#This Row],[Contract Date]],LotTracker[[#This Row],[RECEIVED]])</f>
        <v>58</v>
      </c>
    </row>
    <row r="259" spans="1:32" s="4" customFormat="1" ht="15.75" customHeight="1" x14ac:dyDescent="0.2">
      <c r="A259" s="34"/>
      <c r="B259" s="40" t="s">
        <v>622</v>
      </c>
      <c r="C259" s="11" t="s">
        <v>623</v>
      </c>
      <c r="D259" s="137" t="s">
        <v>956</v>
      </c>
      <c r="E259" s="4" t="s">
        <v>503</v>
      </c>
      <c r="F259" s="4" t="s">
        <v>957</v>
      </c>
      <c r="G259" s="41">
        <v>44503</v>
      </c>
      <c r="H259" s="40" t="s">
        <v>109</v>
      </c>
      <c r="I259" s="64">
        <f>WORKDAY(LotTracker[[#This Row],[Contract Date]],2,)</f>
        <v>44505</v>
      </c>
      <c r="J259" s="20" t="s">
        <v>940</v>
      </c>
      <c r="K259" s="47">
        <v>240</v>
      </c>
      <c r="L259" s="58" t="s">
        <v>922</v>
      </c>
      <c r="M259" s="79" t="s">
        <v>913</v>
      </c>
      <c r="N259" s="64">
        <f>WORKDAY(LotTracker[[#This Row],[Draft Deadline]],10,)</f>
        <v>44519</v>
      </c>
      <c r="O259" s="101" t="s">
        <v>958</v>
      </c>
      <c r="P259" s="122"/>
      <c r="Q259" s="79"/>
      <c r="R259" s="64">
        <f>WORKDAY(LotTracker[[#This Row],[Draft Deadline]],10,)</f>
        <v>44519</v>
      </c>
      <c r="S259" s="101"/>
      <c r="T259" s="4" t="s">
        <v>924</v>
      </c>
      <c r="U259" s="99">
        <f>WORKDAY(LotTracker[[#This Row],[Planned Receipt]],3,)</f>
        <v>44524</v>
      </c>
      <c r="V259" s="79" t="s">
        <v>959</v>
      </c>
      <c r="W259" s="79">
        <v>44585</v>
      </c>
      <c r="X259" s="99">
        <f>WORKDAY(LotTracker[[#This Row],[RECEIVED]],1)</f>
        <v>44586</v>
      </c>
      <c r="Y259" s="79"/>
      <c r="Z259" s="86"/>
      <c r="AA259" s="65">
        <f>NETWORKDAYS(LotTracker[[#This Row],[Contract Date]],LotTracker[[#This Row],[Actual]])-1</f>
        <v>12</v>
      </c>
      <c r="AB259" s="65">
        <f>NETWORKDAYS(LotTracker[[#This Row],[Eng. Sent]],LotTracker[[#This Row],[Actual Receipt]])</f>
        <v>17</v>
      </c>
      <c r="AC259" s="65">
        <f>NETWORKDAYS(LotTracker[[#This Row],[Plat Sent]],LotTracker[[#This Row],[Actual Receipt2]])</f>
        <v>0</v>
      </c>
      <c r="AD259" s="65">
        <f>NETWORKDAYS(LotTracker[[#This Row],[Contract Date]],LotTracker[[#This Row],[Actual Submit]])-1</f>
        <v>32</v>
      </c>
      <c r="AE259" s="65">
        <f>NETWORKDAYS(LotTracker[[#This Row],[Actual Submit]],LotTracker[[#This Row],[RECEIVED]])</f>
        <v>27</v>
      </c>
      <c r="AF259" s="65">
        <f>NETWORKDAYS(LotTracker[[#This Row],[Contract Date]],LotTracker[[#This Row],[RECEIVED]])</f>
        <v>59</v>
      </c>
    </row>
    <row r="260" spans="1:32" s="4" customFormat="1" ht="15.75" customHeight="1" x14ac:dyDescent="0.2">
      <c r="A260" s="34"/>
      <c r="B260" s="40" t="s">
        <v>969</v>
      </c>
      <c r="C260" s="11" t="s">
        <v>136</v>
      </c>
      <c r="D260" s="137" t="s">
        <v>144</v>
      </c>
      <c r="E260" s="4" t="s">
        <v>331</v>
      </c>
      <c r="F260" s="4" t="s">
        <v>970</v>
      </c>
      <c r="G260" s="41">
        <v>44512</v>
      </c>
      <c r="H260" s="40" t="s">
        <v>109</v>
      </c>
      <c r="I260" s="64">
        <f>WORKDAY(LotTracker[[#This Row],[Contract Date]],2,)</f>
        <v>44516</v>
      </c>
      <c r="J260" s="20" t="s">
        <v>913</v>
      </c>
      <c r="K260" s="47">
        <v>180</v>
      </c>
      <c r="L260" s="58" t="s">
        <v>966</v>
      </c>
      <c r="M260" s="79" t="s">
        <v>971</v>
      </c>
      <c r="N260" s="64">
        <f>WORKDAY(LotTracker[[#This Row],[Draft Deadline]],10,)</f>
        <v>44530</v>
      </c>
      <c r="O260" s="101" t="s">
        <v>972</v>
      </c>
      <c r="P260" s="40" t="s">
        <v>973</v>
      </c>
      <c r="Q260" s="79">
        <v>44537</v>
      </c>
      <c r="R260" s="64">
        <f>WORKDAY(LotTracker[[#This Row],[Draft Deadline]],10,)</f>
        <v>44530</v>
      </c>
      <c r="S260" s="101">
        <v>44567</v>
      </c>
      <c r="U260" s="99">
        <f>WORKDAY(LotTracker[[#This Row],[Planned Receipt]],3,)</f>
        <v>44533</v>
      </c>
      <c r="V260" s="79" t="s">
        <v>974</v>
      </c>
      <c r="W260" s="79"/>
      <c r="X260" s="99">
        <f>WORKDAY(LotTracker[[#This Row],[RECEIVED]],1)</f>
        <v>2</v>
      </c>
      <c r="Y260" s="79"/>
      <c r="Z260" s="86"/>
      <c r="AA260" s="65">
        <f>NETWORKDAYS(LotTracker[[#This Row],[Contract Date]],LotTracker[[#This Row],[Actual]])-1</f>
        <v>6</v>
      </c>
      <c r="AB260" s="65">
        <f>NETWORKDAYS(LotTracker[[#This Row],[Eng. Sent]],LotTracker[[#This Row],[Actual Receipt]])</f>
        <v>7</v>
      </c>
      <c r="AC260" s="65">
        <f>NETWORKDAYS(LotTracker[[#This Row],[Plat Sent]],LotTracker[[#This Row],[Actual Receipt2]])</f>
        <v>23</v>
      </c>
      <c r="AD260" s="65">
        <f>NETWORKDAYS(LotTracker[[#This Row],[Contract Date]],LotTracker[[#This Row],[Actual Submit]])-1</f>
        <v>29</v>
      </c>
      <c r="AE260" s="65">
        <f>NETWORKDAYS(LotTracker[[#This Row],[Actual Submit]],LotTracker[[#This Row],[RECEIVED]])</f>
        <v>-31824</v>
      </c>
      <c r="AF260" s="65">
        <f>NETWORKDAYS(LotTracker[[#This Row],[Contract Date]],LotTracker[[#This Row],[RECEIVED]])</f>
        <v>-31795</v>
      </c>
    </row>
    <row r="261" spans="1:32" s="4" customFormat="1" ht="15.75" hidden="1" customHeight="1" x14ac:dyDescent="0.2">
      <c r="A261" s="34" t="s">
        <v>50</v>
      </c>
      <c r="B261" s="40" t="s">
        <v>135</v>
      </c>
      <c r="C261" s="11" t="s">
        <v>136</v>
      </c>
      <c r="D261" s="137" t="s">
        <v>962</v>
      </c>
      <c r="E261" s="4" t="s">
        <v>331</v>
      </c>
      <c r="F261" s="4" t="s">
        <v>963</v>
      </c>
      <c r="G261" s="41" t="s">
        <v>964</v>
      </c>
      <c r="H261" s="40" t="s">
        <v>109</v>
      </c>
      <c r="I261" s="64">
        <f>WORKDAY(LotTracker[[#This Row],[Contract Date]],2,)</f>
        <v>44512</v>
      </c>
      <c r="J261" s="20" t="s">
        <v>965</v>
      </c>
      <c r="K261" s="47">
        <v>240</v>
      </c>
      <c r="L261" s="58" t="s">
        <v>966</v>
      </c>
      <c r="M261" s="79">
        <v>44530</v>
      </c>
      <c r="N261" s="64">
        <f>WORKDAY(LotTracker[[#This Row],[Draft Deadline]],10,)</f>
        <v>44526</v>
      </c>
      <c r="O261" s="101" t="s">
        <v>946</v>
      </c>
      <c r="P261" s="40" t="s">
        <v>933</v>
      </c>
      <c r="Q261" s="79">
        <v>44531</v>
      </c>
      <c r="R261" s="64">
        <f>WORKDAY(LotTracker[[#This Row],[Draft Deadline]],10,)</f>
        <v>44526</v>
      </c>
      <c r="S261" s="101">
        <v>44532</v>
      </c>
      <c r="T261" s="4" t="s">
        <v>967</v>
      </c>
      <c r="U261" s="99">
        <f>WORKDAY(LotTracker[[#This Row],[Planned Receipt]],3,)</f>
        <v>44531</v>
      </c>
      <c r="V261" s="79" t="s">
        <v>968</v>
      </c>
      <c r="W261" s="79">
        <v>44579</v>
      </c>
      <c r="X261" s="99">
        <f>WORKDAY(LotTracker[[#This Row],[RECEIVED]],1)</f>
        <v>44580</v>
      </c>
      <c r="Y261" s="79">
        <v>44581</v>
      </c>
      <c r="Z261" s="86"/>
      <c r="AA261" s="65">
        <f>NETWORKDAYS(LotTracker[[#This Row],[Contract Date]],LotTracker[[#This Row],[Actual]])-1</f>
        <v>14</v>
      </c>
      <c r="AB261" s="65">
        <f>NETWORKDAYS(LotTracker[[#This Row],[Eng. Sent]],LotTracker[[#This Row],[Actual Receipt]])</f>
        <v>4</v>
      </c>
      <c r="AC261" s="65">
        <f>NETWORKDAYS(LotTracker[[#This Row],[Plat Sent]],LotTracker[[#This Row],[Actual Receipt2]])</f>
        <v>2</v>
      </c>
      <c r="AD261" s="65">
        <f>NETWORKDAYS(LotTracker[[#This Row],[Contract Date]],LotTracker[[#This Row],[Actual Submit]])-1</f>
        <v>19</v>
      </c>
      <c r="AE261" s="65">
        <f>NETWORKDAYS(LotTracker[[#This Row],[Actual Submit]],LotTracker[[#This Row],[RECEIVED]])</f>
        <v>31</v>
      </c>
      <c r="AF261" s="65">
        <f>NETWORKDAYS(LotTracker[[#This Row],[Contract Date]],LotTracker[[#This Row],[RECEIVED]])</f>
        <v>50</v>
      </c>
    </row>
    <row r="262" spans="1:32" s="4" customFormat="1" ht="15.75" customHeight="1" x14ac:dyDescent="0.2">
      <c r="A262" s="34"/>
      <c r="B262" s="40" t="s">
        <v>969</v>
      </c>
      <c r="C262" s="11" t="s">
        <v>136</v>
      </c>
      <c r="D262" s="137" t="s">
        <v>251</v>
      </c>
      <c r="E262" s="4" t="s">
        <v>261</v>
      </c>
      <c r="G262" s="41">
        <v>44512</v>
      </c>
      <c r="H262" s="40" t="s">
        <v>54</v>
      </c>
      <c r="I262" s="29">
        <f>WORKDAY(LotTracker[[#This Row],[Contract Date]],2,)</f>
        <v>44516</v>
      </c>
      <c r="J262" s="20" t="s">
        <v>971</v>
      </c>
      <c r="K262" s="47"/>
      <c r="L262" s="58" t="s">
        <v>966</v>
      </c>
      <c r="M262" s="79">
        <v>44523</v>
      </c>
      <c r="N262" s="29">
        <f>WORKDAY(LotTracker[[#This Row],[Draft Deadline]],10,)</f>
        <v>44530</v>
      </c>
      <c r="O262" s="101" t="s">
        <v>972</v>
      </c>
      <c r="P262" s="40" t="s">
        <v>973</v>
      </c>
      <c r="Q262" s="79" t="s">
        <v>971</v>
      </c>
      <c r="R262" s="29">
        <f>WORKDAY(LotTracker[[#This Row],[Draft Deadline]],10,)</f>
        <v>44530</v>
      </c>
      <c r="S262" s="101" t="s">
        <v>975</v>
      </c>
      <c r="U262" s="99">
        <f>WORKDAY(LotTracker[[#This Row],[Planned Receipt]],3,)</f>
        <v>44533</v>
      </c>
      <c r="V262" s="79"/>
      <c r="W262" s="79"/>
      <c r="X262" s="99">
        <f>WORKDAY(LotTracker[[#This Row],[RECEIVED]],1)</f>
        <v>2</v>
      </c>
      <c r="Y262" s="79"/>
      <c r="Z262" s="86"/>
      <c r="AA262" s="65">
        <f>NETWORKDAYS(LotTracker[[#This Row],[Contract Date]],LotTracker[[#This Row],[Actual]])-1</f>
        <v>7</v>
      </c>
      <c r="AB262" s="65">
        <f>NETWORKDAYS(LotTracker[[#This Row],[Eng. Sent]],LotTracker[[#This Row],[Actual Receipt]])</f>
        <v>7</v>
      </c>
      <c r="AC262" s="65">
        <f>NETWORKDAYS(LotTracker[[#This Row],[Plat Sent]],LotTracker[[#This Row],[Actual Receipt2]])</f>
        <v>39</v>
      </c>
      <c r="AD262" s="65">
        <f>NETWORKDAYS(LotTracker[[#This Row],[Contract Date]],LotTracker[[#This Row],[Actual Submit]])-1</f>
        <v>-31796</v>
      </c>
      <c r="AE262" s="65">
        <f>NETWORKDAYS(LotTracker[[#This Row],[Actual Submit]],LotTracker[[#This Row],[RECEIVED]])</f>
        <v>0</v>
      </c>
      <c r="AF262" s="65">
        <f>NETWORKDAYS(LotTracker[[#This Row],[Contract Date]],LotTracker[[#This Row],[RECEIVED]])</f>
        <v>-31795</v>
      </c>
    </row>
    <row r="263" spans="1:32" s="4" customFormat="1" ht="15.75" customHeight="1" x14ac:dyDescent="0.2">
      <c r="A263" s="34"/>
      <c r="B263" s="40" t="s">
        <v>969</v>
      </c>
      <c r="C263" s="11" t="s">
        <v>136</v>
      </c>
      <c r="D263" s="137" t="s">
        <v>152</v>
      </c>
      <c r="E263" s="4" t="s">
        <v>261</v>
      </c>
      <c r="G263" s="41">
        <v>44512</v>
      </c>
      <c r="H263" s="40" t="s">
        <v>54</v>
      </c>
      <c r="I263" s="29">
        <f>WORKDAY(LotTracker[[#This Row],[Contract Date]],2,)</f>
        <v>44516</v>
      </c>
      <c r="J263" s="20" t="s">
        <v>971</v>
      </c>
      <c r="K263" s="47"/>
      <c r="L263" s="58" t="s">
        <v>966</v>
      </c>
      <c r="M263" s="79">
        <v>44523</v>
      </c>
      <c r="N263" s="29">
        <f>WORKDAY(LotTracker[[#This Row],[Draft Deadline]],10,)</f>
        <v>44530</v>
      </c>
      <c r="O263" s="101" t="s">
        <v>972</v>
      </c>
      <c r="P263" s="40" t="s">
        <v>973</v>
      </c>
      <c r="Q263" s="79" t="s">
        <v>971</v>
      </c>
      <c r="R263" s="29">
        <f>WORKDAY(LotTracker[[#This Row],[Draft Deadline]],10,)</f>
        <v>44530</v>
      </c>
      <c r="S263" s="101" t="s">
        <v>976</v>
      </c>
      <c r="U263" s="99">
        <f>WORKDAY(LotTracker[[#This Row],[Planned Receipt]],3,)</f>
        <v>44533</v>
      </c>
      <c r="V263" s="79"/>
      <c r="W263" s="79"/>
      <c r="X263" s="99">
        <f>WORKDAY(LotTracker[[#This Row],[RECEIVED]],1)</f>
        <v>2</v>
      </c>
      <c r="Y263" s="79"/>
      <c r="Z263" s="86"/>
      <c r="AA263" s="65">
        <f>NETWORKDAYS(LotTracker[[#This Row],[Contract Date]],LotTracker[[#This Row],[Actual]])-1</f>
        <v>7</v>
      </c>
      <c r="AB263" s="65">
        <f>NETWORKDAYS(LotTracker[[#This Row],[Eng. Sent]],LotTracker[[#This Row],[Actual Receipt]])</f>
        <v>7</v>
      </c>
      <c r="AC263" s="65">
        <f>NETWORKDAYS(LotTracker[[#This Row],[Plat Sent]],LotTracker[[#This Row],[Actual Receipt2]])</f>
        <v>33</v>
      </c>
      <c r="AD263" s="65">
        <f>NETWORKDAYS(LotTracker[[#This Row],[Contract Date]],LotTracker[[#This Row],[Actual Submit]])-1</f>
        <v>-31796</v>
      </c>
      <c r="AE263" s="65">
        <f>NETWORKDAYS(LotTracker[[#This Row],[Actual Submit]],LotTracker[[#This Row],[RECEIVED]])</f>
        <v>0</v>
      </c>
      <c r="AF263" s="65">
        <f>NETWORKDAYS(LotTracker[[#This Row],[Contract Date]],LotTracker[[#This Row],[RECEIVED]])</f>
        <v>-31795</v>
      </c>
    </row>
    <row r="264" spans="1:32" s="4" customFormat="1" ht="15.75" customHeight="1" x14ac:dyDescent="0.2">
      <c r="A264" s="34"/>
      <c r="B264" s="40" t="s">
        <v>969</v>
      </c>
      <c r="C264" s="11" t="s">
        <v>136</v>
      </c>
      <c r="D264" s="137" t="s">
        <v>425</v>
      </c>
      <c r="E264" s="4" t="s">
        <v>503</v>
      </c>
      <c r="F264" s="4" t="s">
        <v>919</v>
      </c>
      <c r="G264" s="41">
        <v>44512</v>
      </c>
      <c r="H264" s="40" t="s">
        <v>109</v>
      </c>
      <c r="I264" s="64">
        <f>WORKDAY(LotTracker[[#This Row],[Contract Date]],2,)</f>
        <v>44516</v>
      </c>
      <c r="J264" s="20" t="s">
        <v>968</v>
      </c>
      <c r="K264" s="47">
        <v>240</v>
      </c>
      <c r="L264" s="58" t="s">
        <v>966</v>
      </c>
      <c r="M264" s="79" t="s">
        <v>977</v>
      </c>
      <c r="N264" s="64">
        <f>WORKDAY(LotTracker[[#This Row],[Draft Deadline]],10,)</f>
        <v>44530</v>
      </c>
      <c r="O264" s="101" t="s">
        <v>935</v>
      </c>
      <c r="P264" s="40" t="s">
        <v>973</v>
      </c>
      <c r="Q264" s="79"/>
      <c r="R264" s="64">
        <f>WORKDAY(LotTracker[[#This Row],[Draft Deadline]],10,)</f>
        <v>44530</v>
      </c>
      <c r="S264" s="101"/>
      <c r="U264" s="99">
        <f>WORKDAY(LotTracker[[#This Row],[Planned Receipt]],3,)</f>
        <v>44533</v>
      </c>
      <c r="V264" s="79" t="s">
        <v>978</v>
      </c>
      <c r="W264" s="79"/>
      <c r="X264" s="99">
        <f>WORKDAY(LotTracker[[#This Row],[RECEIVED]],1)</f>
        <v>2</v>
      </c>
      <c r="Y264" s="79"/>
      <c r="Z264" s="86"/>
      <c r="AA264" s="65">
        <f>NETWORKDAYS(LotTracker[[#This Row],[Contract Date]],LotTracker[[#This Row],[Actual]])-1</f>
        <v>17</v>
      </c>
      <c r="AB264" s="65">
        <f>NETWORKDAYS(LotTracker[[#This Row],[Eng. Sent]],LotTracker[[#This Row],[Actual Receipt]])</f>
        <v>4</v>
      </c>
      <c r="AC264" s="65">
        <f>NETWORKDAYS(LotTracker[[#This Row],[Plat Sent]],LotTracker[[#This Row],[Actual Receipt2]])</f>
        <v>0</v>
      </c>
      <c r="AD264" s="65">
        <f>NETWORKDAYS(LotTracker[[#This Row],[Contract Date]],LotTracker[[#This Row],[Actual Submit]])-1</f>
        <v>31</v>
      </c>
      <c r="AE264" s="65">
        <f>NETWORKDAYS(LotTracker[[#This Row],[Actual Submit]],LotTracker[[#This Row],[RECEIVED]])</f>
        <v>-31826</v>
      </c>
      <c r="AF264" s="65">
        <f>NETWORKDAYS(LotTracker[[#This Row],[Contract Date]],LotTracker[[#This Row],[RECEIVED]])</f>
        <v>-31795</v>
      </c>
    </row>
    <row r="265" spans="1:32" s="4" customFormat="1" ht="15.75" customHeight="1" x14ac:dyDescent="0.2">
      <c r="A265" s="34"/>
      <c r="B265" s="40" t="s">
        <v>622</v>
      </c>
      <c r="C265" s="11" t="s">
        <v>623</v>
      </c>
      <c r="D265" s="137" t="s">
        <v>983</v>
      </c>
      <c r="E265" s="4" t="s">
        <v>261</v>
      </c>
      <c r="F265" s="4" t="s">
        <v>957</v>
      </c>
      <c r="G265" s="41">
        <v>44518</v>
      </c>
      <c r="H265" s="40" t="s">
        <v>103</v>
      </c>
      <c r="I265" s="64">
        <f>WORKDAY(LotTracker[[#This Row],[Contract Date]],2,)</f>
        <v>44522</v>
      </c>
      <c r="J265" s="20">
        <v>44061</v>
      </c>
      <c r="K265" s="47">
        <v>430</v>
      </c>
      <c r="L265" s="58"/>
      <c r="M265" s="79" t="s">
        <v>558</v>
      </c>
      <c r="N265" s="64">
        <f>WORKDAY(LotTracker[[#This Row],[Draft Deadline]],10,)</f>
        <v>44536</v>
      </c>
      <c r="O265" s="101" t="s">
        <v>601</v>
      </c>
      <c r="P265" s="40"/>
      <c r="Q265" s="79"/>
      <c r="R265" s="64">
        <f>WORKDAY(LotTracker[[#This Row],[Draft Deadline]],10,)</f>
        <v>44536</v>
      </c>
      <c r="S265" s="101"/>
      <c r="T265" s="4" t="s">
        <v>924</v>
      </c>
      <c r="U265" s="99">
        <f>WORKDAY(LotTracker[[#This Row],[Planned Receipt]],3,)</f>
        <v>44539</v>
      </c>
      <c r="V265" s="79" t="s">
        <v>601</v>
      </c>
      <c r="W265" s="79" t="s">
        <v>984</v>
      </c>
      <c r="X265" s="99">
        <f>WORKDAY(LotTracker[[#This Row],[RECEIVED]],1)</f>
        <v>44082</v>
      </c>
      <c r="Y265" s="79"/>
      <c r="Z265" s="86"/>
      <c r="AA265" s="65">
        <f>NETWORKDAYS(LotTracker[[#This Row],[Contract Date]],LotTracker[[#This Row],[Actual]])-1</f>
        <v>-329</v>
      </c>
      <c r="AB265" s="65">
        <f>NETWORKDAYS(LotTracker[[#This Row],[Eng. Sent]],LotTracker[[#This Row],[Actual Receipt]])</f>
        <v>14</v>
      </c>
      <c r="AC265" s="65">
        <f>NETWORKDAYS(LotTracker[[#This Row],[Plat Sent]],LotTracker[[#This Row],[Actual Receipt2]])</f>
        <v>0</v>
      </c>
      <c r="AD265" s="65">
        <f>NETWORKDAYS(LotTracker[[#This Row],[Contract Date]],LotTracker[[#This Row],[Actual Submit]])-1</f>
        <v>-316</v>
      </c>
      <c r="AE265" s="65">
        <f>NETWORKDAYS(LotTracker[[#This Row],[Actual Submit]],LotTracker[[#This Row],[RECEIVED]])</f>
        <v>2</v>
      </c>
      <c r="AF265" s="65">
        <f>NETWORKDAYS(LotTracker[[#This Row],[Contract Date]],LotTracker[[#This Row],[RECEIVED]])</f>
        <v>-314</v>
      </c>
    </row>
    <row r="266" spans="1:32" s="4" customFormat="1" ht="15.75" customHeight="1" x14ac:dyDescent="0.2">
      <c r="A266" s="34"/>
      <c r="B266" s="40" t="s">
        <v>1005</v>
      </c>
      <c r="C266" s="11" t="s">
        <v>136</v>
      </c>
      <c r="D266" s="137" t="s">
        <v>1006</v>
      </c>
      <c r="G266" s="41">
        <v>44530</v>
      </c>
      <c r="H266" s="40" t="s">
        <v>103</v>
      </c>
      <c r="I266" s="64">
        <f>WORKDAY(LotTracker[[#This Row],[Contract Date]],2,)</f>
        <v>44532</v>
      </c>
      <c r="J266" s="20">
        <v>44529</v>
      </c>
      <c r="K266" s="47">
        <v>1500</v>
      </c>
      <c r="L266" s="58" t="s">
        <v>932</v>
      </c>
      <c r="M266" s="79">
        <v>44536</v>
      </c>
      <c r="N266" s="64">
        <f>WORKDAY(LotTracker[[#This Row],[Draft Deadline]],10,)</f>
        <v>44546</v>
      </c>
      <c r="O266" s="101">
        <v>44568</v>
      </c>
      <c r="P266" s="40" t="s">
        <v>973</v>
      </c>
      <c r="Q266" s="79">
        <v>44553</v>
      </c>
      <c r="R266" s="64">
        <f>WORKDAY(LotTracker[[#This Row],[Draft Deadline]],10,)</f>
        <v>44546</v>
      </c>
      <c r="S266" s="101">
        <v>44578</v>
      </c>
      <c r="T266" s="4" t="s">
        <v>1007</v>
      </c>
      <c r="U266" s="99">
        <f>WORKDAY(LotTracker[[#This Row],[Planned Receipt]],3,)</f>
        <v>44551</v>
      </c>
      <c r="V266" s="79">
        <v>44579</v>
      </c>
      <c r="W266" s="79"/>
      <c r="X266" s="99">
        <f>WORKDAY(LotTracker[[#This Row],[RECEIVED]],1)</f>
        <v>2</v>
      </c>
      <c r="Y266" s="79"/>
      <c r="Z266" s="86"/>
      <c r="AA266" s="65">
        <f>NETWORKDAYS(LotTracker[[#This Row],[Contract Date]],LotTracker[[#This Row],[Actual]])-1</f>
        <v>-3</v>
      </c>
      <c r="AB266" s="65">
        <f>NETWORKDAYS(LotTracker[[#This Row],[Eng. Sent]],LotTracker[[#This Row],[Actual Receipt]])</f>
        <v>25</v>
      </c>
      <c r="AC266" s="65">
        <f>NETWORKDAYS(LotTracker[[#This Row],[Plat Sent]],LotTracker[[#This Row],[Actual Receipt2]])</f>
        <v>18</v>
      </c>
      <c r="AD266" s="65">
        <f>NETWORKDAYS(LotTracker[[#This Row],[Contract Date]],LotTracker[[#This Row],[Actual Submit]])-1</f>
        <v>35</v>
      </c>
      <c r="AE266" s="65">
        <f>NETWORKDAYS(LotTracker[[#This Row],[Actual Submit]],LotTracker[[#This Row],[RECEIVED]])</f>
        <v>-31842</v>
      </c>
      <c r="AF266" s="65">
        <f>NETWORKDAYS(LotTracker[[#This Row],[Contract Date]],LotTracker[[#This Row],[RECEIVED]])</f>
        <v>-31807</v>
      </c>
    </row>
    <row r="267" spans="1:32" s="4" customFormat="1" ht="15.75" customHeight="1" x14ac:dyDescent="0.2">
      <c r="A267" s="34"/>
      <c r="B267" s="40" t="s">
        <v>1005</v>
      </c>
      <c r="C267" s="11" t="s">
        <v>136</v>
      </c>
      <c r="D267" s="137" t="s">
        <v>1008</v>
      </c>
      <c r="G267" s="41">
        <v>44530</v>
      </c>
      <c r="H267" s="40" t="s">
        <v>103</v>
      </c>
      <c r="I267" s="64">
        <f>WORKDAY(LotTracker[[#This Row],[Contract Date]],2,)</f>
        <v>44532</v>
      </c>
      <c r="J267" s="20">
        <v>44529</v>
      </c>
      <c r="K267" s="47">
        <v>1500</v>
      </c>
      <c r="L267" s="58" t="s">
        <v>932</v>
      </c>
      <c r="M267" s="79">
        <v>44536</v>
      </c>
      <c r="N267" s="64">
        <f>WORKDAY(LotTracker[[#This Row],[Draft Deadline]],10,)</f>
        <v>44546</v>
      </c>
      <c r="O267" s="101">
        <v>44568</v>
      </c>
      <c r="P267" s="40" t="s">
        <v>973</v>
      </c>
      <c r="Q267" s="79">
        <v>44553</v>
      </c>
      <c r="R267" s="64">
        <f>WORKDAY(LotTracker[[#This Row],[Draft Deadline]],10,)</f>
        <v>44546</v>
      </c>
      <c r="S267" s="101">
        <v>44582</v>
      </c>
      <c r="T267" s="4" t="s">
        <v>1007</v>
      </c>
      <c r="U267" s="99">
        <f>WORKDAY(LotTracker[[#This Row],[Planned Receipt]],3,)</f>
        <v>44551</v>
      </c>
      <c r="V267" s="79">
        <v>44582</v>
      </c>
      <c r="W267" s="79"/>
      <c r="X267" s="99">
        <f>WORKDAY(LotTracker[[#This Row],[RECEIVED]],1)</f>
        <v>2</v>
      </c>
      <c r="Y267" s="79"/>
      <c r="Z267" s="86"/>
      <c r="AA267" s="65">
        <f>NETWORKDAYS(LotTracker[[#This Row],[Contract Date]],LotTracker[[#This Row],[Actual]])-1</f>
        <v>-3</v>
      </c>
      <c r="AB267" s="65">
        <f>NETWORKDAYS(LotTracker[[#This Row],[Eng. Sent]],LotTracker[[#This Row],[Actual Receipt]])</f>
        <v>25</v>
      </c>
      <c r="AC267" s="65">
        <f>NETWORKDAYS(LotTracker[[#This Row],[Plat Sent]],LotTracker[[#This Row],[Actual Receipt2]])</f>
        <v>22</v>
      </c>
      <c r="AD267" s="65">
        <f>NETWORKDAYS(LotTracker[[#This Row],[Contract Date]],LotTracker[[#This Row],[Actual Submit]])-1</f>
        <v>38</v>
      </c>
      <c r="AE267" s="65">
        <f>NETWORKDAYS(LotTracker[[#This Row],[Actual Submit]],LotTracker[[#This Row],[RECEIVED]])</f>
        <v>-31845</v>
      </c>
      <c r="AF267" s="65">
        <f>NETWORKDAYS(LotTracker[[#This Row],[Contract Date]],LotTracker[[#This Row],[RECEIVED]])</f>
        <v>-31807</v>
      </c>
    </row>
    <row r="268" spans="1:32" s="4" customFormat="1" ht="15.75" customHeight="1" x14ac:dyDescent="0.2">
      <c r="A268" s="34"/>
      <c r="B268" s="40" t="s">
        <v>969</v>
      </c>
      <c r="C268" s="11" t="s">
        <v>136</v>
      </c>
      <c r="D268" s="137" t="s">
        <v>136</v>
      </c>
      <c r="E268" s="4" t="s">
        <v>503</v>
      </c>
      <c r="F268" s="4" t="s">
        <v>985</v>
      </c>
      <c r="G268" s="41">
        <v>44533</v>
      </c>
      <c r="H268" s="40" t="s">
        <v>109</v>
      </c>
      <c r="I268" s="64">
        <f>WORKDAY(LotTracker[[#This Row],[Contract Date]],2,)</f>
        <v>44537</v>
      </c>
      <c r="J268" s="20" t="s">
        <v>980</v>
      </c>
      <c r="K268" s="47">
        <v>240</v>
      </c>
      <c r="L268" s="58"/>
      <c r="M268" s="79" t="s">
        <v>980</v>
      </c>
      <c r="N268" s="64">
        <f>WORKDAY(LotTracker[[#This Row],[Draft Deadline]],10,)</f>
        <v>44551</v>
      </c>
      <c r="O268" s="101" t="s">
        <v>850</v>
      </c>
      <c r="P268" s="4" t="s">
        <v>973</v>
      </c>
      <c r="Q268" s="79">
        <v>44904</v>
      </c>
      <c r="R268" s="64">
        <f>WORKDAY(LotTracker[[#This Row],[Draft Deadline]],10,)</f>
        <v>44551</v>
      </c>
      <c r="S268" s="101">
        <v>44567</v>
      </c>
      <c r="U268" s="99">
        <f>WORKDAY(LotTracker[[#This Row],[Planned Receipt]],3,)</f>
        <v>44554</v>
      </c>
      <c r="V268" s="79" t="s">
        <v>974</v>
      </c>
      <c r="W268" s="79"/>
      <c r="X268" s="99">
        <f>WORKDAY(LotTracker[[#This Row],[RECEIVED]],1)</f>
        <v>2</v>
      </c>
      <c r="Y268" s="79"/>
      <c r="Z268" s="86"/>
      <c r="AA268" s="65">
        <f>NETWORKDAYS(LotTracker[[#This Row],[Contract Date]],LotTracker[[#This Row],[Actual]])-1</f>
        <v>4</v>
      </c>
      <c r="AB268" s="65">
        <f>NETWORKDAYS(LotTracker[[#This Row],[Eng. Sent]],LotTracker[[#This Row],[Actual Receipt]])</f>
        <v>5</v>
      </c>
      <c r="AC268" s="65">
        <f>NETWORKDAYS(LotTracker[[#This Row],[Plat Sent]],LotTracker[[#This Row],[Actual Receipt2]])</f>
        <v>-242</v>
      </c>
      <c r="AD268" s="65">
        <f>NETWORKDAYS(LotTracker[[#This Row],[Contract Date]],LotTracker[[#This Row],[Actual Submit]])-1</f>
        <v>14</v>
      </c>
      <c r="AE268" s="65">
        <f>NETWORKDAYS(LotTracker[[#This Row],[Actual Submit]],LotTracker[[#This Row],[RECEIVED]])</f>
        <v>-31824</v>
      </c>
      <c r="AF268" s="65">
        <f>NETWORKDAYS(LotTracker[[#This Row],[Contract Date]],LotTracker[[#This Row],[RECEIVED]])</f>
        <v>-31810</v>
      </c>
    </row>
    <row r="269" spans="1:32" s="4" customFormat="1" ht="15.75" customHeight="1" x14ac:dyDescent="0.2">
      <c r="A269" s="34" t="s">
        <v>50</v>
      </c>
      <c r="B269" s="40" t="s">
        <v>51</v>
      </c>
      <c r="C269" s="11" t="s">
        <v>144</v>
      </c>
      <c r="D269" s="137" t="s">
        <v>462</v>
      </c>
      <c r="E269" s="4" t="s">
        <v>146</v>
      </c>
      <c r="F269" s="4" t="s">
        <v>931</v>
      </c>
      <c r="G269" s="41">
        <v>44540</v>
      </c>
      <c r="H269" s="40" t="s">
        <v>109</v>
      </c>
      <c r="I269" s="64">
        <f>WORKDAY(LotTracker[[#This Row],[Contract Date]],2,)</f>
        <v>44544</v>
      </c>
      <c r="J269" s="20" t="s">
        <v>912</v>
      </c>
      <c r="K269" s="47">
        <v>180</v>
      </c>
      <c r="L269" s="58" t="s">
        <v>966</v>
      </c>
      <c r="M269" s="79" t="s">
        <v>950</v>
      </c>
      <c r="N269" s="64">
        <f>WORKDAY(LotTracker[[#This Row],[Draft Deadline]],10,)</f>
        <v>44558</v>
      </c>
      <c r="O269" s="101" t="s">
        <v>1011</v>
      </c>
      <c r="P269" s="40" t="s">
        <v>933</v>
      </c>
      <c r="Q269" s="79">
        <v>44537</v>
      </c>
      <c r="R269" s="64">
        <f>WORKDAY(LotTracker[[#This Row],[Draft Deadline]],10,)</f>
        <v>44558</v>
      </c>
      <c r="S269" s="101">
        <v>44543</v>
      </c>
      <c r="T269" s="4" t="s">
        <v>934</v>
      </c>
      <c r="U269" s="99">
        <f>WORKDAY(LotTracker[[#This Row],[Planned Receipt]],3,)</f>
        <v>44561</v>
      </c>
      <c r="V269" s="79" t="s">
        <v>958</v>
      </c>
      <c r="W269" s="79"/>
      <c r="X269" s="99">
        <f>WORKDAY(LotTracker[[#This Row],[RECEIVED]],1)</f>
        <v>2</v>
      </c>
      <c r="Y269" s="79">
        <v>44600</v>
      </c>
      <c r="Z269" s="86" t="s">
        <v>1012</v>
      </c>
      <c r="AA269" s="65">
        <f>NETWORKDAYS(LotTracker[[#This Row],[Contract Date]],LotTracker[[#This Row],[Actual]])-1</f>
        <v>-39</v>
      </c>
      <c r="AB269" s="65">
        <f>NETWORKDAYS(LotTracker[[#This Row],[Eng. Sent]],LotTracker[[#This Row],[Actual Receipt]])</f>
        <v>3</v>
      </c>
      <c r="AC269" s="65">
        <f>NETWORKDAYS(LotTracker[[#This Row],[Plat Sent]],LotTracker[[#This Row],[Actual Receipt2]])</f>
        <v>5</v>
      </c>
      <c r="AD269" s="65">
        <f>NETWORKDAYS(LotTracker[[#This Row],[Contract Date]],LotTracker[[#This Row],[Actual Submit]])-1</f>
        <v>2</v>
      </c>
      <c r="AE269" s="65">
        <f>NETWORKDAYS(LotTracker[[#This Row],[Actual Submit]],LotTracker[[#This Row],[RECEIVED]])</f>
        <v>-31817</v>
      </c>
      <c r="AF269" s="65">
        <f>NETWORKDAYS(LotTracker[[#This Row],[Contract Date]],LotTracker[[#This Row],[RECEIVED]])</f>
        <v>-31815</v>
      </c>
    </row>
    <row r="270" spans="1:32" s="4" customFormat="1" ht="15.75" customHeight="1" x14ac:dyDescent="0.2">
      <c r="A270" s="34"/>
      <c r="B270" s="40" t="s">
        <v>969</v>
      </c>
      <c r="C270" s="11" t="s">
        <v>136</v>
      </c>
      <c r="D270" s="137" t="s">
        <v>280</v>
      </c>
      <c r="E270" s="4" t="s">
        <v>503</v>
      </c>
      <c r="F270" s="4" t="s">
        <v>919</v>
      </c>
      <c r="G270" s="41">
        <v>44540</v>
      </c>
      <c r="H270" s="40" t="s">
        <v>109</v>
      </c>
      <c r="I270" s="64">
        <f>WORKDAY(LotTracker[[#This Row],[Contract Date]],2,)</f>
        <v>44544</v>
      </c>
      <c r="J270" s="20" t="s">
        <v>929</v>
      </c>
      <c r="K270" s="47">
        <v>360</v>
      </c>
      <c r="L270" s="58"/>
      <c r="M270" s="79" t="s">
        <v>850</v>
      </c>
      <c r="N270" s="64">
        <f>WORKDAY(LotTracker[[#This Row],[Draft Deadline]],10,)</f>
        <v>44558</v>
      </c>
      <c r="O270" s="101" t="s">
        <v>959</v>
      </c>
      <c r="P270" s="40" t="s">
        <v>973</v>
      </c>
      <c r="Q270" s="79">
        <v>44910</v>
      </c>
      <c r="R270" s="64">
        <f>WORKDAY(LotTracker[[#This Row],[Draft Deadline]],10,)</f>
        <v>44558</v>
      </c>
      <c r="S270" s="101">
        <v>44567</v>
      </c>
      <c r="U270" s="99">
        <f>WORKDAY(LotTracker[[#This Row],[Planned Receipt]],3,)</f>
        <v>44561</v>
      </c>
      <c r="V270" s="79" t="s">
        <v>974</v>
      </c>
      <c r="W270" s="79"/>
      <c r="X270" s="99">
        <f>WORKDAY(LotTracker[[#This Row],[RECEIVED]],1)</f>
        <v>2</v>
      </c>
      <c r="Y270" s="79"/>
      <c r="Z270" s="86" t="s">
        <v>1013</v>
      </c>
      <c r="AA270" s="65">
        <f>NETWORKDAYS(LotTracker[[#This Row],[Contract Date]],LotTracker[[#This Row],[Actual]])-1</f>
        <v>-22</v>
      </c>
      <c r="AB270" s="65">
        <f>NETWORKDAYS(LotTracker[[#This Row],[Eng. Sent]],LotTracker[[#This Row],[Actual Receipt]])</f>
        <v>3</v>
      </c>
      <c r="AC270" s="65">
        <f>NETWORKDAYS(LotTracker[[#This Row],[Plat Sent]],LotTracker[[#This Row],[Actual Receipt2]])</f>
        <v>-246</v>
      </c>
      <c r="AD270" s="65">
        <f>NETWORKDAYS(LotTracker[[#This Row],[Contract Date]],LotTracker[[#This Row],[Actual Submit]])-1</f>
        <v>9</v>
      </c>
      <c r="AE270" s="65">
        <f>NETWORKDAYS(LotTracker[[#This Row],[Actual Submit]],LotTracker[[#This Row],[RECEIVED]])</f>
        <v>-31824</v>
      </c>
      <c r="AF270" s="65">
        <f>NETWORKDAYS(LotTracker[[#This Row],[Contract Date]],LotTracker[[#This Row],[RECEIVED]])</f>
        <v>-31815</v>
      </c>
    </row>
    <row r="271" spans="1:32" s="4" customFormat="1" ht="31.5" hidden="1" customHeight="1" x14ac:dyDescent="0.2">
      <c r="A271" s="34" t="s">
        <v>50</v>
      </c>
      <c r="B271" s="40" t="s">
        <v>51</v>
      </c>
      <c r="C271" s="11" t="s">
        <v>144</v>
      </c>
      <c r="D271" s="137" t="s">
        <v>280</v>
      </c>
      <c r="E271" s="4" t="s">
        <v>430</v>
      </c>
      <c r="F271" s="4" t="s">
        <v>985</v>
      </c>
      <c r="G271" s="41" t="s">
        <v>986</v>
      </c>
      <c r="H271" s="40" t="s">
        <v>109</v>
      </c>
      <c r="I271" s="64">
        <f>WORKDAY(LotTracker[[#This Row],[Contract Date]],2,)</f>
        <v>44522</v>
      </c>
      <c r="J271" s="20" t="s">
        <v>994</v>
      </c>
      <c r="K271" s="47">
        <v>480</v>
      </c>
      <c r="L271" s="58" t="s">
        <v>932</v>
      </c>
      <c r="M271" s="79" t="s">
        <v>995</v>
      </c>
      <c r="N271" s="64">
        <f>WORKDAY(LotTracker[[#This Row],[Draft Deadline]],10,)</f>
        <v>44536</v>
      </c>
      <c r="O271" s="101" t="s">
        <v>954</v>
      </c>
      <c r="P271" s="40" t="s">
        <v>933</v>
      </c>
      <c r="Q271" s="79">
        <v>44560</v>
      </c>
      <c r="R271" s="64">
        <f>WORKDAY(LotTracker[[#This Row],[Draft Deadline]],10,)</f>
        <v>44536</v>
      </c>
      <c r="S271" s="101">
        <v>44567</v>
      </c>
      <c r="T271" s="4" t="s">
        <v>934</v>
      </c>
      <c r="U271" s="99">
        <f>WORKDAY(LotTracker[[#This Row],[Planned Receipt]],3,)</f>
        <v>44539</v>
      </c>
      <c r="V271" s="79" t="s">
        <v>982</v>
      </c>
      <c r="W271" s="79"/>
      <c r="X271" s="99">
        <f>WORKDAY(LotTracker[[#This Row],[RECEIVED]],1)</f>
        <v>2</v>
      </c>
      <c r="Y271" s="79">
        <v>44599</v>
      </c>
      <c r="Z271" s="86" t="s">
        <v>996</v>
      </c>
      <c r="AA271" s="65">
        <f>NETWORKDAYS(LotTracker[[#This Row],[Contract Date]],LotTracker[[#This Row],[Actual]])-1</f>
        <v>29</v>
      </c>
      <c r="AB271" s="65">
        <f>NETWORKDAYS(LotTracker[[#This Row],[Eng. Sent]],LotTracker[[#This Row],[Actual Receipt]])</f>
        <v>8</v>
      </c>
      <c r="AC271" s="65">
        <f>NETWORKDAYS(LotTracker[[#This Row],[Plat Sent]],LotTracker[[#This Row],[Actual Receipt2]])</f>
        <v>6</v>
      </c>
      <c r="AD271" s="65">
        <f>NETWORKDAYS(LotTracker[[#This Row],[Contract Date]],LotTracker[[#This Row],[Actual Submit]])-1</f>
        <v>39</v>
      </c>
      <c r="AE271" s="65">
        <f>NETWORKDAYS(LotTracker[[#This Row],[Actual Submit]],LotTracker[[#This Row],[RECEIVED]])</f>
        <v>-31838</v>
      </c>
      <c r="AF271" s="65">
        <f>NETWORKDAYS(LotTracker[[#This Row],[Contract Date]],LotTracker[[#This Row],[RECEIVED]])</f>
        <v>-31799</v>
      </c>
    </row>
    <row r="272" spans="1:32" s="4" customFormat="1" ht="15.75" customHeight="1" x14ac:dyDescent="0.2">
      <c r="A272" s="34"/>
      <c r="B272" s="40" t="s">
        <v>640</v>
      </c>
      <c r="C272" s="11" t="s">
        <v>152</v>
      </c>
      <c r="D272" s="137" t="s">
        <v>488</v>
      </c>
      <c r="E272" s="4" t="s">
        <v>261</v>
      </c>
      <c r="F272" s="4" t="s">
        <v>970</v>
      </c>
      <c r="G272" s="41">
        <v>44592</v>
      </c>
      <c r="H272" s="40" t="s">
        <v>54</v>
      </c>
      <c r="I272" s="64">
        <f>WORKDAY(LotTracker[[#This Row],[Contract Date]],2,)</f>
        <v>44594</v>
      </c>
      <c r="J272" s="20">
        <v>44600</v>
      </c>
      <c r="K272" s="47">
        <v>240</v>
      </c>
      <c r="L272" s="58" t="s">
        <v>966</v>
      </c>
      <c r="M272" s="79">
        <v>44602</v>
      </c>
      <c r="N272" s="64">
        <f>WORKDAY(LotTracker[[#This Row],[Draft Deadline]],10,)</f>
        <v>44608</v>
      </c>
      <c r="O272" s="101"/>
      <c r="P272" s="40" t="s">
        <v>973</v>
      </c>
      <c r="Q272" s="79">
        <v>44602</v>
      </c>
      <c r="R272" s="64">
        <f>WORKDAY(LotTracker[[#This Row],[Draft Deadline]],10,)</f>
        <v>44608</v>
      </c>
      <c r="S272" s="101"/>
      <c r="T272" s="4" t="s">
        <v>967</v>
      </c>
      <c r="U272" s="99">
        <f>WORKDAY(LotTracker[[#This Row],[Planned Receipt]],3,)</f>
        <v>44613</v>
      </c>
      <c r="V272" s="79"/>
      <c r="W272" s="79"/>
      <c r="X272" s="99">
        <f>WORKDAY(LotTracker[[#This Row],[RECEIVED]],1)</f>
        <v>2</v>
      </c>
      <c r="Y272" s="79"/>
      <c r="Z272" s="86"/>
      <c r="AA272" s="65">
        <f>NETWORKDAYS(LotTracker[[#This Row],[Contract Date]],LotTracker[[#This Row],[Actual]])-1</f>
        <v>6</v>
      </c>
      <c r="AB272" s="65">
        <f>NETWORKDAYS(LotTracker[[#This Row],[Eng. Sent]],LotTracker[[#This Row],[Actual Receipt]])</f>
        <v>-31859</v>
      </c>
      <c r="AC272" s="65">
        <f>NETWORKDAYS(LotTracker[[#This Row],[Plat Sent]],LotTracker[[#This Row],[Actual Receipt2]])</f>
        <v>-31859</v>
      </c>
      <c r="AD272" s="65">
        <f>NETWORKDAYS(LotTracker[[#This Row],[Contract Date]],LotTracker[[#This Row],[Actual Submit]])-1</f>
        <v>-31852</v>
      </c>
      <c r="AE272" s="65">
        <f>NETWORKDAYS(LotTracker[[#This Row],[Actual Submit]],LotTracker[[#This Row],[RECEIVED]])</f>
        <v>0</v>
      </c>
      <c r="AF272" s="65">
        <f>NETWORKDAYS(LotTracker[[#This Row],[Contract Date]],LotTracker[[#This Row],[RECEIVED]])</f>
        <v>-31851</v>
      </c>
    </row>
    <row r="273" spans="1:32" s="4" customFormat="1" ht="15.75" customHeight="1" x14ac:dyDescent="0.2">
      <c r="A273" s="34"/>
      <c r="B273" s="40" t="s">
        <v>640</v>
      </c>
      <c r="C273" s="11" t="s">
        <v>425</v>
      </c>
      <c r="D273" s="137" t="s">
        <v>144</v>
      </c>
      <c r="E273" s="4" t="s">
        <v>345</v>
      </c>
      <c r="F273" s="4" t="s">
        <v>957</v>
      </c>
      <c r="G273" s="41">
        <v>44550</v>
      </c>
      <c r="H273" s="40" t="s">
        <v>109</v>
      </c>
      <c r="I273" s="64">
        <f>WORKDAY(LotTracker[[#This Row],[Contract Date]],2,)</f>
        <v>44552</v>
      </c>
      <c r="J273" s="20" t="s">
        <v>982</v>
      </c>
      <c r="K273" s="47">
        <v>240</v>
      </c>
      <c r="L273" s="58" t="s">
        <v>966</v>
      </c>
      <c r="M273" s="79">
        <v>44574</v>
      </c>
      <c r="N273" s="64">
        <f>WORKDAY(LotTracker[[#This Row],[Draft Deadline]],10,)</f>
        <v>44566</v>
      </c>
      <c r="O273" s="101">
        <v>44581</v>
      </c>
      <c r="P273" s="40" t="s">
        <v>973</v>
      </c>
      <c r="Q273" s="79">
        <v>44574</v>
      </c>
      <c r="R273" s="64">
        <f>WORKDAY(LotTracker[[#This Row],[Draft Deadline]],10,)</f>
        <v>44566</v>
      </c>
      <c r="S273" s="101"/>
      <c r="T273" s="4" t="s">
        <v>967</v>
      </c>
      <c r="U273" s="99">
        <f>WORKDAY(LotTracker[[#This Row],[Planned Receipt]],3,)</f>
        <v>44571</v>
      </c>
      <c r="V273" s="79"/>
      <c r="W273" s="79"/>
      <c r="X273" s="99">
        <f>WORKDAY(LotTracker[[#This Row],[RECEIVED]],1)</f>
        <v>2</v>
      </c>
      <c r="Y273" s="79"/>
      <c r="Z273" s="86" t="s">
        <v>1019</v>
      </c>
      <c r="AA273" s="65">
        <f>NETWORKDAYS(LotTracker[[#This Row],[Contract Date]],LotTracker[[#This Row],[Actual]])-1</f>
        <v>17</v>
      </c>
      <c r="AB273" s="65">
        <f>NETWORKDAYS(LotTracker[[#This Row],[Eng. Sent]],LotTracker[[#This Row],[Actual Receipt]])</f>
        <v>6</v>
      </c>
      <c r="AC273" s="65">
        <f>NETWORKDAYS(LotTracker[[#This Row],[Plat Sent]],LotTracker[[#This Row],[Actual Receipt2]])</f>
        <v>-31839</v>
      </c>
      <c r="AD273" s="65">
        <f>NETWORKDAYS(LotTracker[[#This Row],[Contract Date]],LotTracker[[#This Row],[Actual Submit]])-1</f>
        <v>-31822</v>
      </c>
      <c r="AE273" s="65">
        <f>NETWORKDAYS(LotTracker[[#This Row],[Actual Submit]],LotTracker[[#This Row],[RECEIVED]])</f>
        <v>0</v>
      </c>
      <c r="AF273" s="65">
        <f>NETWORKDAYS(LotTracker[[#This Row],[Contract Date]],LotTracker[[#This Row],[RECEIVED]])</f>
        <v>-31821</v>
      </c>
    </row>
    <row r="274" spans="1:32" s="4" customFormat="1" ht="15.75" customHeight="1" x14ac:dyDescent="0.2">
      <c r="A274" s="34"/>
      <c r="B274" s="40"/>
      <c r="C274" s="11"/>
      <c r="D274" s="137"/>
      <c r="F274" s="4" t="s">
        <v>970</v>
      </c>
      <c r="G274" s="41">
        <v>44557</v>
      </c>
      <c r="H274" s="40"/>
      <c r="I274" s="29">
        <f>WORKDAY(LotTracker[[#This Row],[Contract Date]],2,)</f>
        <v>44559</v>
      </c>
      <c r="J274" s="20">
        <v>44575</v>
      </c>
      <c r="K274" s="47">
        <v>240</v>
      </c>
      <c r="L274" s="58" t="s">
        <v>1025</v>
      </c>
      <c r="M274" s="79">
        <v>44578</v>
      </c>
      <c r="N274" s="29">
        <f>WORKDAY(LotTracker[[#This Row],[Draft Deadline]],10,)</f>
        <v>44573</v>
      </c>
      <c r="O274" s="101"/>
      <c r="P274" s="40" t="s">
        <v>1026</v>
      </c>
      <c r="Q274" s="79">
        <v>44578</v>
      </c>
      <c r="R274" s="29">
        <f>WORKDAY(LotTracker[[#This Row],[Draft Deadline]],10,)</f>
        <v>44573</v>
      </c>
      <c r="S274" s="101"/>
      <c r="U274" s="99">
        <f>WORKDAY(LotTracker[[#This Row],[Planned Receipt]],3,)</f>
        <v>44578</v>
      </c>
      <c r="V274" s="79"/>
      <c r="W274" s="79"/>
      <c r="X274" s="99">
        <f>WORKDAY(LotTracker[[#This Row],[RECEIVED]],1)</f>
        <v>2</v>
      </c>
      <c r="Y274" s="79"/>
      <c r="Z274" s="86"/>
      <c r="AA274" s="65">
        <f>NETWORKDAYS(LotTracker[[#This Row],[Contract Date]],LotTracker[[#This Row],[Actual]])-1</f>
        <v>14</v>
      </c>
      <c r="AB274" s="65">
        <f>NETWORKDAYS(LotTracker[[#This Row],[Eng. Sent]],LotTracker[[#This Row],[Actual Receipt]])</f>
        <v>-31841</v>
      </c>
      <c r="AC274" s="65">
        <f>NETWORKDAYS(LotTracker[[#This Row],[Plat Sent]],LotTracker[[#This Row],[Actual Receipt2]])</f>
        <v>-31841</v>
      </c>
      <c r="AD274" s="65">
        <f>NETWORKDAYS(LotTracker[[#This Row],[Contract Date]],LotTracker[[#This Row],[Actual Submit]])-1</f>
        <v>-31827</v>
      </c>
      <c r="AE274" s="65">
        <f>NETWORKDAYS(LotTracker[[#This Row],[Actual Submit]],LotTracker[[#This Row],[RECEIVED]])</f>
        <v>0</v>
      </c>
      <c r="AF274" s="65">
        <f>NETWORKDAYS(LotTracker[[#This Row],[Contract Date]],LotTracker[[#This Row],[RECEIVED]])</f>
        <v>-31826</v>
      </c>
    </row>
    <row r="275" spans="1:32" s="4" customFormat="1" ht="15.75" customHeight="1" x14ac:dyDescent="0.2">
      <c r="A275" s="34"/>
      <c r="B275" s="40"/>
      <c r="C275" s="11"/>
      <c r="D275" s="137"/>
      <c r="F275" s="4" t="s">
        <v>919</v>
      </c>
      <c r="G275" s="41">
        <v>44559</v>
      </c>
      <c r="H275" s="40"/>
      <c r="I275" s="29">
        <f>WORKDAY(LotTracker[[#This Row],[Contract Date]],2,)</f>
        <v>44561</v>
      </c>
      <c r="J275" s="20">
        <v>44578</v>
      </c>
      <c r="K275" s="47">
        <v>240</v>
      </c>
      <c r="L275" s="58" t="s">
        <v>966</v>
      </c>
      <c r="M275" s="79">
        <v>44578</v>
      </c>
      <c r="N275" s="29">
        <f>WORKDAY(LotTracker[[#This Row],[Draft Deadline]],10,)</f>
        <v>44575</v>
      </c>
      <c r="O275" s="101"/>
      <c r="P275" s="40" t="s">
        <v>933</v>
      </c>
      <c r="Q275" s="79">
        <v>44578</v>
      </c>
      <c r="R275" s="29">
        <f>WORKDAY(LotTracker[[#This Row],[Draft Deadline]],10,)</f>
        <v>44575</v>
      </c>
      <c r="S275" s="101"/>
      <c r="U275" s="99">
        <f>WORKDAY(LotTracker[[#This Row],[Planned Receipt]],3,)</f>
        <v>44580</v>
      </c>
      <c r="V275" s="79"/>
      <c r="W275" s="79"/>
      <c r="X275" s="99">
        <f>WORKDAY(LotTracker[[#This Row],[RECEIVED]],1)</f>
        <v>2</v>
      </c>
      <c r="Y275" s="79"/>
      <c r="Z275" s="86"/>
      <c r="AA275" s="65">
        <f>NETWORKDAYS(LotTracker[[#This Row],[Contract Date]],LotTracker[[#This Row],[Actual]])-1</f>
        <v>13</v>
      </c>
      <c r="AB275" s="65">
        <f>NETWORKDAYS(LotTracker[[#This Row],[Eng. Sent]],LotTracker[[#This Row],[Actual Receipt]])</f>
        <v>-31841</v>
      </c>
      <c r="AC275" s="65">
        <f>NETWORKDAYS(LotTracker[[#This Row],[Plat Sent]],LotTracker[[#This Row],[Actual Receipt2]])</f>
        <v>-31841</v>
      </c>
      <c r="AD275" s="65">
        <f>NETWORKDAYS(LotTracker[[#This Row],[Contract Date]],LotTracker[[#This Row],[Actual Submit]])-1</f>
        <v>-31829</v>
      </c>
      <c r="AE275" s="65">
        <f>NETWORKDAYS(LotTracker[[#This Row],[Actual Submit]],LotTracker[[#This Row],[RECEIVED]])</f>
        <v>0</v>
      </c>
      <c r="AF275" s="65">
        <f>NETWORKDAYS(LotTracker[[#This Row],[Contract Date]],LotTracker[[#This Row],[RECEIVED]])</f>
        <v>-31828</v>
      </c>
    </row>
    <row r="276" spans="1:32" s="4" customFormat="1" ht="15.75" customHeight="1" x14ac:dyDescent="0.2">
      <c r="A276" s="34"/>
      <c r="B276" s="40" t="s">
        <v>135</v>
      </c>
      <c r="C276" s="11" t="s">
        <v>136</v>
      </c>
      <c r="D276" s="137" t="s">
        <v>1035</v>
      </c>
      <c r="E276" s="4" t="s">
        <v>1017</v>
      </c>
      <c r="G276" s="41">
        <v>44574</v>
      </c>
      <c r="H276" s="40" t="s">
        <v>54</v>
      </c>
      <c r="I276" s="29">
        <f>WORKDAY(LotTracker[[#This Row],[Contract Date]],2,)</f>
        <v>44578</v>
      </c>
      <c r="J276" s="20"/>
      <c r="K276" s="47"/>
      <c r="L276" s="58" t="s">
        <v>966</v>
      </c>
      <c r="M276" s="79"/>
      <c r="N276" s="29">
        <f>WORKDAY(LotTracker[[#This Row],[Draft Deadline]],10,)</f>
        <v>44592</v>
      </c>
      <c r="O276" s="101"/>
      <c r="P276" s="40"/>
      <c r="Q276" s="79"/>
      <c r="R276" s="29">
        <f>WORKDAY(LotTracker[[#This Row],[Draft Deadline]],10,)</f>
        <v>44592</v>
      </c>
      <c r="S276" s="101"/>
      <c r="T276" s="4" t="s">
        <v>967</v>
      </c>
      <c r="U276" s="99">
        <f>WORKDAY(LotTracker[[#This Row],[Planned Receipt]],3,)</f>
        <v>44595</v>
      </c>
      <c r="V276" s="79">
        <v>44599</v>
      </c>
      <c r="W276" s="79"/>
      <c r="X276" s="99">
        <f>WORKDAY(LotTracker[[#This Row],[RECEIVED]],1)</f>
        <v>2</v>
      </c>
      <c r="Y276" s="79"/>
      <c r="Z276" s="86"/>
      <c r="AA276" s="65">
        <f>NETWORKDAYS(LotTracker[[#This Row],[Contract Date]],LotTracker[[#This Row],[Actual]])-1</f>
        <v>-31840</v>
      </c>
      <c r="AB276" s="65">
        <f>NETWORKDAYS(LotTracker[[#This Row],[Eng. Sent]],LotTracker[[#This Row],[Actual Receipt]])</f>
        <v>0</v>
      </c>
      <c r="AC276" s="65">
        <f>NETWORKDAYS(LotTracker[[#This Row],[Plat Sent]],LotTracker[[#This Row],[Actual Receipt2]])</f>
        <v>0</v>
      </c>
      <c r="AD276" s="65">
        <f>NETWORKDAYS(LotTracker[[#This Row],[Contract Date]],LotTracker[[#This Row],[Actual Submit]])-1</f>
        <v>17</v>
      </c>
      <c r="AE276" s="65">
        <f>NETWORKDAYS(LotTracker[[#This Row],[Actual Submit]],LotTracker[[#This Row],[RECEIVED]])</f>
        <v>-31856</v>
      </c>
      <c r="AF276" s="65">
        <f>NETWORKDAYS(LotTracker[[#This Row],[Contract Date]],LotTracker[[#This Row],[RECEIVED]])</f>
        <v>-31839</v>
      </c>
    </row>
    <row r="277" spans="1:32" s="4" customFormat="1" ht="15.75" customHeight="1" x14ac:dyDescent="0.2">
      <c r="A277" s="34"/>
      <c r="B277" s="40" t="s">
        <v>51</v>
      </c>
      <c r="C277" s="11" t="s">
        <v>144</v>
      </c>
      <c r="D277" s="137" t="s">
        <v>251</v>
      </c>
      <c r="E277" s="4" t="s">
        <v>65</v>
      </c>
      <c r="F277" s="4" t="s">
        <v>957</v>
      </c>
      <c r="G277" s="41">
        <v>44574</v>
      </c>
      <c r="H277" s="40" t="s">
        <v>109</v>
      </c>
      <c r="I277" s="29">
        <f>WORKDAY(LotTracker[[#This Row],[Contract Date]],2,)</f>
        <v>44578</v>
      </c>
      <c r="J277" s="20">
        <v>44589</v>
      </c>
      <c r="K277" s="47">
        <v>480</v>
      </c>
      <c r="L277" s="58" t="s">
        <v>932</v>
      </c>
      <c r="M277" s="79">
        <v>44592</v>
      </c>
      <c r="N277" s="29">
        <f>WORKDAY(LotTracker[[#This Row],[Draft Deadline]],10,)</f>
        <v>44592</v>
      </c>
      <c r="O277" s="101">
        <v>44602</v>
      </c>
      <c r="P277" s="40" t="s">
        <v>933</v>
      </c>
      <c r="Q277" s="79">
        <v>44592</v>
      </c>
      <c r="R277" s="29">
        <f>WORKDAY(LotTracker[[#This Row],[Draft Deadline]],10,)</f>
        <v>44592</v>
      </c>
      <c r="S277" s="101">
        <v>44599</v>
      </c>
      <c r="T277" s="4" t="s">
        <v>934</v>
      </c>
      <c r="U277" s="99">
        <f>WORKDAY(LotTracker[[#This Row],[Planned Receipt]],3,)</f>
        <v>44595</v>
      </c>
      <c r="V277" s="79"/>
      <c r="W277" s="79"/>
      <c r="X277" s="99">
        <f>WORKDAY(LotTracker[[#This Row],[RECEIVED]],1)</f>
        <v>2</v>
      </c>
      <c r="Y277" s="79"/>
      <c r="Z277" s="86"/>
      <c r="AA277" s="65">
        <f>NETWORKDAYS(LotTracker[[#This Row],[Contract Date]],LotTracker[[#This Row],[Actual]])-1</f>
        <v>11</v>
      </c>
      <c r="AB277" s="65">
        <f>NETWORKDAYS(LotTracker[[#This Row],[Eng. Sent]],LotTracker[[#This Row],[Actual Receipt]])</f>
        <v>9</v>
      </c>
      <c r="AC277" s="65">
        <f>NETWORKDAYS(LotTracker[[#This Row],[Plat Sent]],LotTracker[[#This Row],[Actual Receipt2]])</f>
        <v>6</v>
      </c>
      <c r="AD277" s="65">
        <f>NETWORKDAYS(LotTracker[[#This Row],[Contract Date]],LotTracker[[#This Row],[Actual Submit]])-1</f>
        <v>-31840</v>
      </c>
      <c r="AE277" s="65">
        <f>NETWORKDAYS(LotTracker[[#This Row],[Actual Submit]],LotTracker[[#This Row],[RECEIVED]])</f>
        <v>0</v>
      </c>
      <c r="AF277" s="65">
        <f>NETWORKDAYS(LotTracker[[#This Row],[Contract Date]],LotTracker[[#This Row],[RECEIVED]])</f>
        <v>-31839</v>
      </c>
    </row>
    <row r="278" spans="1:32" s="4" customFormat="1" ht="15.75" customHeight="1" x14ac:dyDescent="0.2">
      <c r="A278" s="34"/>
      <c r="B278" s="40" t="s">
        <v>135</v>
      </c>
      <c r="C278" s="11" t="s">
        <v>136</v>
      </c>
      <c r="D278" s="137" t="s">
        <v>738</v>
      </c>
      <c r="E278" s="4" t="s">
        <v>304</v>
      </c>
      <c r="G278" s="41">
        <v>44576</v>
      </c>
      <c r="H278" s="40" t="s">
        <v>54</v>
      </c>
      <c r="I278" s="29">
        <f>WORKDAY(LotTracker[[#This Row],[Contract Date]],2,)</f>
        <v>44579</v>
      </c>
      <c r="J278" s="20">
        <v>44587</v>
      </c>
      <c r="K278" s="47">
        <v>210</v>
      </c>
      <c r="L278" s="58" t="s">
        <v>966</v>
      </c>
      <c r="M278" s="79">
        <v>44588</v>
      </c>
      <c r="N278" s="29">
        <f>WORKDAY(LotTracker[[#This Row],[Draft Deadline]],10,)</f>
        <v>44593</v>
      </c>
      <c r="O278" s="101">
        <v>44589</v>
      </c>
      <c r="P278" s="40" t="s">
        <v>933</v>
      </c>
      <c r="Q278" s="79">
        <v>44588</v>
      </c>
      <c r="R278" s="29">
        <f>WORKDAY(LotTracker[[#This Row],[Draft Deadline]],10,)</f>
        <v>44593</v>
      </c>
      <c r="S278" s="101">
        <v>44595</v>
      </c>
      <c r="T278" s="4" t="s">
        <v>967</v>
      </c>
      <c r="U278" s="99">
        <f>WORKDAY(LotTracker[[#This Row],[Planned Receipt]],3,)</f>
        <v>44596</v>
      </c>
      <c r="V278" s="79">
        <v>44599</v>
      </c>
      <c r="W278" s="79"/>
      <c r="X278" s="99">
        <f>WORKDAY(LotTracker[[#This Row],[RECEIVED]],1)</f>
        <v>2</v>
      </c>
      <c r="Y278" s="79"/>
      <c r="Z278" s="86"/>
      <c r="AA278" s="65">
        <f>NETWORKDAYS(LotTracker[[#This Row],[Contract Date]],LotTracker[[#This Row],[Actual]])-1</f>
        <v>7</v>
      </c>
      <c r="AB278" s="65">
        <f>NETWORKDAYS(LotTracker[[#This Row],[Eng. Sent]],LotTracker[[#This Row],[Actual Receipt]])</f>
        <v>2</v>
      </c>
      <c r="AC278" s="65">
        <f>NETWORKDAYS(LotTracker[[#This Row],[Plat Sent]],LotTracker[[#This Row],[Actual Receipt2]])</f>
        <v>6</v>
      </c>
      <c r="AD278" s="65">
        <f>NETWORKDAYS(LotTracker[[#This Row],[Contract Date]],LotTracker[[#This Row],[Actual Submit]])-1</f>
        <v>15</v>
      </c>
      <c r="AE278" s="65">
        <f>NETWORKDAYS(LotTracker[[#This Row],[Actual Submit]],LotTracker[[#This Row],[RECEIVED]])</f>
        <v>-31856</v>
      </c>
      <c r="AF278" s="65">
        <f>NETWORKDAYS(LotTracker[[#This Row],[Contract Date]],LotTracker[[#This Row],[RECEIVED]])</f>
        <v>-31840</v>
      </c>
    </row>
    <row r="279" spans="1:32" s="4" customFormat="1" ht="15.75" customHeight="1" x14ac:dyDescent="0.2">
      <c r="A279" s="34"/>
      <c r="B279" s="40" t="s">
        <v>51</v>
      </c>
      <c r="C279" s="11" t="s">
        <v>144</v>
      </c>
      <c r="D279" s="137" t="s">
        <v>513</v>
      </c>
      <c r="E279" s="4" t="s">
        <v>207</v>
      </c>
      <c r="G279" s="41">
        <v>44578</v>
      </c>
      <c r="H279" s="40" t="s">
        <v>54</v>
      </c>
      <c r="I279" s="29">
        <f>WORKDAY(LotTracker[[#This Row],[Contract Date]],2,)</f>
        <v>44580</v>
      </c>
      <c r="J279" s="20">
        <v>44588</v>
      </c>
      <c r="K279" s="47">
        <v>200</v>
      </c>
      <c r="L279" s="58" t="s">
        <v>966</v>
      </c>
      <c r="M279" s="79">
        <v>44589</v>
      </c>
      <c r="N279" s="29">
        <f>WORKDAY(LotTracker[[#This Row],[Draft Deadline]],10,)</f>
        <v>44594</v>
      </c>
      <c r="O279" s="101">
        <v>44592</v>
      </c>
      <c r="P279" s="40" t="s">
        <v>933</v>
      </c>
      <c r="Q279" s="79">
        <v>44589</v>
      </c>
      <c r="R279" s="29">
        <f>WORKDAY(LotTracker[[#This Row],[Draft Deadline]],10,)</f>
        <v>44594</v>
      </c>
      <c r="S279" s="101">
        <v>44595</v>
      </c>
      <c r="T279" s="4" t="s">
        <v>934</v>
      </c>
      <c r="U279" s="53">
        <f>WORKDAY(LotTracker[[#This Row],[Planned Receipt]],3,)</f>
        <v>44599</v>
      </c>
      <c r="V279" s="79">
        <v>44600</v>
      </c>
      <c r="W279" s="79"/>
      <c r="X279" s="53">
        <f>WORKDAY(LotTracker[[#This Row],[RECEIVED]],1)</f>
        <v>2</v>
      </c>
      <c r="Y279" s="79"/>
      <c r="Z279" s="86" t="s">
        <v>1248</v>
      </c>
      <c r="AA279" s="65">
        <f>NETWORKDAYS(LotTracker[[#This Row],[Contract Date]],LotTracker[[#This Row],[Actual]])-1</f>
        <v>8</v>
      </c>
      <c r="AB279" s="65">
        <f>NETWORKDAYS(LotTracker[[#This Row],[Eng. Sent]],LotTracker[[#This Row],[Actual Receipt]])</f>
        <v>2</v>
      </c>
      <c r="AC279" s="65">
        <f>NETWORKDAYS(LotTracker[[#This Row],[Plat Sent]],LotTracker[[#This Row],[Actual Receipt2]])</f>
        <v>5</v>
      </c>
      <c r="AD279" s="65">
        <f>NETWORKDAYS(LotTracker[[#This Row],[Contract Date]],LotTracker[[#This Row],[Actual Submit]])-1</f>
        <v>16</v>
      </c>
      <c r="AE279" s="65">
        <f>NETWORKDAYS(LotTracker[[#This Row],[Actual Submit]],LotTracker[[#This Row],[RECEIVED]])</f>
        <v>-31857</v>
      </c>
      <c r="AF279" s="65">
        <f>NETWORKDAYS(LotTracker[[#This Row],[Contract Date]],LotTracker[[#This Row],[RECEIVED]])</f>
        <v>-31841</v>
      </c>
    </row>
    <row r="280" spans="1:32" s="4" customFormat="1" ht="31.5" customHeight="1" x14ac:dyDescent="0.2">
      <c r="A280" s="34"/>
      <c r="B280" s="40" t="s">
        <v>123</v>
      </c>
      <c r="C280" s="11" t="s">
        <v>251</v>
      </c>
      <c r="D280" s="137" t="s">
        <v>1042</v>
      </c>
      <c r="E280" s="4" t="s">
        <v>520</v>
      </c>
      <c r="G280" s="41">
        <v>44579</v>
      </c>
      <c r="H280" s="40" t="s">
        <v>54</v>
      </c>
      <c r="I280" s="29">
        <f>WORKDAY(LotTracker[[#This Row],[Contract Date]],2,)</f>
        <v>44581</v>
      </c>
      <c r="J280" s="20">
        <v>44585</v>
      </c>
      <c r="K280" s="47"/>
      <c r="L280" s="58" t="s">
        <v>966</v>
      </c>
      <c r="M280" s="79">
        <v>44585</v>
      </c>
      <c r="N280" s="29">
        <f>WORKDAY(LotTracker[[#This Row],[Draft Deadline]],10,)</f>
        <v>44595</v>
      </c>
      <c r="O280" s="101">
        <v>44587</v>
      </c>
      <c r="P280" s="40" t="s">
        <v>991</v>
      </c>
      <c r="Q280" s="79"/>
      <c r="R280" s="29">
        <f>WORKDAY(LotTracker[[#This Row],[Draft Deadline]],10,)</f>
        <v>44595</v>
      </c>
      <c r="S280" s="101"/>
      <c r="U280" s="99">
        <f>WORKDAY(LotTracker[[#This Row],[Planned Receipt]],3,)</f>
        <v>44600</v>
      </c>
      <c r="V280" s="79"/>
      <c r="W280" s="79"/>
      <c r="X280" s="99">
        <f>WORKDAY(LotTracker[[#This Row],[RECEIVED]],1)</f>
        <v>2</v>
      </c>
      <c r="Y280" s="79"/>
      <c r="Z280" s="86"/>
      <c r="AA280" s="65">
        <f>NETWORKDAYS(LotTracker[[#This Row],[Contract Date]],LotTracker[[#This Row],[Actual]])-1</f>
        <v>4</v>
      </c>
      <c r="AB280" s="65">
        <f>NETWORKDAYS(LotTracker[[#This Row],[Eng. Sent]],LotTracker[[#This Row],[Actual Receipt]])</f>
        <v>3</v>
      </c>
      <c r="AC280" s="65">
        <f>NETWORKDAYS(LotTracker[[#This Row],[Plat Sent]],LotTracker[[#This Row],[Actual Receipt2]])</f>
        <v>0</v>
      </c>
      <c r="AD280" s="65">
        <f>NETWORKDAYS(LotTracker[[#This Row],[Contract Date]],LotTracker[[#This Row],[Actual Submit]])-1</f>
        <v>-31843</v>
      </c>
      <c r="AE280" s="65">
        <f>NETWORKDAYS(LotTracker[[#This Row],[Actual Submit]],LotTracker[[#This Row],[RECEIVED]])</f>
        <v>0</v>
      </c>
      <c r="AF280" s="65">
        <f>NETWORKDAYS(LotTracker[[#This Row],[Contract Date]],LotTracker[[#This Row],[RECEIVED]])</f>
        <v>-31842</v>
      </c>
    </row>
    <row r="281" spans="1:32" s="4" customFormat="1" ht="31.5" customHeight="1" x14ac:dyDescent="0.2">
      <c r="A281" s="34"/>
      <c r="B281" s="40" t="s">
        <v>364</v>
      </c>
      <c r="C281" s="11" t="s">
        <v>365</v>
      </c>
      <c r="D281" s="137" t="s">
        <v>1043</v>
      </c>
      <c r="E281" s="4" t="s">
        <v>503</v>
      </c>
      <c r="F281" s="4" t="s">
        <v>985</v>
      </c>
      <c r="G281" s="41">
        <v>44579</v>
      </c>
      <c r="H281" s="40" t="s">
        <v>54</v>
      </c>
      <c r="I281" s="29">
        <f>WORKDAY(LotTracker[[#This Row],[Contract Date]],2,)</f>
        <v>44581</v>
      </c>
      <c r="J281" s="20">
        <v>44585</v>
      </c>
      <c r="K281" s="47">
        <v>300</v>
      </c>
      <c r="L281" s="58" t="s">
        <v>1025</v>
      </c>
      <c r="M281" s="79">
        <v>44585</v>
      </c>
      <c r="N281" s="29">
        <f>WORKDAY(LotTracker[[#This Row],[Draft Deadline]],10,)</f>
        <v>44595</v>
      </c>
      <c r="O281" s="101">
        <v>44599</v>
      </c>
      <c r="P281" s="40" t="s">
        <v>1026</v>
      </c>
      <c r="Q281" s="79">
        <v>44585</v>
      </c>
      <c r="R281" s="29">
        <f>WORKDAY(LotTracker[[#This Row],[Draft Deadline]],10,)</f>
        <v>44595</v>
      </c>
      <c r="S281" s="101">
        <v>44586</v>
      </c>
      <c r="T281" s="4" t="s">
        <v>1186</v>
      </c>
      <c r="U281" s="53">
        <f>WORKDAY(LotTracker[[#This Row],[Planned Receipt]],3,)</f>
        <v>44600</v>
      </c>
      <c r="V281" s="79">
        <v>44600</v>
      </c>
      <c r="W281" s="79"/>
      <c r="X281" s="53">
        <f>WORKDAY(LotTracker[[#This Row],[RECEIVED]],1)</f>
        <v>2</v>
      </c>
      <c r="Y281" s="79"/>
      <c r="Z281" s="86"/>
      <c r="AA281" s="65">
        <f>NETWORKDAYS(LotTracker[[#This Row],[Contract Date]],LotTracker[[#This Row],[Actual]])-1</f>
        <v>4</v>
      </c>
      <c r="AB281" s="65">
        <f>NETWORKDAYS(LotTracker[[#This Row],[Eng. Sent]],LotTracker[[#This Row],[Actual Receipt]])</f>
        <v>11</v>
      </c>
      <c r="AC281" s="65">
        <f>NETWORKDAYS(LotTracker[[#This Row],[Plat Sent]],LotTracker[[#This Row],[Actual Receipt2]])</f>
        <v>2</v>
      </c>
      <c r="AD281" s="65">
        <f>NETWORKDAYS(LotTracker[[#This Row],[Contract Date]],LotTracker[[#This Row],[Actual Submit]])-1</f>
        <v>15</v>
      </c>
      <c r="AE281" s="65">
        <f>NETWORKDAYS(LotTracker[[#This Row],[Actual Submit]],LotTracker[[#This Row],[RECEIVED]])</f>
        <v>-31857</v>
      </c>
      <c r="AF281" s="65">
        <f>NETWORKDAYS(LotTracker[[#This Row],[Contract Date]],LotTracker[[#This Row],[RECEIVED]])</f>
        <v>-31842</v>
      </c>
    </row>
    <row r="282" spans="1:32" s="4" customFormat="1" ht="15.75" customHeight="1" x14ac:dyDescent="0.2">
      <c r="A282" s="34"/>
      <c r="B282" s="40" t="s">
        <v>364</v>
      </c>
      <c r="C282" s="11" t="s">
        <v>365</v>
      </c>
      <c r="D282" s="137" t="s">
        <v>1044</v>
      </c>
      <c r="E282" s="4" t="s">
        <v>261</v>
      </c>
      <c r="F282" s="4" t="s">
        <v>919</v>
      </c>
      <c r="G282" s="41">
        <v>44579</v>
      </c>
      <c r="H282" s="40" t="s">
        <v>109</v>
      </c>
      <c r="I282" s="29">
        <f>WORKDAY(LotTracker[[#This Row],[Contract Date]],2,)</f>
        <v>44581</v>
      </c>
      <c r="J282" s="20">
        <v>44582</v>
      </c>
      <c r="K282" s="47">
        <v>300</v>
      </c>
      <c r="L282" s="58" t="s">
        <v>1025</v>
      </c>
      <c r="M282" s="79">
        <v>44582</v>
      </c>
      <c r="N282" s="29">
        <f>WORKDAY(LotTracker[[#This Row],[Draft Deadline]],10,)</f>
        <v>44595</v>
      </c>
      <c r="O282" s="101">
        <v>44587</v>
      </c>
      <c r="P282" s="40" t="s">
        <v>1026</v>
      </c>
      <c r="Q282" s="79">
        <v>44582</v>
      </c>
      <c r="R282" s="29">
        <f>WORKDAY(LotTracker[[#This Row],[Draft Deadline]],10,)</f>
        <v>44595</v>
      </c>
      <c r="S282" s="101">
        <v>44586</v>
      </c>
      <c r="T282" s="4" t="s">
        <v>1249</v>
      </c>
      <c r="U282" s="53">
        <f>WORKDAY(LotTracker[[#This Row],[Planned Receipt]],3,)</f>
        <v>44600</v>
      </c>
      <c r="V282" s="79">
        <v>44599</v>
      </c>
      <c r="W282" s="79"/>
      <c r="X282" s="53">
        <f>WORKDAY(LotTracker[[#This Row],[RECEIVED]],1)</f>
        <v>2</v>
      </c>
      <c r="Y282" s="79"/>
      <c r="Z282" s="86"/>
      <c r="AA282" s="65">
        <f>NETWORKDAYS(LotTracker[[#This Row],[Contract Date]],LotTracker[[#This Row],[Actual]])-1</f>
        <v>3</v>
      </c>
      <c r="AB282" s="65">
        <f>NETWORKDAYS(LotTracker[[#This Row],[Eng. Sent]],LotTracker[[#This Row],[Actual Receipt]])</f>
        <v>4</v>
      </c>
      <c r="AC282" s="65">
        <f>NETWORKDAYS(LotTracker[[#This Row],[Plat Sent]],LotTracker[[#This Row],[Actual Receipt2]])</f>
        <v>3</v>
      </c>
      <c r="AD282" s="65">
        <f>NETWORKDAYS(LotTracker[[#This Row],[Contract Date]],LotTracker[[#This Row],[Actual Submit]])-1</f>
        <v>14</v>
      </c>
      <c r="AE282" s="65">
        <f>NETWORKDAYS(LotTracker[[#This Row],[Actual Submit]],LotTracker[[#This Row],[RECEIVED]])</f>
        <v>-31856</v>
      </c>
      <c r="AF282" s="65">
        <f>NETWORKDAYS(LotTracker[[#This Row],[Contract Date]],LotTracker[[#This Row],[RECEIVED]])</f>
        <v>-31842</v>
      </c>
    </row>
    <row r="283" spans="1:32" s="4" customFormat="1" ht="15.75" hidden="1" customHeight="1" x14ac:dyDescent="0.2">
      <c r="A283" s="34" t="s">
        <v>50</v>
      </c>
      <c r="B283" s="40" t="s">
        <v>135</v>
      </c>
      <c r="C283" s="11" t="s">
        <v>136</v>
      </c>
      <c r="D283" s="137" t="s">
        <v>896</v>
      </c>
      <c r="E283" s="4" t="s">
        <v>345</v>
      </c>
      <c r="F283" s="4" t="s">
        <v>985</v>
      </c>
      <c r="G283" s="41">
        <v>44538</v>
      </c>
      <c r="H283" s="40" t="s">
        <v>109</v>
      </c>
      <c r="I283" s="64">
        <f>WORKDAY(LotTracker[[#This Row],[Contract Date]],2,)</f>
        <v>44540</v>
      </c>
      <c r="J283" s="20" t="s">
        <v>918</v>
      </c>
      <c r="K283" s="47">
        <v>240</v>
      </c>
      <c r="L283" s="58" t="s">
        <v>966</v>
      </c>
      <c r="M283" s="79" t="s">
        <v>946</v>
      </c>
      <c r="N283" s="64">
        <f>WORKDAY(LotTracker[[#This Row],[Draft Deadline]],10,)</f>
        <v>44554</v>
      </c>
      <c r="O283" s="101" t="s">
        <v>901</v>
      </c>
      <c r="P283" s="40" t="s">
        <v>933</v>
      </c>
      <c r="Q283" s="79"/>
      <c r="R283" s="64">
        <f>WORKDAY(LotTracker[[#This Row],[Draft Deadline]],10,)</f>
        <v>44554</v>
      </c>
      <c r="S283" s="101"/>
      <c r="T283" s="4" t="s">
        <v>967</v>
      </c>
      <c r="U283" s="99">
        <f>WORKDAY(LotTracker[[#This Row],[Planned Receipt]],3,)</f>
        <v>44559</v>
      </c>
      <c r="V283" s="79" t="s">
        <v>968</v>
      </c>
      <c r="W283" s="79">
        <v>44579</v>
      </c>
      <c r="X283" s="99">
        <f>WORKDAY(LotTracker[[#This Row],[RECEIVED]],1)</f>
        <v>44580</v>
      </c>
      <c r="Y283" s="79">
        <v>44581</v>
      </c>
      <c r="Z283" s="86"/>
      <c r="AA283" s="65">
        <f>NETWORKDAYS(LotTracker[[#This Row],[Contract Date]],LotTracker[[#This Row],[Actual]])-1</f>
        <v>-6</v>
      </c>
      <c r="AB283" s="65">
        <f>NETWORKDAYS(LotTracker[[#This Row],[Eng. Sent]],LotTracker[[#This Row],[Actual Receipt]])</f>
        <v>2</v>
      </c>
      <c r="AC283" s="65">
        <f>NETWORKDAYS(LotTracker[[#This Row],[Plat Sent]],LotTracker[[#This Row],[Actual Receipt2]])</f>
        <v>0</v>
      </c>
      <c r="AD283" s="65">
        <f>NETWORKDAYS(LotTracker[[#This Row],[Contract Date]],LotTracker[[#This Row],[Actual Submit]])-1</f>
        <v>-3</v>
      </c>
      <c r="AE283" s="65">
        <f>NETWORKDAYS(LotTracker[[#This Row],[Actual Submit]],LotTracker[[#This Row],[RECEIVED]])</f>
        <v>31</v>
      </c>
      <c r="AF283" s="65">
        <f>NETWORKDAYS(LotTracker[[#This Row],[Contract Date]],LotTracker[[#This Row],[RECEIVED]])</f>
        <v>30</v>
      </c>
    </row>
    <row r="284" spans="1:32" s="4" customFormat="1" ht="15.75" customHeight="1" x14ac:dyDescent="0.2">
      <c r="A284" s="34"/>
      <c r="B284" s="40" t="s">
        <v>51</v>
      </c>
      <c r="C284" s="11" t="s">
        <v>425</v>
      </c>
      <c r="D284" s="137" t="s">
        <v>420</v>
      </c>
      <c r="E284" s="4" t="s">
        <v>146</v>
      </c>
      <c r="G284" s="41">
        <v>44580</v>
      </c>
      <c r="H284" s="40" t="s">
        <v>54</v>
      </c>
      <c r="I284" s="29">
        <f>WORKDAY(LotTracker[[#This Row],[Contract Date]],2,)</f>
        <v>44582</v>
      </c>
      <c r="J284" s="20">
        <v>44588</v>
      </c>
      <c r="K284" s="47">
        <v>240</v>
      </c>
      <c r="L284" s="58" t="s">
        <v>966</v>
      </c>
      <c r="M284" s="20">
        <v>44588</v>
      </c>
      <c r="N284" s="29">
        <f>WORKDAY(LotTracker[[#This Row],[Draft Deadline]],10,)</f>
        <v>44596</v>
      </c>
      <c r="O284" s="36">
        <v>44592</v>
      </c>
      <c r="P284" s="40" t="s">
        <v>933</v>
      </c>
      <c r="Q284" s="19">
        <v>44588</v>
      </c>
      <c r="R284" s="29">
        <f>WORKDAY(LotTracker[[#This Row],[Draft Deadline]],10,)</f>
        <v>44596</v>
      </c>
      <c r="S284" s="36">
        <v>44596</v>
      </c>
      <c r="T284" s="4" t="s">
        <v>934</v>
      </c>
      <c r="U284" s="53">
        <f>WORKDAY(LotTracker[[#This Row],[Planned Receipt]],3,)</f>
        <v>44601</v>
      </c>
      <c r="V284" s="79">
        <v>44600</v>
      </c>
      <c r="W284" s="116"/>
      <c r="X284" s="53">
        <f>WORKDAY(LotTracker[[#This Row],[RECEIVED]],1)</f>
        <v>2</v>
      </c>
      <c r="Y284" s="79"/>
      <c r="Z284" s="86"/>
      <c r="AA284" s="118">
        <f>NETWORKDAYS(LotTracker[[#This Row],[Contract Date]],LotTracker[[#This Row],[Actual]])-1</f>
        <v>6</v>
      </c>
      <c r="AB284" s="65">
        <f>NETWORKDAYS(LotTracker[[#This Row],[Eng. Sent]],LotTracker[[#This Row],[Actual Receipt]])</f>
        <v>3</v>
      </c>
      <c r="AC284" s="65">
        <f>NETWORKDAYS(LotTracker[[#This Row],[Plat Sent]],LotTracker[[#This Row],[Actual Receipt2]])</f>
        <v>7</v>
      </c>
      <c r="AD284" s="65">
        <f>NETWORKDAYS(LotTracker[[#This Row],[Contract Date]],LotTracker[[#This Row],[Actual Submit]])-1</f>
        <v>14</v>
      </c>
      <c r="AE284" s="65">
        <f>NETWORKDAYS(LotTracker[[#This Row],[Actual Submit]],LotTracker[[#This Row],[RECEIVED]])</f>
        <v>-31857</v>
      </c>
      <c r="AF284" s="65">
        <f>NETWORKDAYS(LotTracker[[#This Row],[Contract Date]],LotTracker[[#This Row],[RECEIVED]])</f>
        <v>-31843</v>
      </c>
    </row>
    <row r="285" spans="1:32" s="4" customFormat="1" ht="15.75" hidden="1" customHeight="1" x14ac:dyDescent="0.2">
      <c r="A285" s="34" t="s">
        <v>50</v>
      </c>
      <c r="B285" s="40" t="s">
        <v>51</v>
      </c>
      <c r="C285" s="11" t="s">
        <v>425</v>
      </c>
      <c r="D285" s="137" t="s">
        <v>568</v>
      </c>
      <c r="E285" s="4" t="s">
        <v>207</v>
      </c>
      <c r="F285" s="4" t="s">
        <v>1009</v>
      </c>
      <c r="G285" s="41">
        <v>44540</v>
      </c>
      <c r="H285" s="40" t="s">
        <v>109</v>
      </c>
      <c r="I285" s="64">
        <f>WORKDAY(LotTracker[[#This Row],[Contract Date]],2,)</f>
        <v>44544</v>
      </c>
      <c r="J285" s="20">
        <v>44564</v>
      </c>
      <c r="K285" s="47">
        <v>360</v>
      </c>
      <c r="L285" s="58" t="s">
        <v>966</v>
      </c>
      <c r="M285" s="79" t="s">
        <v>935</v>
      </c>
      <c r="N285" s="64">
        <f>WORKDAY(LotTracker[[#This Row],[Draft Deadline]],10,)</f>
        <v>44558</v>
      </c>
      <c r="O285" s="101" t="s">
        <v>850</v>
      </c>
      <c r="P285" s="40" t="s">
        <v>933</v>
      </c>
      <c r="Q285" s="79">
        <v>44543</v>
      </c>
      <c r="R285" s="64">
        <f>WORKDAY(LotTracker[[#This Row],[Draft Deadline]],10,)</f>
        <v>44558</v>
      </c>
      <c r="S285" s="101">
        <v>44545</v>
      </c>
      <c r="T285" s="4" t="s">
        <v>934</v>
      </c>
      <c r="U285" s="99">
        <f>WORKDAY(LotTracker[[#This Row],[Planned Receipt]],3,)</f>
        <v>44561</v>
      </c>
      <c r="V285" s="79" t="s">
        <v>978</v>
      </c>
      <c r="W285" s="79">
        <v>44585</v>
      </c>
      <c r="X285" s="99">
        <f>WORKDAY(LotTracker[[#This Row],[RECEIVED]],1)</f>
        <v>44586</v>
      </c>
      <c r="Y285" s="79">
        <v>44586</v>
      </c>
      <c r="Z285" s="86"/>
      <c r="AA285" s="65">
        <f>NETWORKDAYS(LotTracker[[#This Row],[Contract Date]],LotTracker[[#This Row],[Actual]])-1</f>
        <v>16</v>
      </c>
      <c r="AB285" s="65">
        <f>NETWORKDAYS(LotTracker[[#This Row],[Eng. Sent]],LotTracker[[#This Row],[Actual Receipt]])</f>
        <v>3</v>
      </c>
      <c r="AC285" s="65">
        <f>NETWORKDAYS(LotTracker[[#This Row],[Plat Sent]],LotTracker[[#This Row],[Actual Receipt2]])</f>
        <v>3</v>
      </c>
      <c r="AD285" s="65">
        <f>NETWORKDAYS(LotTracker[[#This Row],[Contract Date]],LotTracker[[#This Row],[Actual Submit]])-1</f>
        <v>11</v>
      </c>
      <c r="AE285" s="65">
        <f>NETWORKDAYS(LotTracker[[#This Row],[Actual Submit]],LotTracker[[#This Row],[RECEIVED]])</f>
        <v>21</v>
      </c>
      <c r="AF285" s="65">
        <f>NETWORKDAYS(LotTracker[[#This Row],[Contract Date]],LotTracker[[#This Row],[RECEIVED]])</f>
        <v>32</v>
      </c>
    </row>
    <row r="286" spans="1:32" s="4" customFormat="1" ht="31.5" customHeight="1" x14ac:dyDescent="0.2">
      <c r="A286" s="34"/>
      <c r="B286" s="40" t="s">
        <v>123</v>
      </c>
      <c r="C286" s="11" t="s">
        <v>251</v>
      </c>
      <c r="D286" s="137" t="s">
        <v>350</v>
      </c>
      <c r="E286" s="4" t="s">
        <v>345</v>
      </c>
      <c r="F286" s="4" t="s">
        <v>985</v>
      </c>
      <c r="G286" s="41">
        <v>44584</v>
      </c>
      <c r="H286" s="40" t="s">
        <v>109</v>
      </c>
      <c r="I286" s="29">
        <f>WORKDAY(LotTracker[[#This Row],[Contract Date]],2,)</f>
        <v>44586</v>
      </c>
      <c r="J286" s="20">
        <v>44603</v>
      </c>
      <c r="K286" s="47">
        <v>240</v>
      </c>
      <c r="L286" s="58" t="s">
        <v>966</v>
      </c>
      <c r="M286" s="20">
        <v>44606</v>
      </c>
      <c r="N286" s="29">
        <f>WORKDAY(LotTracker[[#This Row],[Draft Deadline]],10,)</f>
        <v>44600</v>
      </c>
      <c r="O286" s="36"/>
      <c r="P286" s="40" t="s">
        <v>991</v>
      </c>
      <c r="Q286" s="19"/>
      <c r="R286" s="29">
        <f>WORKDAY(LotTracker[[#This Row],[Draft Deadline]],10,)</f>
        <v>44600</v>
      </c>
      <c r="S286" s="36"/>
      <c r="U286" s="53">
        <f>WORKDAY(LotTracker[[#This Row],[Planned Receipt]],3,)</f>
        <v>44603</v>
      </c>
      <c r="V286" s="79"/>
      <c r="W286" s="116"/>
      <c r="X286" s="53">
        <f>WORKDAY(LotTracker[[#This Row],[RECEIVED]],1)</f>
        <v>2</v>
      </c>
      <c r="Y286" s="79"/>
      <c r="Z286" s="86" t="s">
        <v>1254</v>
      </c>
      <c r="AA286" s="118">
        <f>NETWORKDAYS(LotTracker[[#This Row],[Contract Date]],LotTracker[[#This Row],[Actual]])-1</f>
        <v>14</v>
      </c>
      <c r="AB286" s="65">
        <f>NETWORKDAYS(LotTracker[[#This Row],[Eng. Sent]],LotTracker[[#This Row],[Actual Receipt]])</f>
        <v>-31861</v>
      </c>
      <c r="AC286" s="65">
        <f>NETWORKDAYS(LotTracker[[#This Row],[Plat Sent]],LotTracker[[#This Row],[Actual Receipt2]])</f>
        <v>0</v>
      </c>
      <c r="AD286" s="65">
        <f>NETWORKDAYS(LotTracker[[#This Row],[Contract Date]],LotTracker[[#This Row],[Actual Submit]])-1</f>
        <v>-31846</v>
      </c>
      <c r="AE286" s="65">
        <f>NETWORKDAYS(LotTracker[[#This Row],[Actual Submit]],LotTracker[[#This Row],[RECEIVED]])</f>
        <v>0</v>
      </c>
      <c r="AF286" s="65">
        <f>NETWORKDAYS(LotTracker[[#This Row],[Contract Date]],LotTracker[[#This Row],[RECEIVED]])</f>
        <v>-31845</v>
      </c>
    </row>
    <row r="287" spans="1:32" s="4" customFormat="1" ht="15.75" customHeight="1" x14ac:dyDescent="0.2">
      <c r="A287" s="34"/>
      <c r="B287" s="40" t="s">
        <v>559</v>
      </c>
      <c r="C287" s="11" t="s">
        <v>136</v>
      </c>
      <c r="D287" s="137" t="s">
        <v>1237</v>
      </c>
      <c r="E287" s="4" t="s">
        <v>725</v>
      </c>
      <c r="F287" s="4" t="s">
        <v>1244</v>
      </c>
      <c r="G287" s="41">
        <v>44585</v>
      </c>
      <c r="H287" s="40" t="s">
        <v>109</v>
      </c>
      <c r="I287" s="29">
        <f>WORKDAY(LotTracker[[#This Row],[Contract Date]],2,)</f>
        <v>44587</v>
      </c>
      <c r="J287" s="20">
        <v>44591</v>
      </c>
      <c r="K287" s="47">
        <v>180</v>
      </c>
      <c r="L287" s="58" t="s">
        <v>1025</v>
      </c>
      <c r="M287" s="20">
        <v>44592</v>
      </c>
      <c r="N287" s="29">
        <f>WORKDAY(LotTracker[[#This Row],[Draft Deadline]],10,)</f>
        <v>44601</v>
      </c>
      <c r="O287" s="36"/>
      <c r="P287" s="40" t="s">
        <v>1026</v>
      </c>
      <c r="Q287" s="19">
        <v>44592</v>
      </c>
      <c r="R287" s="29">
        <f>WORKDAY(LotTracker[[#This Row],[Draft Deadline]],10,)</f>
        <v>44601</v>
      </c>
      <c r="S287" s="36">
        <v>44593</v>
      </c>
      <c r="U287" s="53">
        <f>WORKDAY(LotTracker[[#This Row],[Planned Receipt]],3,)</f>
        <v>44606</v>
      </c>
      <c r="V287" s="79"/>
      <c r="W287" s="116"/>
      <c r="X287" s="53">
        <f>WORKDAY(LotTracker[[#This Row],[RECEIVED]],1)</f>
        <v>2</v>
      </c>
      <c r="Y287" s="79"/>
      <c r="Z287" s="86"/>
      <c r="AA287" s="118">
        <f>NETWORKDAYS(LotTracker[[#This Row],[Contract Date]],LotTracker[[#This Row],[Actual]])-1</f>
        <v>4</v>
      </c>
      <c r="AB287" s="65">
        <f>NETWORKDAYS(LotTracker[[#This Row],[Eng. Sent]],LotTracker[[#This Row],[Actual Receipt]])</f>
        <v>-31851</v>
      </c>
      <c r="AC287" s="65">
        <f>NETWORKDAYS(LotTracker[[#This Row],[Plat Sent]],LotTracker[[#This Row],[Actual Receipt2]])</f>
        <v>2</v>
      </c>
      <c r="AD287" s="65">
        <f>NETWORKDAYS(LotTracker[[#This Row],[Contract Date]],LotTracker[[#This Row],[Actual Submit]])-1</f>
        <v>-31847</v>
      </c>
      <c r="AE287" s="65">
        <f>NETWORKDAYS(LotTracker[[#This Row],[Actual Submit]],LotTracker[[#This Row],[RECEIVED]])</f>
        <v>0</v>
      </c>
      <c r="AF287" s="65">
        <f>NETWORKDAYS(LotTracker[[#This Row],[Contract Date]],LotTracker[[#This Row],[RECEIVED]])</f>
        <v>-31846</v>
      </c>
    </row>
    <row r="288" spans="1:32" s="4" customFormat="1" ht="31.5" hidden="1" customHeight="1" x14ac:dyDescent="0.2">
      <c r="A288" s="34" t="s">
        <v>50</v>
      </c>
      <c r="B288" s="40" t="s">
        <v>135</v>
      </c>
      <c r="C288" s="11" t="s">
        <v>136</v>
      </c>
      <c r="D288" s="137" t="s">
        <v>1014</v>
      </c>
      <c r="E288" s="4" t="s">
        <v>304</v>
      </c>
      <c r="F288" s="4" t="s">
        <v>957</v>
      </c>
      <c r="G288" s="41">
        <v>44540</v>
      </c>
      <c r="H288" s="40" t="s">
        <v>109</v>
      </c>
      <c r="I288" s="64">
        <f>WORKDAY(LotTracker[[#This Row],[Contract Date]],2,)</f>
        <v>44544</v>
      </c>
      <c r="J288" s="20" t="s">
        <v>1015</v>
      </c>
      <c r="K288" s="47">
        <v>240</v>
      </c>
      <c r="L288" s="58" t="s">
        <v>966</v>
      </c>
      <c r="M288" s="79" t="s">
        <v>935</v>
      </c>
      <c r="N288" s="64">
        <f>WORKDAY(LotTracker[[#This Row],[Draft Deadline]],10,)</f>
        <v>44558</v>
      </c>
      <c r="O288" s="101" t="s">
        <v>850</v>
      </c>
      <c r="P288" s="40" t="s">
        <v>933</v>
      </c>
      <c r="Q288" s="79">
        <v>44543</v>
      </c>
      <c r="R288" s="64">
        <f>WORKDAY(LotTracker[[#This Row],[Draft Deadline]],10,)</f>
        <v>44558</v>
      </c>
      <c r="S288" s="101">
        <v>44550</v>
      </c>
      <c r="T288" s="4" t="s">
        <v>967</v>
      </c>
      <c r="U288" s="99">
        <f>WORKDAY(LotTracker[[#This Row],[Planned Receipt]],3,)</f>
        <v>44561</v>
      </c>
      <c r="V288" s="79" t="s">
        <v>978</v>
      </c>
      <c r="W288" s="79">
        <v>44594</v>
      </c>
      <c r="X288" s="99">
        <f>WORKDAY(LotTracker[[#This Row],[RECEIVED]],1)</f>
        <v>44595</v>
      </c>
      <c r="Y288" s="79">
        <v>44596</v>
      </c>
      <c r="Z288" s="86"/>
      <c r="AA288" s="65">
        <f>NETWORKDAYS(LotTracker[[#This Row],[Contract Date]],LotTracker[[#This Row],[Actual]])-1</f>
        <v>0</v>
      </c>
      <c r="AB288" s="65">
        <f>NETWORKDAYS(LotTracker[[#This Row],[Eng. Sent]],LotTracker[[#This Row],[Actual Receipt]])</f>
        <v>3</v>
      </c>
      <c r="AC288" s="65">
        <f>NETWORKDAYS(LotTracker[[#This Row],[Plat Sent]],LotTracker[[#This Row],[Actual Receipt2]])</f>
        <v>6</v>
      </c>
      <c r="AD288" s="65">
        <f>NETWORKDAYS(LotTracker[[#This Row],[Contract Date]],LotTracker[[#This Row],[Actual Submit]])-1</f>
        <v>11</v>
      </c>
      <c r="AE288" s="65">
        <f>NETWORKDAYS(LotTracker[[#This Row],[Actual Submit]],LotTracker[[#This Row],[RECEIVED]])</f>
        <v>28</v>
      </c>
      <c r="AF288" s="65">
        <f>NETWORKDAYS(LotTracker[[#This Row],[Contract Date]],LotTracker[[#This Row],[RECEIVED]])</f>
        <v>39</v>
      </c>
    </row>
    <row r="289" spans="1:32" s="4" customFormat="1" ht="15.75" customHeight="1" x14ac:dyDescent="0.2">
      <c r="A289" s="119"/>
      <c r="B289" s="103" t="s">
        <v>51</v>
      </c>
      <c r="C289" s="104" t="s">
        <v>425</v>
      </c>
      <c r="D289" s="140" t="s">
        <v>1038</v>
      </c>
      <c r="E289" s="105" t="s">
        <v>520</v>
      </c>
      <c r="F289" s="105"/>
      <c r="G289" s="106">
        <v>44587</v>
      </c>
      <c r="H289" s="103" t="s">
        <v>54</v>
      </c>
      <c r="I289" s="29">
        <f>WORKDAY(LotTracker[[#This Row],[Contract Date]],2,)</f>
        <v>44589</v>
      </c>
      <c r="J289" s="107">
        <v>44593</v>
      </c>
      <c r="K289" s="108">
        <v>240</v>
      </c>
      <c r="L289" s="109" t="s">
        <v>966</v>
      </c>
      <c r="M289" s="107">
        <v>44608</v>
      </c>
      <c r="N289" s="29">
        <f>WORKDAY(LotTracker[[#This Row],[Draft Deadline]],10,)</f>
        <v>44603</v>
      </c>
      <c r="O289" s="110"/>
      <c r="P289" s="103" t="s">
        <v>933</v>
      </c>
      <c r="Q289" s="111">
        <v>44608</v>
      </c>
      <c r="R289" s="29">
        <f>WORKDAY(LotTracker[[#This Row],[Draft Deadline]],10,)</f>
        <v>44603</v>
      </c>
      <c r="S289" s="110"/>
      <c r="T289" s="105"/>
      <c r="U289" s="112">
        <f>WORKDAY(LotTracker[[#This Row],[Planned Receipt]],3,)</f>
        <v>44608</v>
      </c>
      <c r="V289" s="113"/>
      <c r="W289" s="120"/>
      <c r="X289" s="112">
        <f>WORKDAY(LotTracker[[#This Row],[RECEIVED]],1)</f>
        <v>2</v>
      </c>
      <c r="Y289" s="113"/>
      <c r="Z289" s="121" t="s">
        <v>1256</v>
      </c>
      <c r="AA289" s="118">
        <f>NETWORKDAYS(LotTracker[[#This Row],[Contract Date]],LotTracker[[#This Row],[Actual]])-1</f>
        <v>4</v>
      </c>
      <c r="AB289" s="65">
        <f>NETWORKDAYS(LotTracker[[#This Row],[Eng. Sent]],LotTracker[[#This Row],[Actual Receipt]])</f>
        <v>-31863</v>
      </c>
      <c r="AC289" s="65">
        <f>NETWORKDAYS(LotTracker[[#This Row],[Plat Sent]],LotTracker[[#This Row],[Actual Receipt2]])</f>
        <v>-31863</v>
      </c>
      <c r="AD289" s="65">
        <f>NETWORKDAYS(LotTracker[[#This Row],[Contract Date]],LotTracker[[#This Row],[Actual Submit]])-1</f>
        <v>-31849</v>
      </c>
      <c r="AE289" s="65">
        <f>NETWORKDAYS(LotTracker[[#This Row],[Actual Submit]],LotTracker[[#This Row],[RECEIVED]])</f>
        <v>0</v>
      </c>
      <c r="AF289" s="65">
        <f>NETWORKDAYS(LotTracker[[#This Row],[Contract Date]],LotTracker[[#This Row],[RECEIVED]])</f>
        <v>-31848</v>
      </c>
    </row>
    <row r="290" spans="1:32" s="4" customFormat="1" ht="15.75" customHeight="1" x14ac:dyDescent="0.2">
      <c r="A290" s="119"/>
      <c r="B290" s="103" t="s">
        <v>51</v>
      </c>
      <c r="C290" s="104" t="s">
        <v>425</v>
      </c>
      <c r="D290" s="140" t="s">
        <v>1243</v>
      </c>
      <c r="E290" s="105" t="s">
        <v>146</v>
      </c>
      <c r="F290" s="105"/>
      <c r="G290" s="106">
        <v>44587</v>
      </c>
      <c r="H290" s="103" t="s">
        <v>54</v>
      </c>
      <c r="I290" s="29">
        <f>WORKDAY(LotTracker[[#This Row],[Contract Date]],2,)</f>
        <v>44589</v>
      </c>
      <c r="J290" s="107">
        <v>44593</v>
      </c>
      <c r="K290" s="108">
        <v>240</v>
      </c>
      <c r="L290" s="109" t="s">
        <v>966</v>
      </c>
      <c r="M290" s="107">
        <v>44608</v>
      </c>
      <c r="N290" s="29">
        <f>WORKDAY(LotTracker[[#This Row],[Draft Deadline]],10,)</f>
        <v>44603</v>
      </c>
      <c r="O290" s="110"/>
      <c r="P290" s="103" t="s">
        <v>933</v>
      </c>
      <c r="Q290" s="111">
        <v>44608</v>
      </c>
      <c r="R290" s="29">
        <f>WORKDAY(LotTracker[[#This Row],[Draft Deadline]],10,)</f>
        <v>44603</v>
      </c>
      <c r="S290" s="110"/>
      <c r="T290" s="105"/>
      <c r="U290" s="112">
        <f>WORKDAY(LotTracker[[#This Row],[Planned Receipt]],3,)</f>
        <v>44608</v>
      </c>
      <c r="V290" s="113"/>
      <c r="W290" s="120"/>
      <c r="X290" s="112">
        <f>WORKDAY(LotTracker[[#This Row],[RECEIVED]],1)</f>
        <v>2</v>
      </c>
      <c r="Y290" s="113"/>
      <c r="Z290" s="121" t="s">
        <v>1256</v>
      </c>
      <c r="AA290" s="118">
        <f>NETWORKDAYS(LotTracker[[#This Row],[Contract Date]],LotTracker[[#This Row],[Actual]])-1</f>
        <v>4</v>
      </c>
      <c r="AB290" s="65">
        <f>NETWORKDAYS(LotTracker[[#This Row],[Eng. Sent]],LotTracker[[#This Row],[Actual Receipt]])</f>
        <v>-31863</v>
      </c>
      <c r="AC290" s="65">
        <f>NETWORKDAYS(LotTracker[[#This Row],[Plat Sent]],LotTracker[[#This Row],[Actual Receipt2]])</f>
        <v>-31863</v>
      </c>
      <c r="AD290" s="65">
        <f>NETWORKDAYS(LotTracker[[#This Row],[Contract Date]],LotTracker[[#This Row],[Actual Submit]])-1</f>
        <v>-31849</v>
      </c>
      <c r="AE290" s="65">
        <f>NETWORKDAYS(LotTracker[[#This Row],[Actual Submit]],LotTracker[[#This Row],[RECEIVED]])</f>
        <v>0</v>
      </c>
      <c r="AF290" s="65">
        <f>NETWORKDAYS(LotTracker[[#This Row],[Contract Date]],LotTracker[[#This Row],[RECEIVED]])</f>
        <v>-31848</v>
      </c>
    </row>
    <row r="291" spans="1:32" s="4" customFormat="1" ht="15.75" customHeight="1" x14ac:dyDescent="0.2">
      <c r="A291" s="119"/>
      <c r="B291" s="103" t="s">
        <v>51</v>
      </c>
      <c r="C291" s="104" t="s">
        <v>425</v>
      </c>
      <c r="D291" s="140" t="s">
        <v>303</v>
      </c>
      <c r="E291" s="105" t="s">
        <v>159</v>
      </c>
      <c r="F291" s="105"/>
      <c r="G291" s="106">
        <v>44587</v>
      </c>
      <c r="H291" s="103" t="s">
        <v>109</v>
      </c>
      <c r="I291" s="29">
        <f>WORKDAY(LotTracker[[#This Row],[Contract Date]],2,)</f>
        <v>44589</v>
      </c>
      <c r="J291" s="107">
        <v>44592</v>
      </c>
      <c r="K291" s="108">
        <v>120</v>
      </c>
      <c r="L291" s="109" t="s">
        <v>966</v>
      </c>
      <c r="M291" s="107">
        <v>44592</v>
      </c>
      <c r="N291" s="29">
        <f>WORKDAY(LotTracker[[#This Row],[Draft Deadline]],10,)</f>
        <v>44603</v>
      </c>
      <c r="O291" s="110">
        <v>44594</v>
      </c>
      <c r="P291" s="103" t="s">
        <v>933</v>
      </c>
      <c r="Q291" s="111">
        <v>44592</v>
      </c>
      <c r="R291" s="29">
        <f>WORKDAY(LotTracker[[#This Row],[Draft Deadline]],10,)</f>
        <v>44603</v>
      </c>
      <c r="S291" s="110">
        <v>44599</v>
      </c>
      <c r="T291" s="105"/>
      <c r="U291" s="112">
        <f>WORKDAY(LotTracker[[#This Row],[Planned Receipt]],3,)</f>
        <v>44608</v>
      </c>
      <c r="V291" s="113"/>
      <c r="W291" s="120"/>
      <c r="X291" s="112">
        <f>WORKDAY(LotTracker[[#This Row],[RECEIVED]],1)</f>
        <v>2</v>
      </c>
      <c r="Y291" s="113"/>
      <c r="Z291" s="121"/>
      <c r="AA291" s="118">
        <f>NETWORKDAYS(LotTracker[[#This Row],[Contract Date]],LotTracker[[#This Row],[Actual]])-1</f>
        <v>3</v>
      </c>
      <c r="AB291" s="65">
        <f>NETWORKDAYS(LotTracker[[#This Row],[Eng. Sent]],LotTracker[[#This Row],[Actual Receipt]])</f>
        <v>3</v>
      </c>
      <c r="AC291" s="65">
        <f>NETWORKDAYS(LotTracker[[#This Row],[Plat Sent]],LotTracker[[#This Row],[Actual Receipt2]])</f>
        <v>6</v>
      </c>
      <c r="AD291" s="65">
        <f>NETWORKDAYS(LotTracker[[#This Row],[Contract Date]],LotTracker[[#This Row],[Actual Submit]])-1</f>
        <v>-31849</v>
      </c>
      <c r="AE291" s="65">
        <f>NETWORKDAYS(LotTracker[[#This Row],[Actual Submit]],LotTracker[[#This Row],[RECEIVED]])</f>
        <v>0</v>
      </c>
      <c r="AF291" s="65">
        <f>NETWORKDAYS(LotTracker[[#This Row],[Contract Date]],LotTracker[[#This Row],[RECEIVED]])</f>
        <v>-31848</v>
      </c>
    </row>
    <row r="292" spans="1:32" s="4" customFormat="1" ht="15.75" customHeight="1" x14ac:dyDescent="0.2">
      <c r="A292" s="119"/>
      <c r="B292" s="103" t="s">
        <v>123</v>
      </c>
      <c r="C292" s="104" t="s">
        <v>251</v>
      </c>
      <c r="D292" s="140" t="s">
        <v>459</v>
      </c>
      <c r="E292" s="105" t="s">
        <v>138</v>
      </c>
      <c r="F292" s="105" t="s">
        <v>970</v>
      </c>
      <c r="G292" s="106">
        <v>44587</v>
      </c>
      <c r="H292" s="103" t="s">
        <v>109</v>
      </c>
      <c r="I292" s="29">
        <f>WORKDAY(LotTracker[[#This Row],[Contract Date]],2,)</f>
        <v>44589</v>
      </c>
      <c r="J292" s="107">
        <v>44594</v>
      </c>
      <c r="K292" s="108">
        <v>120</v>
      </c>
      <c r="L292" s="109" t="s">
        <v>966</v>
      </c>
      <c r="M292" s="107">
        <v>44594</v>
      </c>
      <c r="N292" s="29">
        <f>WORKDAY(LotTracker[[#This Row],[Draft Deadline]],10,)</f>
        <v>44603</v>
      </c>
      <c r="O292" s="110">
        <v>44596</v>
      </c>
      <c r="P292" s="103" t="s">
        <v>991</v>
      </c>
      <c r="Q292" s="111"/>
      <c r="R292" s="29">
        <f>WORKDAY(LotTracker[[#This Row],[Draft Deadline]],10,)</f>
        <v>44603</v>
      </c>
      <c r="S292" s="110"/>
      <c r="T292" s="105"/>
      <c r="U292" s="112">
        <f>WORKDAY(LotTracker[[#This Row],[Planned Receipt]],3,)</f>
        <v>44608</v>
      </c>
      <c r="V292" s="113"/>
      <c r="W292" s="120"/>
      <c r="X292" s="112">
        <f>WORKDAY(LotTracker[[#This Row],[RECEIVED]],1)</f>
        <v>2</v>
      </c>
      <c r="Y292" s="113"/>
      <c r="Z292" s="121"/>
      <c r="AA292" s="118">
        <f>NETWORKDAYS(LotTracker[[#This Row],[Contract Date]],LotTracker[[#This Row],[Actual]])-1</f>
        <v>5</v>
      </c>
      <c r="AB292" s="65">
        <f>NETWORKDAYS(LotTracker[[#This Row],[Eng. Sent]],LotTracker[[#This Row],[Actual Receipt]])</f>
        <v>3</v>
      </c>
      <c r="AC292" s="65">
        <f>NETWORKDAYS(LotTracker[[#This Row],[Plat Sent]],LotTracker[[#This Row],[Actual Receipt2]])</f>
        <v>0</v>
      </c>
      <c r="AD292" s="65">
        <f>NETWORKDAYS(LotTracker[[#This Row],[Contract Date]],LotTracker[[#This Row],[Actual Submit]])-1</f>
        <v>-31849</v>
      </c>
      <c r="AE292" s="65">
        <f>NETWORKDAYS(LotTracker[[#This Row],[Actual Submit]],LotTracker[[#This Row],[RECEIVED]])</f>
        <v>0</v>
      </c>
      <c r="AF292" s="65">
        <f>NETWORKDAYS(LotTracker[[#This Row],[Contract Date]],LotTracker[[#This Row],[RECEIVED]])</f>
        <v>-31848</v>
      </c>
    </row>
    <row r="293" spans="1:32" s="4" customFormat="1" ht="15.75" customHeight="1" x14ac:dyDescent="0.2">
      <c r="A293" s="119"/>
      <c r="B293" s="103" t="s">
        <v>123</v>
      </c>
      <c r="C293" s="104" t="s">
        <v>251</v>
      </c>
      <c r="D293" s="140" t="s">
        <v>314</v>
      </c>
      <c r="E293" s="105" t="s">
        <v>138</v>
      </c>
      <c r="F293" s="105" t="s">
        <v>957</v>
      </c>
      <c r="G293" s="106">
        <v>44587</v>
      </c>
      <c r="H293" s="103" t="s">
        <v>109</v>
      </c>
      <c r="I293" s="29">
        <f>WORKDAY(LotTracker[[#This Row],[Contract Date]],2,)</f>
        <v>44589</v>
      </c>
      <c r="J293" s="107">
        <v>44595</v>
      </c>
      <c r="K293" s="108">
        <v>90</v>
      </c>
      <c r="L293" s="109" t="s">
        <v>966</v>
      </c>
      <c r="M293" s="107">
        <v>44596</v>
      </c>
      <c r="N293" s="29">
        <f>WORKDAY(LotTracker[[#This Row],[Draft Deadline]],10,)</f>
        <v>44603</v>
      </c>
      <c r="O293" s="110">
        <v>44596</v>
      </c>
      <c r="P293" s="103" t="s">
        <v>991</v>
      </c>
      <c r="Q293" s="111"/>
      <c r="R293" s="29">
        <f>WORKDAY(LotTracker[[#This Row],[Draft Deadline]],10,)</f>
        <v>44603</v>
      </c>
      <c r="S293" s="110"/>
      <c r="T293" s="105"/>
      <c r="U293" s="112">
        <f>WORKDAY(LotTracker[[#This Row],[Planned Receipt]],3,)</f>
        <v>44608</v>
      </c>
      <c r="V293" s="113"/>
      <c r="W293" s="120"/>
      <c r="X293" s="112">
        <f>WORKDAY(LotTracker[[#This Row],[RECEIVED]],1)</f>
        <v>2</v>
      </c>
      <c r="Y293" s="113"/>
      <c r="Z293" s="121"/>
      <c r="AA293" s="118">
        <f>NETWORKDAYS(LotTracker[[#This Row],[Contract Date]],LotTracker[[#This Row],[Actual]])-1</f>
        <v>6</v>
      </c>
      <c r="AB293" s="65">
        <f>NETWORKDAYS(LotTracker[[#This Row],[Eng. Sent]],LotTracker[[#This Row],[Actual Receipt]])</f>
        <v>1</v>
      </c>
      <c r="AC293" s="65">
        <f>NETWORKDAYS(LotTracker[[#This Row],[Plat Sent]],LotTracker[[#This Row],[Actual Receipt2]])</f>
        <v>0</v>
      </c>
      <c r="AD293" s="65">
        <f>NETWORKDAYS(LotTracker[[#This Row],[Contract Date]],LotTracker[[#This Row],[Actual Submit]])-1</f>
        <v>-31849</v>
      </c>
      <c r="AE293" s="65">
        <f>NETWORKDAYS(LotTracker[[#This Row],[Actual Submit]],LotTracker[[#This Row],[RECEIVED]])</f>
        <v>0</v>
      </c>
      <c r="AF293" s="65">
        <f>NETWORKDAYS(LotTracker[[#This Row],[Contract Date]],LotTracker[[#This Row],[RECEIVED]])</f>
        <v>-31848</v>
      </c>
    </row>
    <row r="294" spans="1:32" s="4" customFormat="1" ht="15.75" customHeight="1" x14ac:dyDescent="0.2">
      <c r="A294" s="119"/>
      <c r="B294" s="103" t="s">
        <v>135</v>
      </c>
      <c r="C294" s="104" t="s">
        <v>136</v>
      </c>
      <c r="D294" s="140" t="s">
        <v>1242</v>
      </c>
      <c r="E294" s="105" t="s">
        <v>1017</v>
      </c>
      <c r="F294" s="105" t="s">
        <v>985</v>
      </c>
      <c r="G294" s="106">
        <v>44589</v>
      </c>
      <c r="H294" s="103" t="s">
        <v>54</v>
      </c>
      <c r="I294" s="29">
        <f>WORKDAY(LotTracker[[#This Row],[Contract Date]],2,)</f>
        <v>44593</v>
      </c>
      <c r="J294" s="107">
        <v>44595</v>
      </c>
      <c r="K294" s="108">
        <v>130</v>
      </c>
      <c r="L294" s="109" t="s">
        <v>966</v>
      </c>
      <c r="M294" s="107">
        <v>44595</v>
      </c>
      <c r="N294" s="29">
        <f>WORKDAY(LotTracker[[#This Row],[Draft Deadline]],10,)</f>
        <v>44607</v>
      </c>
      <c r="O294" s="110">
        <v>44600</v>
      </c>
      <c r="P294" s="103" t="s">
        <v>933</v>
      </c>
      <c r="Q294" s="111">
        <v>44595</v>
      </c>
      <c r="R294" s="29">
        <f>WORKDAY(LotTracker[[#This Row],[Draft Deadline]],10,)</f>
        <v>44607</v>
      </c>
      <c r="S294" s="110">
        <v>44602</v>
      </c>
      <c r="T294" s="105" t="s">
        <v>967</v>
      </c>
      <c r="U294" s="112">
        <f>WORKDAY(LotTracker[[#This Row],[Planned Receipt]],3,)</f>
        <v>44610</v>
      </c>
      <c r="V294" s="113">
        <v>44606</v>
      </c>
      <c r="W294" s="120"/>
      <c r="X294" s="112">
        <f>WORKDAY(LotTracker[[#This Row],[RECEIVED]],1)</f>
        <v>2</v>
      </c>
      <c r="Y294" s="113"/>
      <c r="Z294" s="121"/>
      <c r="AA294" s="118">
        <f>NETWORKDAYS(LotTracker[[#This Row],[Contract Date]],LotTracker[[#This Row],[Actual]])-1</f>
        <v>4</v>
      </c>
      <c r="AB294" s="65">
        <f>NETWORKDAYS(LotTracker[[#This Row],[Eng. Sent]],LotTracker[[#This Row],[Actual Receipt]])</f>
        <v>4</v>
      </c>
      <c r="AC294" s="65">
        <f>NETWORKDAYS(LotTracker[[#This Row],[Plat Sent]],LotTracker[[#This Row],[Actual Receipt2]])</f>
        <v>6</v>
      </c>
      <c r="AD294" s="65">
        <f>NETWORKDAYS(LotTracker[[#This Row],[Contract Date]],LotTracker[[#This Row],[Actual Submit]])-1</f>
        <v>11</v>
      </c>
      <c r="AE294" s="65">
        <f>NETWORKDAYS(LotTracker[[#This Row],[Actual Submit]],LotTracker[[#This Row],[RECEIVED]])</f>
        <v>-31861</v>
      </c>
      <c r="AF294" s="65">
        <f>NETWORKDAYS(LotTracker[[#This Row],[Contract Date]],LotTracker[[#This Row],[RECEIVED]])</f>
        <v>-31850</v>
      </c>
    </row>
    <row r="295" spans="1:32" s="4" customFormat="1" ht="15.75" customHeight="1" x14ac:dyDescent="0.2">
      <c r="A295" s="119"/>
      <c r="B295" s="103" t="s">
        <v>640</v>
      </c>
      <c r="C295" s="104" t="s">
        <v>425</v>
      </c>
      <c r="D295" s="140" t="s">
        <v>267</v>
      </c>
      <c r="E295" s="105" t="s">
        <v>503</v>
      </c>
      <c r="F295" s="105" t="s">
        <v>985</v>
      </c>
      <c r="G295" s="106">
        <v>44592</v>
      </c>
      <c r="H295" s="103" t="s">
        <v>109</v>
      </c>
      <c r="I295" s="29">
        <f>WORKDAY(LotTracker[[#This Row],[Contract Date]],2,)</f>
        <v>44594</v>
      </c>
      <c r="J295" s="107">
        <v>44566</v>
      </c>
      <c r="K295" s="108">
        <v>240</v>
      </c>
      <c r="L295" s="109" t="s">
        <v>966</v>
      </c>
      <c r="M295" s="107">
        <v>44567</v>
      </c>
      <c r="N295" s="29">
        <f>WORKDAY(LotTracker[[#This Row],[Draft Deadline]],10,)</f>
        <v>44608</v>
      </c>
      <c r="O295" s="110">
        <v>44575</v>
      </c>
      <c r="P295" s="103" t="s">
        <v>973</v>
      </c>
      <c r="Q295" s="111">
        <v>44594</v>
      </c>
      <c r="R295" s="29">
        <f>WORKDAY(LotTracker[[#This Row],[Draft Deadline]],10,)</f>
        <v>44608</v>
      </c>
      <c r="S295" s="110">
        <v>44596</v>
      </c>
      <c r="T295" s="105"/>
      <c r="U295" s="112">
        <f>WORKDAY(LotTracker[[#This Row],[Planned Receipt]],3,)</f>
        <v>44613</v>
      </c>
      <c r="V295" s="113"/>
      <c r="W295" s="120"/>
      <c r="X295" s="112">
        <f>WORKDAY(LotTracker[[#This Row],[RECEIVED]],1)</f>
        <v>2</v>
      </c>
      <c r="Y295" s="113"/>
      <c r="Z295" s="121" t="s">
        <v>1247</v>
      </c>
      <c r="AA295" s="118">
        <f>NETWORKDAYS(LotTracker[[#This Row],[Contract Date]],LotTracker[[#This Row],[Actual]])-1</f>
        <v>-20</v>
      </c>
      <c r="AB295" s="65">
        <f>NETWORKDAYS(LotTracker[[#This Row],[Eng. Sent]],LotTracker[[#This Row],[Actual Receipt]])</f>
        <v>7</v>
      </c>
      <c r="AC295" s="65">
        <f>NETWORKDAYS(LotTracker[[#This Row],[Plat Sent]],LotTracker[[#This Row],[Actual Receipt2]])</f>
        <v>3</v>
      </c>
      <c r="AD295" s="65">
        <f>NETWORKDAYS(LotTracker[[#This Row],[Contract Date]],LotTracker[[#This Row],[Actual Submit]])-1</f>
        <v>-31852</v>
      </c>
      <c r="AE295" s="65">
        <f>NETWORKDAYS(LotTracker[[#This Row],[Actual Submit]],LotTracker[[#This Row],[RECEIVED]])</f>
        <v>0</v>
      </c>
      <c r="AF295" s="65">
        <f>NETWORKDAYS(LotTracker[[#This Row],[Contract Date]],LotTracker[[#This Row],[RECEIVED]])</f>
        <v>-31851</v>
      </c>
    </row>
    <row r="296" spans="1:32" s="4" customFormat="1" ht="15.75" customHeight="1" x14ac:dyDescent="0.2">
      <c r="A296" s="119"/>
      <c r="B296" s="103" t="s">
        <v>559</v>
      </c>
      <c r="C296" s="104" t="s">
        <v>136</v>
      </c>
      <c r="D296" s="140" t="s">
        <v>1245</v>
      </c>
      <c r="E296" s="105" t="s">
        <v>560</v>
      </c>
      <c r="F296" s="105" t="s">
        <v>970</v>
      </c>
      <c r="G296" s="106">
        <v>44592</v>
      </c>
      <c r="H296" s="103" t="s">
        <v>109</v>
      </c>
      <c r="I296" s="29">
        <f>WORKDAY(LotTracker[[#This Row],[Contract Date]],2,)</f>
        <v>44594</v>
      </c>
      <c r="J296" s="107">
        <v>44599</v>
      </c>
      <c r="K296" s="108">
        <v>240</v>
      </c>
      <c r="L296" s="109" t="s">
        <v>1025</v>
      </c>
      <c r="M296" s="107">
        <v>44600</v>
      </c>
      <c r="N296" s="29">
        <f>WORKDAY(LotTracker[[#This Row],[Draft Deadline]],10,)</f>
        <v>44608</v>
      </c>
      <c r="O296" s="110"/>
      <c r="P296" s="103" t="s">
        <v>1026</v>
      </c>
      <c r="Q296" s="111">
        <v>44600</v>
      </c>
      <c r="R296" s="29">
        <f>WORKDAY(LotTracker[[#This Row],[Draft Deadline]],10,)</f>
        <v>44608</v>
      </c>
      <c r="S296" s="110"/>
      <c r="T296" s="105"/>
      <c r="U296" s="112">
        <f>WORKDAY(LotTracker[[#This Row],[Planned Receipt]],3,)</f>
        <v>44613</v>
      </c>
      <c r="V296" s="113"/>
      <c r="W296" s="120"/>
      <c r="X296" s="112">
        <f>WORKDAY(LotTracker[[#This Row],[RECEIVED]],1)</f>
        <v>2</v>
      </c>
      <c r="Y296" s="113"/>
      <c r="Z296" s="121" t="s">
        <v>1250</v>
      </c>
      <c r="AA296" s="118">
        <f>NETWORKDAYS(LotTracker[[#This Row],[Contract Date]],LotTracker[[#This Row],[Actual]])-1</f>
        <v>5</v>
      </c>
      <c r="AB296" s="65">
        <f>NETWORKDAYS(LotTracker[[#This Row],[Eng. Sent]],LotTracker[[#This Row],[Actual Receipt]])</f>
        <v>-31857</v>
      </c>
      <c r="AC296" s="65">
        <f>NETWORKDAYS(LotTracker[[#This Row],[Plat Sent]],LotTracker[[#This Row],[Actual Receipt2]])</f>
        <v>-31857</v>
      </c>
      <c r="AD296" s="65">
        <f>NETWORKDAYS(LotTracker[[#This Row],[Contract Date]],LotTracker[[#This Row],[Actual Submit]])-1</f>
        <v>-31852</v>
      </c>
      <c r="AE296" s="65">
        <f>NETWORKDAYS(LotTracker[[#This Row],[Actual Submit]],LotTracker[[#This Row],[RECEIVED]])</f>
        <v>0</v>
      </c>
      <c r="AF296" s="65">
        <f>NETWORKDAYS(LotTracker[[#This Row],[Contract Date]],LotTracker[[#This Row],[RECEIVED]])</f>
        <v>-31851</v>
      </c>
    </row>
    <row r="297" spans="1:32" s="4" customFormat="1" ht="15.75" customHeight="1" x14ac:dyDescent="0.2">
      <c r="A297" s="119"/>
      <c r="B297" s="103" t="s">
        <v>135</v>
      </c>
      <c r="C297" s="104" t="s">
        <v>136</v>
      </c>
      <c r="D297" s="140" t="s">
        <v>1246</v>
      </c>
      <c r="E297" s="105" t="s">
        <v>520</v>
      </c>
      <c r="F297" s="105"/>
      <c r="G297" s="106">
        <v>44592</v>
      </c>
      <c r="H297" s="103" t="s">
        <v>54</v>
      </c>
      <c r="I297" s="29">
        <f>WORKDAY(LotTracker[[#This Row],[Contract Date]],2,)</f>
        <v>44594</v>
      </c>
      <c r="J297" s="107">
        <v>44596</v>
      </c>
      <c r="K297" s="108"/>
      <c r="L297" s="109" t="s">
        <v>966</v>
      </c>
      <c r="M297" s="107">
        <v>44596</v>
      </c>
      <c r="N297" s="29">
        <f>WORKDAY(LotTracker[[#This Row],[Draft Deadline]],10,)</f>
        <v>44608</v>
      </c>
      <c r="O297" s="110">
        <v>44600</v>
      </c>
      <c r="P297" s="103" t="s">
        <v>933</v>
      </c>
      <c r="Q297" s="111">
        <v>44596</v>
      </c>
      <c r="R297" s="29">
        <f>WORKDAY(LotTracker[[#This Row],[Draft Deadline]],10,)</f>
        <v>44608</v>
      </c>
      <c r="S297" s="110">
        <v>44602</v>
      </c>
      <c r="T297" s="105" t="s">
        <v>967</v>
      </c>
      <c r="U297" s="112">
        <f>WORKDAY(LotTracker[[#This Row],[Planned Receipt]],3,)</f>
        <v>44613</v>
      </c>
      <c r="V297" s="113">
        <v>44606</v>
      </c>
      <c r="W297" s="120"/>
      <c r="X297" s="112">
        <f>WORKDAY(LotTracker[[#This Row],[RECEIVED]],1)</f>
        <v>2</v>
      </c>
      <c r="Y297" s="113"/>
      <c r="Z297" s="121" t="s">
        <v>1253</v>
      </c>
      <c r="AA297" s="118">
        <f>NETWORKDAYS(LotTracker[[#This Row],[Contract Date]],LotTracker[[#This Row],[Actual]])-1</f>
        <v>4</v>
      </c>
      <c r="AB297" s="65">
        <f>NETWORKDAYS(LotTracker[[#This Row],[Eng. Sent]],LotTracker[[#This Row],[Actual Receipt]])</f>
        <v>3</v>
      </c>
      <c r="AC297" s="65">
        <f>NETWORKDAYS(LotTracker[[#This Row],[Plat Sent]],LotTracker[[#This Row],[Actual Receipt2]])</f>
        <v>5</v>
      </c>
      <c r="AD297" s="65">
        <f>NETWORKDAYS(LotTracker[[#This Row],[Contract Date]],LotTracker[[#This Row],[Actual Submit]])-1</f>
        <v>10</v>
      </c>
      <c r="AE297" s="65">
        <f>NETWORKDAYS(LotTracker[[#This Row],[Actual Submit]],LotTracker[[#This Row],[RECEIVED]])</f>
        <v>-31861</v>
      </c>
      <c r="AF297" s="65">
        <f>NETWORKDAYS(LotTracker[[#This Row],[Contract Date]],LotTracker[[#This Row],[RECEIVED]])</f>
        <v>-31851</v>
      </c>
    </row>
    <row r="298" spans="1:32" s="4" customFormat="1" ht="15.75" customHeight="1" x14ac:dyDescent="0.2">
      <c r="A298" s="34"/>
      <c r="B298" s="40" t="s">
        <v>135</v>
      </c>
      <c r="C298" s="11" t="s">
        <v>136</v>
      </c>
      <c r="D298" s="137" t="s">
        <v>1031</v>
      </c>
      <c r="E298" s="4" t="s">
        <v>616</v>
      </c>
      <c r="G298" s="41" t="s">
        <v>942</v>
      </c>
      <c r="H298" s="40" t="s">
        <v>54</v>
      </c>
      <c r="I298" s="29">
        <f>WORKDAY(LotTracker[[#This Row],[Contract Date]],2,)</f>
        <v>44567</v>
      </c>
      <c r="J298" s="20">
        <v>44580</v>
      </c>
      <c r="K298" s="47"/>
      <c r="L298" s="58"/>
      <c r="M298" s="79">
        <v>44580</v>
      </c>
      <c r="N298" s="29">
        <f>WORKDAY(LotTracker[[#This Row],[Draft Deadline]],10,)</f>
        <v>44581</v>
      </c>
      <c r="O298" s="101">
        <v>44586</v>
      </c>
      <c r="P298" s="40"/>
      <c r="Q298" s="79">
        <v>44580</v>
      </c>
      <c r="R298" s="29">
        <f>WORKDAY(LotTracker[[#This Row],[Draft Deadline]],10,)</f>
        <v>44581</v>
      </c>
      <c r="S298" s="101">
        <v>44586</v>
      </c>
      <c r="T298" s="4" t="s">
        <v>967</v>
      </c>
      <c r="U298" s="99">
        <f>WORKDAY(LotTracker[[#This Row],[Planned Receipt]],3,)</f>
        <v>44586</v>
      </c>
      <c r="V298" s="79">
        <v>44587</v>
      </c>
      <c r="W298" s="79">
        <v>44599</v>
      </c>
      <c r="X298" s="99">
        <f>WORKDAY(LotTracker[[#This Row],[RECEIVED]],1)</f>
        <v>44600</v>
      </c>
      <c r="Y298" s="79">
        <v>44600</v>
      </c>
      <c r="Z298" s="86"/>
      <c r="AA298" s="65">
        <f>NETWORKDAYS(LotTracker[[#This Row],[Contract Date]],LotTracker[[#This Row],[Actual]])-1</f>
        <v>11</v>
      </c>
      <c r="AB298" s="65">
        <f>NETWORKDAYS(LotTracker[[#This Row],[Eng. Sent]],LotTracker[[#This Row],[Actual Receipt]])</f>
        <v>5</v>
      </c>
      <c r="AC298" s="65">
        <f>NETWORKDAYS(LotTracker[[#This Row],[Plat Sent]],LotTracker[[#This Row],[Actual Receipt2]])</f>
        <v>5</v>
      </c>
      <c r="AD298" s="65">
        <f>NETWORKDAYS(LotTracker[[#This Row],[Contract Date]],LotTracker[[#This Row],[Actual Submit]])-1</f>
        <v>16</v>
      </c>
      <c r="AE298" s="65">
        <f>NETWORKDAYS(LotTracker[[#This Row],[Actual Submit]],LotTracker[[#This Row],[RECEIVED]])</f>
        <v>9</v>
      </c>
      <c r="AF298" s="65">
        <f>NETWORKDAYS(LotTracker[[#This Row],[Contract Date]],LotTracker[[#This Row],[RECEIVED]])</f>
        <v>25</v>
      </c>
    </row>
    <row r="299" spans="1:32" s="4" customFormat="1" ht="15.75" customHeight="1" x14ac:dyDescent="0.2">
      <c r="A299" s="34"/>
      <c r="B299" s="40" t="s">
        <v>51</v>
      </c>
      <c r="C299" s="11" t="s">
        <v>425</v>
      </c>
      <c r="D299" s="137" t="s">
        <v>751</v>
      </c>
      <c r="E299" s="4" t="s">
        <v>146</v>
      </c>
      <c r="G299" s="41" t="s">
        <v>993</v>
      </c>
      <c r="H299" s="40" t="s">
        <v>54</v>
      </c>
      <c r="I299" s="29">
        <f>WORKDAY(LotTracker[[#This Row],[Contract Date]],2,)</f>
        <v>44572</v>
      </c>
      <c r="J299" s="20" t="s">
        <v>954</v>
      </c>
      <c r="K299" s="47"/>
      <c r="L299" s="58"/>
      <c r="M299" s="79">
        <v>44571</v>
      </c>
      <c r="N299" s="29">
        <f>WORKDAY(LotTracker[[#This Row],[Draft Deadline]],10,)</f>
        <v>44586</v>
      </c>
      <c r="O299" s="101">
        <v>44575</v>
      </c>
      <c r="P299" s="40"/>
      <c r="Q299" s="79" t="s">
        <v>954</v>
      </c>
      <c r="R299" s="29">
        <f>WORKDAY(LotTracker[[#This Row],[Draft Deadline]],10,)</f>
        <v>44586</v>
      </c>
      <c r="S299" s="101" t="s">
        <v>982</v>
      </c>
      <c r="T299" s="4" t="s">
        <v>934</v>
      </c>
      <c r="U299" s="99">
        <f>WORKDAY(LotTracker[[#This Row],[Planned Receipt]],3,)</f>
        <v>44589</v>
      </c>
      <c r="V299" s="79" t="s">
        <v>1032</v>
      </c>
      <c r="W299" s="79">
        <v>44589</v>
      </c>
      <c r="X299" s="99">
        <f>WORKDAY(LotTracker[[#This Row],[RECEIVED]],1)</f>
        <v>44592</v>
      </c>
      <c r="Y299" s="79"/>
      <c r="Z299" s="86"/>
      <c r="AA299" s="65">
        <f>NETWORKDAYS(LotTracker[[#This Row],[Contract Date]],LotTracker[[#This Row],[Actual]])-1</f>
        <v>1</v>
      </c>
      <c r="AB299" s="65">
        <f>NETWORKDAYS(LotTracker[[#This Row],[Eng. Sent]],LotTracker[[#This Row],[Actual Receipt]])</f>
        <v>5</v>
      </c>
      <c r="AC299" s="65">
        <f>NETWORKDAYS(LotTracker[[#This Row],[Plat Sent]],LotTracker[[#This Row],[Actual Receipt2]])</f>
        <v>3</v>
      </c>
      <c r="AD299" s="65" t="e">
        <f>NETWORKDAYS(LotTracker[[#This Row],[Contract Date]],LotTracker[[#This Row],[Actual Submit]])-1</f>
        <v>#VALUE!</v>
      </c>
      <c r="AE299" s="65" t="e">
        <f>NETWORKDAYS(LotTracker[[#This Row],[Actual Submit]],LotTracker[[#This Row],[RECEIVED]])</f>
        <v>#VALUE!</v>
      </c>
      <c r="AF299" s="65">
        <f>NETWORKDAYS(LotTracker[[#This Row],[Contract Date]],LotTracker[[#This Row],[RECEIVED]])</f>
        <v>16</v>
      </c>
    </row>
    <row r="300" spans="1:32" s="4" customFormat="1" ht="15.75" customHeight="1" x14ac:dyDescent="0.2">
      <c r="A300" s="34"/>
      <c r="B300" s="40" t="s">
        <v>135</v>
      </c>
      <c r="C300" s="11" t="s">
        <v>136</v>
      </c>
      <c r="D300" s="137" t="s">
        <v>1033</v>
      </c>
      <c r="E300" s="4" t="s">
        <v>503</v>
      </c>
      <c r="F300" s="4" t="s">
        <v>957</v>
      </c>
      <c r="G300" s="41" t="s">
        <v>1034</v>
      </c>
      <c r="H300" s="40" t="s">
        <v>109</v>
      </c>
      <c r="I300" s="29">
        <f>WORKDAY(LotTracker[[#This Row],[Contract Date]],2,)</f>
        <v>44572</v>
      </c>
      <c r="J300" s="20">
        <v>44579</v>
      </c>
      <c r="K300" s="47">
        <v>210</v>
      </c>
      <c r="L300" s="58" t="s">
        <v>966</v>
      </c>
      <c r="M300" s="79">
        <v>44579</v>
      </c>
      <c r="N300" s="29">
        <f>WORKDAY(LotTracker[[#This Row],[Draft Deadline]],10,)</f>
        <v>44586</v>
      </c>
      <c r="O300" s="101">
        <v>44586</v>
      </c>
      <c r="P300" s="40" t="s">
        <v>933</v>
      </c>
      <c r="Q300" s="79">
        <v>44579</v>
      </c>
      <c r="R300" s="29">
        <f>WORKDAY(LotTracker[[#This Row],[Draft Deadline]],10,)</f>
        <v>44586</v>
      </c>
      <c r="S300" s="101">
        <v>44585</v>
      </c>
      <c r="T300" s="4" t="s">
        <v>967</v>
      </c>
      <c r="U300" s="99">
        <f>WORKDAY(LotTracker[[#This Row],[Planned Receipt]],3,)</f>
        <v>44589</v>
      </c>
      <c r="V300" s="79"/>
      <c r="W300" s="79"/>
      <c r="X300" s="99">
        <f>WORKDAY(LotTracker[[#This Row],[RECEIVED]],1)</f>
        <v>2</v>
      </c>
      <c r="Y300" s="79"/>
      <c r="Z300" s="86"/>
      <c r="AA300" s="65">
        <f>NETWORKDAYS(LotTracker[[#This Row],[Contract Date]],LotTracker[[#This Row],[Actual]])-1</f>
        <v>6</v>
      </c>
      <c r="AB300" s="65">
        <f>NETWORKDAYS(LotTracker[[#This Row],[Eng. Sent]],LotTracker[[#This Row],[Actual Receipt]])</f>
        <v>6</v>
      </c>
      <c r="AC300" s="65">
        <f>NETWORKDAYS(LotTracker[[#This Row],[Plat Sent]],LotTracker[[#This Row],[Actual Receipt2]])</f>
        <v>5</v>
      </c>
      <c r="AD300" s="65">
        <f>NETWORKDAYS(LotTracker[[#This Row],[Contract Date]],LotTracker[[#This Row],[Actual Submit]])-1</f>
        <v>-31836</v>
      </c>
      <c r="AE300" s="65">
        <f>NETWORKDAYS(LotTracker[[#This Row],[Actual Submit]],LotTracker[[#This Row],[RECEIVED]])</f>
        <v>0</v>
      </c>
      <c r="AF300" s="65">
        <f>NETWORKDAYS(LotTracker[[#This Row],[Contract Date]],LotTracker[[#This Row],[RECEIVED]])</f>
        <v>-31835</v>
      </c>
    </row>
    <row r="301" spans="1:32" s="4" customFormat="1" ht="15.75" customHeight="1" x14ac:dyDescent="0.2">
      <c r="A301" s="34"/>
      <c r="B301" s="40" t="s">
        <v>135</v>
      </c>
      <c r="C301" s="11" t="s">
        <v>136</v>
      </c>
      <c r="D301" s="137" t="s">
        <v>1035</v>
      </c>
      <c r="E301" s="4" t="s">
        <v>1017</v>
      </c>
      <c r="G301" s="41" t="s">
        <v>1036</v>
      </c>
      <c r="H301" s="40" t="s">
        <v>54</v>
      </c>
      <c r="I301" s="29">
        <f>WORKDAY(LotTracker[[#This Row],[Contract Date]],2,)</f>
        <v>44578</v>
      </c>
      <c r="J301" s="20">
        <v>44587</v>
      </c>
      <c r="K301" s="47">
        <v>180</v>
      </c>
      <c r="L301" s="58" t="s">
        <v>966</v>
      </c>
      <c r="M301" s="79">
        <v>44588</v>
      </c>
      <c r="N301" s="29">
        <f>WORKDAY(LotTracker[[#This Row],[Draft Deadline]],10,)</f>
        <v>44592</v>
      </c>
      <c r="O301" s="101">
        <v>44592</v>
      </c>
      <c r="P301" s="40" t="s">
        <v>933</v>
      </c>
      <c r="Q301" s="79">
        <v>44588</v>
      </c>
      <c r="R301" s="29">
        <f>WORKDAY(LotTracker[[#This Row],[Draft Deadline]],10,)</f>
        <v>44592</v>
      </c>
      <c r="S301" s="101">
        <v>44596</v>
      </c>
      <c r="T301" s="4" t="s">
        <v>967</v>
      </c>
      <c r="U301" s="99">
        <f>WORKDAY(LotTracker[[#This Row],[Planned Receipt]],3,)</f>
        <v>44595</v>
      </c>
      <c r="V301" s="79">
        <v>44599</v>
      </c>
      <c r="W301" s="79"/>
      <c r="X301" s="99">
        <f>WORKDAY(LotTracker[[#This Row],[RECEIVED]],1)</f>
        <v>2</v>
      </c>
      <c r="Y301" s="79"/>
      <c r="Z301" s="86"/>
      <c r="AA301" s="65">
        <f>NETWORKDAYS(LotTracker[[#This Row],[Contract Date]],LotTracker[[#This Row],[Actual]])-1</f>
        <v>9</v>
      </c>
      <c r="AB301" s="65">
        <f>NETWORKDAYS(LotTracker[[#This Row],[Eng. Sent]],LotTracker[[#This Row],[Actual Receipt]])</f>
        <v>3</v>
      </c>
      <c r="AC301" s="65">
        <f>NETWORKDAYS(LotTracker[[#This Row],[Plat Sent]],LotTracker[[#This Row],[Actual Receipt2]])</f>
        <v>7</v>
      </c>
      <c r="AD301" s="65">
        <f>NETWORKDAYS(LotTracker[[#This Row],[Contract Date]],LotTracker[[#This Row],[Actual Submit]])-1</f>
        <v>17</v>
      </c>
      <c r="AE301" s="65">
        <f>NETWORKDAYS(LotTracker[[#This Row],[Actual Submit]],LotTracker[[#This Row],[RECEIVED]])</f>
        <v>-31856</v>
      </c>
      <c r="AF301" s="65">
        <f>NETWORKDAYS(LotTracker[[#This Row],[Contract Date]],LotTracker[[#This Row],[RECEIVED]])</f>
        <v>-31839</v>
      </c>
    </row>
    <row r="302" spans="1:32" s="4" customFormat="1" ht="17" x14ac:dyDescent="0.2">
      <c r="A302" s="34"/>
      <c r="B302" s="40" t="s">
        <v>1037</v>
      </c>
      <c r="C302" s="11" t="s">
        <v>1027</v>
      </c>
      <c r="D302" s="137" t="s">
        <v>1038</v>
      </c>
      <c r="E302" s="4" t="s">
        <v>1039</v>
      </c>
      <c r="G302" s="41" t="s">
        <v>1022</v>
      </c>
      <c r="H302" s="40" t="s">
        <v>54</v>
      </c>
      <c r="I302" s="29">
        <f>WORKDAY(LotTracker[[#This Row],[Contract Date]],2,)</f>
        <v>44579</v>
      </c>
      <c r="J302" s="20">
        <v>44576</v>
      </c>
      <c r="K302" s="47"/>
      <c r="L302" s="58" t="s">
        <v>922</v>
      </c>
      <c r="M302" s="79">
        <v>44578</v>
      </c>
      <c r="N302" s="29">
        <f>WORKDAY(LotTracker[[#This Row],[Draft Deadline]],10,)</f>
        <v>44593</v>
      </c>
      <c r="O302" s="101">
        <v>44580</v>
      </c>
      <c r="P302" s="40" t="s">
        <v>1040</v>
      </c>
      <c r="Q302" s="79">
        <v>44581</v>
      </c>
      <c r="R302" s="29">
        <f>WORKDAY(LotTracker[[#This Row],[Draft Deadline]],10,)</f>
        <v>44593</v>
      </c>
      <c r="S302" s="101">
        <v>44600</v>
      </c>
      <c r="U302" s="99">
        <f>WORKDAY(LotTracker[[#This Row],[Planned Receipt]],3,)</f>
        <v>44596</v>
      </c>
      <c r="V302" s="79"/>
      <c r="W302" s="79"/>
      <c r="X302" s="99">
        <f>WORKDAY(LotTracker[[#This Row],[RECEIVED]],1)</f>
        <v>2</v>
      </c>
      <c r="Y302" s="79"/>
      <c r="Z302" s="86"/>
      <c r="AA302" s="65">
        <f>NETWORKDAYS(LotTracker[[#This Row],[Contract Date]],LotTracker[[#This Row],[Actual]])-1</f>
        <v>0</v>
      </c>
      <c r="AB302" s="65">
        <f>NETWORKDAYS(LotTracker[[#This Row],[Eng. Sent]],LotTracker[[#This Row],[Actual Receipt]])</f>
        <v>3</v>
      </c>
      <c r="AC302" s="65">
        <f>NETWORKDAYS(LotTracker[[#This Row],[Plat Sent]],LotTracker[[#This Row],[Actual Receipt2]])</f>
        <v>14</v>
      </c>
      <c r="AD302" s="65">
        <f>NETWORKDAYS(LotTracker[[#This Row],[Contract Date]],LotTracker[[#This Row],[Actual Submit]])-1</f>
        <v>-31841</v>
      </c>
      <c r="AE302" s="65">
        <f>NETWORKDAYS(LotTracker[[#This Row],[Actual Submit]],LotTracker[[#This Row],[RECEIVED]])</f>
        <v>0</v>
      </c>
      <c r="AF302" s="65">
        <f>NETWORKDAYS(LotTracker[[#This Row],[Contract Date]],LotTracker[[#This Row],[RECEIVED]])</f>
        <v>-31840</v>
      </c>
    </row>
    <row r="303" spans="1:32" s="4" customFormat="1" ht="15.75" customHeight="1" x14ac:dyDescent="0.2">
      <c r="A303" s="34"/>
      <c r="B303" s="40" t="s">
        <v>1037</v>
      </c>
      <c r="C303" s="11" t="s">
        <v>1027</v>
      </c>
      <c r="D303" s="137" t="s">
        <v>145</v>
      </c>
      <c r="E303" s="4" t="s">
        <v>159</v>
      </c>
      <c r="F303" s="4" t="s">
        <v>985</v>
      </c>
      <c r="G303" s="41" t="s">
        <v>1022</v>
      </c>
      <c r="H303" s="40" t="s">
        <v>109</v>
      </c>
      <c r="I303" s="29">
        <f>WORKDAY(LotTracker[[#This Row],[Contract Date]],2,)</f>
        <v>44579</v>
      </c>
      <c r="J303" s="20">
        <v>44580</v>
      </c>
      <c r="K303" s="47">
        <v>360</v>
      </c>
      <c r="L303" s="58" t="s">
        <v>922</v>
      </c>
      <c r="M303" s="79">
        <v>44581</v>
      </c>
      <c r="N303" s="29">
        <f>WORKDAY(LotTracker[[#This Row],[Draft Deadline]],10,)</f>
        <v>44593</v>
      </c>
      <c r="O303" s="101">
        <v>44588</v>
      </c>
      <c r="P303" s="40" t="s">
        <v>1040</v>
      </c>
      <c r="Q303" s="79">
        <v>44581</v>
      </c>
      <c r="R303" s="29">
        <f>WORKDAY(LotTracker[[#This Row],[Draft Deadline]],10,)</f>
        <v>44593</v>
      </c>
      <c r="S303" s="101">
        <v>44600</v>
      </c>
      <c r="U303" s="99">
        <f>WORKDAY(LotTracker[[#This Row],[Planned Receipt]],3,)</f>
        <v>44596</v>
      </c>
      <c r="V303" s="79"/>
      <c r="W303" s="79"/>
      <c r="X303" s="99">
        <f>WORKDAY(LotTracker[[#This Row],[RECEIVED]],1)</f>
        <v>2</v>
      </c>
      <c r="Y303" s="79"/>
      <c r="Z303" s="86" t="s">
        <v>1041</v>
      </c>
      <c r="AA303" s="65">
        <f>NETWORKDAYS(LotTracker[[#This Row],[Contract Date]],LotTracker[[#This Row],[Actual]])-1</f>
        <v>3</v>
      </c>
      <c r="AB303" s="65">
        <f>NETWORKDAYS(LotTracker[[#This Row],[Eng. Sent]],LotTracker[[#This Row],[Actual Receipt]])</f>
        <v>6</v>
      </c>
      <c r="AC303" s="65">
        <f>NETWORKDAYS(LotTracker[[#This Row],[Plat Sent]],LotTracker[[#This Row],[Actual Receipt2]])</f>
        <v>14</v>
      </c>
      <c r="AD303" s="65">
        <f>NETWORKDAYS(LotTracker[[#This Row],[Contract Date]],LotTracker[[#This Row],[Actual Submit]])-1</f>
        <v>-31841</v>
      </c>
      <c r="AE303" s="65">
        <f>NETWORKDAYS(LotTracker[[#This Row],[Actual Submit]],LotTracker[[#This Row],[RECEIVED]])</f>
        <v>0</v>
      </c>
      <c r="AF303" s="65">
        <f>NETWORKDAYS(LotTracker[[#This Row],[Contract Date]],LotTracker[[#This Row],[RECEIVED]])</f>
        <v>-31840</v>
      </c>
    </row>
    <row r="304" spans="1:32" s="4" customFormat="1" ht="15.75" customHeight="1" x14ac:dyDescent="0.2">
      <c r="A304" s="34"/>
      <c r="B304" s="40" t="s">
        <v>1037</v>
      </c>
      <c r="C304" s="11" t="s">
        <v>1027</v>
      </c>
      <c r="D304" s="137" t="s">
        <v>420</v>
      </c>
      <c r="E304" s="4" t="s">
        <v>590</v>
      </c>
      <c r="G304" s="41" t="s">
        <v>1022</v>
      </c>
      <c r="H304" s="40" t="s">
        <v>54</v>
      </c>
      <c r="I304" s="29">
        <f>WORKDAY(LotTracker[[#This Row],[Contract Date]],2,)</f>
        <v>44579</v>
      </c>
      <c r="J304" s="20">
        <v>44580</v>
      </c>
      <c r="K304" s="47"/>
      <c r="L304" s="58" t="s">
        <v>922</v>
      </c>
      <c r="M304" s="79">
        <v>44581</v>
      </c>
      <c r="N304" s="29">
        <f>WORKDAY(LotTracker[[#This Row],[Draft Deadline]],10,)</f>
        <v>44593</v>
      </c>
      <c r="O304" s="101"/>
      <c r="P304" s="40" t="s">
        <v>1040</v>
      </c>
      <c r="Q304" s="79">
        <v>44581</v>
      </c>
      <c r="R304" s="29">
        <f>WORKDAY(LotTracker[[#This Row],[Draft Deadline]],10,)</f>
        <v>44593</v>
      </c>
      <c r="S304" s="101">
        <v>44600</v>
      </c>
      <c r="U304" s="99">
        <f>WORKDAY(LotTracker[[#This Row],[Planned Receipt]],3,)</f>
        <v>44596</v>
      </c>
      <c r="V304" s="79"/>
      <c r="W304" s="79"/>
      <c r="X304" s="99">
        <f>WORKDAY(LotTracker[[#This Row],[RECEIVED]],1)</f>
        <v>2</v>
      </c>
      <c r="Y304" s="79"/>
      <c r="Z304" s="86"/>
      <c r="AA304" s="65">
        <f>NETWORKDAYS(LotTracker[[#This Row],[Contract Date]],LotTracker[[#This Row],[Actual]])-1</f>
        <v>3</v>
      </c>
      <c r="AB304" s="65">
        <f>NETWORKDAYS(LotTracker[[#This Row],[Eng. Sent]],LotTracker[[#This Row],[Actual Receipt]])</f>
        <v>-31844</v>
      </c>
      <c r="AC304" s="65">
        <f>NETWORKDAYS(LotTracker[[#This Row],[Plat Sent]],LotTracker[[#This Row],[Actual Receipt2]])</f>
        <v>14</v>
      </c>
      <c r="AD304" s="65">
        <f>NETWORKDAYS(LotTracker[[#This Row],[Contract Date]],LotTracker[[#This Row],[Actual Submit]])-1</f>
        <v>-31841</v>
      </c>
      <c r="AE304" s="65">
        <f>NETWORKDAYS(LotTracker[[#This Row],[Actual Submit]],LotTracker[[#This Row],[RECEIVED]])</f>
        <v>0</v>
      </c>
      <c r="AF304" s="65">
        <f>NETWORKDAYS(LotTracker[[#This Row],[Contract Date]],LotTracker[[#This Row],[RECEIVED]])</f>
        <v>-31840</v>
      </c>
    </row>
    <row r="305" spans="1:32" s="4" customFormat="1" ht="15.75" customHeight="1" x14ac:dyDescent="0.2">
      <c r="A305" s="34"/>
      <c r="B305" s="40" t="s">
        <v>1037</v>
      </c>
      <c r="C305" s="11" t="s">
        <v>1027</v>
      </c>
      <c r="D305" s="137" t="s">
        <v>260</v>
      </c>
      <c r="E305" s="4" t="s">
        <v>945</v>
      </c>
      <c r="G305" s="41" t="s">
        <v>1022</v>
      </c>
      <c r="H305" s="40" t="s">
        <v>54</v>
      </c>
      <c r="I305" s="29">
        <f>WORKDAY(LotTracker[[#This Row],[Contract Date]],2,)</f>
        <v>44579</v>
      </c>
      <c r="J305" s="20">
        <v>44581</v>
      </c>
      <c r="K305" s="47"/>
      <c r="L305" s="58" t="s">
        <v>922</v>
      </c>
      <c r="M305" s="79">
        <v>44581</v>
      </c>
      <c r="N305" s="29">
        <f>WORKDAY(LotTracker[[#This Row],[Draft Deadline]],10,)</f>
        <v>44593</v>
      </c>
      <c r="O305" s="101">
        <v>44593</v>
      </c>
      <c r="P305" s="40" t="s">
        <v>1040</v>
      </c>
      <c r="Q305" s="79">
        <v>44581</v>
      </c>
      <c r="R305" s="29">
        <f>WORKDAY(LotTracker[[#This Row],[Draft Deadline]],10,)</f>
        <v>44593</v>
      </c>
      <c r="S305" s="101">
        <v>44600</v>
      </c>
      <c r="U305" s="99">
        <f>WORKDAY(LotTracker[[#This Row],[Planned Receipt]],3,)</f>
        <v>44596</v>
      </c>
      <c r="V305" s="79"/>
      <c r="W305" s="79"/>
      <c r="X305" s="99">
        <f>WORKDAY(LotTracker[[#This Row],[RECEIVED]],1)</f>
        <v>2</v>
      </c>
      <c r="Y305" s="79"/>
      <c r="Z305" s="86"/>
      <c r="AA305" s="65">
        <f>NETWORKDAYS(LotTracker[[#This Row],[Contract Date]],LotTracker[[#This Row],[Actual]])-1</f>
        <v>4</v>
      </c>
      <c r="AB305" s="65">
        <f>NETWORKDAYS(LotTracker[[#This Row],[Eng. Sent]],LotTracker[[#This Row],[Actual Receipt]])</f>
        <v>9</v>
      </c>
      <c r="AC305" s="65">
        <f>NETWORKDAYS(LotTracker[[#This Row],[Plat Sent]],LotTracker[[#This Row],[Actual Receipt2]])</f>
        <v>14</v>
      </c>
      <c r="AD305" s="65">
        <f>NETWORKDAYS(LotTracker[[#This Row],[Contract Date]],LotTracker[[#This Row],[Actual Submit]])-1</f>
        <v>-31841</v>
      </c>
      <c r="AE305" s="65">
        <f>NETWORKDAYS(LotTracker[[#This Row],[Actual Submit]],LotTracker[[#This Row],[RECEIVED]])</f>
        <v>0</v>
      </c>
      <c r="AF305" s="65">
        <f>NETWORKDAYS(LotTracker[[#This Row],[Contract Date]],LotTracker[[#This Row],[RECEIVED]])</f>
        <v>-31840</v>
      </c>
    </row>
    <row r="306" spans="1:32" s="4" customFormat="1" ht="15.75" customHeight="1" x14ac:dyDescent="0.2">
      <c r="A306" s="34"/>
      <c r="B306" s="40" t="s">
        <v>622</v>
      </c>
      <c r="C306" s="11" t="s">
        <v>623</v>
      </c>
      <c r="D306" s="137" t="s">
        <v>960</v>
      </c>
      <c r="E306" s="4" t="s">
        <v>146</v>
      </c>
      <c r="G306" s="41" t="s">
        <v>908</v>
      </c>
      <c r="H306" s="40" t="s">
        <v>54</v>
      </c>
      <c r="I306" s="29">
        <f>WORKDAY(LotTracker[[#This Row],[Contract Date]],2,)</f>
        <v>44510</v>
      </c>
      <c r="J306" s="20" t="s">
        <v>946</v>
      </c>
      <c r="K306" s="47"/>
      <c r="L306" s="58" t="s">
        <v>922</v>
      </c>
      <c r="M306" s="79">
        <v>44533</v>
      </c>
      <c r="N306" s="29">
        <f>WORKDAY(LotTracker[[#This Row],[Draft Deadline]],10,)</f>
        <v>44524</v>
      </c>
      <c r="O306" s="101" t="s">
        <v>958</v>
      </c>
      <c r="P306" s="40" t="s">
        <v>923</v>
      </c>
      <c r="Q306" s="79" t="s">
        <v>946</v>
      </c>
      <c r="R306" s="29">
        <f>WORKDAY(LotTracker[[#This Row],[Draft Deadline]],10,)</f>
        <v>44524</v>
      </c>
      <c r="S306" s="101" t="s">
        <v>961</v>
      </c>
      <c r="T306" s="4" t="s">
        <v>924</v>
      </c>
      <c r="U306" s="99">
        <f>WORKDAY(LotTracker[[#This Row],[Planned Receipt]],3,)</f>
        <v>44529</v>
      </c>
      <c r="V306" s="79"/>
      <c r="W306" s="79">
        <v>44585</v>
      </c>
      <c r="X306" s="99">
        <f>WORKDAY(LotTracker[[#This Row],[RECEIVED]],1)</f>
        <v>44586</v>
      </c>
      <c r="Y306" s="79">
        <v>44596</v>
      </c>
      <c r="Z306" s="86"/>
      <c r="AA306" s="65">
        <f>NETWORKDAYS(LotTracker[[#This Row],[Contract Date]],LotTracker[[#This Row],[Actual]])-1</f>
        <v>19</v>
      </c>
      <c r="AB306" s="65">
        <f>NETWORKDAYS(LotTracker[[#This Row],[Eng. Sent]],LotTracker[[#This Row],[Actual Receipt]])</f>
        <v>8</v>
      </c>
      <c r="AC306" s="65">
        <f>NETWORKDAYS(LotTracker[[#This Row],[Plat Sent]],LotTracker[[#This Row],[Actual Receipt2]])</f>
        <v>13</v>
      </c>
      <c r="AD306" s="65">
        <f>NETWORKDAYS(LotTracker[[#This Row],[Contract Date]],LotTracker[[#This Row],[Actual Submit]])-1</f>
        <v>-31792</v>
      </c>
      <c r="AE306" s="65">
        <f>NETWORKDAYS(LotTracker[[#This Row],[Actual Submit]],LotTracker[[#This Row],[RECEIVED]])</f>
        <v>31846</v>
      </c>
      <c r="AF306" s="65">
        <f>NETWORKDAYS(LotTracker[[#This Row],[Contract Date]],LotTracker[[#This Row],[RECEIVED]])</f>
        <v>56</v>
      </c>
    </row>
    <row r="307" spans="1:32" s="4" customFormat="1" ht="15.75" customHeight="1" x14ac:dyDescent="0.2">
      <c r="A307" s="34"/>
      <c r="B307" s="40" t="s">
        <v>51</v>
      </c>
      <c r="C307" s="11" t="s">
        <v>425</v>
      </c>
      <c r="D307" s="137" t="s">
        <v>251</v>
      </c>
      <c r="E307" s="4" t="s">
        <v>979</v>
      </c>
      <c r="G307" s="41" t="s">
        <v>930</v>
      </c>
      <c r="H307" s="40" t="s">
        <v>54</v>
      </c>
      <c r="I307" s="29">
        <f>WORKDAY(LotTracker[[#This Row],[Contract Date]],2,)</f>
        <v>44519</v>
      </c>
      <c r="J307" s="20" t="s">
        <v>980</v>
      </c>
      <c r="K307" s="47"/>
      <c r="L307" s="58" t="s">
        <v>966</v>
      </c>
      <c r="M307" s="79">
        <v>44539</v>
      </c>
      <c r="N307" s="29">
        <f>WORKDAY(LotTracker[[#This Row],[Draft Deadline]],10,)</f>
        <v>44533</v>
      </c>
      <c r="O307" s="101" t="s">
        <v>958</v>
      </c>
      <c r="P307" s="40"/>
      <c r="Q307" s="79" t="s">
        <v>980</v>
      </c>
      <c r="R307" s="29">
        <f>WORKDAY(LotTracker[[#This Row],[Draft Deadline]],10,)</f>
        <v>44533</v>
      </c>
      <c r="S307" s="101" t="s">
        <v>947</v>
      </c>
      <c r="T307" s="4" t="s">
        <v>934</v>
      </c>
      <c r="U307" s="99">
        <f>WORKDAY(LotTracker[[#This Row],[Planned Receipt]],3,)</f>
        <v>44538</v>
      </c>
      <c r="V307" s="79" t="s">
        <v>981</v>
      </c>
      <c r="W307" s="79" t="s">
        <v>982</v>
      </c>
      <c r="X307" s="99">
        <f>WORKDAY(LotTracker[[#This Row],[RECEIVED]],1)</f>
        <v>44574</v>
      </c>
      <c r="Y307" s="79"/>
      <c r="Z307" s="86"/>
      <c r="AA307" s="65">
        <f>NETWORKDAYS(LotTracker[[#This Row],[Contract Date]],LotTracker[[#This Row],[Actual]])-1</f>
        <v>16</v>
      </c>
      <c r="AB307" s="65">
        <f>NETWORKDAYS(LotTracker[[#This Row],[Eng. Sent]],LotTracker[[#This Row],[Actual Receipt]])</f>
        <v>4</v>
      </c>
      <c r="AC307" s="65">
        <f>NETWORKDAYS(LotTracker[[#This Row],[Plat Sent]],LotTracker[[#This Row],[Actual Receipt2]])</f>
        <v>2</v>
      </c>
      <c r="AD307" s="65">
        <f>NETWORKDAYS(LotTracker[[#This Row],[Contract Date]],LotTracker[[#This Row],[Actual Submit]])-1</f>
        <v>21</v>
      </c>
      <c r="AE307" s="65">
        <f>NETWORKDAYS(LotTracker[[#This Row],[Actual Submit]],LotTracker[[#This Row],[RECEIVED]])</f>
        <v>20</v>
      </c>
      <c r="AF307" s="65">
        <f>NETWORKDAYS(LotTracker[[#This Row],[Contract Date]],LotTracker[[#This Row],[RECEIVED]])</f>
        <v>41</v>
      </c>
    </row>
    <row r="308" spans="1:32" s="4" customFormat="1" ht="15.75" customHeight="1" x14ac:dyDescent="0.2">
      <c r="A308" s="34"/>
      <c r="B308" s="40" t="s">
        <v>123</v>
      </c>
      <c r="C308" s="11" t="s">
        <v>251</v>
      </c>
      <c r="D308" s="137" t="s">
        <v>584</v>
      </c>
      <c r="E308" s="4" t="s">
        <v>345</v>
      </c>
      <c r="F308" s="4" t="s">
        <v>985</v>
      </c>
      <c r="G308" s="41" t="s">
        <v>986</v>
      </c>
      <c r="H308" s="40" t="s">
        <v>109</v>
      </c>
      <c r="I308" s="64">
        <f>WORKDAY(LotTracker[[#This Row],[Contract Date]],2,)</f>
        <v>44522</v>
      </c>
      <c r="J308" s="20" t="s">
        <v>987</v>
      </c>
      <c r="K308" s="47">
        <v>360</v>
      </c>
      <c r="L308" s="58"/>
      <c r="M308" s="79" t="s">
        <v>988</v>
      </c>
      <c r="N308" s="64">
        <f>WORKDAY(LotTracker[[#This Row],[Draft Deadline]],10,)</f>
        <v>44536</v>
      </c>
      <c r="O308" s="101">
        <v>44574</v>
      </c>
      <c r="P308" s="40"/>
      <c r="Q308" s="79"/>
      <c r="R308" s="64">
        <f>WORKDAY(LotTracker[[#This Row],[Draft Deadline]],10,)</f>
        <v>44536</v>
      </c>
      <c r="S308" s="101"/>
      <c r="T308" s="4" t="s">
        <v>989</v>
      </c>
      <c r="U308" s="99">
        <f>WORKDAY(LotTracker[[#This Row],[Planned Receipt]],3,)</f>
        <v>44539</v>
      </c>
      <c r="V308" s="79"/>
      <c r="W308" s="79"/>
      <c r="X308" s="99">
        <f>WORKDAY(LotTracker[[#This Row],[RECEIVED]],1)</f>
        <v>2</v>
      </c>
      <c r="Y308" s="79"/>
      <c r="Z308" s="86" t="s">
        <v>990</v>
      </c>
      <c r="AA308" s="65">
        <f>NETWORKDAYS(LotTracker[[#This Row],[Contract Date]],LotTracker[[#This Row],[Actual]])-1</f>
        <v>32</v>
      </c>
      <c r="AB308" s="65">
        <f>NETWORKDAYS(LotTracker[[#This Row],[Eng. Sent]],LotTracker[[#This Row],[Actual Receipt]])</f>
        <v>7</v>
      </c>
      <c r="AC308" s="65">
        <f>NETWORKDAYS(LotTracker[[#This Row],[Plat Sent]],LotTracker[[#This Row],[Actual Receipt2]])</f>
        <v>0</v>
      </c>
      <c r="AD308" s="65">
        <f>NETWORKDAYS(LotTracker[[#This Row],[Contract Date]],LotTracker[[#This Row],[Actual Submit]])-1</f>
        <v>-31800</v>
      </c>
      <c r="AE308" s="65">
        <f>NETWORKDAYS(LotTracker[[#This Row],[Actual Submit]],LotTracker[[#This Row],[RECEIVED]])</f>
        <v>0</v>
      </c>
      <c r="AF308" s="65">
        <f>NETWORKDAYS(LotTracker[[#This Row],[Contract Date]],LotTracker[[#This Row],[RECEIVED]])</f>
        <v>-31799</v>
      </c>
    </row>
    <row r="309" spans="1:32" s="4" customFormat="1" ht="15.75" customHeight="1" x14ac:dyDescent="0.2">
      <c r="A309" s="34"/>
      <c r="B309" s="40" t="s">
        <v>123</v>
      </c>
      <c r="C309" s="11" t="s">
        <v>251</v>
      </c>
      <c r="D309" s="137" t="s">
        <v>584</v>
      </c>
      <c r="E309" s="4" t="s">
        <v>345</v>
      </c>
      <c r="F309" s="4" t="s">
        <v>985</v>
      </c>
      <c r="G309" s="41" t="s">
        <v>986</v>
      </c>
      <c r="H309" s="40" t="s">
        <v>109</v>
      </c>
      <c r="I309" s="29">
        <f>WORKDAY(LotTracker[[#This Row],[Contract Date]],2,)</f>
        <v>44522</v>
      </c>
      <c r="J309" s="20">
        <v>44564</v>
      </c>
      <c r="K309" s="47">
        <v>360</v>
      </c>
      <c r="L309" s="58" t="s">
        <v>966</v>
      </c>
      <c r="M309" s="79">
        <v>44566</v>
      </c>
      <c r="N309" s="29">
        <f>WORKDAY(LotTracker[[#This Row],[Draft Deadline]],10,)</f>
        <v>44536</v>
      </c>
      <c r="O309" s="101">
        <v>44574</v>
      </c>
      <c r="P309" s="40" t="s">
        <v>991</v>
      </c>
      <c r="Q309" s="79"/>
      <c r="R309" s="29">
        <f>WORKDAY(LotTracker[[#This Row],[Draft Deadline]],10,)</f>
        <v>44536</v>
      </c>
      <c r="S309" s="101"/>
      <c r="T309" s="4" t="s">
        <v>989</v>
      </c>
      <c r="U309" s="99">
        <f>WORKDAY(LotTracker[[#This Row],[Planned Receipt]],3,)</f>
        <v>44539</v>
      </c>
      <c r="V309" s="79"/>
      <c r="W309" s="79"/>
      <c r="X309" s="99">
        <f>WORKDAY(LotTracker[[#This Row],[RECEIVED]],1)</f>
        <v>2</v>
      </c>
      <c r="Y309" s="79"/>
      <c r="Z309" s="86" t="s">
        <v>1010</v>
      </c>
      <c r="AA309" s="65">
        <f>NETWORKDAYS(LotTracker[[#This Row],[Contract Date]],LotTracker[[#This Row],[Actual]])-1</f>
        <v>32</v>
      </c>
      <c r="AB309" s="65">
        <f>NETWORKDAYS(LotTracker[[#This Row],[Eng. Sent]],LotTracker[[#This Row],[Actual Receipt]])</f>
        <v>7</v>
      </c>
      <c r="AC309" s="65">
        <f>NETWORKDAYS(LotTracker[[#This Row],[Plat Sent]],LotTracker[[#This Row],[Actual Receipt2]])</f>
        <v>0</v>
      </c>
      <c r="AD309" s="65">
        <f>NETWORKDAYS(LotTracker[[#This Row],[Contract Date]],LotTracker[[#This Row],[Actual Submit]])-1</f>
        <v>-31800</v>
      </c>
      <c r="AE309" s="65">
        <f>NETWORKDAYS(LotTracker[[#This Row],[Actual Submit]],LotTracker[[#This Row],[RECEIVED]])</f>
        <v>0</v>
      </c>
      <c r="AF309" s="65">
        <f>NETWORKDAYS(LotTracker[[#This Row],[Contract Date]],LotTracker[[#This Row],[RECEIVED]])</f>
        <v>-31799</v>
      </c>
    </row>
    <row r="310" spans="1:32" s="4" customFormat="1" ht="15.75" customHeight="1" x14ac:dyDescent="0.2">
      <c r="A310" s="34"/>
      <c r="B310" s="40" t="s">
        <v>123</v>
      </c>
      <c r="C310" s="11" t="s">
        <v>251</v>
      </c>
      <c r="D310" s="137" t="s">
        <v>337</v>
      </c>
      <c r="E310" s="4" t="s">
        <v>146</v>
      </c>
      <c r="G310" s="41" t="s">
        <v>986</v>
      </c>
      <c r="H310" s="40" t="s">
        <v>54</v>
      </c>
      <c r="I310" s="29">
        <f>WORKDAY(LotTracker[[#This Row],[Contract Date]],2,)</f>
        <v>44522</v>
      </c>
      <c r="J310" s="20" t="s">
        <v>993</v>
      </c>
      <c r="K310" s="47"/>
      <c r="L310" s="58"/>
      <c r="M310" s="79">
        <v>44568</v>
      </c>
      <c r="N310" s="29">
        <f>WORKDAY(LotTracker[[#This Row],[Draft Deadline]],10,)</f>
        <v>44536</v>
      </c>
      <c r="O310" s="101">
        <v>44575</v>
      </c>
      <c r="P310" s="40"/>
      <c r="Q310" s="79">
        <v>44581</v>
      </c>
      <c r="R310" s="29">
        <f>WORKDAY(LotTracker[[#This Row],[Draft Deadline]],10,)</f>
        <v>44536</v>
      </c>
      <c r="S310" s="101"/>
      <c r="T310" s="4" t="s">
        <v>989</v>
      </c>
      <c r="U310" s="99">
        <f>WORKDAY(LotTracker[[#This Row],[Planned Receipt]],3,)</f>
        <v>44539</v>
      </c>
      <c r="V310" s="79"/>
      <c r="W310" s="79"/>
      <c r="X310" s="99">
        <f>WORKDAY(LotTracker[[#This Row],[RECEIVED]],1)</f>
        <v>2</v>
      </c>
      <c r="Y310" s="79"/>
      <c r="Z310" s="86"/>
      <c r="AA310" s="65">
        <f>NETWORKDAYS(LotTracker[[#This Row],[Contract Date]],LotTracker[[#This Row],[Actual]])-1</f>
        <v>36</v>
      </c>
      <c r="AB310" s="65">
        <f>NETWORKDAYS(LotTracker[[#This Row],[Eng. Sent]],LotTracker[[#This Row],[Actual Receipt]])</f>
        <v>6</v>
      </c>
      <c r="AC310" s="65">
        <f>NETWORKDAYS(LotTracker[[#This Row],[Plat Sent]],LotTracker[[#This Row],[Actual Receipt2]])</f>
        <v>-31844</v>
      </c>
      <c r="AD310" s="65">
        <f>NETWORKDAYS(LotTracker[[#This Row],[Contract Date]],LotTracker[[#This Row],[Actual Submit]])-1</f>
        <v>-31800</v>
      </c>
      <c r="AE310" s="65">
        <f>NETWORKDAYS(LotTracker[[#This Row],[Actual Submit]],LotTracker[[#This Row],[RECEIVED]])</f>
        <v>0</v>
      </c>
      <c r="AF310" s="65">
        <f>NETWORKDAYS(LotTracker[[#This Row],[Contract Date]],LotTracker[[#This Row],[RECEIVED]])</f>
        <v>-31799</v>
      </c>
    </row>
    <row r="311" spans="1:32" s="4" customFormat="1" ht="17" x14ac:dyDescent="0.2">
      <c r="A311" s="34"/>
      <c r="B311" s="40" t="s">
        <v>123</v>
      </c>
      <c r="C311" s="11" t="s">
        <v>251</v>
      </c>
      <c r="D311" s="137" t="s">
        <v>417</v>
      </c>
      <c r="E311" s="4" t="s">
        <v>345</v>
      </c>
      <c r="F311" s="4" t="s">
        <v>957</v>
      </c>
      <c r="G311" s="41" t="s">
        <v>940</v>
      </c>
      <c r="H311" s="40" t="s">
        <v>109</v>
      </c>
      <c r="I311" s="64">
        <f>WORKDAY(LotTracker[[#This Row],[Contract Date]],2,)</f>
        <v>44523</v>
      </c>
      <c r="J311" s="20" t="s">
        <v>993</v>
      </c>
      <c r="K311" s="47">
        <v>240</v>
      </c>
      <c r="L311" s="58" t="s">
        <v>966</v>
      </c>
      <c r="M311" s="79" t="s">
        <v>993</v>
      </c>
      <c r="N311" s="64">
        <f>WORKDAY(LotTracker[[#This Row],[Draft Deadline]],10,)</f>
        <v>44537</v>
      </c>
      <c r="O311" s="101">
        <v>44575</v>
      </c>
      <c r="P311" s="40" t="s">
        <v>991</v>
      </c>
      <c r="Q311" s="79"/>
      <c r="R311" s="64">
        <f>WORKDAY(LotTracker[[#This Row],[Draft Deadline]],10,)</f>
        <v>44537</v>
      </c>
      <c r="S311" s="101"/>
      <c r="T311" s="4" t="s">
        <v>989</v>
      </c>
      <c r="U311" s="99">
        <f>WORKDAY(LotTracker[[#This Row],[Planned Receipt]],3,)</f>
        <v>44540</v>
      </c>
      <c r="V311" s="79"/>
      <c r="W311" s="79"/>
      <c r="X311" s="117">
        <f>WORKDAY(LotTracker[[#This Row],[RECEIVED]],1)</f>
        <v>2</v>
      </c>
      <c r="Y311" s="79"/>
      <c r="Z311" s="86" t="s">
        <v>992</v>
      </c>
      <c r="AA311" s="65">
        <f>NETWORKDAYS(LotTracker[[#This Row],[Contract Date]],LotTracker[[#This Row],[Actual]])-1</f>
        <v>35</v>
      </c>
      <c r="AB311" s="65">
        <f>NETWORKDAYS(LotTracker[[#This Row],[Eng. Sent]],LotTracker[[#This Row],[Actual Receipt]])</f>
        <v>6</v>
      </c>
      <c r="AC311" s="65">
        <f>NETWORKDAYS(LotTracker[[#This Row],[Plat Sent]],LotTracker[[#This Row],[Actual Receipt2]])</f>
        <v>0</v>
      </c>
      <c r="AD311" s="65">
        <f>NETWORKDAYS(LotTracker[[#This Row],[Contract Date]],LotTracker[[#This Row],[Actual Submit]])-1</f>
        <v>-31801</v>
      </c>
      <c r="AE311" s="65">
        <f>NETWORKDAYS(LotTracker[[#This Row],[Actual Submit]],LotTracker[[#This Row],[RECEIVED]])</f>
        <v>0</v>
      </c>
      <c r="AF311" s="65">
        <f>NETWORKDAYS(LotTracker[[#This Row],[Contract Date]],LotTracker[[#This Row],[RECEIVED]])</f>
        <v>-31800</v>
      </c>
    </row>
    <row r="312" spans="1:32" s="4" customFormat="1" ht="17" x14ac:dyDescent="0.2">
      <c r="A312" s="34"/>
      <c r="B312" s="40" t="s">
        <v>123</v>
      </c>
      <c r="C312" s="11" t="s">
        <v>251</v>
      </c>
      <c r="D312" s="137" t="s">
        <v>462</v>
      </c>
      <c r="E312" s="4" t="s">
        <v>146</v>
      </c>
      <c r="G312" s="41" t="s">
        <v>997</v>
      </c>
      <c r="H312" s="40" t="s">
        <v>54</v>
      </c>
      <c r="I312" s="29">
        <f>WORKDAY(LotTracker[[#This Row],[Contract Date]],2,)</f>
        <v>44523</v>
      </c>
      <c r="J312" s="20" t="s">
        <v>982</v>
      </c>
      <c r="K312" s="47"/>
      <c r="L312" s="58"/>
      <c r="M312" s="79">
        <v>44573</v>
      </c>
      <c r="N312" s="29">
        <f>WORKDAY(LotTracker[[#This Row],[Draft Deadline]],10,)</f>
        <v>44537</v>
      </c>
      <c r="O312" s="101">
        <v>44602</v>
      </c>
      <c r="P312" s="40"/>
      <c r="Q312" s="79">
        <v>44581</v>
      </c>
      <c r="R312" s="29">
        <f>WORKDAY(LotTracker[[#This Row],[Draft Deadline]],10,)</f>
        <v>44537</v>
      </c>
      <c r="S312" s="101">
        <v>44599</v>
      </c>
      <c r="T312" s="4" t="s">
        <v>989</v>
      </c>
      <c r="U312" s="99">
        <f>WORKDAY(LotTracker[[#This Row],[Planned Receipt]],3,)</f>
        <v>44540</v>
      </c>
      <c r="V312" s="79"/>
      <c r="W312" s="79"/>
      <c r="X312" s="117">
        <f>WORKDAY(LotTracker[[#This Row],[RECEIVED]],1)</f>
        <v>2</v>
      </c>
      <c r="Y312" s="79"/>
      <c r="Z312" s="86"/>
      <c r="AA312" s="65">
        <f>NETWORKDAYS(LotTracker[[#This Row],[Contract Date]],LotTracker[[#This Row],[Actual]])-1</f>
        <v>37</v>
      </c>
      <c r="AB312" s="65">
        <f>NETWORKDAYS(LotTracker[[#This Row],[Eng. Sent]],LotTracker[[#This Row],[Actual Receipt]])</f>
        <v>22</v>
      </c>
      <c r="AC312" s="65">
        <f>NETWORKDAYS(LotTracker[[#This Row],[Plat Sent]],LotTracker[[#This Row],[Actual Receipt2]])</f>
        <v>13</v>
      </c>
      <c r="AD312" s="65">
        <f>NETWORKDAYS(LotTracker[[#This Row],[Contract Date]],LotTracker[[#This Row],[Actual Submit]])-1</f>
        <v>-31801</v>
      </c>
      <c r="AE312" s="65">
        <f>NETWORKDAYS(LotTracker[[#This Row],[Actual Submit]],LotTracker[[#This Row],[RECEIVED]])</f>
        <v>0</v>
      </c>
      <c r="AF312" s="65">
        <f>NETWORKDAYS(LotTracker[[#This Row],[Contract Date]],LotTracker[[#This Row],[RECEIVED]])</f>
        <v>-31800</v>
      </c>
    </row>
    <row r="313" spans="1:32" s="4" customFormat="1" ht="17" x14ac:dyDescent="0.2">
      <c r="A313" s="34"/>
      <c r="B313" s="40" t="s">
        <v>364</v>
      </c>
      <c r="C313" s="11" t="s">
        <v>365</v>
      </c>
      <c r="D313" s="137" t="s">
        <v>998</v>
      </c>
      <c r="E313" s="4" t="s">
        <v>999</v>
      </c>
      <c r="G313" s="41" t="s">
        <v>997</v>
      </c>
      <c r="H313" s="40" t="s">
        <v>54</v>
      </c>
      <c r="I313" s="29">
        <f>WORKDAY(LotTracker[[#This Row],[Contract Date]],2,)</f>
        <v>44523</v>
      </c>
      <c r="J313" s="20" t="s">
        <v>977</v>
      </c>
      <c r="K313" s="47"/>
      <c r="L313" s="58"/>
      <c r="M313" s="79">
        <v>44538</v>
      </c>
      <c r="N313" s="29">
        <f>WORKDAY(LotTracker[[#This Row],[Draft Deadline]],10,)</f>
        <v>44537</v>
      </c>
      <c r="O313" s="101" t="s">
        <v>994</v>
      </c>
      <c r="P313" s="40"/>
      <c r="Q313" s="79" t="s">
        <v>977</v>
      </c>
      <c r="R313" s="29">
        <f>WORKDAY(LotTracker[[#This Row],[Draft Deadline]],10,)</f>
        <v>44537</v>
      </c>
      <c r="S313" s="101" t="s">
        <v>980</v>
      </c>
      <c r="T313" s="4" t="s">
        <v>1186</v>
      </c>
      <c r="U313" s="99">
        <f>WORKDAY(LotTracker[[#This Row],[Planned Receipt]],3,)</f>
        <v>44540</v>
      </c>
      <c r="V313" s="79" t="s">
        <v>993</v>
      </c>
      <c r="W313" s="79"/>
      <c r="X313" s="117">
        <f>WORKDAY(LotTracker[[#This Row],[RECEIVED]],1)</f>
        <v>2</v>
      </c>
      <c r="Y313" s="79"/>
      <c r="Z313" s="86"/>
      <c r="AA313" s="65">
        <f>NETWORKDAYS(LotTracker[[#This Row],[Contract Date]],LotTracker[[#This Row],[Actual]])-1</f>
        <v>12</v>
      </c>
      <c r="AB313" s="65">
        <f>NETWORKDAYS(LotTracker[[#This Row],[Eng. Sent]],LotTracker[[#This Row],[Actual Receipt]])</f>
        <v>16</v>
      </c>
      <c r="AC313" s="65">
        <f>NETWORKDAYS(LotTracker[[#This Row],[Plat Sent]],LotTracker[[#This Row],[Actual Receipt2]])</f>
        <v>2</v>
      </c>
      <c r="AD313" s="65">
        <f>NETWORKDAYS(LotTracker[[#This Row],[Contract Date]],LotTracker[[#This Row],[Actual Submit]])-1</f>
        <v>34</v>
      </c>
      <c r="AE313" s="65">
        <f>NETWORKDAYS(LotTracker[[#This Row],[Actual Submit]],LotTracker[[#This Row],[RECEIVED]])</f>
        <v>-31835</v>
      </c>
      <c r="AF313" s="65">
        <f>NETWORKDAYS(LotTracker[[#This Row],[Contract Date]],LotTracker[[#This Row],[RECEIVED]])</f>
        <v>-31800</v>
      </c>
    </row>
    <row r="314" spans="1:32" s="4" customFormat="1" ht="17" x14ac:dyDescent="0.2">
      <c r="A314" s="34"/>
      <c r="B314" s="40" t="s">
        <v>123</v>
      </c>
      <c r="C314" s="11" t="s">
        <v>251</v>
      </c>
      <c r="D314" s="137" t="s">
        <v>326</v>
      </c>
      <c r="E314" s="4" t="s">
        <v>345</v>
      </c>
      <c r="F314" s="4" t="s">
        <v>985</v>
      </c>
      <c r="G314" s="41" t="s">
        <v>913</v>
      </c>
      <c r="H314" s="40" t="s">
        <v>109</v>
      </c>
      <c r="I314" s="29">
        <f>WORKDAY(LotTracker[[#This Row],[Contract Date]],2,)</f>
        <v>44524</v>
      </c>
      <c r="J314" s="20">
        <v>44588</v>
      </c>
      <c r="K314" s="47">
        <v>180</v>
      </c>
      <c r="L314" s="58" t="s">
        <v>966</v>
      </c>
      <c r="M314" s="79">
        <v>44588</v>
      </c>
      <c r="N314" s="29">
        <f>WORKDAY(LotTracker[[#This Row],[Draft Deadline]],10,)</f>
        <v>44538</v>
      </c>
      <c r="O314" s="101">
        <v>44589</v>
      </c>
      <c r="P314" s="40" t="s">
        <v>991</v>
      </c>
      <c r="Q314" s="79"/>
      <c r="R314" s="29">
        <f>WORKDAY(LotTracker[[#This Row],[Draft Deadline]],10,)</f>
        <v>44538</v>
      </c>
      <c r="S314" s="101"/>
      <c r="T314" s="4" t="s">
        <v>989</v>
      </c>
      <c r="U314" s="99">
        <f>WORKDAY(LotTracker[[#This Row],[Planned Receipt]],3,)</f>
        <v>44543</v>
      </c>
      <c r="V314" s="79"/>
      <c r="W314" s="79"/>
      <c r="X314" s="117">
        <f>WORKDAY(LotTracker[[#This Row],[RECEIVED]],1)</f>
        <v>2</v>
      </c>
      <c r="Y314" s="79"/>
      <c r="Z314" s="86" t="s">
        <v>1240</v>
      </c>
      <c r="AA314" s="65">
        <f>NETWORKDAYS(LotTracker[[#This Row],[Contract Date]],LotTracker[[#This Row],[Actual]])-1</f>
        <v>48</v>
      </c>
      <c r="AB314" s="65">
        <f>NETWORKDAYS(LotTracker[[#This Row],[Eng. Sent]],LotTracker[[#This Row],[Actual Receipt]])</f>
        <v>2</v>
      </c>
      <c r="AC314" s="65">
        <f>NETWORKDAYS(LotTracker[[#This Row],[Plat Sent]],LotTracker[[#This Row],[Actual Receipt2]])</f>
        <v>0</v>
      </c>
      <c r="AD314" s="65">
        <f>NETWORKDAYS(LotTracker[[#This Row],[Contract Date]],LotTracker[[#This Row],[Actual Submit]])-1</f>
        <v>-31802</v>
      </c>
      <c r="AE314" s="65">
        <f>NETWORKDAYS(LotTracker[[#This Row],[Actual Submit]],LotTracker[[#This Row],[RECEIVED]])</f>
        <v>0</v>
      </c>
      <c r="AF314" s="65">
        <f>NETWORKDAYS(LotTracker[[#This Row],[Contract Date]],LotTracker[[#This Row],[RECEIVED]])</f>
        <v>-31801</v>
      </c>
    </row>
    <row r="315" spans="1:32" s="4" customFormat="1" ht="17" x14ac:dyDescent="0.2">
      <c r="A315" s="34"/>
      <c r="B315" s="40" t="s">
        <v>123</v>
      </c>
      <c r="C315" s="11" t="s">
        <v>251</v>
      </c>
      <c r="D315" s="137" t="s">
        <v>306</v>
      </c>
      <c r="E315" s="4" t="s">
        <v>207</v>
      </c>
      <c r="G315" s="41" t="s">
        <v>971</v>
      </c>
      <c r="H315" s="40" t="s">
        <v>54</v>
      </c>
      <c r="I315" s="29">
        <f>WORKDAY(LotTracker[[#This Row],[Contract Date]],2,)</f>
        <v>44525</v>
      </c>
      <c r="J315" s="20">
        <v>44586</v>
      </c>
      <c r="K315" s="47"/>
      <c r="L315" s="58" t="s">
        <v>966</v>
      </c>
      <c r="M315" s="79">
        <v>44586</v>
      </c>
      <c r="N315" s="29">
        <f>WORKDAY(LotTracker[[#This Row],[Draft Deadline]],10,)</f>
        <v>44539</v>
      </c>
      <c r="O315" s="101">
        <v>44588</v>
      </c>
      <c r="P315" s="40" t="s">
        <v>991</v>
      </c>
      <c r="Q315" s="79">
        <v>44586</v>
      </c>
      <c r="R315" s="29">
        <f>WORKDAY(LotTracker[[#This Row],[Draft Deadline]],10,)</f>
        <v>44539</v>
      </c>
      <c r="S315" s="101"/>
      <c r="T315" s="4" t="s">
        <v>989</v>
      </c>
      <c r="U315" s="99">
        <f>WORKDAY(LotTracker[[#This Row],[Planned Receipt]],3,)</f>
        <v>44544</v>
      </c>
      <c r="V315" s="79"/>
      <c r="W315" s="79"/>
      <c r="X315" s="117">
        <f>WORKDAY(LotTracker[[#This Row],[RECEIVED]],1)</f>
        <v>2</v>
      </c>
      <c r="Y315" s="79"/>
      <c r="Z315" s="86"/>
      <c r="AA315" s="65">
        <f>NETWORKDAYS(LotTracker[[#This Row],[Contract Date]],LotTracker[[#This Row],[Actual]])-1</f>
        <v>45</v>
      </c>
      <c r="AB315" s="65">
        <f>NETWORKDAYS(LotTracker[[#This Row],[Eng. Sent]],LotTracker[[#This Row],[Actual Receipt]])</f>
        <v>3</v>
      </c>
      <c r="AC315" s="65">
        <f>NETWORKDAYS(LotTracker[[#This Row],[Plat Sent]],LotTracker[[#This Row],[Actual Receipt2]])</f>
        <v>-31847</v>
      </c>
      <c r="AD315" s="65">
        <f>NETWORKDAYS(LotTracker[[#This Row],[Contract Date]],LotTracker[[#This Row],[Actual Submit]])-1</f>
        <v>-31803</v>
      </c>
      <c r="AE315" s="65">
        <f>NETWORKDAYS(LotTracker[[#This Row],[Actual Submit]],LotTracker[[#This Row],[RECEIVED]])</f>
        <v>0</v>
      </c>
      <c r="AF315" s="65">
        <f>NETWORKDAYS(LotTracker[[#This Row],[Contract Date]],LotTracker[[#This Row],[RECEIVED]])</f>
        <v>-31802</v>
      </c>
    </row>
    <row r="316" spans="1:32" s="4" customFormat="1" ht="17" x14ac:dyDescent="0.2">
      <c r="A316" s="34"/>
      <c r="B316" s="40" t="s">
        <v>51</v>
      </c>
      <c r="C316" s="11" t="s">
        <v>144</v>
      </c>
      <c r="D316" s="137" t="s">
        <v>488</v>
      </c>
      <c r="E316" s="4" t="s">
        <v>159</v>
      </c>
      <c r="F316" s="4" t="s">
        <v>985</v>
      </c>
      <c r="G316" s="41" t="s">
        <v>1000</v>
      </c>
      <c r="H316" s="40" t="s">
        <v>109</v>
      </c>
      <c r="I316" s="64">
        <f>WORKDAY(LotTracker[[#This Row],[Contract Date]],2,)</f>
        <v>44530</v>
      </c>
      <c r="J316" s="20" t="s">
        <v>995</v>
      </c>
      <c r="K316" s="47">
        <v>300</v>
      </c>
      <c r="L316" s="58"/>
      <c r="M316" s="79" t="s">
        <v>1001</v>
      </c>
      <c r="N316" s="64">
        <f>WORKDAY(LotTracker[[#This Row],[Draft Deadline]],10,)</f>
        <v>44544</v>
      </c>
      <c r="O316" s="101">
        <v>44573</v>
      </c>
      <c r="P316" s="40"/>
      <c r="Q316" s="79">
        <v>44561</v>
      </c>
      <c r="R316" s="64">
        <f>WORKDAY(LotTracker[[#This Row],[Draft Deadline]],10,)</f>
        <v>44544</v>
      </c>
      <c r="S316" s="101">
        <v>44567</v>
      </c>
      <c r="T316" s="4" t="s">
        <v>934</v>
      </c>
      <c r="U316" s="99">
        <f>WORKDAY(LotTracker[[#This Row],[Planned Receipt]],3,)</f>
        <v>44547</v>
      </c>
      <c r="V316" s="79">
        <v>44580</v>
      </c>
      <c r="W316" s="79">
        <v>44608</v>
      </c>
      <c r="X316" s="117">
        <f>WORKDAY(LotTracker[[#This Row],[RECEIVED]],1)</f>
        <v>44609</v>
      </c>
      <c r="Y316" s="79"/>
      <c r="Z316" s="86" t="s">
        <v>501</v>
      </c>
      <c r="AA316" s="65">
        <f>NETWORKDAYS(LotTracker[[#This Row],[Contract Date]],LotTracker[[#This Row],[Actual]])-1</f>
        <v>23</v>
      </c>
      <c r="AB316" s="65">
        <f>NETWORKDAYS(LotTracker[[#This Row],[Eng. Sent]],LotTracker[[#This Row],[Actual Receipt]])</f>
        <v>9</v>
      </c>
      <c r="AC316" s="65">
        <f>NETWORKDAYS(LotTracker[[#This Row],[Plat Sent]],LotTracker[[#This Row],[Actual Receipt2]])</f>
        <v>5</v>
      </c>
      <c r="AD316" s="65">
        <f>NETWORKDAYS(LotTracker[[#This Row],[Contract Date]],LotTracker[[#This Row],[Actual Submit]])-1</f>
        <v>37</v>
      </c>
      <c r="AE316" s="65">
        <f>NETWORKDAYS(LotTracker[[#This Row],[Actual Submit]],LotTracker[[#This Row],[RECEIVED]])</f>
        <v>21</v>
      </c>
      <c r="AF316" s="65">
        <f>NETWORKDAYS(LotTracker[[#This Row],[Contract Date]],LotTracker[[#This Row],[RECEIVED]])</f>
        <v>58</v>
      </c>
    </row>
    <row r="317" spans="1:32" s="4" customFormat="1" ht="17" x14ac:dyDescent="0.2">
      <c r="A317" s="34"/>
      <c r="B317" s="40" t="s">
        <v>135</v>
      </c>
      <c r="C317" s="11" t="s">
        <v>136</v>
      </c>
      <c r="D317" s="137" t="s">
        <v>413</v>
      </c>
      <c r="E317" s="4" t="s">
        <v>616</v>
      </c>
      <c r="G317" s="41" t="s">
        <v>941</v>
      </c>
      <c r="H317" s="40" t="s">
        <v>54</v>
      </c>
      <c r="I317" s="29">
        <f>WORKDAY(LotTracker[[#This Row],[Contract Date]],2,)</f>
        <v>44531</v>
      </c>
      <c r="J317" s="20" t="s">
        <v>1002</v>
      </c>
      <c r="K317" s="47"/>
      <c r="L317" s="58"/>
      <c r="M317" s="79">
        <v>44558</v>
      </c>
      <c r="N317" s="29">
        <f>WORKDAY(LotTracker[[#This Row],[Draft Deadline]],10,)</f>
        <v>44545</v>
      </c>
      <c r="O317" s="101" t="s">
        <v>954</v>
      </c>
      <c r="P317" s="40"/>
      <c r="Q317" s="79" t="s">
        <v>1002</v>
      </c>
      <c r="R317" s="29">
        <f>WORKDAY(LotTracker[[#This Row],[Draft Deadline]],10,)</f>
        <v>44545</v>
      </c>
      <c r="S317" s="101" t="s">
        <v>995</v>
      </c>
      <c r="T317" s="4" t="s">
        <v>967</v>
      </c>
      <c r="U317" s="99">
        <f>WORKDAY(LotTracker[[#This Row],[Planned Receipt]],3,)</f>
        <v>44550</v>
      </c>
      <c r="V317" s="79" t="s">
        <v>1003</v>
      </c>
      <c r="W317" s="79">
        <v>44596</v>
      </c>
      <c r="X317" s="117">
        <f>WORKDAY(LotTracker[[#This Row],[RECEIVED]],1)</f>
        <v>44599</v>
      </c>
      <c r="Y317" s="79">
        <v>44596</v>
      </c>
      <c r="Z317" s="86"/>
      <c r="AA317" s="65">
        <f>NETWORKDAYS(LotTracker[[#This Row],[Contract Date]],LotTracker[[#This Row],[Actual]])-1</f>
        <v>21</v>
      </c>
      <c r="AB317" s="65">
        <f>NETWORKDAYS(LotTracker[[#This Row],[Eng. Sent]],LotTracker[[#This Row],[Actual Receipt]])</f>
        <v>10</v>
      </c>
      <c r="AC317" s="65">
        <f>NETWORKDAYS(LotTracker[[#This Row],[Plat Sent]],LotTracker[[#This Row],[Actual Receipt2]])</f>
        <v>3</v>
      </c>
      <c r="AD317" s="65">
        <f>NETWORKDAYS(LotTracker[[#This Row],[Contract Date]],LotTracker[[#This Row],[Actual Submit]])-1</f>
        <v>31</v>
      </c>
      <c r="AE317" s="65">
        <f>NETWORKDAYS(LotTracker[[#This Row],[Actual Submit]],LotTracker[[#This Row],[RECEIVED]])</f>
        <v>19</v>
      </c>
      <c r="AF317" s="65">
        <f>NETWORKDAYS(LotTracker[[#This Row],[Contract Date]],LotTracker[[#This Row],[RECEIVED]])</f>
        <v>50</v>
      </c>
    </row>
    <row r="318" spans="1:32" s="4" customFormat="1" ht="17" x14ac:dyDescent="0.2">
      <c r="A318" s="34"/>
      <c r="B318" s="40" t="s">
        <v>135</v>
      </c>
      <c r="C318" s="11" t="s">
        <v>136</v>
      </c>
      <c r="D318" s="137" t="s">
        <v>1004</v>
      </c>
      <c r="E318" s="4" t="s">
        <v>261</v>
      </c>
      <c r="G318" s="41" t="s">
        <v>941</v>
      </c>
      <c r="H318" s="40" t="s">
        <v>54</v>
      </c>
      <c r="I318" s="29">
        <f>WORKDAY(LotTracker[[#This Row],[Contract Date]],2,)</f>
        <v>44531</v>
      </c>
      <c r="J318" s="20" t="s">
        <v>994</v>
      </c>
      <c r="K318" s="47"/>
      <c r="L318" s="58" t="s">
        <v>966</v>
      </c>
      <c r="M318" s="79">
        <v>44559</v>
      </c>
      <c r="N318" s="29">
        <f>WORKDAY(LotTracker[[#This Row],[Draft Deadline]],10,)</f>
        <v>44545</v>
      </c>
      <c r="O318" s="101" t="s">
        <v>954</v>
      </c>
      <c r="P318" s="40" t="s">
        <v>991</v>
      </c>
      <c r="Q318" s="79" t="s">
        <v>994</v>
      </c>
      <c r="R318" s="29">
        <f>WORKDAY(LotTracker[[#This Row],[Draft Deadline]],10,)</f>
        <v>44545</v>
      </c>
      <c r="S318" s="101" t="s">
        <v>942</v>
      </c>
      <c r="T318" s="4" t="s">
        <v>967</v>
      </c>
      <c r="U318" s="99">
        <f>WORKDAY(LotTracker[[#This Row],[Planned Receipt]],3,)</f>
        <v>44550</v>
      </c>
      <c r="V318" s="79" t="s">
        <v>954</v>
      </c>
      <c r="W318" s="79">
        <v>44588</v>
      </c>
      <c r="X318" s="117">
        <f>WORKDAY(LotTracker[[#This Row],[RECEIVED]],1)</f>
        <v>44589</v>
      </c>
      <c r="Y318" s="79">
        <v>44592</v>
      </c>
      <c r="Z318" s="86" t="s">
        <v>992</v>
      </c>
      <c r="AA318" s="65">
        <f>NETWORKDAYS(LotTracker[[#This Row],[Contract Date]],LotTracker[[#This Row],[Actual]])-1</f>
        <v>22</v>
      </c>
      <c r="AB318" s="65">
        <f>NETWORKDAYS(LotTracker[[#This Row],[Eng. Sent]],LotTracker[[#This Row],[Actual Receipt]])</f>
        <v>9</v>
      </c>
      <c r="AC318" s="65">
        <f>NETWORKDAYS(LotTracker[[#This Row],[Plat Sent]],LotTracker[[#This Row],[Actual Receipt2]])</f>
        <v>5</v>
      </c>
      <c r="AD318" s="65">
        <f>NETWORKDAYS(LotTracker[[#This Row],[Contract Date]],LotTracker[[#This Row],[Actual Submit]])-1</f>
        <v>30</v>
      </c>
      <c r="AE318" s="65">
        <f>NETWORKDAYS(LotTracker[[#This Row],[Actual Submit]],LotTracker[[#This Row],[RECEIVED]])</f>
        <v>14</v>
      </c>
      <c r="AF318" s="65">
        <f>NETWORKDAYS(LotTracker[[#This Row],[Contract Date]],LotTracker[[#This Row],[RECEIVED]])</f>
        <v>44</v>
      </c>
    </row>
    <row r="319" spans="1:32" s="4" customFormat="1" ht="17" x14ac:dyDescent="0.2">
      <c r="A319" s="34"/>
      <c r="B319" s="40" t="s">
        <v>123</v>
      </c>
      <c r="C319" s="11" t="s">
        <v>251</v>
      </c>
      <c r="D319" s="137" t="s">
        <v>435</v>
      </c>
      <c r="E319" s="4" t="s">
        <v>126</v>
      </c>
      <c r="G319" s="41" t="s">
        <v>980</v>
      </c>
      <c r="H319" s="40" t="s">
        <v>54</v>
      </c>
      <c r="I319" s="29">
        <f>WORKDAY(LotTracker[[#This Row],[Contract Date]],2,)</f>
        <v>44543</v>
      </c>
      <c r="J319" s="20">
        <v>44589</v>
      </c>
      <c r="K319" s="47">
        <v>240</v>
      </c>
      <c r="L319" s="58" t="s">
        <v>966</v>
      </c>
      <c r="M319" s="79">
        <v>44592</v>
      </c>
      <c r="N319" s="29">
        <f>WORKDAY(LotTracker[[#This Row],[Draft Deadline]],10,)</f>
        <v>44557</v>
      </c>
      <c r="O319" s="101">
        <v>44593</v>
      </c>
      <c r="P319" s="40" t="s">
        <v>991</v>
      </c>
      <c r="Q319" s="79">
        <v>44592</v>
      </c>
      <c r="R319" s="29">
        <f>WORKDAY(LotTracker[[#This Row],[Draft Deadline]],10,)</f>
        <v>44557</v>
      </c>
      <c r="S319" s="101"/>
      <c r="T319" s="4" t="s">
        <v>989</v>
      </c>
      <c r="U319" s="99">
        <f>WORKDAY(LotTracker[[#This Row],[Planned Receipt]],3,)</f>
        <v>44560</v>
      </c>
      <c r="V319" s="79"/>
      <c r="W319" s="79"/>
      <c r="X319" s="117">
        <f>WORKDAY(LotTracker[[#This Row],[RECEIVED]],1)</f>
        <v>2</v>
      </c>
      <c r="Y319" s="79"/>
      <c r="Z319" s="86"/>
      <c r="AA319" s="65">
        <f>NETWORKDAYS(LotTracker[[#This Row],[Contract Date]],LotTracker[[#This Row],[Actual]])-1</f>
        <v>36</v>
      </c>
      <c r="AB319" s="65">
        <f>NETWORKDAYS(LotTracker[[#This Row],[Eng. Sent]],LotTracker[[#This Row],[Actual Receipt]])</f>
        <v>2</v>
      </c>
      <c r="AC319" s="65">
        <f>NETWORKDAYS(LotTracker[[#This Row],[Plat Sent]],LotTracker[[#This Row],[Actual Receipt2]])</f>
        <v>-31851</v>
      </c>
      <c r="AD319" s="65">
        <f>NETWORKDAYS(LotTracker[[#This Row],[Contract Date]],LotTracker[[#This Row],[Actual Submit]])-1</f>
        <v>-31815</v>
      </c>
      <c r="AE319" s="65">
        <f>NETWORKDAYS(LotTracker[[#This Row],[Actual Submit]],LotTracker[[#This Row],[RECEIVED]])</f>
        <v>0</v>
      </c>
      <c r="AF319" s="65">
        <f>NETWORKDAYS(LotTracker[[#This Row],[Contract Date]],LotTracker[[#This Row],[RECEIVED]])</f>
        <v>-31814</v>
      </c>
    </row>
    <row r="320" spans="1:32" s="4" customFormat="1" ht="17" hidden="1" x14ac:dyDescent="0.2">
      <c r="A320" s="34" t="s">
        <v>50</v>
      </c>
      <c r="B320" s="40" t="s">
        <v>135</v>
      </c>
      <c r="C320" s="11" t="s">
        <v>136</v>
      </c>
      <c r="D320" s="137" t="s">
        <v>319</v>
      </c>
      <c r="E320" s="4" t="s">
        <v>331</v>
      </c>
      <c r="F320" s="4" t="s">
        <v>332</v>
      </c>
      <c r="G320" s="41" t="s">
        <v>1045</v>
      </c>
      <c r="H320" s="40" t="s">
        <v>109</v>
      </c>
      <c r="I320" s="29" t="e">
        <f>WORKDAY(LotTracker[[#This Row],[Contract Date]],2,)</f>
        <v>#VALUE!</v>
      </c>
      <c r="J320" s="20">
        <v>43907</v>
      </c>
      <c r="K320" s="47">
        <v>300</v>
      </c>
      <c r="L320" s="58"/>
      <c r="M320" s="20" t="s">
        <v>1046</v>
      </c>
      <c r="N320" s="29" t="e">
        <f>WORKDAY(LotTracker[[#This Row],[Draft Deadline]],10,)</f>
        <v>#VALUE!</v>
      </c>
      <c r="O320" s="36" t="s">
        <v>405</v>
      </c>
      <c r="P320" s="40"/>
      <c r="Q320" s="19"/>
      <c r="R320" s="29" t="e">
        <f>WORKDAY(LotTracker[[#This Row],[Draft Deadline]],10,)</f>
        <v>#VALUE!</v>
      </c>
      <c r="S320" s="36"/>
      <c r="U320" s="53" t="e">
        <f>WORKDAY(LotTracker[[#This Row],[Planned Receipt]],3,)</f>
        <v>#VALUE!</v>
      </c>
      <c r="V320" s="79" t="s">
        <v>296</v>
      </c>
      <c r="W320" s="79" t="s">
        <v>407</v>
      </c>
      <c r="X320" s="79">
        <f>WORKDAY(LotTracker[[#This Row],[RECEIVED]],1)</f>
        <v>43962</v>
      </c>
      <c r="Y320" s="79"/>
      <c r="Z320" s="87" t="s">
        <v>1047</v>
      </c>
      <c r="AA320" s="65" t="e">
        <f>NETWORKDAYS(LotTracker[[#This Row],[Contract Date]],LotTracker[[#This Row],[Actual]])-1</f>
        <v>#VALUE!</v>
      </c>
      <c r="AB320" s="65">
        <f>NETWORKDAYS(LotTracker[[#This Row],[Eng. Sent]],LotTracker[[#This Row],[Actual Receipt]])</f>
        <v>6</v>
      </c>
      <c r="AC320" s="65">
        <f>NETWORKDAYS(LotTracker[[#This Row],[Plat Sent]],LotTracker[[#This Row],[Actual Receipt2]])</f>
        <v>0</v>
      </c>
      <c r="AD320" s="65" t="e">
        <f>NETWORKDAYS(LotTracker[[#This Row],[Contract Date]],LotTracker[[#This Row],[Actual Submit]])-1</f>
        <v>#VALUE!</v>
      </c>
      <c r="AE320" s="65">
        <f>NETWORKDAYS(LotTracker[[#This Row],[Actual Submit]],LotTracker[[#This Row],[RECEIVED]])</f>
        <v>11</v>
      </c>
      <c r="AF320" s="65" t="e">
        <f>NETWORKDAYS(LotTracker[[#This Row],[Contract Date]],LotTracker[[#This Row],[RECEIVED]])</f>
        <v>#VALUE!</v>
      </c>
    </row>
    <row r="321" spans="1:32" s="4" customFormat="1" ht="34" hidden="1" x14ac:dyDescent="0.2">
      <c r="A321" s="34" t="s">
        <v>50</v>
      </c>
      <c r="B321" s="40" t="s">
        <v>559</v>
      </c>
      <c r="C321" s="11" t="s">
        <v>136</v>
      </c>
      <c r="D321" s="137" t="s">
        <v>712</v>
      </c>
      <c r="E321" s="4" t="s">
        <v>725</v>
      </c>
      <c r="F321" s="4" t="s">
        <v>1048</v>
      </c>
      <c r="G321" s="41" t="s">
        <v>1045</v>
      </c>
      <c r="H321" s="40" t="s">
        <v>109</v>
      </c>
      <c r="I321" s="29" t="e">
        <f>WORKDAY(LotTracker[[#This Row],[Contract Date]],2,)</f>
        <v>#VALUE!</v>
      </c>
      <c r="J321" s="20" t="s">
        <v>764</v>
      </c>
      <c r="K321" s="47">
        <v>300</v>
      </c>
      <c r="L321" s="58"/>
      <c r="M321" s="20" t="s">
        <v>674</v>
      </c>
      <c r="N321" s="29" t="e">
        <f>WORKDAY(LotTracker[[#This Row],[Draft Deadline]],10,)</f>
        <v>#VALUE!</v>
      </c>
      <c r="O321" s="36" t="s">
        <v>1049</v>
      </c>
      <c r="P321" s="40"/>
      <c r="Q321" s="19"/>
      <c r="R321" s="29" t="e">
        <f>WORKDAY(LotTracker[[#This Row],[Draft Deadline]],10,)</f>
        <v>#VALUE!</v>
      </c>
      <c r="S321" s="36"/>
      <c r="U321" s="53" t="e">
        <f>WORKDAY(LotTracker[[#This Row],[Planned Receipt]],3,)</f>
        <v>#VALUE!</v>
      </c>
      <c r="V321" s="79" t="s">
        <v>1050</v>
      </c>
      <c r="W321" s="79" t="s">
        <v>745</v>
      </c>
      <c r="X321" s="79">
        <f>WORKDAY(LotTracker[[#This Row],[RECEIVED]],1)</f>
        <v>44313</v>
      </c>
      <c r="Y321" s="79"/>
      <c r="Z321" s="86"/>
      <c r="AA321" s="65" t="e">
        <f>NETWORKDAYS(LotTracker[[#This Row],[Contract Date]],LotTracker[[#This Row],[Actual]])-1</f>
        <v>#VALUE!</v>
      </c>
      <c r="AB321" s="65">
        <f>NETWORKDAYS(LotTracker[[#This Row],[Eng. Sent]],LotTracker[[#This Row],[Actual Receipt]])</f>
        <v>12</v>
      </c>
      <c r="AC321" s="65">
        <f>NETWORKDAYS(LotTracker[[#This Row],[Plat Sent]],LotTracker[[#This Row],[Actual Receipt2]])</f>
        <v>0</v>
      </c>
      <c r="AD321" s="65" t="e">
        <f>NETWORKDAYS(LotTracker[[#This Row],[Contract Date]],LotTracker[[#This Row],[Actual Submit]])-1</f>
        <v>#VALUE!</v>
      </c>
      <c r="AE321" s="65">
        <f>NETWORKDAYS(LotTracker[[#This Row],[Actual Submit]],LotTracker[[#This Row],[RECEIVED]])</f>
        <v>41</v>
      </c>
      <c r="AF321" s="65" t="e">
        <f>NETWORKDAYS(LotTracker[[#This Row],[Contract Date]],LotTracker[[#This Row],[RECEIVED]])</f>
        <v>#VALUE!</v>
      </c>
    </row>
    <row r="322" spans="1:32" s="4" customFormat="1" ht="17" hidden="1" x14ac:dyDescent="0.2">
      <c r="A322" s="34" t="s">
        <v>50</v>
      </c>
      <c r="B322" s="40" t="s">
        <v>135</v>
      </c>
      <c r="C322" s="11" t="s">
        <v>136</v>
      </c>
      <c r="D322" s="137" t="s">
        <v>1051</v>
      </c>
      <c r="E322" s="4" t="s">
        <v>304</v>
      </c>
      <c r="F322" s="4" t="s">
        <v>75</v>
      </c>
      <c r="G322" s="41" t="s">
        <v>1045</v>
      </c>
      <c r="H322" s="40" t="s">
        <v>109</v>
      </c>
      <c r="I322" s="29" t="e">
        <f>WORKDAY(LotTracker[[#This Row],[Contract Date]],2,)</f>
        <v>#VALUE!</v>
      </c>
      <c r="J322" s="20" t="s">
        <v>1052</v>
      </c>
      <c r="K322" s="47">
        <v>480</v>
      </c>
      <c r="L322" s="58"/>
      <c r="M322" s="20" t="s">
        <v>770</v>
      </c>
      <c r="N322" s="29" t="e">
        <f>WORKDAY(LotTracker[[#This Row],[Draft Deadline]],10,)</f>
        <v>#VALUE!</v>
      </c>
      <c r="O322" s="36" t="s">
        <v>776</v>
      </c>
      <c r="P322" s="40"/>
      <c r="Q322" s="19"/>
      <c r="R322" s="29" t="e">
        <f>WORKDAY(LotTracker[[#This Row],[Draft Deadline]],10,)</f>
        <v>#VALUE!</v>
      </c>
      <c r="S322" s="36"/>
      <c r="U322" s="53" t="e">
        <f>WORKDAY(LotTracker[[#This Row],[Planned Receipt]],3,)</f>
        <v>#VALUE!</v>
      </c>
      <c r="V322" s="79" t="s">
        <v>722</v>
      </c>
      <c r="W322" s="79" t="s">
        <v>826</v>
      </c>
      <c r="X322" s="79">
        <f>WORKDAY(LotTracker[[#This Row],[RECEIVED]],1)</f>
        <v>44319</v>
      </c>
      <c r="Y322" s="79"/>
      <c r="Z322" s="86" t="s">
        <v>1047</v>
      </c>
      <c r="AA322" s="65" t="e">
        <f>NETWORKDAYS(LotTracker[[#This Row],[Contract Date]],LotTracker[[#This Row],[Actual]])-1</f>
        <v>#VALUE!</v>
      </c>
      <c r="AB322" s="65">
        <f>NETWORKDAYS(LotTracker[[#This Row],[Eng. Sent]],LotTracker[[#This Row],[Actual Receipt]])</f>
        <v>3</v>
      </c>
      <c r="AC322" s="65">
        <f>NETWORKDAYS(LotTracker[[#This Row],[Plat Sent]],LotTracker[[#This Row],[Actual Receipt2]])</f>
        <v>0</v>
      </c>
      <c r="AD322" s="65" t="e">
        <f>NETWORKDAYS(LotTracker[[#This Row],[Contract Date]],LotTracker[[#This Row],[Actual Submit]])-1</f>
        <v>#VALUE!</v>
      </c>
      <c r="AE322" s="65">
        <f>NETWORKDAYS(LotTracker[[#This Row],[Actual Submit]],LotTracker[[#This Row],[RECEIVED]])</f>
        <v>13</v>
      </c>
      <c r="AF322" s="65" t="e">
        <f>NETWORKDAYS(LotTracker[[#This Row],[Contract Date]],LotTracker[[#This Row],[RECEIVED]])</f>
        <v>#VALUE!</v>
      </c>
    </row>
    <row r="323" spans="1:32" s="4" customFormat="1" ht="17" hidden="1" x14ac:dyDescent="0.2">
      <c r="A323" s="34" t="s">
        <v>50</v>
      </c>
      <c r="B323" s="40" t="s">
        <v>111</v>
      </c>
      <c r="C323" s="11"/>
      <c r="D323" s="137" t="s">
        <v>1053</v>
      </c>
      <c r="E323" s="4" t="s">
        <v>113</v>
      </c>
      <c r="F323" s="4" t="s">
        <v>1054</v>
      </c>
      <c r="G323" s="41" t="s">
        <v>1055</v>
      </c>
      <c r="H323" s="40" t="s">
        <v>103</v>
      </c>
      <c r="I323" s="30" t="e">
        <f>WORKDAY(LotTracker[[#This Row],[Contract Date]],2,)</f>
        <v>#VALUE!</v>
      </c>
      <c r="J323" s="20">
        <v>43420</v>
      </c>
      <c r="K323" s="47">
        <v>720</v>
      </c>
      <c r="L323" s="58"/>
      <c r="M323" s="20" t="s">
        <v>115</v>
      </c>
      <c r="N323" s="29" t="e">
        <f>WORKDAY(LotTracker[[#This Row],[Draft Deadline]],10,)</f>
        <v>#VALUE!</v>
      </c>
      <c r="O323" s="37">
        <v>43465</v>
      </c>
      <c r="P323" s="52"/>
      <c r="Q323" s="20"/>
      <c r="R323" s="29" t="e">
        <f>WORKDAY(LotTracker[[#This Row],[Draft Deadline]],10,)</f>
        <v>#VALUE!</v>
      </c>
      <c r="S323" s="37"/>
      <c r="T323" s="20"/>
      <c r="U323" s="53" t="e">
        <f>WORKDAY(LotTracker[[#This Row],[Planned Receipt]],3,)</f>
        <v>#VALUE!</v>
      </c>
      <c r="V323" s="79" t="s">
        <v>116</v>
      </c>
      <c r="W323" s="79">
        <v>43503</v>
      </c>
      <c r="X323" s="79">
        <f>WORKDAY(LotTracker[[#This Row],[RECEIVED]],1)</f>
        <v>43504</v>
      </c>
      <c r="Y323" s="79"/>
      <c r="Z323" s="85"/>
      <c r="AA323" s="65" t="e">
        <f>NETWORKDAYS(LotTracker[[#This Row],[Contract Date]],LotTracker[[#This Row],[Actual]])-1</f>
        <v>#VALUE!</v>
      </c>
      <c r="AB323" s="65">
        <f>NETWORKDAYS(LotTracker[[#This Row],[Eng. Sent]],LotTracker[[#This Row],[Actual Receipt]])</f>
        <v>16</v>
      </c>
      <c r="AC323" s="65">
        <f>NETWORKDAYS(LotTracker[[#This Row],[Plat Sent]],LotTracker[[#This Row],[Actual Receipt2]])</f>
        <v>0</v>
      </c>
      <c r="AD323" s="65" t="e">
        <f>NETWORKDAYS(LotTracker[[#This Row],[Contract Date]],LotTracker[[#This Row],[Actual Submit]])-1</f>
        <v>#VALUE!</v>
      </c>
      <c r="AE323" s="65">
        <f>NETWORKDAYS(LotTracker[[#This Row],[Actual Submit]],LotTracker[[#This Row],[RECEIVED]])</f>
        <v>13</v>
      </c>
      <c r="AF323" s="65" t="e">
        <f>NETWORKDAYS(LotTracker[[#This Row],[Contract Date]],LotTracker[[#This Row],[RECEIVED]])</f>
        <v>#VALUE!</v>
      </c>
    </row>
    <row r="324" spans="1:32" s="4" customFormat="1" ht="17" hidden="1" x14ac:dyDescent="0.2">
      <c r="A324" s="34" t="s">
        <v>50</v>
      </c>
      <c r="B324" s="40" t="s">
        <v>111</v>
      </c>
      <c r="C324" s="11"/>
      <c r="D324" s="137" t="s">
        <v>1056</v>
      </c>
      <c r="E324" s="4" t="s">
        <v>121</v>
      </c>
      <c r="F324" s="4" t="s">
        <v>1057</v>
      </c>
      <c r="G324" s="41" t="s">
        <v>1055</v>
      </c>
      <c r="H324" s="40" t="s">
        <v>103</v>
      </c>
      <c r="I324" s="30" t="e">
        <f>WORKDAY(LotTracker[[#This Row],[Contract Date]],2,)</f>
        <v>#VALUE!</v>
      </c>
      <c r="J324" s="20">
        <v>43420</v>
      </c>
      <c r="K324" s="47">
        <v>720</v>
      </c>
      <c r="L324" s="58"/>
      <c r="M324" s="20" t="s">
        <v>115</v>
      </c>
      <c r="N324" s="29" t="e">
        <f>WORKDAY(LotTracker[[#This Row],[Draft Deadline]],10,)</f>
        <v>#VALUE!</v>
      </c>
      <c r="O324" s="37">
        <v>43465</v>
      </c>
      <c r="P324" s="52"/>
      <c r="Q324" s="20"/>
      <c r="R324" s="29" t="e">
        <f>WORKDAY(LotTracker[[#This Row],[Draft Deadline]],10,)</f>
        <v>#VALUE!</v>
      </c>
      <c r="S324" s="37"/>
      <c r="T324" s="20"/>
      <c r="U324" s="53" t="e">
        <f>WORKDAY(LotTracker[[#This Row],[Planned Receipt]],3,)</f>
        <v>#VALUE!</v>
      </c>
      <c r="V324" s="79" t="s">
        <v>116</v>
      </c>
      <c r="W324" s="79">
        <v>43503</v>
      </c>
      <c r="X324" s="79">
        <f>WORKDAY(LotTracker[[#This Row],[RECEIVED]],1)</f>
        <v>43504</v>
      </c>
      <c r="Y324" s="79"/>
      <c r="Z324" s="85"/>
      <c r="AA324" s="65" t="e">
        <f>NETWORKDAYS(LotTracker[[#This Row],[Contract Date]],LotTracker[[#This Row],[Actual]])-1</f>
        <v>#VALUE!</v>
      </c>
      <c r="AB324" s="65">
        <f>NETWORKDAYS(LotTracker[[#This Row],[Eng. Sent]],LotTracker[[#This Row],[Actual Receipt]])</f>
        <v>16</v>
      </c>
      <c r="AC324" s="65">
        <f>NETWORKDAYS(LotTracker[[#This Row],[Plat Sent]],LotTracker[[#This Row],[Actual Receipt2]])</f>
        <v>0</v>
      </c>
      <c r="AD324" s="65" t="e">
        <f>NETWORKDAYS(LotTracker[[#This Row],[Contract Date]],LotTracker[[#This Row],[Actual Submit]])-1</f>
        <v>#VALUE!</v>
      </c>
      <c r="AE324" s="65">
        <f>NETWORKDAYS(LotTracker[[#This Row],[Actual Submit]],LotTracker[[#This Row],[RECEIVED]])</f>
        <v>13</v>
      </c>
      <c r="AF324" s="65" t="e">
        <f>NETWORKDAYS(LotTracker[[#This Row],[Contract Date]],LotTracker[[#This Row],[RECEIVED]])</f>
        <v>#VALUE!</v>
      </c>
    </row>
    <row r="325" spans="1:32" s="4" customFormat="1" ht="17" hidden="1" x14ac:dyDescent="0.2">
      <c r="A325" s="34" t="s">
        <v>50</v>
      </c>
      <c r="B325" s="40" t="s">
        <v>111</v>
      </c>
      <c r="C325" s="11"/>
      <c r="D325" s="137" t="s">
        <v>1058</v>
      </c>
      <c r="E325" s="4" t="s">
        <v>121</v>
      </c>
      <c r="F325" s="4" t="s">
        <v>1059</v>
      </c>
      <c r="G325" s="41" t="s">
        <v>1055</v>
      </c>
      <c r="H325" s="40" t="s">
        <v>103</v>
      </c>
      <c r="I325" s="30" t="e">
        <f>WORKDAY(LotTracker[[#This Row],[Contract Date]],2,)</f>
        <v>#VALUE!</v>
      </c>
      <c r="J325" s="20">
        <v>43420</v>
      </c>
      <c r="K325" s="47">
        <v>720</v>
      </c>
      <c r="L325" s="58"/>
      <c r="M325" s="20" t="s">
        <v>115</v>
      </c>
      <c r="N325" s="29" t="e">
        <f>WORKDAY(LotTracker[[#This Row],[Draft Deadline]],10,)</f>
        <v>#VALUE!</v>
      </c>
      <c r="O325" s="37">
        <v>43465</v>
      </c>
      <c r="P325" s="52"/>
      <c r="Q325" s="20"/>
      <c r="R325" s="29" t="e">
        <f>WORKDAY(LotTracker[[#This Row],[Draft Deadline]],10,)</f>
        <v>#VALUE!</v>
      </c>
      <c r="S325" s="37"/>
      <c r="T325" s="20"/>
      <c r="U325" s="53" t="e">
        <f>WORKDAY(LotTracker[[#This Row],[Planned Receipt]],3,)</f>
        <v>#VALUE!</v>
      </c>
      <c r="V325" s="79" t="s">
        <v>116</v>
      </c>
      <c r="W325" s="79" t="s">
        <v>1060</v>
      </c>
      <c r="X325" s="79">
        <f>WORKDAY(LotTracker[[#This Row],[RECEIVED]],1)</f>
        <v>43504</v>
      </c>
      <c r="Y325" s="79"/>
      <c r="Z325" s="86"/>
      <c r="AA325" s="65" t="e">
        <f>NETWORKDAYS(LotTracker[[#This Row],[Contract Date]],LotTracker[[#This Row],[Actual]])-1</f>
        <v>#VALUE!</v>
      </c>
      <c r="AB325" s="65">
        <f>NETWORKDAYS(LotTracker[[#This Row],[Eng. Sent]],LotTracker[[#This Row],[Actual Receipt]])</f>
        <v>16</v>
      </c>
      <c r="AC325" s="65">
        <f>NETWORKDAYS(LotTracker[[#This Row],[Plat Sent]],LotTracker[[#This Row],[Actual Receipt2]])</f>
        <v>0</v>
      </c>
      <c r="AD325" s="65" t="e">
        <f>NETWORKDAYS(LotTracker[[#This Row],[Contract Date]],LotTracker[[#This Row],[Actual Submit]])-1</f>
        <v>#VALUE!</v>
      </c>
      <c r="AE325" s="65">
        <f>NETWORKDAYS(LotTracker[[#This Row],[Actual Submit]],LotTracker[[#This Row],[RECEIVED]])</f>
        <v>13</v>
      </c>
      <c r="AF325" s="65" t="e">
        <f>NETWORKDAYS(LotTracker[[#This Row],[Contract Date]],LotTracker[[#This Row],[RECEIVED]])</f>
        <v>#VALUE!</v>
      </c>
    </row>
    <row r="326" spans="1:32" s="4" customFormat="1" ht="17" hidden="1" x14ac:dyDescent="0.2">
      <c r="A326" s="34" t="s">
        <v>50</v>
      </c>
      <c r="B326" s="40" t="s">
        <v>111</v>
      </c>
      <c r="C326" s="11"/>
      <c r="D326" s="137" t="s">
        <v>1061</v>
      </c>
      <c r="E326" s="4" t="s">
        <v>121</v>
      </c>
      <c r="F326" s="4" t="s">
        <v>1062</v>
      </c>
      <c r="G326" s="41" t="s">
        <v>1055</v>
      </c>
      <c r="H326" s="40" t="s">
        <v>103</v>
      </c>
      <c r="I326" s="30" t="e">
        <f>WORKDAY(LotTracker[[#This Row],[Contract Date]],2,)</f>
        <v>#VALUE!</v>
      </c>
      <c r="J326" s="20">
        <v>43420</v>
      </c>
      <c r="K326" s="47">
        <v>720</v>
      </c>
      <c r="L326" s="58"/>
      <c r="M326" s="20" t="s">
        <v>115</v>
      </c>
      <c r="N326" s="29" t="e">
        <f>WORKDAY(LotTracker[[#This Row],[Draft Deadline]],10,)</f>
        <v>#VALUE!</v>
      </c>
      <c r="O326" s="37">
        <v>43465</v>
      </c>
      <c r="P326" s="52"/>
      <c r="Q326" s="20"/>
      <c r="R326" s="29" t="e">
        <f>WORKDAY(LotTracker[[#This Row],[Draft Deadline]],10,)</f>
        <v>#VALUE!</v>
      </c>
      <c r="S326" s="37"/>
      <c r="T326" s="20"/>
      <c r="U326" s="79" t="e">
        <f>WORKDAY(LotTracker[[#This Row],[Planned Receipt]],3,)</f>
        <v>#VALUE!</v>
      </c>
      <c r="V326" s="79" t="s">
        <v>116</v>
      </c>
      <c r="W326" s="79" t="s">
        <v>1060</v>
      </c>
      <c r="X326" s="79">
        <f>WORKDAY(LotTracker[[#This Row],[RECEIVED]],1)</f>
        <v>43504</v>
      </c>
      <c r="Y326" s="79"/>
      <c r="Z326" s="89"/>
      <c r="AA326" s="83" t="e">
        <f>NETWORKDAYS(LotTracker[[#This Row],[Contract Date]],LotTracker[[#This Row],[Actual]])-1</f>
        <v>#VALUE!</v>
      </c>
      <c r="AB326" s="65">
        <f>NETWORKDAYS(LotTracker[[#This Row],[Eng. Sent]],LotTracker[[#This Row],[Actual Receipt]])</f>
        <v>16</v>
      </c>
      <c r="AC326" s="65">
        <f>NETWORKDAYS(LotTracker[[#This Row],[Plat Sent]],LotTracker[[#This Row],[Actual Receipt2]])</f>
        <v>0</v>
      </c>
      <c r="AD326" s="65" t="e">
        <f>NETWORKDAYS(LotTracker[[#This Row],[Contract Date]],LotTracker[[#This Row],[Actual Submit]])-1</f>
        <v>#VALUE!</v>
      </c>
      <c r="AE326" s="65">
        <f>NETWORKDAYS(LotTracker[[#This Row],[Actual Submit]],LotTracker[[#This Row],[RECEIVED]])</f>
        <v>13</v>
      </c>
      <c r="AF326" s="65" t="e">
        <f>NETWORKDAYS(LotTracker[[#This Row],[Contract Date]],LotTracker[[#This Row],[RECEIVED]])</f>
        <v>#VALUE!</v>
      </c>
    </row>
    <row r="327" spans="1:32" s="4" customFormat="1" ht="17" hidden="1" x14ac:dyDescent="0.2">
      <c r="A327" s="34" t="s">
        <v>50</v>
      </c>
      <c r="B327" s="40" t="s">
        <v>111</v>
      </c>
      <c r="C327" s="11"/>
      <c r="D327" s="137" t="s">
        <v>1063</v>
      </c>
      <c r="E327" s="4" t="s">
        <v>113</v>
      </c>
      <c r="F327" s="4" t="s">
        <v>259</v>
      </c>
      <c r="G327" s="41" t="s">
        <v>1055</v>
      </c>
      <c r="H327" s="40" t="s">
        <v>103</v>
      </c>
      <c r="I327" s="30" t="e">
        <f>WORKDAY(LotTracker[[#This Row],[Contract Date]],2,)</f>
        <v>#VALUE!</v>
      </c>
      <c r="J327" s="20">
        <v>43420</v>
      </c>
      <c r="K327" s="47">
        <v>720</v>
      </c>
      <c r="L327" s="58"/>
      <c r="M327" s="20" t="s">
        <v>115</v>
      </c>
      <c r="N327" s="29" t="e">
        <f>WORKDAY(LotTracker[[#This Row],[Draft Deadline]],10,)</f>
        <v>#VALUE!</v>
      </c>
      <c r="O327" s="37">
        <v>43465</v>
      </c>
      <c r="P327" s="52"/>
      <c r="Q327" s="20"/>
      <c r="R327" s="29" t="e">
        <f>WORKDAY(LotTracker[[#This Row],[Draft Deadline]],10,)</f>
        <v>#VALUE!</v>
      </c>
      <c r="S327" s="37"/>
      <c r="T327" s="20"/>
      <c r="U327" s="53" t="e">
        <f>WORKDAY(LotTracker[[#This Row],[Planned Receipt]],3,)</f>
        <v>#VALUE!</v>
      </c>
      <c r="V327" s="79" t="s">
        <v>116</v>
      </c>
      <c r="W327" s="79" t="s">
        <v>1060</v>
      </c>
      <c r="X327" s="79">
        <f>WORKDAY(LotTracker[[#This Row],[RECEIVED]],1)</f>
        <v>43504</v>
      </c>
      <c r="Y327" s="79"/>
      <c r="Z327" s="86"/>
      <c r="AA327" s="65" t="e">
        <f>NETWORKDAYS(LotTracker[[#This Row],[Contract Date]],LotTracker[[#This Row],[Actual]])-1</f>
        <v>#VALUE!</v>
      </c>
      <c r="AB327" s="65">
        <f>NETWORKDAYS(LotTracker[[#This Row],[Eng. Sent]],LotTracker[[#This Row],[Actual Receipt]])</f>
        <v>16</v>
      </c>
      <c r="AC327" s="65">
        <f>NETWORKDAYS(LotTracker[[#This Row],[Plat Sent]],LotTracker[[#This Row],[Actual Receipt2]])</f>
        <v>0</v>
      </c>
      <c r="AD327" s="65" t="e">
        <f>NETWORKDAYS(LotTracker[[#This Row],[Contract Date]],LotTracker[[#This Row],[Actual Submit]])-1</f>
        <v>#VALUE!</v>
      </c>
      <c r="AE327" s="65">
        <f>NETWORKDAYS(LotTracker[[#This Row],[Actual Submit]],LotTracker[[#This Row],[RECEIVED]])</f>
        <v>13</v>
      </c>
      <c r="AF327" s="65" t="e">
        <f>NETWORKDAYS(LotTracker[[#This Row],[Contract Date]],LotTracker[[#This Row],[RECEIVED]])</f>
        <v>#VALUE!</v>
      </c>
    </row>
    <row r="328" spans="1:32" s="4" customFormat="1" ht="17" hidden="1" x14ac:dyDescent="0.2">
      <c r="A328" s="34" t="s">
        <v>50</v>
      </c>
      <c r="B328" s="40" t="s">
        <v>123</v>
      </c>
      <c r="C328" s="11"/>
      <c r="D328" s="137" t="s">
        <v>52</v>
      </c>
      <c r="E328" s="4" t="s">
        <v>58</v>
      </c>
      <c r="F328" s="4" t="s">
        <v>53</v>
      </c>
      <c r="G328" s="41" t="s">
        <v>1055</v>
      </c>
      <c r="H328" s="40" t="s">
        <v>1064</v>
      </c>
      <c r="I328" s="29" t="e">
        <f>WORKDAY(LotTracker[[#This Row],[Contract Date]],2,)</f>
        <v>#VALUE!</v>
      </c>
      <c r="J328" s="20">
        <v>43466</v>
      </c>
      <c r="K328" s="47">
        <v>240</v>
      </c>
      <c r="L328" s="58"/>
      <c r="M328" s="20"/>
      <c r="N328" s="29" t="e">
        <f>WORKDAY(LotTracker[[#This Row],[Draft Deadline]],10,)</f>
        <v>#VALUE!</v>
      </c>
      <c r="O328" s="36"/>
      <c r="P328" s="40"/>
      <c r="Q328" s="19"/>
      <c r="R328" s="29" t="e">
        <f>WORKDAY(LotTracker[[#This Row],[Draft Deadline]],10,)</f>
        <v>#VALUE!</v>
      </c>
      <c r="S328" s="36"/>
      <c r="T328" s="19"/>
      <c r="U328" s="53" t="e">
        <f>WORKDAY(LotTracker[[#This Row],[Planned Receipt]],3,)</f>
        <v>#VALUE!</v>
      </c>
      <c r="V328" s="79"/>
      <c r="W328" s="79"/>
      <c r="X328" s="79">
        <f>WORKDAY(LotTracker[[#This Row],[RECEIVED]],1)</f>
        <v>2</v>
      </c>
      <c r="Y328" s="79"/>
      <c r="Z328" s="85"/>
      <c r="AA328" s="65" t="e">
        <f>NETWORKDAYS(LotTracker[[#This Row],[Contract Date]],LotTracker[[#This Row],[Actual]])-1</f>
        <v>#VALUE!</v>
      </c>
      <c r="AB328" s="65">
        <f>NETWORKDAYS(LotTracker[[#This Row],[Eng. Sent]],LotTracker[[#This Row],[Actual Receipt]])</f>
        <v>0</v>
      </c>
      <c r="AC328" s="65">
        <f>NETWORKDAYS(LotTracker[[#This Row],[Plat Sent]],LotTracker[[#This Row],[Actual Receipt2]])</f>
        <v>0</v>
      </c>
      <c r="AD328" s="65" t="e">
        <f>NETWORKDAYS(LotTracker[[#This Row],[Contract Date]],LotTracker[[#This Row],[Actual Submit]])-1</f>
        <v>#VALUE!</v>
      </c>
      <c r="AE328" s="65">
        <f>NETWORKDAYS(LotTracker[[#This Row],[Actual Submit]],LotTracker[[#This Row],[RECEIVED]])</f>
        <v>0</v>
      </c>
      <c r="AF328" s="65" t="e">
        <f>NETWORKDAYS(LotTracker[[#This Row],[Contract Date]],LotTracker[[#This Row],[RECEIVED]])</f>
        <v>#VALUE!</v>
      </c>
    </row>
    <row r="329" spans="1:32" s="4" customFormat="1" ht="17" hidden="1" x14ac:dyDescent="0.2">
      <c r="A329" s="34" t="s">
        <v>50</v>
      </c>
      <c r="B329" s="40" t="s">
        <v>1065</v>
      </c>
      <c r="C329" s="11"/>
      <c r="D329" s="137" t="s">
        <v>83</v>
      </c>
      <c r="E329" s="4" t="s">
        <v>65</v>
      </c>
      <c r="F329" s="4" t="s">
        <v>75</v>
      </c>
      <c r="G329" s="41" t="s">
        <v>1055</v>
      </c>
      <c r="H329" s="40" t="s">
        <v>54</v>
      </c>
      <c r="I329" s="29" t="e">
        <f>WORKDAY(LotTracker[[#This Row],[Contract Date]],2,)</f>
        <v>#VALUE!</v>
      </c>
      <c r="J329" s="20">
        <v>43466</v>
      </c>
      <c r="K329" s="47">
        <v>120</v>
      </c>
      <c r="L329" s="58"/>
      <c r="M329" s="24"/>
      <c r="N329" s="30" t="e">
        <f>WORKDAY(LotTracker[[#This Row],[Draft Deadline]],10,)</f>
        <v>#VALUE!</v>
      </c>
      <c r="O329" s="36"/>
      <c r="P329" s="40"/>
      <c r="Q329" s="19"/>
      <c r="R329" s="30" t="e">
        <f>WORKDAY(LotTracker[[#This Row],[Draft Deadline]],10,)</f>
        <v>#VALUE!</v>
      </c>
      <c r="S329" s="36"/>
      <c r="T329" s="19"/>
      <c r="U329" s="53" t="e">
        <f>WORKDAY(LotTracker[[#This Row],[Planned Receipt]],3,)</f>
        <v>#VALUE!</v>
      </c>
      <c r="V329" s="98"/>
      <c r="W329" s="79"/>
      <c r="X329" s="79">
        <f>WORKDAY(LotTracker[[#This Row],[RECEIVED]],1)</f>
        <v>2</v>
      </c>
      <c r="Y329" s="79"/>
      <c r="Z329" s="85"/>
      <c r="AA329" s="65" t="e">
        <f>NETWORKDAYS(LotTracker[[#This Row],[Contract Date]],LotTracker[[#This Row],[Actual]])-1</f>
        <v>#VALUE!</v>
      </c>
      <c r="AB329" s="65">
        <f>NETWORKDAYS(LotTracker[[#This Row],[Eng. Sent]],LotTracker[[#This Row],[Actual Receipt]])</f>
        <v>0</v>
      </c>
      <c r="AC329" s="65">
        <f>NETWORKDAYS(LotTracker[[#This Row],[Plat Sent]],LotTracker[[#This Row],[Actual Receipt2]])</f>
        <v>0</v>
      </c>
      <c r="AD329" s="65" t="e">
        <f>NETWORKDAYS(LotTracker[[#This Row],[Contract Date]],LotTracker[[#This Row],[Actual Submit]])-1</f>
        <v>#VALUE!</v>
      </c>
      <c r="AE329" s="65">
        <f>NETWORKDAYS(LotTracker[[#This Row],[Actual Submit]],LotTracker[[#This Row],[RECEIVED]])</f>
        <v>0</v>
      </c>
      <c r="AF329" s="65" t="e">
        <f>NETWORKDAYS(LotTracker[[#This Row],[Contract Date]],LotTracker[[#This Row],[RECEIVED]])</f>
        <v>#VALUE!</v>
      </c>
    </row>
    <row r="330" spans="1:32" s="4" customFormat="1" ht="17" hidden="1" x14ac:dyDescent="0.2">
      <c r="A330" s="34" t="s">
        <v>50</v>
      </c>
      <c r="B330" s="40" t="s">
        <v>1066</v>
      </c>
      <c r="C330" s="11"/>
      <c r="D330" s="137" t="s">
        <v>1067</v>
      </c>
      <c r="E330" s="4" t="s">
        <v>616</v>
      </c>
      <c r="G330" s="41" t="s">
        <v>1055</v>
      </c>
      <c r="H330" s="40" t="s">
        <v>54</v>
      </c>
      <c r="I330" s="29" t="e">
        <f>WORKDAY(LotTracker[[#This Row],[Contract Date]],2,)</f>
        <v>#VALUE!</v>
      </c>
      <c r="J330" s="20">
        <v>43471</v>
      </c>
      <c r="K330" s="47"/>
      <c r="L330" s="58"/>
      <c r="M330" s="20"/>
      <c r="N330" s="29" t="e">
        <f>WORKDAY(LotTracker[[#This Row],[Draft Deadline]],10,)</f>
        <v>#VALUE!</v>
      </c>
      <c r="O330" s="36"/>
      <c r="P330" s="40"/>
      <c r="Q330" s="19"/>
      <c r="R330" s="29" t="e">
        <f>WORKDAY(LotTracker[[#This Row],[Draft Deadline]],10,)</f>
        <v>#VALUE!</v>
      </c>
      <c r="S330" s="36"/>
      <c r="U330" s="53" t="e">
        <f>WORKDAY(LotTracker[[#This Row],[Planned Receipt]],3,)</f>
        <v>#VALUE!</v>
      </c>
      <c r="V330" s="79"/>
      <c r="W330" s="79"/>
      <c r="X330" s="79">
        <f>WORKDAY(LotTracker[[#This Row],[RECEIVED]],1)</f>
        <v>2</v>
      </c>
      <c r="Y330" s="79"/>
      <c r="Z330" s="86"/>
      <c r="AA330" s="65" t="e">
        <f>NETWORKDAYS(LotTracker[[#This Row],[Contract Date]],LotTracker[[#This Row],[Actual]])-1</f>
        <v>#VALUE!</v>
      </c>
      <c r="AB330" s="65">
        <f>NETWORKDAYS(LotTracker[[#This Row],[Eng. Sent]],LotTracker[[#This Row],[Actual Receipt]])</f>
        <v>0</v>
      </c>
      <c r="AC330" s="65">
        <f>NETWORKDAYS(LotTracker[[#This Row],[Plat Sent]],LotTracker[[#This Row],[Actual Receipt2]])</f>
        <v>0</v>
      </c>
      <c r="AD330" s="65" t="e">
        <f>NETWORKDAYS(LotTracker[[#This Row],[Contract Date]],LotTracker[[#This Row],[Actual Submit]])-1</f>
        <v>#VALUE!</v>
      </c>
      <c r="AE330" s="65">
        <f>NETWORKDAYS(LotTracker[[#This Row],[Actual Submit]],LotTracker[[#This Row],[RECEIVED]])</f>
        <v>0</v>
      </c>
      <c r="AF330" s="65" t="e">
        <f>NETWORKDAYS(LotTracker[[#This Row],[Contract Date]],LotTracker[[#This Row],[RECEIVED]])</f>
        <v>#VALUE!</v>
      </c>
    </row>
    <row r="331" spans="1:32" s="4" customFormat="1" ht="17" hidden="1" x14ac:dyDescent="0.2">
      <c r="A331" s="34" t="s">
        <v>50</v>
      </c>
      <c r="B331" s="40" t="s">
        <v>1066</v>
      </c>
      <c r="C331" s="11"/>
      <c r="D331" s="137" t="s">
        <v>1068</v>
      </c>
      <c r="E331" s="4" t="s">
        <v>1069</v>
      </c>
      <c r="G331" s="41" t="s">
        <v>1055</v>
      </c>
      <c r="H331" s="40" t="s">
        <v>54</v>
      </c>
      <c r="I331" s="29" t="e">
        <f>WORKDAY(LotTracker[[#This Row],[Contract Date]],2,)</f>
        <v>#VALUE!</v>
      </c>
      <c r="J331" s="20">
        <v>43472</v>
      </c>
      <c r="K331" s="47"/>
      <c r="L331" s="58"/>
      <c r="M331" s="20"/>
      <c r="N331" s="29" t="e">
        <f>WORKDAY(LotTracker[[#This Row],[Draft Deadline]],10,)</f>
        <v>#VALUE!</v>
      </c>
      <c r="O331" s="36"/>
      <c r="P331" s="40"/>
      <c r="Q331" s="19"/>
      <c r="R331" s="29" t="e">
        <f>WORKDAY(LotTracker[[#This Row],[Draft Deadline]],10,)</f>
        <v>#VALUE!</v>
      </c>
      <c r="S331" s="36"/>
      <c r="U331" s="53" t="e">
        <f>WORKDAY(LotTracker[[#This Row],[Planned Receipt]],3,)</f>
        <v>#VALUE!</v>
      </c>
      <c r="V331" s="79"/>
      <c r="W331" s="79"/>
      <c r="X331" s="79">
        <f>WORKDAY(LotTracker[[#This Row],[RECEIVED]],1)</f>
        <v>2</v>
      </c>
      <c r="Y331" s="79"/>
      <c r="Z331" s="86"/>
      <c r="AA331" s="65" t="e">
        <f>NETWORKDAYS(LotTracker[[#This Row],[Contract Date]],LotTracker[[#This Row],[Actual]])-1</f>
        <v>#VALUE!</v>
      </c>
      <c r="AB331" s="65">
        <f>NETWORKDAYS(LotTracker[[#This Row],[Eng. Sent]],LotTracker[[#This Row],[Actual Receipt]])</f>
        <v>0</v>
      </c>
      <c r="AC331" s="65">
        <f>NETWORKDAYS(LotTracker[[#This Row],[Plat Sent]],LotTracker[[#This Row],[Actual Receipt2]])</f>
        <v>0</v>
      </c>
      <c r="AD331" s="65" t="e">
        <f>NETWORKDAYS(LotTracker[[#This Row],[Contract Date]],LotTracker[[#This Row],[Actual Submit]])-1</f>
        <v>#VALUE!</v>
      </c>
      <c r="AE331" s="65">
        <f>NETWORKDAYS(LotTracker[[#This Row],[Actual Submit]],LotTracker[[#This Row],[RECEIVED]])</f>
        <v>0</v>
      </c>
      <c r="AF331" s="65" t="e">
        <f>NETWORKDAYS(LotTracker[[#This Row],[Contract Date]],LotTracker[[#This Row],[RECEIVED]])</f>
        <v>#VALUE!</v>
      </c>
    </row>
    <row r="332" spans="1:32" s="4" customFormat="1" ht="34" hidden="1" x14ac:dyDescent="0.2">
      <c r="A332" s="34" t="s">
        <v>50</v>
      </c>
      <c r="B332" s="42" t="s">
        <v>1065</v>
      </c>
      <c r="C332" s="10"/>
      <c r="D332" s="138" t="s">
        <v>1070</v>
      </c>
      <c r="E332" s="12" t="s">
        <v>331</v>
      </c>
      <c r="F332" s="12" t="s">
        <v>332</v>
      </c>
      <c r="G332" s="43" t="s">
        <v>1055</v>
      </c>
      <c r="H332" s="42" t="s">
        <v>103</v>
      </c>
      <c r="I332" s="30" t="e">
        <f>WORKDAY(LotTracker[[#This Row],[Contract Date]],2,)</f>
        <v>#VALUE!</v>
      </c>
      <c r="J332" s="24">
        <v>43525</v>
      </c>
      <c r="K332" s="47">
        <v>480</v>
      </c>
      <c r="L332" s="58"/>
      <c r="M332" s="20" t="s">
        <v>1071</v>
      </c>
      <c r="N332" s="29" t="e">
        <f>WORKDAY(LotTracker[[#This Row],[Draft Deadline]],10,)</f>
        <v>#VALUE!</v>
      </c>
      <c r="O332" s="36" t="s">
        <v>1072</v>
      </c>
      <c r="P332" s="40"/>
      <c r="Q332" s="19"/>
      <c r="R332" s="29" t="e">
        <f>WORKDAY(LotTracker[[#This Row],[Draft Deadline]],10,)</f>
        <v>#VALUE!</v>
      </c>
      <c r="S332" s="36"/>
      <c r="U332" s="53" t="e">
        <f>WORKDAY(LotTracker[[#This Row],[Planned Receipt]],3,)</f>
        <v>#VALUE!</v>
      </c>
      <c r="V332" s="79" t="s">
        <v>1072</v>
      </c>
      <c r="W332" s="79"/>
      <c r="X332" s="79">
        <f>WORKDAY(LotTracker[[#This Row],[RECEIVED]],1)</f>
        <v>2</v>
      </c>
      <c r="Y332" s="79"/>
      <c r="Z332" s="85" t="s">
        <v>1073</v>
      </c>
      <c r="AA332" s="65" t="e">
        <f>NETWORKDAYS(LotTracker[[#This Row],[Contract Date]],LotTracker[[#This Row],[Actual]])-1</f>
        <v>#VALUE!</v>
      </c>
      <c r="AB332" s="65" t="e">
        <f>NETWORKDAYS(LotTracker[[#This Row],[Eng. Sent]],LotTracker[[#This Row],[Actual Receipt]])</f>
        <v>#VALUE!</v>
      </c>
      <c r="AC332" s="65">
        <f>NETWORKDAYS(LotTracker[[#This Row],[Plat Sent]],LotTracker[[#This Row],[Actual Receipt2]])</f>
        <v>0</v>
      </c>
      <c r="AD332" s="65" t="e">
        <f>NETWORKDAYS(LotTracker[[#This Row],[Contract Date]],LotTracker[[#This Row],[Actual Submit]])-1</f>
        <v>#VALUE!</v>
      </c>
      <c r="AE332" s="65">
        <f>NETWORKDAYS(LotTracker[[#This Row],[Actual Submit]],LotTracker[[#This Row],[RECEIVED]])</f>
        <v>-31095</v>
      </c>
      <c r="AF332" s="65" t="e">
        <f>NETWORKDAYS(LotTracker[[#This Row],[Contract Date]],LotTracker[[#This Row],[RECEIVED]])</f>
        <v>#VALUE!</v>
      </c>
    </row>
    <row r="333" spans="1:32" s="4" customFormat="1" ht="17" hidden="1" x14ac:dyDescent="0.2">
      <c r="A333" s="34" t="s">
        <v>50</v>
      </c>
      <c r="B333" s="40" t="s">
        <v>111</v>
      </c>
      <c r="C333" s="11"/>
      <c r="D333" s="137" t="s">
        <v>1074</v>
      </c>
      <c r="E333" s="4" t="s">
        <v>1075</v>
      </c>
      <c r="F333" s="4" t="s">
        <v>1076</v>
      </c>
      <c r="G333" s="41" t="s">
        <v>1055</v>
      </c>
      <c r="H333" s="40" t="s">
        <v>103</v>
      </c>
      <c r="I333" s="29" t="e">
        <f>WORKDAY(LotTracker[[#This Row],[Contract Date]],2,)</f>
        <v>#VALUE!</v>
      </c>
      <c r="J333" s="20">
        <v>43539</v>
      </c>
      <c r="K333" s="47">
        <v>600</v>
      </c>
      <c r="L333" s="58"/>
      <c r="M333" s="20" t="s">
        <v>189</v>
      </c>
      <c r="N333" s="29" t="e">
        <f>WORKDAY(LotTracker[[#This Row],[Draft Deadline]],10,)</f>
        <v>#VALUE!</v>
      </c>
      <c r="O333" s="36" t="s">
        <v>190</v>
      </c>
      <c r="P333" s="40"/>
      <c r="Q333" s="19"/>
      <c r="R333" s="29" t="e">
        <f>WORKDAY(LotTracker[[#This Row],[Draft Deadline]],10,)</f>
        <v>#VALUE!</v>
      </c>
      <c r="S333" s="36"/>
      <c r="U333" s="53" t="e">
        <f>WORKDAY(LotTracker[[#This Row],[Planned Receipt]],3,)</f>
        <v>#VALUE!</v>
      </c>
      <c r="V333" s="79" t="s">
        <v>191</v>
      </c>
      <c r="W333" s="79" t="s">
        <v>192</v>
      </c>
      <c r="X333" s="79">
        <f>WORKDAY(LotTracker[[#This Row],[RECEIVED]],1)</f>
        <v>43595</v>
      </c>
      <c r="Y333" s="79"/>
      <c r="Z333" s="86"/>
      <c r="AA333" s="65" t="e">
        <f>NETWORKDAYS(LotTracker[[#This Row],[Contract Date]],LotTracker[[#This Row],[Actual]])-1</f>
        <v>#VALUE!</v>
      </c>
      <c r="AB333" s="65">
        <f>NETWORKDAYS(LotTracker[[#This Row],[Eng. Sent]],LotTracker[[#This Row],[Actual Receipt]])</f>
        <v>11</v>
      </c>
      <c r="AC333" s="65">
        <f>NETWORKDAYS(LotTracker[[#This Row],[Plat Sent]],LotTracker[[#This Row],[Actual Receipt2]])</f>
        <v>0</v>
      </c>
      <c r="AD333" s="65" t="e">
        <f>NETWORKDAYS(LotTracker[[#This Row],[Contract Date]],LotTracker[[#This Row],[Actual Submit]])-1</f>
        <v>#VALUE!</v>
      </c>
      <c r="AE333" s="65">
        <f>NETWORKDAYS(LotTracker[[#This Row],[Actual Submit]],LotTracker[[#This Row],[RECEIVED]])</f>
        <v>28</v>
      </c>
      <c r="AF333" s="65" t="e">
        <f>NETWORKDAYS(LotTracker[[#This Row],[Contract Date]],LotTracker[[#This Row],[RECEIVED]])</f>
        <v>#VALUE!</v>
      </c>
    </row>
    <row r="334" spans="1:32" s="4" customFormat="1" ht="17" hidden="1" x14ac:dyDescent="0.2">
      <c r="A334" s="34" t="s">
        <v>50</v>
      </c>
      <c r="B334" s="40" t="s">
        <v>111</v>
      </c>
      <c r="C334" s="11"/>
      <c r="D334" s="137" t="s">
        <v>1077</v>
      </c>
      <c r="E334" s="4" t="s">
        <v>113</v>
      </c>
      <c r="F334" s="4" t="s">
        <v>1078</v>
      </c>
      <c r="G334" s="41" t="s">
        <v>1055</v>
      </c>
      <c r="H334" s="40" t="s">
        <v>103</v>
      </c>
      <c r="I334" s="29" t="e">
        <f>WORKDAY(LotTracker[[#This Row],[Contract Date]],2,)</f>
        <v>#VALUE!</v>
      </c>
      <c r="J334" s="20">
        <v>43539</v>
      </c>
      <c r="K334" s="47">
        <v>600</v>
      </c>
      <c r="L334" s="58"/>
      <c r="M334" s="20" t="s">
        <v>189</v>
      </c>
      <c r="N334" s="29" t="e">
        <f>WORKDAY(LotTracker[[#This Row],[Draft Deadline]],10,)</f>
        <v>#VALUE!</v>
      </c>
      <c r="O334" s="36" t="s">
        <v>190</v>
      </c>
      <c r="P334" s="40"/>
      <c r="Q334" s="19"/>
      <c r="R334" s="29" t="e">
        <f>WORKDAY(LotTracker[[#This Row],[Draft Deadline]],10,)</f>
        <v>#VALUE!</v>
      </c>
      <c r="S334" s="36"/>
      <c r="U334" s="53" t="e">
        <f>WORKDAY(LotTracker[[#This Row],[Planned Receipt]],3,)</f>
        <v>#VALUE!</v>
      </c>
      <c r="V334" s="79" t="s">
        <v>191</v>
      </c>
      <c r="W334" s="79" t="s">
        <v>192</v>
      </c>
      <c r="X334" s="79">
        <f>WORKDAY(LotTracker[[#This Row],[RECEIVED]],1)</f>
        <v>43595</v>
      </c>
      <c r="Y334" s="79"/>
      <c r="Z334" s="86"/>
      <c r="AA334" s="65" t="e">
        <f>NETWORKDAYS(LotTracker[[#This Row],[Contract Date]],LotTracker[[#This Row],[Actual]])-1</f>
        <v>#VALUE!</v>
      </c>
      <c r="AB334" s="65">
        <f>NETWORKDAYS(LotTracker[[#This Row],[Eng. Sent]],LotTracker[[#This Row],[Actual Receipt]])</f>
        <v>11</v>
      </c>
      <c r="AC334" s="65">
        <f>NETWORKDAYS(LotTracker[[#This Row],[Plat Sent]],LotTracker[[#This Row],[Actual Receipt2]])</f>
        <v>0</v>
      </c>
      <c r="AD334" s="65" t="e">
        <f>NETWORKDAYS(LotTracker[[#This Row],[Contract Date]],LotTracker[[#This Row],[Actual Submit]])-1</f>
        <v>#VALUE!</v>
      </c>
      <c r="AE334" s="65">
        <f>NETWORKDAYS(LotTracker[[#This Row],[Actual Submit]],LotTracker[[#This Row],[RECEIVED]])</f>
        <v>28</v>
      </c>
      <c r="AF334" s="65" t="e">
        <f>NETWORKDAYS(LotTracker[[#This Row],[Contract Date]],LotTracker[[#This Row],[RECEIVED]])</f>
        <v>#VALUE!</v>
      </c>
    </row>
    <row r="335" spans="1:32" s="4" customFormat="1" ht="17" hidden="1" x14ac:dyDescent="0.2">
      <c r="A335" s="34" t="s">
        <v>50</v>
      </c>
      <c r="B335" s="40" t="s">
        <v>111</v>
      </c>
      <c r="C335" s="11"/>
      <c r="D335" s="137" t="s">
        <v>1079</v>
      </c>
      <c r="E335" s="4" t="s">
        <v>113</v>
      </c>
      <c r="F335" s="4" t="s">
        <v>1080</v>
      </c>
      <c r="G335" s="41" t="s">
        <v>1055</v>
      </c>
      <c r="H335" s="40" t="s">
        <v>103</v>
      </c>
      <c r="I335" s="29" t="e">
        <f>WORKDAY(LotTracker[[#This Row],[Contract Date]],2,)</f>
        <v>#VALUE!</v>
      </c>
      <c r="J335" s="20">
        <v>43539</v>
      </c>
      <c r="K335" s="47">
        <v>600</v>
      </c>
      <c r="L335" s="58"/>
      <c r="M335" s="20" t="s">
        <v>189</v>
      </c>
      <c r="N335" s="29" t="e">
        <f>WORKDAY(LotTracker[[#This Row],[Draft Deadline]],10,)</f>
        <v>#VALUE!</v>
      </c>
      <c r="O335" s="36" t="s">
        <v>190</v>
      </c>
      <c r="P335" s="40"/>
      <c r="Q335" s="19"/>
      <c r="R335" s="29" t="e">
        <f>WORKDAY(LotTracker[[#This Row],[Draft Deadline]],10,)</f>
        <v>#VALUE!</v>
      </c>
      <c r="S335" s="36"/>
      <c r="U335" s="53" t="e">
        <f>WORKDAY(LotTracker[[#This Row],[Planned Receipt]],3,)</f>
        <v>#VALUE!</v>
      </c>
      <c r="V335" s="79" t="s">
        <v>191</v>
      </c>
      <c r="W335" s="79" t="s">
        <v>192</v>
      </c>
      <c r="X335" s="79">
        <f>WORKDAY(LotTracker[[#This Row],[RECEIVED]],1)</f>
        <v>43595</v>
      </c>
      <c r="Y335" s="79"/>
      <c r="Z335" s="86"/>
      <c r="AA335" s="65" t="e">
        <f>NETWORKDAYS(LotTracker[[#This Row],[Contract Date]],LotTracker[[#This Row],[Actual]])-1</f>
        <v>#VALUE!</v>
      </c>
      <c r="AB335" s="65">
        <f>NETWORKDAYS(LotTracker[[#This Row],[Eng. Sent]],LotTracker[[#This Row],[Actual Receipt]])</f>
        <v>11</v>
      </c>
      <c r="AC335" s="65">
        <f>NETWORKDAYS(LotTracker[[#This Row],[Plat Sent]],LotTracker[[#This Row],[Actual Receipt2]])</f>
        <v>0</v>
      </c>
      <c r="AD335" s="65" t="e">
        <f>NETWORKDAYS(LotTracker[[#This Row],[Contract Date]],LotTracker[[#This Row],[Actual Submit]])-1</f>
        <v>#VALUE!</v>
      </c>
      <c r="AE335" s="65">
        <f>NETWORKDAYS(LotTracker[[#This Row],[Actual Submit]],LotTracker[[#This Row],[RECEIVED]])</f>
        <v>28</v>
      </c>
      <c r="AF335" s="65" t="e">
        <f>NETWORKDAYS(LotTracker[[#This Row],[Contract Date]],LotTracker[[#This Row],[RECEIVED]])</f>
        <v>#VALUE!</v>
      </c>
    </row>
    <row r="336" spans="1:32" s="4" customFormat="1" ht="17" hidden="1" x14ac:dyDescent="0.2">
      <c r="A336" s="34" t="s">
        <v>50</v>
      </c>
      <c r="B336" s="40" t="s">
        <v>111</v>
      </c>
      <c r="C336" s="11"/>
      <c r="D336" s="137" t="s">
        <v>1081</v>
      </c>
      <c r="E336" s="4" t="s">
        <v>113</v>
      </c>
      <c r="F336" s="4" t="s">
        <v>1082</v>
      </c>
      <c r="G336" s="41" t="s">
        <v>1055</v>
      </c>
      <c r="H336" s="40" t="s">
        <v>103</v>
      </c>
      <c r="I336" s="29" t="e">
        <f>WORKDAY(LotTracker[[#This Row],[Contract Date]],2,)</f>
        <v>#VALUE!</v>
      </c>
      <c r="J336" s="20">
        <v>43552</v>
      </c>
      <c r="K336" s="47">
        <v>480</v>
      </c>
      <c r="L336" s="58"/>
      <c r="M336" s="20" t="s">
        <v>191</v>
      </c>
      <c r="N336" s="29" t="e">
        <f>WORKDAY(LotTracker[[#This Row],[Draft Deadline]],10,)</f>
        <v>#VALUE!</v>
      </c>
      <c r="O336" s="36" t="s">
        <v>1083</v>
      </c>
      <c r="P336" s="40"/>
      <c r="Q336" s="19"/>
      <c r="R336" s="29" t="e">
        <f>WORKDAY(LotTracker[[#This Row],[Draft Deadline]],10,)</f>
        <v>#VALUE!</v>
      </c>
      <c r="S336" s="36"/>
      <c r="U336" s="53" t="e">
        <f>WORKDAY(LotTracker[[#This Row],[Planned Receipt]],3,)</f>
        <v>#VALUE!</v>
      </c>
      <c r="V336" s="79" t="s">
        <v>1083</v>
      </c>
      <c r="W336" s="79" t="s">
        <v>1084</v>
      </c>
      <c r="X336" s="79">
        <f>WORKDAY(LotTracker[[#This Row],[RECEIVED]],1)</f>
        <v>43605</v>
      </c>
      <c r="Y336" s="79"/>
      <c r="Z336" s="86"/>
      <c r="AA336" s="65" t="e">
        <f>NETWORKDAYS(LotTracker[[#This Row],[Contract Date]],LotTracker[[#This Row],[Actual]])-1</f>
        <v>#VALUE!</v>
      </c>
      <c r="AB336" s="65">
        <f>NETWORKDAYS(LotTracker[[#This Row],[Eng. Sent]],LotTracker[[#This Row],[Actual Receipt]])</f>
        <v>12</v>
      </c>
      <c r="AC336" s="65">
        <f>NETWORKDAYS(LotTracker[[#This Row],[Plat Sent]],LotTracker[[#This Row],[Actual Receipt2]])</f>
        <v>0</v>
      </c>
      <c r="AD336" s="65" t="e">
        <f>NETWORKDAYS(LotTracker[[#This Row],[Contract Date]],LotTracker[[#This Row],[Actual Submit]])-1</f>
        <v>#VALUE!</v>
      </c>
      <c r="AE336" s="65">
        <f>NETWORKDAYS(LotTracker[[#This Row],[Actual Submit]],LotTracker[[#This Row],[RECEIVED]])</f>
        <v>23</v>
      </c>
      <c r="AF336" s="65" t="e">
        <f>NETWORKDAYS(LotTracker[[#This Row],[Contract Date]],LotTracker[[#This Row],[RECEIVED]])</f>
        <v>#VALUE!</v>
      </c>
    </row>
    <row r="337" spans="1:32" s="4" customFormat="1" ht="17" hidden="1" x14ac:dyDescent="0.2">
      <c r="A337" s="34" t="s">
        <v>50</v>
      </c>
      <c r="B337" s="40" t="s">
        <v>111</v>
      </c>
      <c r="C337" s="11"/>
      <c r="D337" s="137" t="s">
        <v>1085</v>
      </c>
      <c r="E337" s="4" t="s">
        <v>121</v>
      </c>
      <c r="F337" s="4" t="s">
        <v>1086</v>
      </c>
      <c r="G337" s="41" t="s">
        <v>1055</v>
      </c>
      <c r="H337" s="40" t="s">
        <v>103</v>
      </c>
      <c r="I337" s="29" t="e">
        <f>WORKDAY(LotTracker[[#This Row],[Contract Date]],2,)</f>
        <v>#VALUE!</v>
      </c>
      <c r="J337" s="20">
        <v>43552</v>
      </c>
      <c r="K337" s="47">
        <v>480</v>
      </c>
      <c r="L337" s="58"/>
      <c r="M337" s="20" t="s">
        <v>191</v>
      </c>
      <c r="N337" s="29" t="e">
        <f>WORKDAY(LotTracker[[#This Row],[Draft Deadline]],10,)</f>
        <v>#VALUE!</v>
      </c>
      <c r="O337" s="36" t="s">
        <v>1083</v>
      </c>
      <c r="P337" s="40"/>
      <c r="Q337" s="19"/>
      <c r="R337" s="29" t="e">
        <f>WORKDAY(LotTracker[[#This Row],[Draft Deadline]],10,)</f>
        <v>#VALUE!</v>
      </c>
      <c r="S337" s="36"/>
      <c r="U337" s="53" t="e">
        <f>WORKDAY(LotTracker[[#This Row],[Planned Receipt]],3,)</f>
        <v>#VALUE!</v>
      </c>
      <c r="V337" s="79" t="s">
        <v>1083</v>
      </c>
      <c r="W337" s="79" t="s">
        <v>1084</v>
      </c>
      <c r="X337" s="79">
        <f>WORKDAY(LotTracker[[#This Row],[RECEIVED]],1)</f>
        <v>43605</v>
      </c>
      <c r="Y337" s="79"/>
      <c r="Z337" s="86"/>
      <c r="AA337" s="65" t="e">
        <f>NETWORKDAYS(LotTracker[[#This Row],[Contract Date]],LotTracker[[#This Row],[Actual]])-1</f>
        <v>#VALUE!</v>
      </c>
      <c r="AB337" s="65">
        <f>NETWORKDAYS(LotTracker[[#This Row],[Eng. Sent]],LotTracker[[#This Row],[Actual Receipt]])</f>
        <v>12</v>
      </c>
      <c r="AC337" s="65">
        <f>NETWORKDAYS(LotTracker[[#This Row],[Plat Sent]],LotTracker[[#This Row],[Actual Receipt2]])</f>
        <v>0</v>
      </c>
      <c r="AD337" s="65" t="e">
        <f>NETWORKDAYS(LotTracker[[#This Row],[Contract Date]],LotTracker[[#This Row],[Actual Submit]])-1</f>
        <v>#VALUE!</v>
      </c>
      <c r="AE337" s="65">
        <f>NETWORKDAYS(LotTracker[[#This Row],[Actual Submit]],LotTracker[[#This Row],[RECEIVED]])</f>
        <v>23</v>
      </c>
      <c r="AF337" s="65" t="e">
        <f>NETWORKDAYS(LotTracker[[#This Row],[Contract Date]],LotTracker[[#This Row],[RECEIVED]])</f>
        <v>#VALUE!</v>
      </c>
    </row>
    <row r="338" spans="1:32" s="4" customFormat="1" ht="17" hidden="1" x14ac:dyDescent="0.2">
      <c r="A338" s="34" t="s">
        <v>50</v>
      </c>
      <c r="B338" s="40" t="s">
        <v>111</v>
      </c>
      <c r="C338" s="11"/>
      <c r="D338" s="137" t="s">
        <v>1087</v>
      </c>
      <c r="E338" s="4" t="s">
        <v>121</v>
      </c>
      <c r="F338" s="4" t="s">
        <v>1088</v>
      </c>
      <c r="G338" s="41" t="s">
        <v>1055</v>
      </c>
      <c r="H338" s="40" t="s">
        <v>103</v>
      </c>
      <c r="I338" s="29" t="e">
        <f>WORKDAY(LotTracker[[#This Row],[Contract Date]],2,)</f>
        <v>#VALUE!</v>
      </c>
      <c r="J338" s="20">
        <v>43552</v>
      </c>
      <c r="K338" s="47">
        <v>480</v>
      </c>
      <c r="L338" s="58"/>
      <c r="M338" s="20" t="s">
        <v>191</v>
      </c>
      <c r="N338" s="29" t="e">
        <f>WORKDAY(LotTracker[[#This Row],[Draft Deadline]],10,)</f>
        <v>#VALUE!</v>
      </c>
      <c r="O338" s="36" t="s">
        <v>1083</v>
      </c>
      <c r="P338" s="40"/>
      <c r="Q338" s="19"/>
      <c r="R338" s="29" t="e">
        <f>WORKDAY(LotTracker[[#This Row],[Draft Deadline]],10,)</f>
        <v>#VALUE!</v>
      </c>
      <c r="S338" s="36"/>
      <c r="U338" s="53" t="e">
        <f>WORKDAY(LotTracker[[#This Row],[Planned Receipt]],3,)</f>
        <v>#VALUE!</v>
      </c>
      <c r="V338" s="79" t="s">
        <v>1083</v>
      </c>
      <c r="W338" s="79" t="s">
        <v>1084</v>
      </c>
      <c r="X338" s="79">
        <f>WORKDAY(LotTracker[[#This Row],[RECEIVED]],1)</f>
        <v>43605</v>
      </c>
      <c r="Y338" s="79"/>
      <c r="Z338" s="86"/>
      <c r="AA338" s="65" t="e">
        <f>NETWORKDAYS(LotTracker[[#This Row],[Contract Date]],LotTracker[[#This Row],[Actual]])-1</f>
        <v>#VALUE!</v>
      </c>
      <c r="AB338" s="65">
        <f>NETWORKDAYS(LotTracker[[#This Row],[Eng. Sent]],LotTracker[[#This Row],[Actual Receipt]])</f>
        <v>12</v>
      </c>
      <c r="AC338" s="65">
        <f>NETWORKDAYS(LotTracker[[#This Row],[Plat Sent]],LotTracker[[#This Row],[Actual Receipt2]])</f>
        <v>0</v>
      </c>
      <c r="AD338" s="65" t="e">
        <f>NETWORKDAYS(LotTracker[[#This Row],[Contract Date]],LotTracker[[#This Row],[Actual Submit]])-1</f>
        <v>#VALUE!</v>
      </c>
      <c r="AE338" s="65">
        <f>NETWORKDAYS(LotTracker[[#This Row],[Actual Submit]],LotTracker[[#This Row],[RECEIVED]])</f>
        <v>23</v>
      </c>
      <c r="AF338" s="65" t="e">
        <f>NETWORKDAYS(LotTracker[[#This Row],[Contract Date]],LotTracker[[#This Row],[RECEIVED]])</f>
        <v>#VALUE!</v>
      </c>
    </row>
    <row r="339" spans="1:32" s="4" customFormat="1" ht="17" hidden="1" x14ac:dyDescent="0.2">
      <c r="A339" s="34" t="s">
        <v>50</v>
      </c>
      <c r="B339" s="40" t="s">
        <v>111</v>
      </c>
      <c r="C339" s="11"/>
      <c r="D339" s="137" t="s">
        <v>1089</v>
      </c>
      <c r="E339" s="4" t="s">
        <v>121</v>
      </c>
      <c r="F339" s="4" t="s">
        <v>1090</v>
      </c>
      <c r="G339" s="41" t="s">
        <v>1055</v>
      </c>
      <c r="H339" s="40" t="s">
        <v>103</v>
      </c>
      <c r="I339" s="29" t="e">
        <f>WORKDAY(LotTracker[[#This Row],[Contract Date]],2,)</f>
        <v>#VALUE!</v>
      </c>
      <c r="J339" s="20">
        <v>43552</v>
      </c>
      <c r="K339" s="47">
        <v>480</v>
      </c>
      <c r="L339" s="58"/>
      <c r="M339" s="20" t="s">
        <v>191</v>
      </c>
      <c r="N339" s="29" t="e">
        <f>WORKDAY(LotTracker[[#This Row],[Draft Deadline]],10,)</f>
        <v>#VALUE!</v>
      </c>
      <c r="O339" s="36" t="s">
        <v>1083</v>
      </c>
      <c r="P339" s="40"/>
      <c r="Q339" s="19"/>
      <c r="R339" s="29" t="e">
        <f>WORKDAY(LotTracker[[#This Row],[Draft Deadline]],10,)</f>
        <v>#VALUE!</v>
      </c>
      <c r="S339" s="36"/>
      <c r="U339" s="53" t="e">
        <f>WORKDAY(LotTracker[[#This Row],[Planned Receipt]],3,)</f>
        <v>#VALUE!</v>
      </c>
      <c r="V339" s="79" t="s">
        <v>1083</v>
      </c>
      <c r="W339" s="79" t="s">
        <v>1084</v>
      </c>
      <c r="X339" s="79">
        <f>WORKDAY(LotTracker[[#This Row],[RECEIVED]],1)</f>
        <v>43605</v>
      </c>
      <c r="Y339" s="79"/>
      <c r="Z339" s="86"/>
      <c r="AA339" s="65" t="e">
        <f>NETWORKDAYS(LotTracker[[#This Row],[Contract Date]],LotTracker[[#This Row],[Actual]])-1</f>
        <v>#VALUE!</v>
      </c>
      <c r="AB339" s="65">
        <f>NETWORKDAYS(LotTracker[[#This Row],[Eng. Sent]],LotTracker[[#This Row],[Actual Receipt]])</f>
        <v>12</v>
      </c>
      <c r="AC339" s="65">
        <f>NETWORKDAYS(LotTracker[[#This Row],[Plat Sent]],LotTracker[[#This Row],[Actual Receipt2]])</f>
        <v>0</v>
      </c>
      <c r="AD339" s="65" t="e">
        <f>NETWORKDAYS(LotTracker[[#This Row],[Contract Date]],LotTracker[[#This Row],[Actual Submit]])-1</f>
        <v>#VALUE!</v>
      </c>
      <c r="AE339" s="65">
        <f>NETWORKDAYS(LotTracker[[#This Row],[Actual Submit]],LotTracker[[#This Row],[RECEIVED]])</f>
        <v>23</v>
      </c>
      <c r="AF339" s="65" t="e">
        <f>NETWORKDAYS(LotTracker[[#This Row],[Contract Date]],LotTracker[[#This Row],[RECEIVED]])</f>
        <v>#VALUE!</v>
      </c>
    </row>
    <row r="340" spans="1:32" s="4" customFormat="1" ht="17" hidden="1" x14ac:dyDescent="0.2">
      <c r="A340" s="34" t="s">
        <v>50</v>
      </c>
      <c r="B340" s="40" t="s">
        <v>111</v>
      </c>
      <c r="C340" s="11"/>
      <c r="D340" s="137" t="s">
        <v>1091</v>
      </c>
      <c r="E340" s="4" t="s">
        <v>121</v>
      </c>
      <c r="F340" s="4" t="s">
        <v>1092</v>
      </c>
      <c r="G340" s="41" t="s">
        <v>1055</v>
      </c>
      <c r="H340" s="40" t="s">
        <v>103</v>
      </c>
      <c r="I340" s="29" t="e">
        <f>WORKDAY(LotTracker[[#This Row],[Contract Date]],2,)</f>
        <v>#VALUE!</v>
      </c>
      <c r="J340" s="20">
        <v>43552</v>
      </c>
      <c r="K340" s="47">
        <v>480</v>
      </c>
      <c r="L340" s="58"/>
      <c r="M340" s="20" t="s">
        <v>191</v>
      </c>
      <c r="N340" s="29" t="e">
        <f>WORKDAY(LotTracker[[#This Row],[Draft Deadline]],10,)</f>
        <v>#VALUE!</v>
      </c>
      <c r="O340" s="36" t="s">
        <v>1083</v>
      </c>
      <c r="P340" s="40"/>
      <c r="Q340" s="19"/>
      <c r="R340" s="29" t="e">
        <f>WORKDAY(LotTracker[[#This Row],[Draft Deadline]],10,)</f>
        <v>#VALUE!</v>
      </c>
      <c r="S340" s="36"/>
      <c r="U340" s="53" t="e">
        <f>WORKDAY(LotTracker[[#This Row],[Planned Receipt]],3,)</f>
        <v>#VALUE!</v>
      </c>
      <c r="V340" s="79" t="s">
        <v>1083</v>
      </c>
      <c r="W340" s="79" t="s">
        <v>1084</v>
      </c>
      <c r="X340" s="79">
        <f>WORKDAY(LotTracker[[#This Row],[RECEIVED]],1)</f>
        <v>43605</v>
      </c>
      <c r="Y340" s="79"/>
      <c r="Z340" s="86"/>
      <c r="AA340" s="65" t="e">
        <f>NETWORKDAYS(LotTracker[[#This Row],[Contract Date]],LotTracker[[#This Row],[Actual]])-1</f>
        <v>#VALUE!</v>
      </c>
      <c r="AB340" s="65">
        <f>NETWORKDAYS(LotTracker[[#This Row],[Eng. Sent]],LotTracker[[#This Row],[Actual Receipt]])</f>
        <v>12</v>
      </c>
      <c r="AC340" s="65">
        <f>NETWORKDAYS(LotTracker[[#This Row],[Plat Sent]],LotTracker[[#This Row],[Actual Receipt2]])</f>
        <v>0</v>
      </c>
      <c r="AD340" s="65" t="e">
        <f>NETWORKDAYS(LotTracker[[#This Row],[Contract Date]],LotTracker[[#This Row],[Actual Submit]])-1</f>
        <v>#VALUE!</v>
      </c>
      <c r="AE340" s="65">
        <f>NETWORKDAYS(LotTracker[[#This Row],[Actual Submit]],LotTracker[[#This Row],[RECEIVED]])</f>
        <v>23</v>
      </c>
      <c r="AF340" s="65" t="e">
        <f>NETWORKDAYS(LotTracker[[#This Row],[Contract Date]],LotTracker[[#This Row],[RECEIVED]])</f>
        <v>#VALUE!</v>
      </c>
    </row>
    <row r="341" spans="1:32" s="4" customFormat="1" ht="17" hidden="1" x14ac:dyDescent="0.2">
      <c r="A341" s="34" t="s">
        <v>50</v>
      </c>
      <c r="B341" s="40" t="s">
        <v>111</v>
      </c>
      <c r="C341" s="11"/>
      <c r="D341" s="137" t="s">
        <v>1093</v>
      </c>
      <c r="E341" s="4" t="s">
        <v>113</v>
      </c>
      <c r="F341" s="4" t="s">
        <v>1094</v>
      </c>
      <c r="G341" s="41" t="s">
        <v>1055</v>
      </c>
      <c r="H341" s="40" t="s">
        <v>103</v>
      </c>
      <c r="I341" s="29" t="e">
        <f>WORKDAY(LotTracker[[#This Row],[Contract Date]],2,)</f>
        <v>#VALUE!</v>
      </c>
      <c r="J341" s="20">
        <v>43552</v>
      </c>
      <c r="K341" s="47">
        <v>480</v>
      </c>
      <c r="L341" s="58"/>
      <c r="M341" s="20" t="s">
        <v>191</v>
      </c>
      <c r="N341" s="29" t="e">
        <f>WORKDAY(LotTracker[[#This Row],[Draft Deadline]],10,)</f>
        <v>#VALUE!</v>
      </c>
      <c r="O341" s="36" t="s">
        <v>1083</v>
      </c>
      <c r="P341" s="40"/>
      <c r="Q341" s="19"/>
      <c r="R341" s="29" t="e">
        <f>WORKDAY(LotTracker[[#This Row],[Draft Deadline]],10,)</f>
        <v>#VALUE!</v>
      </c>
      <c r="S341" s="36"/>
      <c r="U341" s="53" t="e">
        <f>WORKDAY(LotTracker[[#This Row],[Planned Receipt]],3,)</f>
        <v>#VALUE!</v>
      </c>
      <c r="V341" s="79" t="s">
        <v>1083</v>
      </c>
      <c r="W341" s="79" t="s">
        <v>1084</v>
      </c>
      <c r="X341" s="79">
        <f>WORKDAY(LotTracker[[#This Row],[RECEIVED]],1)</f>
        <v>43605</v>
      </c>
      <c r="Y341" s="79"/>
      <c r="Z341" s="86"/>
      <c r="AA341" s="65" t="e">
        <f>NETWORKDAYS(LotTracker[[#This Row],[Contract Date]],LotTracker[[#This Row],[Actual]])-1</f>
        <v>#VALUE!</v>
      </c>
      <c r="AB341" s="65">
        <f>NETWORKDAYS(LotTracker[[#This Row],[Eng. Sent]],LotTracker[[#This Row],[Actual Receipt]])</f>
        <v>12</v>
      </c>
      <c r="AC341" s="65">
        <f>NETWORKDAYS(LotTracker[[#This Row],[Plat Sent]],LotTracker[[#This Row],[Actual Receipt2]])</f>
        <v>0</v>
      </c>
      <c r="AD341" s="65" t="e">
        <f>NETWORKDAYS(LotTracker[[#This Row],[Contract Date]],LotTracker[[#This Row],[Actual Submit]])-1</f>
        <v>#VALUE!</v>
      </c>
      <c r="AE341" s="65">
        <f>NETWORKDAYS(LotTracker[[#This Row],[Actual Submit]],LotTracker[[#This Row],[RECEIVED]])</f>
        <v>23</v>
      </c>
      <c r="AF341" s="65" t="e">
        <f>NETWORKDAYS(LotTracker[[#This Row],[Contract Date]],LotTracker[[#This Row],[RECEIVED]])</f>
        <v>#VALUE!</v>
      </c>
    </row>
    <row r="342" spans="1:32" s="4" customFormat="1" ht="17" hidden="1" x14ac:dyDescent="0.2">
      <c r="A342" s="34" t="s">
        <v>50</v>
      </c>
      <c r="B342" s="40" t="s">
        <v>51</v>
      </c>
      <c r="C342" s="11"/>
      <c r="D342" s="137" t="s">
        <v>312</v>
      </c>
      <c r="E342" s="4" t="s">
        <v>65</v>
      </c>
      <c r="F342" s="4" t="s">
        <v>66</v>
      </c>
      <c r="G342" s="41" t="s">
        <v>1055</v>
      </c>
      <c r="H342" s="40" t="s">
        <v>109</v>
      </c>
      <c r="I342" s="29" t="e">
        <f>WORKDAY(LotTracker[[#This Row],[Contract Date]],2,)</f>
        <v>#VALUE!</v>
      </c>
      <c r="J342" s="20">
        <v>43577</v>
      </c>
      <c r="K342" s="47">
        <v>330</v>
      </c>
      <c r="L342" s="58"/>
      <c r="M342" s="20" t="s">
        <v>1095</v>
      </c>
      <c r="N342" s="29" t="e">
        <f>WORKDAY(LotTracker[[#This Row],[Draft Deadline]],10,)</f>
        <v>#VALUE!</v>
      </c>
      <c r="O342" s="36">
        <v>43606</v>
      </c>
      <c r="P342" s="40"/>
      <c r="Q342" s="19"/>
      <c r="R342" s="29" t="e">
        <f>WORKDAY(LotTracker[[#This Row],[Draft Deadline]],10,)</f>
        <v>#VALUE!</v>
      </c>
      <c r="S342" s="36"/>
      <c r="T342" s="19"/>
      <c r="U342" s="53" t="e">
        <f>WORKDAY(LotTracker[[#This Row],[Planned Receipt]],3,)</f>
        <v>#VALUE!</v>
      </c>
      <c r="V342" s="79" t="s">
        <v>1096</v>
      </c>
      <c r="W342" s="79">
        <v>43644</v>
      </c>
      <c r="X342" s="79">
        <f>WORKDAY(LotTracker[[#This Row],[RECEIVED]],1)</f>
        <v>43647</v>
      </c>
      <c r="Y342" s="79"/>
      <c r="Z342" s="85"/>
      <c r="AA342" s="65" t="e">
        <f>NETWORKDAYS(LotTracker[[#This Row],[Contract Date]],LotTracker[[#This Row],[Actual]])-1</f>
        <v>#VALUE!</v>
      </c>
      <c r="AB342" s="65">
        <f>NETWORKDAYS(LotTracker[[#This Row],[Eng. Sent]],LotTracker[[#This Row],[Actual Receipt]])</f>
        <v>17</v>
      </c>
      <c r="AC342" s="65">
        <f>NETWORKDAYS(LotTracker[[#This Row],[Plat Sent]],LotTracker[[#This Row],[Actual Receipt2]])</f>
        <v>0</v>
      </c>
      <c r="AD342" s="65" t="e">
        <f>NETWORKDAYS(LotTracker[[#This Row],[Contract Date]],LotTracker[[#This Row],[Actual Submit]])-1</f>
        <v>#VALUE!</v>
      </c>
      <c r="AE342" s="65">
        <f>NETWORKDAYS(LotTracker[[#This Row],[Actual Submit]],LotTracker[[#This Row],[RECEIVED]])</f>
        <v>27</v>
      </c>
      <c r="AF342" s="65" t="e">
        <f>NETWORKDAYS(LotTracker[[#This Row],[Contract Date]],LotTracker[[#This Row],[RECEIVED]])</f>
        <v>#VALUE!</v>
      </c>
    </row>
    <row r="343" spans="1:32" s="4" customFormat="1" ht="17" hidden="1" x14ac:dyDescent="0.2">
      <c r="A343" s="34" t="s">
        <v>50</v>
      </c>
      <c r="B343" s="40" t="s">
        <v>51</v>
      </c>
      <c r="C343" s="11"/>
      <c r="D343" s="137" t="s">
        <v>1097</v>
      </c>
      <c r="E343" s="4" t="s">
        <v>58</v>
      </c>
      <c r="F343" s="4" t="s">
        <v>53</v>
      </c>
      <c r="G343" s="41" t="s">
        <v>1055</v>
      </c>
      <c r="H343" s="40" t="s">
        <v>1064</v>
      </c>
      <c r="I343" s="29" t="e">
        <f>WORKDAY(LotTracker[[#This Row],[Contract Date]],2,)</f>
        <v>#VALUE!</v>
      </c>
      <c r="J343" s="20">
        <v>43581</v>
      </c>
      <c r="K343" s="47"/>
      <c r="L343" s="58"/>
      <c r="M343" s="20" t="s">
        <v>202</v>
      </c>
      <c r="N343" s="29" t="e">
        <f>WORKDAY(LotTracker[[#This Row],[Draft Deadline]],10,)</f>
        <v>#VALUE!</v>
      </c>
      <c r="O343" s="36" t="s">
        <v>234</v>
      </c>
      <c r="P343" s="40"/>
      <c r="Q343" s="19"/>
      <c r="R343" s="29" t="e">
        <f>WORKDAY(LotTracker[[#This Row],[Draft Deadline]],10,)</f>
        <v>#VALUE!</v>
      </c>
      <c r="S343" s="36"/>
      <c r="U343" s="53" t="e">
        <f>WORKDAY(LotTracker[[#This Row],[Planned Receipt]],3,)</f>
        <v>#VALUE!</v>
      </c>
      <c r="V343" s="79" t="s">
        <v>234</v>
      </c>
      <c r="W343" s="79" t="s">
        <v>268</v>
      </c>
      <c r="X343" s="79">
        <f>WORKDAY(LotTracker[[#This Row],[RECEIVED]],1)</f>
        <v>43671</v>
      </c>
      <c r="Y343" s="79"/>
      <c r="Z343" s="86"/>
      <c r="AA343" s="65" t="e">
        <f>NETWORKDAYS(LotTracker[[#This Row],[Contract Date]],LotTracker[[#This Row],[Actual]])-1</f>
        <v>#VALUE!</v>
      </c>
      <c r="AB343" s="65">
        <f>NETWORKDAYS(LotTracker[[#This Row],[Eng. Sent]],LotTracker[[#This Row],[Actual Receipt]])</f>
        <v>10</v>
      </c>
      <c r="AC343" s="65">
        <f>NETWORKDAYS(LotTracker[[#This Row],[Plat Sent]],LotTracker[[#This Row],[Actual Receipt2]])</f>
        <v>0</v>
      </c>
      <c r="AD343" s="65" t="e">
        <f>NETWORKDAYS(LotTracker[[#This Row],[Contract Date]],LotTracker[[#This Row],[Actual Submit]])-1</f>
        <v>#VALUE!</v>
      </c>
      <c r="AE343" s="65">
        <f>NETWORKDAYS(LotTracker[[#This Row],[Actual Submit]],LotTracker[[#This Row],[RECEIVED]])</f>
        <v>20</v>
      </c>
      <c r="AF343" s="65" t="e">
        <f>NETWORKDAYS(LotTracker[[#This Row],[Contract Date]],LotTracker[[#This Row],[RECEIVED]])</f>
        <v>#VALUE!</v>
      </c>
    </row>
    <row r="344" spans="1:32" s="4" customFormat="1" ht="17" hidden="1" x14ac:dyDescent="0.2">
      <c r="A344" s="34" t="s">
        <v>50</v>
      </c>
      <c r="B344" s="40" t="s">
        <v>51</v>
      </c>
      <c r="C344" s="11"/>
      <c r="D344" s="137" t="s">
        <v>1098</v>
      </c>
      <c r="E344" s="4" t="s">
        <v>106</v>
      </c>
      <c r="F344" s="4" t="s">
        <v>66</v>
      </c>
      <c r="G344" s="41" t="s">
        <v>1055</v>
      </c>
      <c r="H344" s="40" t="s">
        <v>109</v>
      </c>
      <c r="I344" s="29" t="e">
        <f>WORKDAY(LotTracker[[#This Row],[Contract Date]],2,)</f>
        <v>#VALUE!</v>
      </c>
      <c r="J344" s="20">
        <v>43614</v>
      </c>
      <c r="K344" s="47">
        <v>300</v>
      </c>
      <c r="L344" s="58"/>
      <c r="M344" s="20" t="s">
        <v>1099</v>
      </c>
      <c r="N344" s="29" t="e">
        <f>WORKDAY(LotTracker[[#This Row],[Draft Deadline]],10,)</f>
        <v>#VALUE!</v>
      </c>
      <c r="O344" s="36" t="s">
        <v>202</v>
      </c>
      <c r="P344" s="40"/>
      <c r="Q344" s="19"/>
      <c r="R344" s="29" t="e">
        <f>WORKDAY(LotTracker[[#This Row],[Draft Deadline]],10,)</f>
        <v>#VALUE!</v>
      </c>
      <c r="S344" s="36"/>
      <c r="U344" s="79" t="e">
        <f>WORKDAY(LotTracker[[#This Row],[Planned Receipt]],3,)</f>
        <v>#VALUE!</v>
      </c>
      <c r="V344" s="79" t="s">
        <v>202</v>
      </c>
      <c r="W344" s="79" t="s">
        <v>268</v>
      </c>
      <c r="X344" s="79">
        <f>WORKDAY(LotTracker[[#This Row],[RECEIVED]],1)</f>
        <v>43671</v>
      </c>
      <c r="Y344" s="79"/>
      <c r="Z344" s="89"/>
      <c r="AA344" s="83" t="e">
        <f>NETWORKDAYS(LotTracker[[#This Row],[Contract Date]],LotTracker[[#This Row],[Actual]])-1</f>
        <v>#VALUE!</v>
      </c>
      <c r="AB344" s="65">
        <f>NETWORKDAYS(LotTracker[[#This Row],[Eng. Sent]],LotTracker[[#This Row],[Actual Receipt]])</f>
        <v>12</v>
      </c>
      <c r="AC344" s="65">
        <f>NETWORKDAYS(LotTracker[[#This Row],[Plat Sent]],LotTracker[[#This Row],[Actual Receipt2]])</f>
        <v>0</v>
      </c>
      <c r="AD344" s="65" t="e">
        <f>NETWORKDAYS(LotTracker[[#This Row],[Contract Date]],LotTracker[[#This Row],[Actual Submit]])-1</f>
        <v>#VALUE!</v>
      </c>
      <c r="AE344" s="65">
        <f>NETWORKDAYS(LotTracker[[#This Row],[Actual Submit]],LotTracker[[#This Row],[RECEIVED]])</f>
        <v>29</v>
      </c>
      <c r="AF344" s="65" t="e">
        <f>NETWORKDAYS(LotTracker[[#This Row],[Contract Date]],LotTracker[[#This Row],[RECEIVED]])</f>
        <v>#VALUE!</v>
      </c>
    </row>
    <row r="345" spans="1:32" s="4" customFormat="1" ht="17" hidden="1" x14ac:dyDescent="0.2">
      <c r="A345" s="34" t="s">
        <v>50</v>
      </c>
      <c r="B345" s="40" t="s">
        <v>1065</v>
      </c>
      <c r="C345" s="11"/>
      <c r="D345" s="137" t="s">
        <v>105</v>
      </c>
      <c r="E345" s="4" t="s">
        <v>58</v>
      </c>
      <c r="F345" s="4" t="s">
        <v>75</v>
      </c>
      <c r="G345" s="41" t="s">
        <v>1055</v>
      </c>
      <c r="H345" s="40" t="s">
        <v>109</v>
      </c>
      <c r="I345" s="29" t="e">
        <f>WORKDAY(LotTracker[[#This Row],[Contract Date]],2,)</f>
        <v>#VALUE!</v>
      </c>
      <c r="J345" s="20">
        <v>43642</v>
      </c>
      <c r="K345" s="47">
        <v>300</v>
      </c>
      <c r="L345" s="58"/>
      <c r="M345" s="20" t="s">
        <v>234</v>
      </c>
      <c r="N345" s="29" t="e">
        <f>WORKDAY(LotTracker[[#This Row],[Draft Deadline]],10,)</f>
        <v>#VALUE!</v>
      </c>
      <c r="O345" s="36" t="s">
        <v>1100</v>
      </c>
      <c r="P345" s="40"/>
      <c r="Q345" s="19"/>
      <c r="R345" s="29" t="e">
        <f>WORKDAY(LotTracker[[#This Row],[Draft Deadline]],10,)</f>
        <v>#VALUE!</v>
      </c>
      <c r="S345" s="36"/>
      <c r="U345" s="53" t="e">
        <f>WORKDAY(LotTracker[[#This Row],[Planned Receipt]],3,)</f>
        <v>#VALUE!</v>
      </c>
      <c r="V345" s="79" t="s">
        <v>1100</v>
      </c>
      <c r="W345" s="79" t="s">
        <v>283</v>
      </c>
      <c r="X345" s="79">
        <f>WORKDAY(LotTracker[[#This Row],[RECEIVED]],1)</f>
        <v>43697</v>
      </c>
      <c r="Y345" s="79"/>
      <c r="Z345" s="86"/>
      <c r="AA345" s="65" t="e">
        <f>NETWORKDAYS(LotTracker[[#This Row],[Contract Date]],LotTracker[[#This Row],[Actual]])-1</f>
        <v>#VALUE!</v>
      </c>
      <c r="AB345" s="65">
        <f>NETWORKDAYS(LotTracker[[#This Row],[Eng. Sent]],LotTracker[[#This Row],[Actual Receipt]])</f>
        <v>10</v>
      </c>
      <c r="AC345" s="65">
        <f>NETWORKDAYS(LotTracker[[#This Row],[Plat Sent]],LotTracker[[#This Row],[Actual Receipt2]])</f>
        <v>0</v>
      </c>
      <c r="AD345" s="65" t="e">
        <f>NETWORKDAYS(LotTracker[[#This Row],[Contract Date]],LotTracker[[#This Row],[Actual Submit]])-1</f>
        <v>#VALUE!</v>
      </c>
      <c r="AE345" s="65">
        <f>NETWORKDAYS(LotTracker[[#This Row],[Actual Submit]],LotTracker[[#This Row],[RECEIVED]])</f>
        <v>29</v>
      </c>
      <c r="AF345" s="65" t="e">
        <f>NETWORKDAYS(LotTracker[[#This Row],[Contract Date]],LotTracker[[#This Row],[RECEIVED]])</f>
        <v>#VALUE!</v>
      </c>
    </row>
    <row r="346" spans="1:32" s="4" customFormat="1" ht="17" hidden="1" x14ac:dyDescent="0.2">
      <c r="A346" s="34" t="s">
        <v>50</v>
      </c>
      <c r="B346" s="40" t="s">
        <v>111</v>
      </c>
      <c r="C346" s="11" t="s">
        <v>425</v>
      </c>
      <c r="D346" s="137" t="s">
        <v>1101</v>
      </c>
      <c r="E346" s="4" t="s">
        <v>113</v>
      </c>
      <c r="F346" s="4" t="s">
        <v>1102</v>
      </c>
      <c r="G346" s="41" t="s">
        <v>1055</v>
      </c>
      <c r="H346" s="40" t="s">
        <v>103</v>
      </c>
      <c r="I346" s="30" t="e">
        <f>WORKDAY(LotTracker[[#This Row],[Contract Date]],2,)</f>
        <v>#VALUE!</v>
      </c>
      <c r="J346" s="20">
        <v>43689</v>
      </c>
      <c r="K346" s="47">
        <v>400</v>
      </c>
      <c r="L346" s="58"/>
      <c r="M346" s="20" t="s">
        <v>1103</v>
      </c>
      <c r="N346" s="29" t="e">
        <f>WORKDAY(LotTracker[[#This Row],[Draft Deadline]],10,)</f>
        <v>#VALUE!</v>
      </c>
      <c r="O346" s="36" t="s">
        <v>1104</v>
      </c>
      <c r="P346" s="40"/>
      <c r="Q346" s="19"/>
      <c r="R346" s="29" t="e">
        <f>WORKDAY(LotTracker[[#This Row],[Draft Deadline]],10,)</f>
        <v>#VALUE!</v>
      </c>
      <c r="S346" s="36"/>
      <c r="U346" s="53" t="e">
        <f>WORKDAY(LotTracker[[#This Row],[Planned Receipt]],3,)</f>
        <v>#VALUE!</v>
      </c>
      <c r="V346" s="79" t="s">
        <v>1105</v>
      </c>
      <c r="W346" s="79" t="s">
        <v>167</v>
      </c>
      <c r="X346" s="79">
        <f>WORKDAY(LotTracker[[#This Row],[RECEIVED]],1)</f>
        <v>43759</v>
      </c>
      <c r="Y346" s="79"/>
      <c r="Z346" s="86"/>
      <c r="AA346" s="65" t="e">
        <f>NETWORKDAYS(LotTracker[[#This Row],[Contract Date]],LotTracker[[#This Row],[Actual]])-1</f>
        <v>#VALUE!</v>
      </c>
      <c r="AB346" s="65">
        <f>NETWORKDAYS(LotTracker[[#This Row],[Eng. Sent]],LotTracker[[#This Row],[Actual Receipt]])</f>
        <v>20</v>
      </c>
      <c r="AC346" s="65">
        <f>NETWORKDAYS(LotTracker[[#This Row],[Plat Sent]],LotTracker[[#This Row],[Actual Receipt2]])</f>
        <v>0</v>
      </c>
      <c r="AD346" s="65" t="e">
        <f>NETWORKDAYS(LotTracker[[#This Row],[Contract Date]],LotTracker[[#This Row],[Actual Submit]])-1</f>
        <v>#VALUE!</v>
      </c>
      <c r="AE346" s="65">
        <f>NETWORKDAYS(LotTracker[[#This Row],[Actual Submit]],LotTracker[[#This Row],[RECEIVED]])</f>
        <v>30</v>
      </c>
      <c r="AF346" s="65" t="e">
        <f>NETWORKDAYS(LotTracker[[#This Row],[Contract Date]],LotTracker[[#This Row],[RECEIVED]])</f>
        <v>#VALUE!</v>
      </c>
    </row>
    <row r="347" spans="1:32" s="4" customFormat="1" ht="17" hidden="1" x14ac:dyDescent="0.2">
      <c r="A347" s="34" t="s">
        <v>50</v>
      </c>
      <c r="B347" s="40" t="s">
        <v>111</v>
      </c>
      <c r="C347" s="11" t="s">
        <v>425</v>
      </c>
      <c r="D347" s="137" t="s">
        <v>1106</v>
      </c>
      <c r="E347" s="4" t="s">
        <v>121</v>
      </c>
      <c r="F347" s="4" t="s">
        <v>1107</v>
      </c>
      <c r="G347" s="41" t="s">
        <v>1055</v>
      </c>
      <c r="H347" s="40" t="s">
        <v>103</v>
      </c>
      <c r="I347" s="30" t="e">
        <f>WORKDAY(LotTracker[[#This Row],[Contract Date]],2,)</f>
        <v>#VALUE!</v>
      </c>
      <c r="J347" s="20">
        <v>43689</v>
      </c>
      <c r="K347" s="47">
        <v>400</v>
      </c>
      <c r="L347" s="58"/>
      <c r="M347" s="20" t="s">
        <v>1103</v>
      </c>
      <c r="N347" s="29" t="e">
        <f>WORKDAY(LotTracker[[#This Row],[Draft Deadline]],10,)</f>
        <v>#VALUE!</v>
      </c>
      <c r="O347" s="36" t="s">
        <v>1104</v>
      </c>
      <c r="P347" s="40"/>
      <c r="Q347" s="19"/>
      <c r="R347" s="29" t="e">
        <f>WORKDAY(LotTracker[[#This Row],[Draft Deadline]],10,)</f>
        <v>#VALUE!</v>
      </c>
      <c r="S347" s="36"/>
      <c r="U347" s="79" t="e">
        <f>WORKDAY(LotTracker[[#This Row],[Planned Receipt]],3,)</f>
        <v>#VALUE!</v>
      </c>
      <c r="V347" s="79" t="s">
        <v>1105</v>
      </c>
      <c r="W347" s="79" t="s">
        <v>167</v>
      </c>
      <c r="X347" s="79">
        <f>WORKDAY(LotTracker[[#This Row],[RECEIVED]],1)</f>
        <v>43759</v>
      </c>
      <c r="Y347" s="79"/>
      <c r="Z347" s="89"/>
      <c r="AA347" s="83" t="e">
        <f>NETWORKDAYS(LotTracker[[#This Row],[Contract Date]],LotTracker[[#This Row],[Actual]])-1</f>
        <v>#VALUE!</v>
      </c>
      <c r="AB347" s="65">
        <f>NETWORKDAYS(LotTracker[[#This Row],[Eng. Sent]],LotTracker[[#This Row],[Actual Receipt]])</f>
        <v>20</v>
      </c>
      <c r="AC347" s="65">
        <f>NETWORKDAYS(LotTracker[[#This Row],[Plat Sent]],LotTracker[[#This Row],[Actual Receipt2]])</f>
        <v>0</v>
      </c>
      <c r="AD347" s="65" t="e">
        <f>NETWORKDAYS(LotTracker[[#This Row],[Contract Date]],LotTracker[[#This Row],[Actual Submit]])-1</f>
        <v>#VALUE!</v>
      </c>
      <c r="AE347" s="65">
        <f>NETWORKDAYS(LotTracker[[#This Row],[Actual Submit]],LotTracker[[#This Row],[RECEIVED]])</f>
        <v>30</v>
      </c>
      <c r="AF347" s="65" t="e">
        <f>NETWORKDAYS(LotTracker[[#This Row],[Contract Date]],LotTracker[[#This Row],[RECEIVED]])</f>
        <v>#VALUE!</v>
      </c>
    </row>
    <row r="348" spans="1:32" s="4" customFormat="1" ht="17" hidden="1" x14ac:dyDescent="0.2">
      <c r="A348" s="34" t="s">
        <v>50</v>
      </c>
      <c r="B348" s="40" t="s">
        <v>111</v>
      </c>
      <c r="C348" s="11" t="s">
        <v>425</v>
      </c>
      <c r="D348" s="137" t="s">
        <v>1108</v>
      </c>
      <c r="E348" s="4" t="s">
        <v>121</v>
      </c>
      <c r="F348" s="4" t="s">
        <v>1080</v>
      </c>
      <c r="G348" s="41" t="s">
        <v>1055</v>
      </c>
      <c r="H348" s="40" t="s">
        <v>103</v>
      </c>
      <c r="I348" s="30" t="e">
        <f>WORKDAY(LotTracker[[#This Row],[Contract Date]],2,)</f>
        <v>#VALUE!</v>
      </c>
      <c r="J348" s="20">
        <v>43689</v>
      </c>
      <c r="K348" s="47">
        <v>400</v>
      </c>
      <c r="L348" s="58"/>
      <c r="M348" s="20" t="s">
        <v>1103</v>
      </c>
      <c r="N348" s="29" t="e">
        <f>WORKDAY(LotTracker[[#This Row],[Draft Deadline]],10,)</f>
        <v>#VALUE!</v>
      </c>
      <c r="O348" s="36" t="s">
        <v>1104</v>
      </c>
      <c r="P348" s="40"/>
      <c r="Q348" s="19"/>
      <c r="R348" s="29" t="e">
        <f>WORKDAY(LotTracker[[#This Row],[Draft Deadline]],10,)</f>
        <v>#VALUE!</v>
      </c>
      <c r="S348" s="36"/>
      <c r="U348" s="53" t="e">
        <f>WORKDAY(LotTracker[[#This Row],[Planned Receipt]],3,)</f>
        <v>#VALUE!</v>
      </c>
      <c r="V348" s="79" t="s">
        <v>1105</v>
      </c>
      <c r="W348" s="79" t="s">
        <v>167</v>
      </c>
      <c r="X348" s="79">
        <f>WORKDAY(LotTracker[[#This Row],[RECEIVED]],1)</f>
        <v>43759</v>
      </c>
      <c r="Y348" s="79"/>
      <c r="Z348" s="86"/>
      <c r="AA348" s="65" t="e">
        <f>NETWORKDAYS(LotTracker[[#This Row],[Contract Date]],LotTracker[[#This Row],[Actual]])-1</f>
        <v>#VALUE!</v>
      </c>
      <c r="AB348" s="65">
        <f>NETWORKDAYS(LotTracker[[#This Row],[Eng. Sent]],LotTracker[[#This Row],[Actual Receipt]])</f>
        <v>20</v>
      </c>
      <c r="AC348" s="65">
        <f>NETWORKDAYS(LotTracker[[#This Row],[Plat Sent]],LotTracker[[#This Row],[Actual Receipt2]])</f>
        <v>0</v>
      </c>
      <c r="AD348" s="65" t="e">
        <f>NETWORKDAYS(LotTracker[[#This Row],[Contract Date]],LotTracker[[#This Row],[Actual Submit]])-1</f>
        <v>#VALUE!</v>
      </c>
      <c r="AE348" s="65">
        <f>NETWORKDAYS(LotTracker[[#This Row],[Actual Submit]],LotTracker[[#This Row],[RECEIVED]])</f>
        <v>30</v>
      </c>
      <c r="AF348" s="65" t="e">
        <f>NETWORKDAYS(LotTracker[[#This Row],[Contract Date]],LotTracker[[#This Row],[RECEIVED]])</f>
        <v>#VALUE!</v>
      </c>
    </row>
    <row r="349" spans="1:32" s="4" customFormat="1" ht="17" hidden="1" x14ac:dyDescent="0.2">
      <c r="A349" s="34" t="s">
        <v>50</v>
      </c>
      <c r="B349" s="40" t="s">
        <v>111</v>
      </c>
      <c r="C349" s="11" t="s">
        <v>425</v>
      </c>
      <c r="D349" s="137" t="s">
        <v>1109</v>
      </c>
      <c r="E349" s="4" t="s">
        <v>121</v>
      </c>
      <c r="F349" s="4" t="s">
        <v>1110</v>
      </c>
      <c r="G349" s="41" t="s">
        <v>1055</v>
      </c>
      <c r="H349" s="40" t="s">
        <v>103</v>
      </c>
      <c r="I349" s="30" t="e">
        <f>WORKDAY(LotTracker[[#This Row],[Contract Date]],2,)</f>
        <v>#VALUE!</v>
      </c>
      <c r="J349" s="20">
        <v>43689</v>
      </c>
      <c r="K349" s="47">
        <v>400</v>
      </c>
      <c r="L349" s="58"/>
      <c r="M349" s="20" t="s">
        <v>1103</v>
      </c>
      <c r="N349" s="29" t="e">
        <f>WORKDAY(LotTracker[[#This Row],[Draft Deadline]],10,)</f>
        <v>#VALUE!</v>
      </c>
      <c r="O349" s="36" t="s">
        <v>1104</v>
      </c>
      <c r="P349" s="40"/>
      <c r="Q349" s="19"/>
      <c r="R349" s="29" t="e">
        <f>WORKDAY(LotTracker[[#This Row],[Draft Deadline]],10,)</f>
        <v>#VALUE!</v>
      </c>
      <c r="S349" s="36"/>
      <c r="U349" s="53" t="e">
        <f>WORKDAY(LotTracker[[#This Row],[Planned Receipt]],3,)</f>
        <v>#VALUE!</v>
      </c>
      <c r="V349" s="79" t="s">
        <v>1105</v>
      </c>
      <c r="W349" s="79" t="s">
        <v>167</v>
      </c>
      <c r="X349" s="79">
        <f>WORKDAY(LotTracker[[#This Row],[RECEIVED]],1)</f>
        <v>43759</v>
      </c>
      <c r="Y349" s="79"/>
      <c r="Z349" s="86"/>
      <c r="AA349" s="65" t="e">
        <f>NETWORKDAYS(LotTracker[[#This Row],[Contract Date]],LotTracker[[#This Row],[Actual]])-1</f>
        <v>#VALUE!</v>
      </c>
      <c r="AB349" s="65">
        <f>NETWORKDAYS(LotTracker[[#This Row],[Eng. Sent]],LotTracker[[#This Row],[Actual Receipt]])</f>
        <v>20</v>
      </c>
      <c r="AC349" s="65">
        <f>NETWORKDAYS(LotTracker[[#This Row],[Plat Sent]],LotTracker[[#This Row],[Actual Receipt2]])</f>
        <v>0</v>
      </c>
      <c r="AD349" s="65" t="e">
        <f>NETWORKDAYS(LotTracker[[#This Row],[Contract Date]],LotTracker[[#This Row],[Actual Submit]])-1</f>
        <v>#VALUE!</v>
      </c>
      <c r="AE349" s="65">
        <f>NETWORKDAYS(LotTracker[[#This Row],[Actual Submit]],LotTracker[[#This Row],[RECEIVED]])</f>
        <v>30</v>
      </c>
      <c r="AF349" s="65" t="e">
        <f>NETWORKDAYS(LotTracker[[#This Row],[Contract Date]],LotTracker[[#This Row],[RECEIVED]])</f>
        <v>#VALUE!</v>
      </c>
    </row>
    <row r="350" spans="1:32" s="4" customFormat="1" ht="17" hidden="1" x14ac:dyDescent="0.2">
      <c r="A350" s="34" t="s">
        <v>50</v>
      </c>
      <c r="B350" s="40" t="s">
        <v>111</v>
      </c>
      <c r="C350" s="11" t="s">
        <v>425</v>
      </c>
      <c r="D350" s="137" t="s">
        <v>1111</v>
      </c>
      <c r="E350" s="4" t="s">
        <v>121</v>
      </c>
      <c r="F350" s="4" t="s">
        <v>1112</v>
      </c>
      <c r="G350" s="41" t="s">
        <v>1055</v>
      </c>
      <c r="H350" s="40" t="s">
        <v>103</v>
      </c>
      <c r="I350" s="30" t="e">
        <f>WORKDAY(LotTracker[[#This Row],[Contract Date]],2,)</f>
        <v>#VALUE!</v>
      </c>
      <c r="J350" s="20">
        <v>43689</v>
      </c>
      <c r="K350" s="47">
        <v>400</v>
      </c>
      <c r="L350" s="58"/>
      <c r="M350" s="20" t="s">
        <v>1103</v>
      </c>
      <c r="N350" s="29" t="e">
        <f>WORKDAY(LotTracker[[#This Row],[Draft Deadline]],10,)</f>
        <v>#VALUE!</v>
      </c>
      <c r="O350" s="36" t="s">
        <v>1104</v>
      </c>
      <c r="P350" s="40"/>
      <c r="Q350" s="19"/>
      <c r="R350" s="29" t="e">
        <f>WORKDAY(LotTracker[[#This Row],[Draft Deadline]],10,)</f>
        <v>#VALUE!</v>
      </c>
      <c r="S350" s="36"/>
      <c r="U350" s="53" t="e">
        <f>WORKDAY(LotTracker[[#This Row],[Planned Receipt]],3,)</f>
        <v>#VALUE!</v>
      </c>
      <c r="V350" s="79" t="s">
        <v>1105</v>
      </c>
      <c r="W350" s="79" t="s">
        <v>167</v>
      </c>
      <c r="X350" s="79">
        <f>WORKDAY(LotTracker[[#This Row],[RECEIVED]],1)</f>
        <v>43759</v>
      </c>
      <c r="Y350" s="79"/>
      <c r="Z350" s="86"/>
      <c r="AA350" s="65" t="e">
        <f>NETWORKDAYS(LotTracker[[#This Row],[Contract Date]],LotTracker[[#This Row],[Actual]])-1</f>
        <v>#VALUE!</v>
      </c>
      <c r="AB350" s="65">
        <f>NETWORKDAYS(LotTracker[[#This Row],[Eng. Sent]],LotTracker[[#This Row],[Actual Receipt]])</f>
        <v>20</v>
      </c>
      <c r="AC350" s="65">
        <f>NETWORKDAYS(LotTracker[[#This Row],[Plat Sent]],LotTracker[[#This Row],[Actual Receipt2]])</f>
        <v>0</v>
      </c>
      <c r="AD350" s="65" t="e">
        <f>NETWORKDAYS(LotTracker[[#This Row],[Contract Date]],LotTracker[[#This Row],[Actual Submit]])-1</f>
        <v>#VALUE!</v>
      </c>
      <c r="AE350" s="65">
        <f>NETWORKDAYS(LotTracker[[#This Row],[Actual Submit]],LotTracker[[#This Row],[RECEIVED]])</f>
        <v>30</v>
      </c>
      <c r="AF350" s="65" t="e">
        <f>NETWORKDAYS(LotTracker[[#This Row],[Contract Date]],LotTracker[[#This Row],[RECEIVED]])</f>
        <v>#VALUE!</v>
      </c>
    </row>
    <row r="351" spans="1:32" s="4" customFormat="1" ht="17" hidden="1" x14ac:dyDescent="0.2">
      <c r="A351" s="34" t="s">
        <v>50</v>
      </c>
      <c r="B351" s="40" t="s">
        <v>111</v>
      </c>
      <c r="C351" s="11" t="s">
        <v>425</v>
      </c>
      <c r="D351" s="137" t="s">
        <v>1113</v>
      </c>
      <c r="E351" s="4" t="s">
        <v>121</v>
      </c>
      <c r="F351" s="4" t="s">
        <v>1114</v>
      </c>
      <c r="G351" s="41" t="s">
        <v>1055</v>
      </c>
      <c r="H351" s="40" t="s">
        <v>103</v>
      </c>
      <c r="I351" s="30" t="e">
        <f>WORKDAY(LotTracker[[#This Row],[Contract Date]],2,)</f>
        <v>#VALUE!</v>
      </c>
      <c r="J351" s="20">
        <v>43689</v>
      </c>
      <c r="K351" s="47">
        <v>400</v>
      </c>
      <c r="L351" s="58"/>
      <c r="M351" s="20" t="s">
        <v>1103</v>
      </c>
      <c r="N351" s="29" t="e">
        <f>WORKDAY(LotTracker[[#This Row],[Draft Deadline]],10,)</f>
        <v>#VALUE!</v>
      </c>
      <c r="O351" s="36" t="s">
        <v>1104</v>
      </c>
      <c r="P351" s="40"/>
      <c r="Q351" s="19"/>
      <c r="R351" s="29" t="e">
        <f>WORKDAY(LotTracker[[#This Row],[Draft Deadline]],10,)</f>
        <v>#VALUE!</v>
      </c>
      <c r="S351" s="36"/>
      <c r="U351" s="79" t="e">
        <f>WORKDAY(LotTracker[[#This Row],[Planned Receipt]],3,)</f>
        <v>#VALUE!</v>
      </c>
      <c r="V351" s="79" t="s">
        <v>1105</v>
      </c>
      <c r="W351" s="79" t="s">
        <v>167</v>
      </c>
      <c r="X351" s="79">
        <f>WORKDAY(LotTracker[[#This Row],[RECEIVED]],1)</f>
        <v>43759</v>
      </c>
      <c r="Y351" s="79"/>
      <c r="Z351" s="89"/>
      <c r="AA351" s="83" t="e">
        <f>NETWORKDAYS(LotTracker[[#This Row],[Contract Date]],LotTracker[[#This Row],[Actual]])-1</f>
        <v>#VALUE!</v>
      </c>
      <c r="AB351" s="65">
        <f>NETWORKDAYS(LotTracker[[#This Row],[Eng. Sent]],LotTracker[[#This Row],[Actual Receipt]])</f>
        <v>20</v>
      </c>
      <c r="AC351" s="65">
        <f>NETWORKDAYS(LotTracker[[#This Row],[Plat Sent]],LotTracker[[#This Row],[Actual Receipt2]])</f>
        <v>0</v>
      </c>
      <c r="AD351" s="65" t="e">
        <f>NETWORKDAYS(LotTracker[[#This Row],[Contract Date]],LotTracker[[#This Row],[Actual Submit]])-1</f>
        <v>#VALUE!</v>
      </c>
      <c r="AE351" s="65">
        <f>NETWORKDAYS(LotTracker[[#This Row],[Actual Submit]],LotTracker[[#This Row],[RECEIVED]])</f>
        <v>30</v>
      </c>
      <c r="AF351" s="65" t="e">
        <f>NETWORKDAYS(LotTracker[[#This Row],[Contract Date]],LotTracker[[#This Row],[RECEIVED]])</f>
        <v>#VALUE!</v>
      </c>
    </row>
    <row r="352" spans="1:32" s="4" customFormat="1" ht="17" hidden="1" x14ac:dyDescent="0.2">
      <c r="A352" s="34" t="s">
        <v>50</v>
      </c>
      <c r="B352" s="40" t="s">
        <v>111</v>
      </c>
      <c r="C352" s="11" t="s">
        <v>425</v>
      </c>
      <c r="D352" s="137" t="s">
        <v>1030</v>
      </c>
      <c r="E352" s="4" t="s">
        <v>121</v>
      </c>
      <c r="F352" s="4" t="s">
        <v>1115</v>
      </c>
      <c r="G352" s="41" t="s">
        <v>1055</v>
      </c>
      <c r="H352" s="40" t="s">
        <v>103</v>
      </c>
      <c r="I352" s="30" t="e">
        <f>WORKDAY(LotTracker[[#This Row],[Contract Date]],2,)</f>
        <v>#VALUE!</v>
      </c>
      <c r="J352" s="20">
        <v>43689</v>
      </c>
      <c r="K352" s="47">
        <v>400</v>
      </c>
      <c r="L352" s="58"/>
      <c r="M352" s="20" t="s">
        <v>1103</v>
      </c>
      <c r="N352" s="29" t="e">
        <f>WORKDAY(LotTracker[[#This Row],[Draft Deadline]],10,)</f>
        <v>#VALUE!</v>
      </c>
      <c r="O352" s="36" t="s">
        <v>1104</v>
      </c>
      <c r="P352" s="40"/>
      <c r="Q352" s="19"/>
      <c r="R352" s="29" t="e">
        <f>WORKDAY(LotTracker[[#This Row],[Draft Deadline]],10,)</f>
        <v>#VALUE!</v>
      </c>
      <c r="S352" s="36"/>
      <c r="U352" s="79" t="e">
        <f>WORKDAY(LotTracker[[#This Row],[Planned Receipt]],3,)</f>
        <v>#VALUE!</v>
      </c>
      <c r="V352" s="79" t="s">
        <v>1105</v>
      </c>
      <c r="W352" s="79" t="s">
        <v>167</v>
      </c>
      <c r="X352" s="79">
        <f>WORKDAY(LotTracker[[#This Row],[RECEIVED]],1)</f>
        <v>43759</v>
      </c>
      <c r="Y352" s="79"/>
      <c r="Z352" s="89"/>
      <c r="AA352" s="83" t="e">
        <f>NETWORKDAYS(LotTracker[[#This Row],[Contract Date]],LotTracker[[#This Row],[Actual]])-1</f>
        <v>#VALUE!</v>
      </c>
      <c r="AB352" s="65">
        <f>NETWORKDAYS(LotTracker[[#This Row],[Eng. Sent]],LotTracker[[#This Row],[Actual Receipt]])</f>
        <v>20</v>
      </c>
      <c r="AC352" s="65">
        <f>NETWORKDAYS(LotTracker[[#This Row],[Plat Sent]],LotTracker[[#This Row],[Actual Receipt2]])</f>
        <v>0</v>
      </c>
      <c r="AD352" s="65" t="e">
        <f>NETWORKDAYS(LotTracker[[#This Row],[Contract Date]],LotTracker[[#This Row],[Actual Submit]])-1</f>
        <v>#VALUE!</v>
      </c>
      <c r="AE352" s="65">
        <f>NETWORKDAYS(LotTracker[[#This Row],[Actual Submit]],LotTracker[[#This Row],[RECEIVED]])</f>
        <v>30</v>
      </c>
      <c r="AF352" s="65" t="e">
        <f>NETWORKDAYS(LotTracker[[#This Row],[Contract Date]],LotTracker[[#This Row],[RECEIVED]])</f>
        <v>#VALUE!</v>
      </c>
    </row>
    <row r="353" spans="1:32" s="4" customFormat="1" ht="17" hidden="1" x14ac:dyDescent="0.2">
      <c r="A353" s="34" t="s">
        <v>50</v>
      </c>
      <c r="B353" s="40" t="s">
        <v>111</v>
      </c>
      <c r="C353" s="11" t="s">
        <v>425</v>
      </c>
      <c r="D353" s="137" t="s">
        <v>915</v>
      </c>
      <c r="E353" s="4" t="s">
        <v>113</v>
      </c>
      <c r="F353" s="4" t="s">
        <v>1116</v>
      </c>
      <c r="G353" s="41" t="s">
        <v>1055</v>
      </c>
      <c r="H353" s="40" t="s">
        <v>103</v>
      </c>
      <c r="I353" s="30" t="e">
        <f>WORKDAY(LotTracker[[#This Row],[Contract Date]],2,)</f>
        <v>#VALUE!</v>
      </c>
      <c r="J353" s="20">
        <v>43689</v>
      </c>
      <c r="K353" s="47">
        <v>400</v>
      </c>
      <c r="L353" s="58"/>
      <c r="M353" s="20" t="s">
        <v>1103</v>
      </c>
      <c r="N353" s="29" t="e">
        <f>WORKDAY(LotTracker[[#This Row],[Draft Deadline]],10,)</f>
        <v>#VALUE!</v>
      </c>
      <c r="O353" s="36" t="s">
        <v>1104</v>
      </c>
      <c r="P353" s="40"/>
      <c r="Q353" s="19"/>
      <c r="R353" s="29" t="e">
        <f>WORKDAY(LotTracker[[#This Row],[Draft Deadline]],10,)</f>
        <v>#VALUE!</v>
      </c>
      <c r="S353" s="36"/>
      <c r="U353" s="79" t="e">
        <f>WORKDAY(LotTracker[[#This Row],[Planned Receipt]],3,)</f>
        <v>#VALUE!</v>
      </c>
      <c r="V353" s="79" t="s">
        <v>1105</v>
      </c>
      <c r="W353" s="79" t="s">
        <v>167</v>
      </c>
      <c r="X353" s="79">
        <f>WORKDAY(LotTracker[[#This Row],[RECEIVED]],1)</f>
        <v>43759</v>
      </c>
      <c r="Y353" s="79"/>
      <c r="Z353" s="89"/>
      <c r="AA353" s="83" t="e">
        <f>NETWORKDAYS(LotTracker[[#This Row],[Contract Date]],LotTracker[[#This Row],[Actual]])-1</f>
        <v>#VALUE!</v>
      </c>
      <c r="AB353" s="65">
        <f>NETWORKDAYS(LotTracker[[#This Row],[Eng. Sent]],LotTracker[[#This Row],[Actual Receipt]])</f>
        <v>20</v>
      </c>
      <c r="AC353" s="65">
        <f>NETWORKDAYS(LotTracker[[#This Row],[Plat Sent]],LotTracker[[#This Row],[Actual Receipt2]])</f>
        <v>0</v>
      </c>
      <c r="AD353" s="65" t="e">
        <f>NETWORKDAYS(LotTracker[[#This Row],[Contract Date]],LotTracker[[#This Row],[Actual Submit]])-1</f>
        <v>#VALUE!</v>
      </c>
      <c r="AE353" s="65">
        <f>NETWORKDAYS(LotTracker[[#This Row],[Actual Submit]],LotTracker[[#This Row],[RECEIVED]])</f>
        <v>30</v>
      </c>
      <c r="AF353" s="65" t="e">
        <f>NETWORKDAYS(LotTracker[[#This Row],[Contract Date]],LotTracker[[#This Row],[RECEIVED]])</f>
        <v>#VALUE!</v>
      </c>
    </row>
    <row r="354" spans="1:32" s="4" customFormat="1" ht="17" hidden="1" x14ac:dyDescent="0.2">
      <c r="A354" s="34" t="s">
        <v>50</v>
      </c>
      <c r="B354" s="40" t="s">
        <v>523</v>
      </c>
      <c r="C354" s="11" t="s">
        <v>152</v>
      </c>
      <c r="D354" s="137" t="s">
        <v>105</v>
      </c>
      <c r="E354" s="4" t="s">
        <v>1117</v>
      </c>
      <c r="F354" s="11" t="s">
        <v>526</v>
      </c>
      <c r="G354" s="41" t="s">
        <v>1055</v>
      </c>
      <c r="H354" s="40" t="s">
        <v>103</v>
      </c>
      <c r="I354" s="29" t="e">
        <f>WORKDAY(LotTracker[[#This Row],[Contract Date]],2,)</f>
        <v>#VALUE!</v>
      </c>
      <c r="J354" s="20">
        <v>43711</v>
      </c>
      <c r="K354" s="47">
        <v>300</v>
      </c>
      <c r="L354" s="58"/>
      <c r="M354" s="20" t="s">
        <v>333</v>
      </c>
      <c r="N354" s="29" t="e">
        <f>WORKDAY(LotTracker[[#This Row],[Draft Deadline]],10,)</f>
        <v>#VALUE!</v>
      </c>
      <c r="O354" s="36" t="s">
        <v>1118</v>
      </c>
      <c r="P354" s="40"/>
      <c r="Q354" s="19"/>
      <c r="R354" s="29" t="e">
        <f>WORKDAY(LotTracker[[#This Row],[Draft Deadline]],10,)</f>
        <v>#VALUE!</v>
      </c>
      <c r="S354" s="36"/>
      <c r="U354" s="79" t="e">
        <f>WORKDAY(LotTracker[[#This Row],[Planned Receipt]],3,)</f>
        <v>#VALUE!</v>
      </c>
      <c r="V354" s="79"/>
      <c r="W354" s="79"/>
      <c r="X354" s="79">
        <f>WORKDAY(LotTracker[[#This Row],[RECEIVED]],1)</f>
        <v>2</v>
      </c>
      <c r="Y354" s="79"/>
      <c r="Z354" s="89"/>
      <c r="AA354" s="83" t="e">
        <f>NETWORKDAYS(LotTracker[[#This Row],[Contract Date]],LotTracker[[#This Row],[Actual]])-1</f>
        <v>#VALUE!</v>
      </c>
      <c r="AB354" s="65">
        <f>NETWORKDAYS(LotTracker[[#This Row],[Eng. Sent]],LotTracker[[#This Row],[Actual Receipt]])</f>
        <v>62</v>
      </c>
      <c r="AC354" s="65">
        <f>NETWORKDAYS(LotTracker[[#This Row],[Plat Sent]],LotTracker[[#This Row],[Actual Receipt2]])</f>
        <v>0</v>
      </c>
      <c r="AD354" s="65" t="e">
        <f>NETWORKDAYS(LotTracker[[#This Row],[Contract Date]],LotTracker[[#This Row],[Actual Submit]])-1</f>
        <v>#VALUE!</v>
      </c>
      <c r="AE354" s="65">
        <f>NETWORKDAYS(LotTracker[[#This Row],[Actual Submit]],LotTracker[[#This Row],[RECEIVED]])</f>
        <v>0</v>
      </c>
      <c r="AF354" s="65" t="e">
        <f>NETWORKDAYS(LotTracker[[#This Row],[Contract Date]],LotTracker[[#This Row],[RECEIVED]])</f>
        <v>#VALUE!</v>
      </c>
    </row>
    <row r="355" spans="1:32" s="4" customFormat="1" ht="17" hidden="1" x14ac:dyDescent="0.2">
      <c r="A355" s="34" t="s">
        <v>50</v>
      </c>
      <c r="B355" s="40" t="s">
        <v>529</v>
      </c>
      <c r="C355" s="11" t="s">
        <v>152</v>
      </c>
      <c r="D355" s="137" t="s">
        <v>96</v>
      </c>
      <c r="E355" s="4" t="s">
        <v>1117</v>
      </c>
      <c r="F355" s="11" t="s">
        <v>526</v>
      </c>
      <c r="G355" s="41" t="s">
        <v>1055</v>
      </c>
      <c r="H355" s="40" t="s">
        <v>103</v>
      </c>
      <c r="I355" s="29" t="e">
        <f>WORKDAY(LotTracker[[#This Row],[Contract Date]],2,)</f>
        <v>#VALUE!</v>
      </c>
      <c r="J355" s="20">
        <v>43711</v>
      </c>
      <c r="K355" s="47">
        <v>300</v>
      </c>
      <c r="L355" s="58"/>
      <c r="M355" s="20" t="s">
        <v>333</v>
      </c>
      <c r="N355" s="29" t="e">
        <f>WORKDAY(LotTracker[[#This Row],[Draft Deadline]],10,)</f>
        <v>#VALUE!</v>
      </c>
      <c r="O355" s="36" t="s">
        <v>1118</v>
      </c>
      <c r="P355" s="40"/>
      <c r="Q355" s="19"/>
      <c r="R355" s="29" t="e">
        <f>WORKDAY(LotTracker[[#This Row],[Draft Deadline]],10,)</f>
        <v>#VALUE!</v>
      </c>
      <c r="S355" s="36"/>
      <c r="U355" s="79" t="e">
        <f>WORKDAY(LotTracker[[#This Row],[Planned Receipt]],3,)</f>
        <v>#VALUE!</v>
      </c>
      <c r="V355" s="79"/>
      <c r="W355" s="79"/>
      <c r="X355" s="79">
        <f>WORKDAY(LotTracker[[#This Row],[RECEIVED]],1)</f>
        <v>2</v>
      </c>
      <c r="Y355" s="79"/>
      <c r="Z355" s="89"/>
      <c r="AA355" s="83" t="e">
        <f>NETWORKDAYS(LotTracker[[#This Row],[Contract Date]],LotTracker[[#This Row],[Actual]])-1</f>
        <v>#VALUE!</v>
      </c>
      <c r="AB355" s="65">
        <f>NETWORKDAYS(LotTracker[[#This Row],[Eng. Sent]],LotTracker[[#This Row],[Actual Receipt]])</f>
        <v>62</v>
      </c>
      <c r="AC355" s="65">
        <f>NETWORKDAYS(LotTracker[[#This Row],[Plat Sent]],LotTracker[[#This Row],[Actual Receipt2]])</f>
        <v>0</v>
      </c>
      <c r="AD355" s="65" t="e">
        <f>NETWORKDAYS(LotTracker[[#This Row],[Contract Date]],LotTracker[[#This Row],[Actual Submit]])-1</f>
        <v>#VALUE!</v>
      </c>
      <c r="AE355" s="65">
        <f>NETWORKDAYS(LotTracker[[#This Row],[Actual Submit]],LotTracker[[#This Row],[RECEIVED]])</f>
        <v>0</v>
      </c>
      <c r="AF355" s="65" t="e">
        <f>NETWORKDAYS(LotTracker[[#This Row],[Contract Date]],LotTracker[[#This Row],[RECEIVED]])</f>
        <v>#VALUE!</v>
      </c>
    </row>
    <row r="356" spans="1:32" s="4" customFormat="1" ht="17" hidden="1" x14ac:dyDescent="0.2">
      <c r="A356" s="34" t="s">
        <v>50</v>
      </c>
      <c r="B356" s="40" t="s">
        <v>529</v>
      </c>
      <c r="C356" s="11" t="s">
        <v>152</v>
      </c>
      <c r="D356" s="137" t="s">
        <v>1097</v>
      </c>
      <c r="E356" s="4" t="s">
        <v>1117</v>
      </c>
      <c r="F356" s="11" t="s">
        <v>526</v>
      </c>
      <c r="G356" s="41" t="s">
        <v>1055</v>
      </c>
      <c r="H356" s="40" t="s">
        <v>103</v>
      </c>
      <c r="I356" s="29" t="e">
        <f>WORKDAY(LotTracker[[#This Row],[Contract Date]],2,)</f>
        <v>#VALUE!</v>
      </c>
      <c r="J356" s="20">
        <v>43711</v>
      </c>
      <c r="K356" s="47">
        <v>300</v>
      </c>
      <c r="L356" s="58"/>
      <c r="M356" s="20" t="s">
        <v>333</v>
      </c>
      <c r="N356" s="29" t="e">
        <f>WORKDAY(LotTracker[[#This Row],[Draft Deadline]],10,)</f>
        <v>#VALUE!</v>
      </c>
      <c r="O356" s="36" t="s">
        <v>1118</v>
      </c>
      <c r="P356" s="40"/>
      <c r="Q356" s="19"/>
      <c r="R356" s="29" t="e">
        <f>WORKDAY(LotTracker[[#This Row],[Draft Deadline]],10,)</f>
        <v>#VALUE!</v>
      </c>
      <c r="S356" s="36"/>
      <c r="U356" s="79" t="e">
        <f>WORKDAY(LotTracker[[#This Row],[Planned Receipt]],3,)</f>
        <v>#VALUE!</v>
      </c>
      <c r="V356" s="79"/>
      <c r="W356" s="79"/>
      <c r="X356" s="79">
        <f>WORKDAY(LotTracker[[#This Row],[RECEIVED]],1)</f>
        <v>2</v>
      </c>
      <c r="Y356" s="79"/>
      <c r="Z356" s="89"/>
      <c r="AA356" s="83" t="e">
        <f>NETWORKDAYS(LotTracker[[#This Row],[Contract Date]],LotTracker[[#This Row],[Actual]])-1</f>
        <v>#VALUE!</v>
      </c>
      <c r="AB356" s="65">
        <f>NETWORKDAYS(LotTracker[[#This Row],[Eng. Sent]],LotTracker[[#This Row],[Actual Receipt]])</f>
        <v>62</v>
      </c>
      <c r="AC356" s="65">
        <f>NETWORKDAYS(LotTracker[[#This Row],[Plat Sent]],LotTracker[[#This Row],[Actual Receipt2]])</f>
        <v>0</v>
      </c>
      <c r="AD356" s="65" t="e">
        <f>NETWORKDAYS(LotTracker[[#This Row],[Contract Date]],LotTracker[[#This Row],[Actual Submit]])-1</f>
        <v>#VALUE!</v>
      </c>
      <c r="AE356" s="65">
        <f>NETWORKDAYS(LotTracker[[#This Row],[Actual Submit]],LotTracker[[#This Row],[RECEIVED]])</f>
        <v>0</v>
      </c>
      <c r="AF356" s="65" t="e">
        <f>NETWORKDAYS(LotTracker[[#This Row],[Contract Date]],LotTracker[[#This Row],[RECEIVED]])</f>
        <v>#VALUE!</v>
      </c>
    </row>
    <row r="357" spans="1:32" s="4" customFormat="1" ht="17" hidden="1" x14ac:dyDescent="0.2">
      <c r="A357" s="34" t="s">
        <v>50</v>
      </c>
      <c r="B357" s="40" t="s">
        <v>529</v>
      </c>
      <c r="C357" s="11" t="s">
        <v>152</v>
      </c>
      <c r="D357" s="137" t="s">
        <v>1119</v>
      </c>
      <c r="E357" s="4" t="s">
        <v>1117</v>
      </c>
      <c r="F357" s="11" t="s">
        <v>526</v>
      </c>
      <c r="G357" s="41" t="s">
        <v>1055</v>
      </c>
      <c r="H357" s="40" t="s">
        <v>103</v>
      </c>
      <c r="I357" s="29" t="e">
        <f>WORKDAY(LotTracker[[#This Row],[Contract Date]],2,)</f>
        <v>#VALUE!</v>
      </c>
      <c r="J357" s="20">
        <v>43711</v>
      </c>
      <c r="K357" s="47">
        <v>300</v>
      </c>
      <c r="L357" s="58"/>
      <c r="M357" s="20" t="s">
        <v>333</v>
      </c>
      <c r="N357" s="29" t="e">
        <f>WORKDAY(LotTracker[[#This Row],[Draft Deadline]],10,)</f>
        <v>#VALUE!</v>
      </c>
      <c r="O357" s="36" t="s">
        <v>1118</v>
      </c>
      <c r="P357" s="40"/>
      <c r="Q357" s="19"/>
      <c r="R357" s="29" t="e">
        <f>WORKDAY(LotTracker[[#This Row],[Draft Deadline]],10,)</f>
        <v>#VALUE!</v>
      </c>
      <c r="S357" s="36"/>
      <c r="U357" s="79" t="e">
        <f>WORKDAY(LotTracker[[#This Row],[Planned Receipt]],3,)</f>
        <v>#VALUE!</v>
      </c>
      <c r="V357" s="79"/>
      <c r="W357" s="79"/>
      <c r="X357" s="79">
        <f>WORKDAY(LotTracker[[#This Row],[RECEIVED]],1)</f>
        <v>2</v>
      </c>
      <c r="Y357" s="79"/>
      <c r="Z357" s="89"/>
      <c r="AA357" s="83" t="e">
        <f>NETWORKDAYS(LotTracker[[#This Row],[Contract Date]],LotTracker[[#This Row],[Actual]])-1</f>
        <v>#VALUE!</v>
      </c>
      <c r="AB357" s="65">
        <f>NETWORKDAYS(LotTracker[[#This Row],[Eng. Sent]],LotTracker[[#This Row],[Actual Receipt]])</f>
        <v>62</v>
      </c>
      <c r="AC357" s="65">
        <f>NETWORKDAYS(LotTracker[[#This Row],[Plat Sent]],LotTracker[[#This Row],[Actual Receipt2]])</f>
        <v>0</v>
      </c>
      <c r="AD357" s="65" t="e">
        <f>NETWORKDAYS(LotTracker[[#This Row],[Contract Date]],LotTracker[[#This Row],[Actual Submit]])-1</f>
        <v>#VALUE!</v>
      </c>
      <c r="AE357" s="65">
        <f>NETWORKDAYS(LotTracker[[#This Row],[Actual Submit]],LotTracker[[#This Row],[RECEIVED]])</f>
        <v>0</v>
      </c>
      <c r="AF357" s="65" t="e">
        <f>NETWORKDAYS(LotTracker[[#This Row],[Contract Date]],LotTracker[[#This Row],[RECEIVED]])</f>
        <v>#VALUE!</v>
      </c>
    </row>
    <row r="358" spans="1:32" s="4" customFormat="1" ht="17" hidden="1" x14ac:dyDescent="0.2">
      <c r="A358" s="34" t="s">
        <v>50</v>
      </c>
      <c r="B358" s="40" t="s">
        <v>529</v>
      </c>
      <c r="C358" s="11" t="s">
        <v>152</v>
      </c>
      <c r="D358" s="137" t="s">
        <v>57</v>
      </c>
      <c r="E358" s="4" t="s">
        <v>1117</v>
      </c>
      <c r="F358" s="11" t="s">
        <v>526</v>
      </c>
      <c r="G358" s="41" t="s">
        <v>1055</v>
      </c>
      <c r="H358" s="40" t="s">
        <v>103</v>
      </c>
      <c r="I358" s="29" t="e">
        <f>WORKDAY(LotTracker[[#This Row],[Contract Date]],2,)</f>
        <v>#VALUE!</v>
      </c>
      <c r="J358" s="20">
        <v>43711</v>
      </c>
      <c r="K358" s="47">
        <v>300</v>
      </c>
      <c r="L358" s="58"/>
      <c r="M358" s="20" t="s">
        <v>333</v>
      </c>
      <c r="N358" s="29" t="e">
        <f>WORKDAY(LotTracker[[#This Row],[Draft Deadline]],10,)</f>
        <v>#VALUE!</v>
      </c>
      <c r="O358" s="36" t="s">
        <v>1118</v>
      </c>
      <c r="P358" s="40"/>
      <c r="Q358" s="19"/>
      <c r="R358" s="29" t="e">
        <f>WORKDAY(LotTracker[[#This Row],[Draft Deadline]],10,)</f>
        <v>#VALUE!</v>
      </c>
      <c r="S358" s="36"/>
      <c r="U358" s="79" t="e">
        <f>WORKDAY(LotTracker[[#This Row],[Planned Receipt]],3,)</f>
        <v>#VALUE!</v>
      </c>
      <c r="V358" s="79"/>
      <c r="W358" s="79"/>
      <c r="X358" s="79">
        <f>WORKDAY(LotTracker[[#This Row],[RECEIVED]],1)</f>
        <v>2</v>
      </c>
      <c r="Y358" s="79"/>
      <c r="Z358" s="89"/>
      <c r="AA358" s="83" t="e">
        <f>NETWORKDAYS(LotTracker[[#This Row],[Contract Date]],LotTracker[[#This Row],[Actual]])-1</f>
        <v>#VALUE!</v>
      </c>
      <c r="AB358" s="65">
        <f>NETWORKDAYS(LotTracker[[#This Row],[Eng. Sent]],LotTracker[[#This Row],[Actual Receipt]])</f>
        <v>62</v>
      </c>
      <c r="AC358" s="65">
        <f>NETWORKDAYS(LotTracker[[#This Row],[Plat Sent]],LotTracker[[#This Row],[Actual Receipt2]])</f>
        <v>0</v>
      </c>
      <c r="AD358" s="65" t="e">
        <f>NETWORKDAYS(LotTracker[[#This Row],[Contract Date]],LotTracker[[#This Row],[Actual Submit]])-1</f>
        <v>#VALUE!</v>
      </c>
      <c r="AE358" s="65">
        <f>NETWORKDAYS(LotTracker[[#This Row],[Actual Submit]],LotTracker[[#This Row],[RECEIVED]])</f>
        <v>0</v>
      </c>
      <c r="AF358" s="65" t="e">
        <f>NETWORKDAYS(LotTracker[[#This Row],[Contract Date]],LotTracker[[#This Row],[RECEIVED]])</f>
        <v>#VALUE!</v>
      </c>
    </row>
    <row r="359" spans="1:32" s="4" customFormat="1" ht="17" hidden="1" x14ac:dyDescent="0.2">
      <c r="A359" s="34" t="s">
        <v>50</v>
      </c>
      <c r="B359" s="40" t="s">
        <v>529</v>
      </c>
      <c r="C359" s="11" t="s">
        <v>152</v>
      </c>
      <c r="D359" s="137" t="s">
        <v>415</v>
      </c>
      <c r="E359" s="4" t="s">
        <v>1117</v>
      </c>
      <c r="F359" s="11" t="s">
        <v>526</v>
      </c>
      <c r="G359" s="41" t="s">
        <v>1055</v>
      </c>
      <c r="H359" s="40" t="s">
        <v>103</v>
      </c>
      <c r="I359" s="29" t="e">
        <f>WORKDAY(LotTracker[[#This Row],[Contract Date]],2,)</f>
        <v>#VALUE!</v>
      </c>
      <c r="J359" s="20">
        <v>43711</v>
      </c>
      <c r="K359" s="47">
        <v>300</v>
      </c>
      <c r="L359" s="58"/>
      <c r="M359" s="20" t="s">
        <v>333</v>
      </c>
      <c r="N359" s="29" t="e">
        <f>WORKDAY(LotTracker[[#This Row],[Draft Deadline]],10,)</f>
        <v>#VALUE!</v>
      </c>
      <c r="O359" s="36" t="s">
        <v>1118</v>
      </c>
      <c r="P359" s="40"/>
      <c r="Q359" s="19"/>
      <c r="R359" s="29" t="e">
        <f>WORKDAY(LotTracker[[#This Row],[Draft Deadline]],10,)</f>
        <v>#VALUE!</v>
      </c>
      <c r="S359" s="36"/>
      <c r="U359" s="79" t="e">
        <f>WORKDAY(LotTracker[[#This Row],[Planned Receipt]],3,)</f>
        <v>#VALUE!</v>
      </c>
      <c r="V359" s="79"/>
      <c r="W359" s="79"/>
      <c r="X359" s="79">
        <f>WORKDAY(LotTracker[[#This Row],[RECEIVED]],1)</f>
        <v>2</v>
      </c>
      <c r="Y359" s="79"/>
      <c r="Z359" s="89"/>
      <c r="AA359" s="83" t="e">
        <f>NETWORKDAYS(LotTracker[[#This Row],[Contract Date]],LotTracker[[#This Row],[Actual]])-1</f>
        <v>#VALUE!</v>
      </c>
      <c r="AB359" s="65">
        <f>NETWORKDAYS(LotTracker[[#This Row],[Eng. Sent]],LotTracker[[#This Row],[Actual Receipt]])</f>
        <v>62</v>
      </c>
      <c r="AC359" s="65">
        <f>NETWORKDAYS(LotTracker[[#This Row],[Plat Sent]],LotTracker[[#This Row],[Actual Receipt2]])</f>
        <v>0</v>
      </c>
      <c r="AD359" s="65" t="e">
        <f>NETWORKDAYS(LotTracker[[#This Row],[Contract Date]],LotTracker[[#This Row],[Actual Submit]])-1</f>
        <v>#VALUE!</v>
      </c>
      <c r="AE359" s="65">
        <f>NETWORKDAYS(LotTracker[[#This Row],[Actual Submit]],LotTracker[[#This Row],[RECEIVED]])</f>
        <v>0</v>
      </c>
      <c r="AF359" s="65" t="e">
        <f>NETWORKDAYS(LotTracker[[#This Row],[Contract Date]],LotTracker[[#This Row],[RECEIVED]])</f>
        <v>#VALUE!</v>
      </c>
    </row>
    <row r="360" spans="1:32" s="4" customFormat="1" ht="17" hidden="1" x14ac:dyDescent="0.2">
      <c r="A360" s="34" t="s">
        <v>50</v>
      </c>
      <c r="B360" s="40" t="s">
        <v>529</v>
      </c>
      <c r="C360" s="11" t="s">
        <v>152</v>
      </c>
      <c r="D360" s="137" t="s">
        <v>86</v>
      </c>
      <c r="E360" s="4" t="s">
        <v>1117</v>
      </c>
      <c r="F360" s="11" t="s">
        <v>526</v>
      </c>
      <c r="G360" s="41" t="s">
        <v>1055</v>
      </c>
      <c r="H360" s="40" t="s">
        <v>103</v>
      </c>
      <c r="I360" s="29" t="e">
        <f>WORKDAY(LotTracker[[#This Row],[Contract Date]],2,)</f>
        <v>#VALUE!</v>
      </c>
      <c r="J360" s="20">
        <v>43711</v>
      </c>
      <c r="K360" s="47">
        <v>300</v>
      </c>
      <c r="L360" s="58"/>
      <c r="M360" s="20" t="s">
        <v>333</v>
      </c>
      <c r="N360" s="29" t="e">
        <f>WORKDAY(LotTracker[[#This Row],[Draft Deadline]],10,)</f>
        <v>#VALUE!</v>
      </c>
      <c r="O360" s="36" t="s">
        <v>1118</v>
      </c>
      <c r="P360" s="40"/>
      <c r="Q360" s="19"/>
      <c r="R360" s="29" t="e">
        <f>WORKDAY(LotTracker[[#This Row],[Draft Deadline]],10,)</f>
        <v>#VALUE!</v>
      </c>
      <c r="S360" s="36"/>
      <c r="U360" s="79" t="e">
        <f>WORKDAY(LotTracker[[#This Row],[Planned Receipt]],3,)</f>
        <v>#VALUE!</v>
      </c>
      <c r="V360" s="79"/>
      <c r="W360" s="79"/>
      <c r="X360" s="79">
        <f>WORKDAY(LotTracker[[#This Row],[RECEIVED]],1)</f>
        <v>2</v>
      </c>
      <c r="Y360" s="79"/>
      <c r="Z360" s="89"/>
      <c r="AA360" s="83" t="e">
        <f>NETWORKDAYS(LotTracker[[#This Row],[Contract Date]],LotTracker[[#This Row],[Actual]])-1</f>
        <v>#VALUE!</v>
      </c>
      <c r="AB360" s="65">
        <f>NETWORKDAYS(LotTracker[[#This Row],[Eng. Sent]],LotTracker[[#This Row],[Actual Receipt]])</f>
        <v>62</v>
      </c>
      <c r="AC360" s="65">
        <f>NETWORKDAYS(LotTracker[[#This Row],[Plat Sent]],LotTracker[[#This Row],[Actual Receipt2]])</f>
        <v>0</v>
      </c>
      <c r="AD360" s="65" t="e">
        <f>NETWORKDAYS(LotTracker[[#This Row],[Contract Date]],LotTracker[[#This Row],[Actual Submit]])-1</f>
        <v>#VALUE!</v>
      </c>
      <c r="AE360" s="65">
        <f>NETWORKDAYS(LotTracker[[#This Row],[Actual Submit]],LotTracker[[#This Row],[RECEIVED]])</f>
        <v>0</v>
      </c>
      <c r="AF360" s="65" t="e">
        <f>NETWORKDAYS(LotTracker[[#This Row],[Contract Date]],LotTracker[[#This Row],[RECEIVED]])</f>
        <v>#VALUE!</v>
      </c>
    </row>
    <row r="361" spans="1:32" s="4" customFormat="1" ht="17" hidden="1" x14ac:dyDescent="0.2">
      <c r="A361" s="34" t="s">
        <v>50</v>
      </c>
      <c r="B361" s="40" t="s">
        <v>1120</v>
      </c>
      <c r="C361" s="11" t="s">
        <v>136</v>
      </c>
      <c r="D361" s="137" t="s">
        <v>1121</v>
      </c>
      <c r="E361" s="4" t="s">
        <v>1122</v>
      </c>
      <c r="F361" s="4" t="s">
        <v>1123</v>
      </c>
      <c r="G361" s="41" t="s">
        <v>1055</v>
      </c>
      <c r="H361" s="40" t="s">
        <v>103</v>
      </c>
      <c r="I361" s="29" t="e">
        <f>WORKDAY(LotTracker[[#This Row],[Contract Date]],2,)</f>
        <v>#VALUE!</v>
      </c>
      <c r="J361" s="20">
        <v>43733</v>
      </c>
      <c r="K361" s="47">
        <v>300</v>
      </c>
      <c r="L361" s="58"/>
      <c r="M361" s="20" t="s">
        <v>333</v>
      </c>
      <c r="N361" s="29" t="e">
        <f>WORKDAY(LotTracker[[#This Row],[Draft Deadline]],10,)</f>
        <v>#VALUE!</v>
      </c>
      <c r="O361" s="36" t="s">
        <v>221</v>
      </c>
      <c r="P361" s="40"/>
      <c r="Q361" s="19"/>
      <c r="R361" s="29" t="e">
        <f>WORKDAY(LotTracker[[#This Row],[Draft Deadline]],10,)</f>
        <v>#VALUE!</v>
      </c>
      <c r="S361" s="36"/>
      <c r="U361" s="79" t="e">
        <f>WORKDAY(LotTracker[[#This Row],[Planned Receipt]],3,)</f>
        <v>#VALUE!</v>
      </c>
      <c r="V361" s="79" t="s">
        <v>1124</v>
      </c>
      <c r="W361" s="79" t="s">
        <v>310</v>
      </c>
      <c r="X361" s="79">
        <f>WORKDAY(LotTracker[[#This Row],[RECEIVED]],1)</f>
        <v>43829</v>
      </c>
      <c r="Y361" s="79"/>
      <c r="Z361" s="89"/>
      <c r="AA361" s="83" t="e">
        <f>NETWORKDAYS(LotTracker[[#This Row],[Contract Date]],LotTracker[[#This Row],[Actual]])-1</f>
        <v>#VALUE!</v>
      </c>
      <c r="AB361" s="65">
        <f>NETWORKDAYS(LotTracker[[#This Row],[Eng. Sent]],LotTracker[[#This Row],[Actual Receipt]])</f>
        <v>21</v>
      </c>
      <c r="AC361" s="65">
        <f>NETWORKDAYS(LotTracker[[#This Row],[Plat Sent]],LotTracker[[#This Row],[Actual Receipt2]])</f>
        <v>0</v>
      </c>
      <c r="AD361" s="65" t="e">
        <f>NETWORKDAYS(LotTracker[[#This Row],[Contract Date]],LotTracker[[#This Row],[Actual Submit]])-1</f>
        <v>#VALUE!</v>
      </c>
      <c r="AE361" s="65">
        <f>NETWORKDAYS(LotTracker[[#This Row],[Actual Submit]],LotTracker[[#This Row],[RECEIVED]])</f>
        <v>44</v>
      </c>
      <c r="AF361" s="65" t="e">
        <f>NETWORKDAYS(LotTracker[[#This Row],[Contract Date]],LotTracker[[#This Row],[RECEIVED]])</f>
        <v>#VALUE!</v>
      </c>
    </row>
    <row r="362" spans="1:32" s="4" customFormat="1" ht="17" hidden="1" x14ac:dyDescent="0.2">
      <c r="A362" s="34" t="s">
        <v>50</v>
      </c>
      <c r="B362" s="40" t="s">
        <v>1120</v>
      </c>
      <c r="C362" s="11" t="s">
        <v>136</v>
      </c>
      <c r="D362" s="137" t="s">
        <v>1125</v>
      </c>
      <c r="E362" s="4" t="s">
        <v>1122</v>
      </c>
      <c r="F362" s="4" t="s">
        <v>1126</v>
      </c>
      <c r="G362" s="41" t="s">
        <v>1055</v>
      </c>
      <c r="H362" s="40" t="s">
        <v>103</v>
      </c>
      <c r="I362" s="29" t="e">
        <f>WORKDAY(LotTracker[[#This Row],[Contract Date]],2,)</f>
        <v>#VALUE!</v>
      </c>
      <c r="J362" s="20">
        <v>43733</v>
      </c>
      <c r="K362" s="47">
        <v>300</v>
      </c>
      <c r="L362" s="58"/>
      <c r="M362" s="20" t="s">
        <v>333</v>
      </c>
      <c r="N362" s="29" t="e">
        <f>WORKDAY(LotTracker[[#This Row],[Draft Deadline]],10,)</f>
        <v>#VALUE!</v>
      </c>
      <c r="O362" s="36" t="s">
        <v>221</v>
      </c>
      <c r="P362" s="40"/>
      <c r="Q362" s="19"/>
      <c r="R362" s="29" t="e">
        <f>WORKDAY(LotTracker[[#This Row],[Draft Deadline]],10,)</f>
        <v>#VALUE!</v>
      </c>
      <c r="S362" s="36"/>
      <c r="U362" s="79" t="e">
        <f>WORKDAY(LotTracker[[#This Row],[Planned Receipt]],3,)</f>
        <v>#VALUE!</v>
      </c>
      <c r="V362" s="79" t="s">
        <v>1124</v>
      </c>
      <c r="W362" s="79" t="s">
        <v>310</v>
      </c>
      <c r="X362" s="79">
        <f>WORKDAY(LotTracker[[#This Row],[RECEIVED]],1)</f>
        <v>43829</v>
      </c>
      <c r="Y362" s="79"/>
      <c r="Z362" s="89"/>
      <c r="AA362" s="83" t="e">
        <f>NETWORKDAYS(LotTracker[[#This Row],[Contract Date]],LotTracker[[#This Row],[Actual]])-1</f>
        <v>#VALUE!</v>
      </c>
      <c r="AB362" s="65">
        <f>NETWORKDAYS(LotTracker[[#This Row],[Eng. Sent]],LotTracker[[#This Row],[Actual Receipt]])</f>
        <v>21</v>
      </c>
      <c r="AC362" s="65">
        <f>NETWORKDAYS(LotTracker[[#This Row],[Plat Sent]],LotTracker[[#This Row],[Actual Receipt2]])</f>
        <v>0</v>
      </c>
      <c r="AD362" s="65" t="e">
        <f>NETWORKDAYS(LotTracker[[#This Row],[Contract Date]],LotTracker[[#This Row],[Actual Submit]])-1</f>
        <v>#VALUE!</v>
      </c>
      <c r="AE362" s="65">
        <f>NETWORKDAYS(LotTracker[[#This Row],[Actual Submit]],LotTracker[[#This Row],[RECEIVED]])</f>
        <v>44</v>
      </c>
      <c r="AF362" s="65" t="e">
        <f>NETWORKDAYS(LotTracker[[#This Row],[Contract Date]],LotTracker[[#This Row],[RECEIVED]])</f>
        <v>#VALUE!</v>
      </c>
    </row>
    <row r="363" spans="1:32" s="4" customFormat="1" ht="17" hidden="1" x14ac:dyDescent="0.2">
      <c r="A363" s="34" t="s">
        <v>50</v>
      </c>
      <c r="B363" s="40" t="s">
        <v>1120</v>
      </c>
      <c r="C363" s="11" t="s">
        <v>136</v>
      </c>
      <c r="D363" s="137" t="s">
        <v>1127</v>
      </c>
      <c r="E363" s="4" t="s">
        <v>1122</v>
      </c>
      <c r="F363" s="4" t="s">
        <v>1128</v>
      </c>
      <c r="G363" s="41" t="s">
        <v>1055</v>
      </c>
      <c r="H363" s="40" t="s">
        <v>103</v>
      </c>
      <c r="I363" s="29" t="e">
        <f>WORKDAY(LotTracker[[#This Row],[Contract Date]],2,)</f>
        <v>#VALUE!</v>
      </c>
      <c r="J363" s="20">
        <v>43733</v>
      </c>
      <c r="K363" s="47">
        <v>300</v>
      </c>
      <c r="L363" s="58"/>
      <c r="M363" s="20" t="s">
        <v>333</v>
      </c>
      <c r="N363" s="29" t="e">
        <f>WORKDAY(LotTracker[[#This Row],[Draft Deadline]],10,)</f>
        <v>#VALUE!</v>
      </c>
      <c r="O363" s="36" t="s">
        <v>221</v>
      </c>
      <c r="P363" s="40"/>
      <c r="Q363" s="19"/>
      <c r="R363" s="29" t="e">
        <f>WORKDAY(LotTracker[[#This Row],[Draft Deadline]],10,)</f>
        <v>#VALUE!</v>
      </c>
      <c r="S363" s="36"/>
      <c r="U363" s="79" t="e">
        <f>WORKDAY(LotTracker[[#This Row],[Planned Receipt]],3,)</f>
        <v>#VALUE!</v>
      </c>
      <c r="V363" s="79" t="s">
        <v>1124</v>
      </c>
      <c r="W363" s="79" t="s">
        <v>310</v>
      </c>
      <c r="X363" s="79">
        <f>WORKDAY(LotTracker[[#This Row],[RECEIVED]],1)</f>
        <v>43829</v>
      </c>
      <c r="Y363" s="79"/>
      <c r="Z363" s="86"/>
      <c r="AA363" s="65" t="e">
        <f>NETWORKDAYS(LotTracker[[#This Row],[Contract Date]],LotTracker[[#This Row],[Actual]])-1</f>
        <v>#VALUE!</v>
      </c>
      <c r="AB363" s="65">
        <f>NETWORKDAYS(LotTracker[[#This Row],[Eng. Sent]],LotTracker[[#This Row],[Actual Receipt]])</f>
        <v>21</v>
      </c>
      <c r="AC363" s="65">
        <f>NETWORKDAYS(LotTracker[[#This Row],[Plat Sent]],LotTracker[[#This Row],[Actual Receipt2]])</f>
        <v>0</v>
      </c>
      <c r="AD363" s="65" t="e">
        <f>NETWORKDAYS(LotTracker[[#This Row],[Contract Date]],LotTracker[[#This Row],[Actual Submit]])-1</f>
        <v>#VALUE!</v>
      </c>
      <c r="AE363" s="65">
        <f>NETWORKDAYS(LotTracker[[#This Row],[Actual Submit]],LotTracker[[#This Row],[RECEIVED]])</f>
        <v>44</v>
      </c>
      <c r="AF363" s="65" t="e">
        <f>NETWORKDAYS(LotTracker[[#This Row],[Contract Date]],LotTracker[[#This Row],[RECEIVED]])</f>
        <v>#VALUE!</v>
      </c>
    </row>
    <row r="364" spans="1:32" s="4" customFormat="1" ht="17" hidden="1" x14ac:dyDescent="0.2">
      <c r="A364" s="34" t="s">
        <v>50</v>
      </c>
      <c r="B364" s="40" t="s">
        <v>123</v>
      </c>
      <c r="C364" s="11" t="s">
        <v>152</v>
      </c>
      <c r="D364" s="137" t="s">
        <v>168</v>
      </c>
      <c r="E364" s="4" t="s">
        <v>520</v>
      </c>
      <c r="F364" s="4" t="s">
        <v>66</v>
      </c>
      <c r="G364" s="41" t="s">
        <v>1055</v>
      </c>
      <c r="H364" s="40" t="s">
        <v>109</v>
      </c>
      <c r="I364" s="29" t="e">
        <f>WORKDAY(LotTracker[[#This Row],[Contract Date]],2,)</f>
        <v>#VALUE!</v>
      </c>
      <c r="J364" s="20">
        <v>43754</v>
      </c>
      <c r="K364" s="47">
        <v>120</v>
      </c>
      <c r="L364" s="58"/>
      <c r="M364" s="20" t="s">
        <v>361</v>
      </c>
      <c r="N364" s="29" t="e">
        <f>WORKDAY(LotTracker[[#This Row],[Draft Deadline]],10,)</f>
        <v>#VALUE!</v>
      </c>
      <c r="O364" s="36" t="s">
        <v>235</v>
      </c>
      <c r="P364" s="40"/>
      <c r="Q364" s="19"/>
      <c r="R364" s="29" t="e">
        <f>WORKDAY(LotTracker[[#This Row],[Draft Deadline]],10,)</f>
        <v>#VALUE!</v>
      </c>
      <c r="S364" s="36"/>
      <c r="U364" s="79" t="e">
        <f>WORKDAY(LotTracker[[#This Row],[Planned Receipt]],3,)</f>
        <v>#VALUE!</v>
      </c>
      <c r="V364" s="79" t="s">
        <v>235</v>
      </c>
      <c r="W364" s="79" t="s">
        <v>157</v>
      </c>
      <c r="X364" s="79">
        <f>WORKDAY(LotTracker[[#This Row],[RECEIVED]],1)</f>
        <v>43794</v>
      </c>
      <c r="Y364" s="79"/>
      <c r="Z364" s="89"/>
      <c r="AA364" s="83" t="e">
        <f>NETWORKDAYS(LotTracker[[#This Row],[Contract Date]],LotTracker[[#This Row],[Actual]])-1</f>
        <v>#VALUE!</v>
      </c>
      <c r="AB364" s="65">
        <f>NETWORKDAYS(LotTracker[[#This Row],[Eng. Sent]],LotTracker[[#This Row],[Actual Receipt]])</f>
        <v>4</v>
      </c>
      <c r="AC364" s="65">
        <f>NETWORKDAYS(LotTracker[[#This Row],[Plat Sent]],LotTracker[[#This Row],[Actual Receipt2]])</f>
        <v>0</v>
      </c>
      <c r="AD364" s="65" t="e">
        <f>NETWORKDAYS(LotTracker[[#This Row],[Contract Date]],LotTracker[[#This Row],[Actual Submit]])-1</f>
        <v>#VALUE!</v>
      </c>
      <c r="AE364" s="65">
        <f>NETWORKDAYS(LotTracker[[#This Row],[Actual Submit]],LotTracker[[#This Row],[RECEIVED]])</f>
        <v>24</v>
      </c>
      <c r="AF364" s="65" t="e">
        <f>NETWORKDAYS(LotTracker[[#This Row],[Contract Date]],LotTracker[[#This Row],[RECEIVED]])</f>
        <v>#VALUE!</v>
      </c>
    </row>
    <row r="365" spans="1:32" s="4" customFormat="1" ht="17" hidden="1" x14ac:dyDescent="0.2">
      <c r="A365" s="34" t="s">
        <v>50</v>
      </c>
      <c r="B365" s="40" t="s">
        <v>123</v>
      </c>
      <c r="C365" s="11" t="s">
        <v>152</v>
      </c>
      <c r="D365" s="137" t="s">
        <v>417</v>
      </c>
      <c r="E365" s="4" t="s">
        <v>520</v>
      </c>
      <c r="F365" s="4" t="s">
        <v>66</v>
      </c>
      <c r="G365" s="41" t="s">
        <v>1055</v>
      </c>
      <c r="H365" s="40" t="s">
        <v>109</v>
      </c>
      <c r="I365" s="29" t="e">
        <f>WORKDAY(LotTracker[[#This Row],[Contract Date]],2,)</f>
        <v>#VALUE!</v>
      </c>
      <c r="J365" s="20">
        <v>43755</v>
      </c>
      <c r="K365" s="47">
        <v>45</v>
      </c>
      <c r="L365" s="58"/>
      <c r="M365" s="20" t="s">
        <v>361</v>
      </c>
      <c r="N365" s="29" t="e">
        <f>WORKDAY(LotTracker[[#This Row],[Draft Deadline]],10,)</f>
        <v>#VALUE!</v>
      </c>
      <c r="O365" s="36" t="s">
        <v>236</v>
      </c>
      <c r="P365" s="40"/>
      <c r="Q365" s="19"/>
      <c r="R365" s="29" t="e">
        <f>WORKDAY(LotTracker[[#This Row],[Draft Deadline]],10,)</f>
        <v>#VALUE!</v>
      </c>
      <c r="S365" s="36"/>
      <c r="U365" s="79" t="e">
        <f>WORKDAY(LotTracker[[#This Row],[Planned Receipt]],3,)</f>
        <v>#VALUE!</v>
      </c>
      <c r="V365" s="79" t="s">
        <v>221</v>
      </c>
      <c r="W365" s="79" t="s">
        <v>157</v>
      </c>
      <c r="X365" s="79">
        <f>WORKDAY(LotTracker[[#This Row],[RECEIVED]],1)</f>
        <v>43794</v>
      </c>
      <c r="Y365" s="79"/>
      <c r="Z365" s="89"/>
      <c r="AA365" s="83" t="e">
        <f>NETWORKDAYS(LotTracker[[#This Row],[Contract Date]],LotTracker[[#This Row],[Actual]])-1</f>
        <v>#VALUE!</v>
      </c>
      <c r="AB365" s="65">
        <f>NETWORKDAYS(LotTracker[[#This Row],[Eng. Sent]],LotTracker[[#This Row],[Actual Receipt]])</f>
        <v>5</v>
      </c>
      <c r="AC365" s="65">
        <f>NETWORKDAYS(LotTracker[[#This Row],[Plat Sent]],LotTracker[[#This Row],[Actual Receipt2]])</f>
        <v>0</v>
      </c>
      <c r="AD365" s="65" t="e">
        <f>NETWORKDAYS(LotTracker[[#This Row],[Contract Date]],LotTracker[[#This Row],[Actual Submit]])-1</f>
        <v>#VALUE!</v>
      </c>
      <c r="AE365" s="65">
        <f>NETWORKDAYS(LotTracker[[#This Row],[Actual Submit]],LotTracker[[#This Row],[RECEIVED]])</f>
        <v>22</v>
      </c>
      <c r="AF365" s="65" t="e">
        <f>NETWORKDAYS(LotTracker[[#This Row],[Contract Date]],LotTracker[[#This Row],[RECEIVED]])</f>
        <v>#VALUE!</v>
      </c>
    </row>
    <row r="366" spans="1:32" s="4" customFormat="1" ht="17" hidden="1" x14ac:dyDescent="0.2">
      <c r="A366" s="34" t="s">
        <v>50</v>
      </c>
      <c r="B366" s="40" t="s">
        <v>364</v>
      </c>
      <c r="C366" s="11"/>
      <c r="D366" s="137" t="s">
        <v>1129</v>
      </c>
      <c r="E366" s="4" t="s">
        <v>261</v>
      </c>
      <c r="F366" s="4" t="s">
        <v>75</v>
      </c>
      <c r="G366" s="41" t="s">
        <v>1055</v>
      </c>
      <c r="H366" s="40" t="s">
        <v>109</v>
      </c>
      <c r="I366" s="29" t="e">
        <f>WORKDAY(LotTracker[[#This Row],[Contract Date]],2,)</f>
        <v>#VALUE!</v>
      </c>
      <c r="J366" s="20">
        <v>43756</v>
      </c>
      <c r="K366" s="47">
        <v>420</v>
      </c>
      <c r="L366" s="58"/>
      <c r="M366" s="20" t="s">
        <v>235</v>
      </c>
      <c r="N366" s="29" t="e">
        <f>WORKDAY(LotTracker[[#This Row],[Draft Deadline]],10,)</f>
        <v>#VALUE!</v>
      </c>
      <c r="O366" s="36" t="s">
        <v>336</v>
      </c>
      <c r="P366" s="40"/>
      <c r="Q366" s="19"/>
      <c r="R366" s="29" t="e">
        <f>WORKDAY(LotTracker[[#This Row],[Draft Deadline]],10,)</f>
        <v>#VALUE!</v>
      </c>
      <c r="S366" s="36"/>
      <c r="U366" s="79" t="e">
        <f>WORKDAY(LotTracker[[#This Row],[Planned Receipt]],3,)</f>
        <v>#VALUE!</v>
      </c>
      <c r="V366" s="79" t="s">
        <v>249</v>
      </c>
      <c r="W366" s="79" t="s">
        <v>383</v>
      </c>
      <c r="X366" s="79">
        <f>WORKDAY(LotTracker[[#This Row],[RECEIVED]],1)</f>
        <v>43860</v>
      </c>
      <c r="Y366" s="79"/>
      <c r="Z366" s="89"/>
      <c r="AA366" s="83" t="e">
        <f>NETWORKDAYS(LotTracker[[#This Row],[Contract Date]],LotTracker[[#This Row],[Actual]])-1</f>
        <v>#VALUE!</v>
      </c>
      <c r="AB366" s="65">
        <f>NETWORKDAYS(LotTracker[[#This Row],[Eng. Sent]],LotTracker[[#This Row],[Actual Receipt]])</f>
        <v>17</v>
      </c>
      <c r="AC366" s="65">
        <f>NETWORKDAYS(LotTracker[[#This Row],[Plat Sent]],LotTracker[[#This Row],[Actual Receipt2]])</f>
        <v>0</v>
      </c>
      <c r="AD366" s="65" t="e">
        <f>NETWORKDAYS(LotTracker[[#This Row],[Contract Date]],LotTracker[[#This Row],[Actual Submit]])-1</f>
        <v>#VALUE!</v>
      </c>
      <c r="AE366" s="65">
        <f>NETWORKDAYS(LotTracker[[#This Row],[Actual Submit]],LotTracker[[#This Row],[RECEIVED]])</f>
        <v>55</v>
      </c>
      <c r="AF366" s="65" t="e">
        <f>NETWORKDAYS(LotTracker[[#This Row],[Contract Date]],LotTracker[[#This Row],[RECEIVED]])</f>
        <v>#VALUE!</v>
      </c>
    </row>
    <row r="367" spans="1:32" s="4" customFormat="1" ht="17" hidden="1" x14ac:dyDescent="0.2">
      <c r="A367" s="34" t="s">
        <v>50</v>
      </c>
      <c r="B367" s="40" t="s">
        <v>123</v>
      </c>
      <c r="C367" s="11" t="s">
        <v>144</v>
      </c>
      <c r="D367" s="137" t="s">
        <v>136</v>
      </c>
      <c r="E367" s="4" t="s">
        <v>126</v>
      </c>
      <c r="F367" s="4" t="s">
        <v>75</v>
      </c>
      <c r="G367" s="41" t="s">
        <v>1055</v>
      </c>
      <c r="H367" s="40" t="s">
        <v>109</v>
      </c>
      <c r="I367" s="29" t="e">
        <f>WORKDAY(LotTracker[[#This Row],[Contract Date]],2,)</f>
        <v>#VALUE!</v>
      </c>
      <c r="J367" s="20">
        <v>43845</v>
      </c>
      <c r="K367" s="47">
        <v>120</v>
      </c>
      <c r="L367" s="58"/>
      <c r="M367" s="20" t="s">
        <v>292</v>
      </c>
      <c r="N367" s="29" t="e">
        <f>WORKDAY(LotTracker[[#This Row],[Draft Deadline]],10,)</f>
        <v>#VALUE!</v>
      </c>
      <c r="O367" s="36" t="s">
        <v>383</v>
      </c>
      <c r="P367" s="40"/>
      <c r="Q367" s="19"/>
      <c r="R367" s="29" t="e">
        <f>WORKDAY(LotTracker[[#This Row],[Draft Deadline]],10,)</f>
        <v>#VALUE!</v>
      </c>
      <c r="S367" s="36"/>
      <c r="U367" s="79" t="e">
        <f>WORKDAY(LotTracker[[#This Row],[Planned Receipt]],3,)</f>
        <v>#VALUE!</v>
      </c>
      <c r="V367" s="79" t="s">
        <v>384</v>
      </c>
      <c r="W367" s="79" t="s">
        <v>385</v>
      </c>
      <c r="X367" s="79">
        <f>WORKDAY(LotTracker[[#This Row],[RECEIVED]],1)</f>
        <v>43900</v>
      </c>
      <c r="Y367" s="79"/>
      <c r="Z367" s="89"/>
      <c r="AA367" s="83" t="e">
        <f>NETWORKDAYS(LotTracker[[#This Row],[Contract Date]],LotTracker[[#This Row],[Actual]])-1</f>
        <v>#VALUE!</v>
      </c>
      <c r="AB367" s="65">
        <f>NETWORKDAYS(LotTracker[[#This Row],[Eng. Sent]],LotTracker[[#This Row],[Actual Receipt]])</f>
        <v>3</v>
      </c>
      <c r="AC367" s="65">
        <f>NETWORKDAYS(LotTracker[[#This Row],[Plat Sent]],LotTracker[[#This Row],[Actual Receipt2]])</f>
        <v>0</v>
      </c>
      <c r="AD367" s="65" t="e">
        <f>NETWORKDAYS(LotTracker[[#This Row],[Contract Date]],LotTracker[[#This Row],[Actual Submit]])-1</f>
        <v>#VALUE!</v>
      </c>
      <c r="AE367" s="65">
        <f>NETWORKDAYS(LotTracker[[#This Row],[Actual Submit]],LotTracker[[#This Row],[RECEIVED]])</f>
        <v>24</v>
      </c>
      <c r="AF367" s="65" t="e">
        <f>NETWORKDAYS(LotTracker[[#This Row],[Contract Date]],LotTracker[[#This Row],[RECEIVED]])</f>
        <v>#VALUE!</v>
      </c>
    </row>
    <row r="368" spans="1:32" s="4" customFormat="1" ht="17" hidden="1" x14ac:dyDescent="0.2">
      <c r="A368" s="34" t="s">
        <v>50</v>
      </c>
      <c r="B368" s="40" t="s">
        <v>1120</v>
      </c>
      <c r="C368" s="11" t="s">
        <v>425</v>
      </c>
      <c r="D368" s="137" t="s">
        <v>237</v>
      </c>
      <c r="E368" s="4" t="s">
        <v>113</v>
      </c>
      <c r="F368" s="4" t="s">
        <v>1130</v>
      </c>
      <c r="G368" s="41" t="s">
        <v>1055</v>
      </c>
      <c r="H368" s="40" t="s">
        <v>103</v>
      </c>
      <c r="I368" s="29" t="e">
        <f>WORKDAY(LotTracker[[#This Row],[Contract Date]],2,)</f>
        <v>#VALUE!</v>
      </c>
      <c r="J368" s="20">
        <v>43845</v>
      </c>
      <c r="K368" s="47">
        <v>260</v>
      </c>
      <c r="L368" s="58"/>
      <c r="M368" s="20" t="s">
        <v>384</v>
      </c>
      <c r="N368" s="29" t="e">
        <f>WORKDAY(LotTracker[[#This Row],[Draft Deadline]],10,)</f>
        <v>#VALUE!</v>
      </c>
      <c r="O368" s="37" t="s">
        <v>142</v>
      </c>
      <c r="P368" s="52"/>
      <c r="Q368" s="20"/>
      <c r="R368" s="29" t="e">
        <f>WORKDAY(LotTracker[[#This Row],[Draft Deadline]],10,)</f>
        <v>#VALUE!</v>
      </c>
      <c r="S368" s="37"/>
      <c r="T368" s="15"/>
      <c r="U368" s="79" t="e">
        <f>WORKDAY(LotTracker[[#This Row],[Planned Receipt]],3,)</f>
        <v>#VALUE!</v>
      </c>
      <c r="V368" s="79"/>
      <c r="W368" s="79"/>
      <c r="X368" s="79">
        <f>WORKDAY(LotTracker[[#This Row],[RECEIVED]],1)</f>
        <v>2</v>
      </c>
      <c r="Y368" s="79"/>
      <c r="Z368" s="89"/>
      <c r="AA368" s="83" t="e">
        <f>NETWORKDAYS(LotTracker[[#This Row],[Contract Date]],LotTracker[[#This Row],[Actual]])-1</f>
        <v>#VALUE!</v>
      </c>
      <c r="AB368" s="65">
        <f>NETWORKDAYS(LotTracker[[#This Row],[Eng. Sent]],LotTracker[[#This Row],[Actual Receipt]])</f>
        <v>13</v>
      </c>
      <c r="AC368" s="65">
        <f>NETWORKDAYS(LotTracker[[#This Row],[Plat Sent]],LotTracker[[#This Row],[Actual Receipt2]])</f>
        <v>0</v>
      </c>
      <c r="AD368" s="65" t="e">
        <f>NETWORKDAYS(LotTracker[[#This Row],[Contract Date]],LotTracker[[#This Row],[Actual Submit]])-1</f>
        <v>#VALUE!</v>
      </c>
      <c r="AE368" s="65">
        <f>NETWORKDAYS(LotTracker[[#This Row],[Actual Submit]],LotTracker[[#This Row],[RECEIVED]])</f>
        <v>0</v>
      </c>
      <c r="AF368" s="65" t="e">
        <f>NETWORKDAYS(LotTracker[[#This Row],[Contract Date]],LotTracker[[#This Row],[RECEIVED]])</f>
        <v>#VALUE!</v>
      </c>
    </row>
    <row r="369" spans="1:32" s="4" customFormat="1" ht="17" hidden="1" x14ac:dyDescent="0.2">
      <c r="A369" s="80" t="s">
        <v>50</v>
      </c>
      <c r="B369" s="40" t="s">
        <v>1120</v>
      </c>
      <c r="C369" s="11" t="s">
        <v>425</v>
      </c>
      <c r="D369" s="137" t="s">
        <v>1131</v>
      </c>
      <c r="E369" s="4" t="s">
        <v>121</v>
      </c>
      <c r="F369" s="4" t="s">
        <v>227</v>
      </c>
      <c r="G369" s="41" t="s">
        <v>1055</v>
      </c>
      <c r="H369" s="40" t="s">
        <v>103</v>
      </c>
      <c r="I369" s="29" t="e">
        <f>WORKDAY(LotTracker[[#This Row],[Contract Date]],2,)</f>
        <v>#VALUE!</v>
      </c>
      <c r="J369" s="20">
        <v>43848</v>
      </c>
      <c r="K369" s="47">
        <v>260</v>
      </c>
      <c r="L369" s="58"/>
      <c r="M369" s="20" t="s">
        <v>384</v>
      </c>
      <c r="N369" s="29" t="e">
        <f>WORKDAY(LotTracker[[#This Row],[Draft Deadline]],10,)</f>
        <v>#VALUE!</v>
      </c>
      <c r="O369" s="37" t="s">
        <v>142</v>
      </c>
      <c r="P369" s="52"/>
      <c r="Q369" s="20"/>
      <c r="R369" s="29" t="e">
        <f>WORKDAY(LotTracker[[#This Row],[Draft Deadline]],10,)</f>
        <v>#VALUE!</v>
      </c>
      <c r="S369" s="37"/>
      <c r="T369" s="15"/>
      <c r="U369" s="79" t="e">
        <f>WORKDAY(LotTracker[[#This Row],[Planned Receipt]],3,)</f>
        <v>#VALUE!</v>
      </c>
      <c r="V369" s="79"/>
      <c r="W369" s="79"/>
      <c r="X369" s="79">
        <f>WORKDAY(LotTracker[[#This Row],[RECEIVED]],1)</f>
        <v>2</v>
      </c>
      <c r="Y369" s="79"/>
      <c r="Z369" s="89"/>
      <c r="AA369" s="83" t="e">
        <f>NETWORKDAYS(LotTracker[[#This Row],[Contract Date]],LotTracker[[#This Row],[Actual]])-1</f>
        <v>#VALUE!</v>
      </c>
      <c r="AB369" s="65">
        <f>NETWORKDAYS(LotTracker[[#This Row],[Eng. Sent]],LotTracker[[#This Row],[Actual Receipt]])</f>
        <v>13</v>
      </c>
      <c r="AC369" s="65">
        <f>NETWORKDAYS(LotTracker[[#This Row],[Plat Sent]],LotTracker[[#This Row],[Actual Receipt2]])</f>
        <v>0</v>
      </c>
      <c r="AD369" s="65" t="e">
        <f>NETWORKDAYS(LotTracker[[#This Row],[Contract Date]],LotTracker[[#This Row],[Actual Submit]])-1</f>
        <v>#VALUE!</v>
      </c>
      <c r="AE369" s="65">
        <f>NETWORKDAYS(LotTracker[[#This Row],[Actual Submit]],LotTracker[[#This Row],[RECEIVED]])</f>
        <v>0</v>
      </c>
      <c r="AF369" s="65" t="e">
        <f>NETWORKDAYS(LotTracker[[#This Row],[Contract Date]],LotTracker[[#This Row],[RECEIVED]])</f>
        <v>#VALUE!</v>
      </c>
    </row>
    <row r="370" spans="1:32" s="4" customFormat="1" ht="17" hidden="1" x14ac:dyDescent="0.2">
      <c r="A370" s="80" t="s">
        <v>50</v>
      </c>
      <c r="B370" s="40" t="s">
        <v>1120</v>
      </c>
      <c r="C370" s="11" t="s">
        <v>425</v>
      </c>
      <c r="D370" s="137" t="s">
        <v>1132</v>
      </c>
      <c r="E370" s="4" t="s">
        <v>121</v>
      </c>
      <c r="F370" s="4" t="s">
        <v>1080</v>
      </c>
      <c r="G370" s="41" t="s">
        <v>1055</v>
      </c>
      <c r="H370" s="40" t="s">
        <v>103</v>
      </c>
      <c r="I370" s="29" t="e">
        <f>WORKDAY(LotTracker[[#This Row],[Contract Date]],2,)</f>
        <v>#VALUE!</v>
      </c>
      <c r="J370" s="20">
        <v>43850</v>
      </c>
      <c r="K370" s="47">
        <v>240</v>
      </c>
      <c r="L370" s="58"/>
      <c r="M370" s="20" t="s">
        <v>384</v>
      </c>
      <c r="N370" s="29" t="e">
        <f>WORKDAY(LotTracker[[#This Row],[Draft Deadline]],10,)</f>
        <v>#VALUE!</v>
      </c>
      <c r="O370" s="37" t="s">
        <v>142</v>
      </c>
      <c r="P370" s="52"/>
      <c r="Q370" s="20"/>
      <c r="R370" s="29" t="e">
        <f>WORKDAY(LotTracker[[#This Row],[Draft Deadline]],10,)</f>
        <v>#VALUE!</v>
      </c>
      <c r="S370" s="37"/>
      <c r="T370" s="15"/>
      <c r="U370" s="79" t="e">
        <f>WORKDAY(LotTracker[[#This Row],[Planned Receipt]],3,)</f>
        <v>#VALUE!</v>
      </c>
      <c r="V370" s="79"/>
      <c r="W370" s="79"/>
      <c r="X370" s="79">
        <f>WORKDAY(LotTracker[[#This Row],[RECEIVED]],1)</f>
        <v>2</v>
      </c>
      <c r="Y370" s="79"/>
      <c r="Z370" s="89"/>
      <c r="AA370" s="83" t="e">
        <f>NETWORKDAYS(LotTracker[[#This Row],[Contract Date]],LotTracker[[#This Row],[Actual]])-1</f>
        <v>#VALUE!</v>
      </c>
      <c r="AB370" s="65">
        <f>NETWORKDAYS(LotTracker[[#This Row],[Eng. Sent]],LotTracker[[#This Row],[Actual Receipt]])</f>
        <v>13</v>
      </c>
      <c r="AC370" s="65">
        <f>NETWORKDAYS(LotTracker[[#This Row],[Plat Sent]],LotTracker[[#This Row],[Actual Receipt2]])</f>
        <v>0</v>
      </c>
      <c r="AD370" s="65" t="e">
        <f>NETWORKDAYS(LotTracker[[#This Row],[Contract Date]],LotTracker[[#This Row],[Actual Submit]])-1</f>
        <v>#VALUE!</v>
      </c>
      <c r="AE370" s="65">
        <f>NETWORKDAYS(LotTracker[[#This Row],[Actual Submit]],LotTracker[[#This Row],[RECEIVED]])</f>
        <v>0</v>
      </c>
      <c r="AF370" s="65" t="e">
        <f>NETWORKDAYS(LotTracker[[#This Row],[Contract Date]],LotTracker[[#This Row],[RECEIVED]])</f>
        <v>#VALUE!</v>
      </c>
    </row>
    <row r="371" spans="1:32" s="4" customFormat="1" ht="17" hidden="1" x14ac:dyDescent="0.2">
      <c r="A371" s="80" t="s">
        <v>50</v>
      </c>
      <c r="B371" s="40" t="s">
        <v>1120</v>
      </c>
      <c r="C371" s="11" t="s">
        <v>425</v>
      </c>
      <c r="D371" s="137" t="s">
        <v>1004</v>
      </c>
      <c r="E371" s="4" t="s">
        <v>113</v>
      </c>
      <c r="F371" s="4" t="s">
        <v>1116</v>
      </c>
      <c r="G371" s="41" t="s">
        <v>1055</v>
      </c>
      <c r="H371" s="40" t="s">
        <v>103</v>
      </c>
      <c r="I371" s="29" t="e">
        <f>WORKDAY(LotTracker[[#This Row],[Contract Date]],2,)</f>
        <v>#VALUE!</v>
      </c>
      <c r="J371" s="20">
        <v>43866</v>
      </c>
      <c r="K371" s="47">
        <v>260</v>
      </c>
      <c r="L371" s="58"/>
      <c r="M371" s="20" t="s">
        <v>384</v>
      </c>
      <c r="N371" s="29" t="e">
        <f>WORKDAY(LotTracker[[#This Row],[Draft Deadline]],10,)</f>
        <v>#VALUE!</v>
      </c>
      <c r="O371" s="37" t="s">
        <v>142</v>
      </c>
      <c r="P371" s="52"/>
      <c r="Q371" s="20"/>
      <c r="R371" s="29" t="e">
        <f>WORKDAY(LotTracker[[#This Row],[Draft Deadline]],10,)</f>
        <v>#VALUE!</v>
      </c>
      <c r="S371" s="37"/>
      <c r="T371" s="15"/>
      <c r="U371" s="79" t="e">
        <f>WORKDAY(LotTracker[[#This Row],[Planned Receipt]],3,)</f>
        <v>#VALUE!</v>
      </c>
      <c r="V371" s="79"/>
      <c r="W371" s="79"/>
      <c r="X371" s="79">
        <f>WORKDAY(LotTracker[[#This Row],[RECEIVED]],1)</f>
        <v>2</v>
      </c>
      <c r="Y371" s="79"/>
      <c r="Z371" s="89"/>
      <c r="AA371" s="83" t="e">
        <f>NETWORKDAYS(LotTracker[[#This Row],[Contract Date]],LotTracker[[#This Row],[Actual]])-1</f>
        <v>#VALUE!</v>
      </c>
      <c r="AB371" s="65">
        <f>NETWORKDAYS(LotTracker[[#This Row],[Eng. Sent]],LotTracker[[#This Row],[Actual Receipt]])</f>
        <v>13</v>
      </c>
      <c r="AC371" s="65">
        <f>NETWORKDAYS(LotTracker[[#This Row],[Plat Sent]],LotTracker[[#This Row],[Actual Receipt2]])</f>
        <v>0</v>
      </c>
      <c r="AD371" s="65" t="e">
        <f>NETWORKDAYS(LotTracker[[#This Row],[Contract Date]],LotTracker[[#This Row],[Actual Submit]])-1</f>
        <v>#VALUE!</v>
      </c>
      <c r="AE371" s="65">
        <f>NETWORKDAYS(LotTracker[[#This Row],[Actual Submit]],LotTracker[[#This Row],[RECEIVED]])</f>
        <v>0</v>
      </c>
      <c r="AF371" s="65" t="e">
        <f>NETWORKDAYS(LotTracker[[#This Row],[Contract Date]],LotTracker[[#This Row],[RECEIVED]])</f>
        <v>#VALUE!</v>
      </c>
    </row>
    <row r="372" spans="1:32" s="4" customFormat="1" ht="17" hidden="1" x14ac:dyDescent="0.2">
      <c r="A372" s="80" t="s">
        <v>50</v>
      </c>
      <c r="B372" s="40" t="s">
        <v>1120</v>
      </c>
      <c r="C372" s="11" t="s">
        <v>425</v>
      </c>
      <c r="D372" s="137" t="s">
        <v>704</v>
      </c>
      <c r="E372" s="4" t="s">
        <v>113</v>
      </c>
      <c r="F372" s="4" t="s">
        <v>1133</v>
      </c>
      <c r="G372" s="41" t="s">
        <v>1055</v>
      </c>
      <c r="H372" s="40" t="s">
        <v>103</v>
      </c>
      <c r="I372" s="29" t="e">
        <f>WORKDAY(LotTracker[[#This Row],[Contract Date]],2,)</f>
        <v>#VALUE!</v>
      </c>
      <c r="J372" s="20">
        <v>43866</v>
      </c>
      <c r="K372" s="47">
        <v>260</v>
      </c>
      <c r="L372" s="58"/>
      <c r="M372" s="20" t="s">
        <v>384</v>
      </c>
      <c r="N372" s="29" t="e">
        <f>WORKDAY(LotTracker[[#This Row],[Draft Deadline]],10,)</f>
        <v>#VALUE!</v>
      </c>
      <c r="O372" s="37" t="s">
        <v>142</v>
      </c>
      <c r="P372" s="52"/>
      <c r="Q372" s="20"/>
      <c r="R372" s="29" t="e">
        <f>WORKDAY(LotTracker[[#This Row],[Draft Deadline]],10,)</f>
        <v>#VALUE!</v>
      </c>
      <c r="S372" s="37"/>
      <c r="T372" s="15"/>
      <c r="U372" s="79" t="e">
        <f>WORKDAY(LotTracker[[#This Row],[Planned Receipt]],3,)</f>
        <v>#VALUE!</v>
      </c>
      <c r="V372" s="79"/>
      <c r="W372" s="79"/>
      <c r="X372" s="79">
        <f>WORKDAY(LotTracker[[#This Row],[RECEIVED]],1)</f>
        <v>2</v>
      </c>
      <c r="Y372" s="79"/>
      <c r="Z372" s="89"/>
      <c r="AA372" s="83" t="e">
        <f>NETWORKDAYS(LotTracker[[#This Row],[Contract Date]],LotTracker[[#This Row],[Actual]])-1</f>
        <v>#VALUE!</v>
      </c>
      <c r="AB372" s="65">
        <f>NETWORKDAYS(LotTracker[[#This Row],[Eng. Sent]],LotTracker[[#This Row],[Actual Receipt]])</f>
        <v>13</v>
      </c>
      <c r="AC372" s="65">
        <f>NETWORKDAYS(LotTracker[[#This Row],[Plat Sent]],LotTracker[[#This Row],[Actual Receipt2]])</f>
        <v>0</v>
      </c>
      <c r="AD372" s="65" t="e">
        <f>NETWORKDAYS(LotTracker[[#This Row],[Contract Date]],LotTracker[[#This Row],[Actual Submit]])-1</f>
        <v>#VALUE!</v>
      </c>
      <c r="AE372" s="65">
        <f>NETWORKDAYS(LotTracker[[#This Row],[Actual Submit]],LotTracker[[#This Row],[RECEIVED]])</f>
        <v>0</v>
      </c>
      <c r="AF372" s="65" t="e">
        <f>NETWORKDAYS(LotTracker[[#This Row],[Contract Date]],LotTracker[[#This Row],[RECEIVED]])</f>
        <v>#VALUE!</v>
      </c>
    </row>
    <row r="373" spans="1:32" s="4" customFormat="1" ht="17" hidden="1" x14ac:dyDescent="0.2">
      <c r="A373" s="80" t="s">
        <v>50</v>
      </c>
      <c r="B373" s="40" t="s">
        <v>1120</v>
      </c>
      <c r="C373" s="11" t="s">
        <v>425</v>
      </c>
      <c r="D373" s="137" t="s">
        <v>896</v>
      </c>
      <c r="E373" s="4" t="s">
        <v>113</v>
      </c>
      <c r="F373" s="4" t="s">
        <v>1078</v>
      </c>
      <c r="G373" s="41" t="s">
        <v>1055</v>
      </c>
      <c r="H373" s="40" t="s">
        <v>103</v>
      </c>
      <c r="I373" s="29" t="e">
        <f>WORKDAY(LotTracker[[#This Row],[Contract Date]],2,)</f>
        <v>#VALUE!</v>
      </c>
      <c r="J373" s="20">
        <v>43866</v>
      </c>
      <c r="K373" s="47">
        <v>260</v>
      </c>
      <c r="L373" s="58"/>
      <c r="M373" s="20" t="s">
        <v>384</v>
      </c>
      <c r="N373" s="29" t="e">
        <f>WORKDAY(LotTracker[[#This Row],[Draft Deadline]],10,)</f>
        <v>#VALUE!</v>
      </c>
      <c r="O373" s="37" t="s">
        <v>142</v>
      </c>
      <c r="P373" s="52"/>
      <c r="Q373" s="20"/>
      <c r="R373" s="29" t="e">
        <f>WORKDAY(LotTracker[[#This Row],[Draft Deadline]],10,)</f>
        <v>#VALUE!</v>
      </c>
      <c r="S373" s="37"/>
      <c r="T373" s="15"/>
      <c r="U373" s="79" t="e">
        <f>WORKDAY(LotTracker[[#This Row],[Planned Receipt]],3,)</f>
        <v>#VALUE!</v>
      </c>
      <c r="V373" s="79"/>
      <c r="W373" s="79"/>
      <c r="X373" s="79">
        <f>WORKDAY(LotTracker[[#This Row],[RECEIVED]],1)</f>
        <v>2</v>
      </c>
      <c r="Y373" s="79"/>
      <c r="Z373" s="89"/>
      <c r="AA373" s="83" t="e">
        <f>NETWORKDAYS(LotTracker[[#This Row],[Contract Date]],LotTracker[[#This Row],[Actual]])-1</f>
        <v>#VALUE!</v>
      </c>
      <c r="AB373" s="65">
        <f>NETWORKDAYS(LotTracker[[#This Row],[Eng. Sent]],LotTracker[[#This Row],[Actual Receipt]])</f>
        <v>13</v>
      </c>
      <c r="AC373" s="65">
        <f>NETWORKDAYS(LotTracker[[#This Row],[Plat Sent]],LotTracker[[#This Row],[Actual Receipt2]])</f>
        <v>0</v>
      </c>
      <c r="AD373" s="65" t="e">
        <f>NETWORKDAYS(LotTracker[[#This Row],[Contract Date]],LotTracker[[#This Row],[Actual Submit]])-1</f>
        <v>#VALUE!</v>
      </c>
      <c r="AE373" s="65">
        <f>NETWORKDAYS(LotTracker[[#This Row],[Actual Submit]],LotTracker[[#This Row],[RECEIVED]])</f>
        <v>0</v>
      </c>
      <c r="AF373" s="65" t="e">
        <f>NETWORKDAYS(LotTracker[[#This Row],[Contract Date]],LotTracker[[#This Row],[RECEIVED]])</f>
        <v>#VALUE!</v>
      </c>
    </row>
    <row r="374" spans="1:32" s="4" customFormat="1" ht="17" hidden="1" x14ac:dyDescent="0.2">
      <c r="A374" s="80" t="s">
        <v>50</v>
      </c>
      <c r="B374" s="40" t="s">
        <v>1120</v>
      </c>
      <c r="C374" s="11" t="s">
        <v>425</v>
      </c>
      <c r="D374" s="137" t="s">
        <v>1134</v>
      </c>
      <c r="E374" s="4" t="s">
        <v>121</v>
      </c>
      <c r="F374" s="4" t="s">
        <v>1110</v>
      </c>
      <c r="G374" s="41" t="s">
        <v>1055</v>
      </c>
      <c r="H374" s="40" t="s">
        <v>103</v>
      </c>
      <c r="I374" s="29" t="e">
        <f>WORKDAY(LotTracker[[#This Row],[Contract Date]],2,)</f>
        <v>#VALUE!</v>
      </c>
      <c r="J374" s="20">
        <v>43866</v>
      </c>
      <c r="K374" s="47">
        <v>180</v>
      </c>
      <c r="L374" s="58"/>
      <c r="M374" s="20" t="s">
        <v>384</v>
      </c>
      <c r="N374" s="29" t="e">
        <f>WORKDAY(LotTracker[[#This Row],[Draft Deadline]],10,)</f>
        <v>#VALUE!</v>
      </c>
      <c r="O374" s="37" t="s">
        <v>142</v>
      </c>
      <c r="P374" s="52"/>
      <c r="Q374" s="20"/>
      <c r="R374" s="29" t="e">
        <f>WORKDAY(LotTracker[[#This Row],[Draft Deadline]],10,)</f>
        <v>#VALUE!</v>
      </c>
      <c r="S374" s="37"/>
      <c r="T374" s="15"/>
      <c r="U374" s="79" t="e">
        <f>WORKDAY(LotTracker[[#This Row],[Planned Receipt]],3,)</f>
        <v>#VALUE!</v>
      </c>
      <c r="V374" s="79"/>
      <c r="W374" s="79"/>
      <c r="X374" s="79">
        <f>WORKDAY(LotTracker[[#This Row],[RECEIVED]],1)</f>
        <v>2</v>
      </c>
      <c r="Y374" s="79"/>
      <c r="Z374" s="89"/>
      <c r="AA374" s="83" t="e">
        <f>NETWORKDAYS(LotTracker[[#This Row],[Contract Date]],LotTracker[[#This Row],[Actual]])-1</f>
        <v>#VALUE!</v>
      </c>
      <c r="AB374" s="65">
        <f>NETWORKDAYS(LotTracker[[#This Row],[Eng. Sent]],LotTracker[[#This Row],[Actual Receipt]])</f>
        <v>13</v>
      </c>
      <c r="AC374" s="65">
        <f>NETWORKDAYS(LotTracker[[#This Row],[Plat Sent]],LotTracker[[#This Row],[Actual Receipt2]])</f>
        <v>0</v>
      </c>
      <c r="AD374" s="65" t="e">
        <f>NETWORKDAYS(LotTracker[[#This Row],[Contract Date]],LotTracker[[#This Row],[Actual Submit]])-1</f>
        <v>#VALUE!</v>
      </c>
      <c r="AE374" s="65">
        <f>NETWORKDAYS(LotTracker[[#This Row],[Actual Submit]],LotTracker[[#This Row],[RECEIVED]])</f>
        <v>0</v>
      </c>
      <c r="AF374" s="65" t="e">
        <f>NETWORKDAYS(LotTracker[[#This Row],[Contract Date]],LotTracker[[#This Row],[RECEIVED]])</f>
        <v>#VALUE!</v>
      </c>
    </row>
    <row r="375" spans="1:32" s="4" customFormat="1" ht="17" hidden="1" x14ac:dyDescent="0.2">
      <c r="A375" s="80" t="s">
        <v>50</v>
      </c>
      <c r="B375" s="40" t="s">
        <v>51</v>
      </c>
      <c r="C375" s="11" t="s">
        <v>152</v>
      </c>
      <c r="D375" s="137" t="s">
        <v>459</v>
      </c>
      <c r="E375" s="4" t="s">
        <v>261</v>
      </c>
      <c r="F375" s="4" t="s">
        <v>75</v>
      </c>
      <c r="G375" s="41" t="s">
        <v>1055</v>
      </c>
      <c r="H375" s="40" t="s">
        <v>109</v>
      </c>
      <c r="I375" s="29" t="e">
        <f>WORKDAY(LotTracker[[#This Row],[Contract Date]],2,)</f>
        <v>#VALUE!</v>
      </c>
      <c r="J375" s="20">
        <v>43886</v>
      </c>
      <c r="K375" s="47">
        <v>165</v>
      </c>
      <c r="L375" s="58"/>
      <c r="M375" s="20" t="s">
        <v>244</v>
      </c>
      <c r="N375" s="29" t="e">
        <f>WORKDAY(LotTracker[[#This Row],[Draft Deadline]],10,)</f>
        <v>#VALUE!</v>
      </c>
      <c r="O375" s="36" t="s">
        <v>245</v>
      </c>
      <c r="P375" s="40"/>
      <c r="Q375" s="19"/>
      <c r="R375" s="29" t="e">
        <f>WORKDAY(LotTracker[[#This Row],[Draft Deadline]],10,)</f>
        <v>#VALUE!</v>
      </c>
      <c r="S375" s="36"/>
      <c r="U375" s="79" t="e">
        <f>WORKDAY(LotTracker[[#This Row],[Planned Receipt]],3,)</f>
        <v>#VALUE!</v>
      </c>
      <c r="V375" s="79" t="s">
        <v>394</v>
      </c>
      <c r="W375" s="79" t="s">
        <v>518</v>
      </c>
      <c r="X375" s="79">
        <f>WORKDAY(LotTracker[[#This Row],[RECEIVED]],1)</f>
        <v>44007</v>
      </c>
      <c r="Y375" s="79"/>
      <c r="Z375" s="89"/>
      <c r="AA375" s="83" t="e">
        <f>NETWORKDAYS(LotTracker[[#This Row],[Contract Date]],LotTracker[[#This Row],[Actual]])-1</f>
        <v>#VALUE!</v>
      </c>
      <c r="AB375" s="65">
        <f>NETWORKDAYS(LotTracker[[#This Row],[Eng. Sent]],LotTracker[[#This Row],[Actual Receipt]])</f>
        <v>3</v>
      </c>
      <c r="AC375" s="65">
        <f>NETWORKDAYS(LotTracker[[#This Row],[Plat Sent]],LotTracker[[#This Row],[Actual Receipt2]])</f>
        <v>0</v>
      </c>
      <c r="AD375" s="65" t="e">
        <f>NETWORKDAYS(LotTracker[[#This Row],[Contract Date]],LotTracker[[#This Row],[Actual Submit]])-1</f>
        <v>#VALUE!</v>
      </c>
      <c r="AE375" s="65">
        <f>NETWORKDAYS(LotTracker[[#This Row],[Actual Submit]],LotTracker[[#This Row],[RECEIVED]])</f>
        <v>82</v>
      </c>
      <c r="AF375" s="65" t="e">
        <f>NETWORKDAYS(LotTracker[[#This Row],[Contract Date]],LotTracker[[#This Row],[RECEIVED]])</f>
        <v>#VALUE!</v>
      </c>
    </row>
    <row r="376" spans="1:32" s="4" customFormat="1" ht="17" hidden="1" x14ac:dyDescent="0.2">
      <c r="A376" s="80" t="s">
        <v>50</v>
      </c>
      <c r="B376" s="40" t="s">
        <v>1135</v>
      </c>
      <c r="C376" s="11" t="s">
        <v>136</v>
      </c>
      <c r="D376" s="137" t="s">
        <v>340</v>
      </c>
      <c r="E376" s="4" t="s">
        <v>65</v>
      </c>
      <c r="F376" s="4" t="s">
        <v>66</v>
      </c>
      <c r="G376" s="41" t="s">
        <v>1055</v>
      </c>
      <c r="H376" s="40" t="s">
        <v>54</v>
      </c>
      <c r="I376" s="29" t="e">
        <f>WORKDAY(LotTracker[[#This Row],[Contract Date]],2,)</f>
        <v>#VALUE!</v>
      </c>
      <c r="J376" s="20">
        <v>43900</v>
      </c>
      <c r="K376" s="47"/>
      <c r="L376" s="58"/>
      <c r="M376" s="20" t="s">
        <v>1136</v>
      </c>
      <c r="N376" s="29" t="e">
        <f>WORKDAY(LotTracker[[#This Row],[Draft Deadline]],10,)</f>
        <v>#VALUE!</v>
      </c>
      <c r="O376" s="36"/>
      <c r="P376" s="40"/>
      <c r="Q376" s="19"/>
      <c r="R376" s="29" t="e">
        <f>WORKDAY(LotTracker[[#This Row],[Draft Deadline]],10,)</f>
        <v>#VALUE!</v>
      </c>
      <c r="S376" s="36"/>
      <c r="U376" s="79" t="e">
        <f>WORKDAY(LotTracker[[#This Row],[Planned Receipt]],3,)</f>
        <v>#VALUE!</v>
      </c>
      <c r="V376" s="79"/>
      <c r="W376" s="79"/>
      <c r="X376" s="79">
        <f>WORKDAY(LotTracker[[#This Row],[RECEIVED]],1)</f>
        <v>2</v>
      </c>
      <c r="Y376" s="79"/>
      <c r="Z376" s="89"/>
      <c r="AA376" s="83" t="e">
        <f>NETWORKDAYS(LotTracker[[#This Row],[Contract Date]],LotTracker[[#This Row],[Actual]])-1</f>
        <v>#VALUE!</v>
      </c>
      <c r="AB376" s="65">
        <f>NETWORKDAYS(LotTracker[[#This Row],[Eng. Sent]],LotTracker[[#This Row],[Actual Receipt]])</f>
        <v>-31357</v>
      </c>
      <c r="AC376" s="65">
        <f>NETWORKDAYS(LotTracker[[#This Row],[Plat Sent]],LotTracker[[#This Row],[Actual Receipt2]])</f>
        <v>0</v>
      </c>
      <c r="AD376" s="65" t="e">
        <f>NETWORKDAYS(LotTracker[[#This Row],[Contract Date]],LotTracker[[#This Row],[Actual Submit]])-1</f>
        <v>#VALUE!</v>
      </c>
      <c r="AE376" s="65">
        <f>NETWORKDAYS(LotTracker[[#This Row],[Actual Submit]],LotTracker[[#This Row],[RECEIVED]])</f>
        <v>0</v>
      </c>
      <c r="AF376" s="65" t="e">
        <f>NETWORKDAYS(LotTracker[[#This Row],[Contract Date]],LotTracker[[#This Row],[RECEIVED]])</f>
        <v>#VALUE!</v>
      </c>
    </row>
    <row r="377" spans="1:32" s="4" customFormat="1" ht="17" hidden="1" x14ac:dyDescent="0.2">
      <c r="A377" s="80" t="s">
        <v>50</v>
      </c>
      <c r="B377" s="40" t="s">
        <v>1135</v>
      </c>
      <c r="C377" s="11" t="s">
        <v>136</v>
      </c>
      <c r="D377" s="137" t="s">
        <v>486</v>
      </c>
      <c r="E377" s="4" t="s">
        <v>261</v>
      </c>
      <c r="F377" s="4" t="s">
        <v>75</v>
      </c>
      <c r="G377" s="41" t="s">
        <v>1055</v>
      </c>
      <c r="H377" s="40" t="s">
        <v>103</v>
      </c>
      <c r="I377" s="29" t="e">
        <f>WORKDAY(LotTracker[[#This Row],[Contract Date]],2,)</f>
        <v>#VALUE!</v>
      </c>
      <c r="J377" s="20">
        <v>43900</v>
      </c>
      <c r="K377" s="47">
        <v>300</v>
      </c>
      <c r="L377" s="58"/>
      <c r="M377" s="20" t="s">
        <v>1136</v>
      </c>
      <c r="N377" s="29" t="e">
        <f>WORKDAY(LotTracker[[#This Row],[Draft Deadline]],10,)</f>
        <v>#VALUE!</v>
      </c>
      <c r="O377" s="36" t="s">
        <v>454</v>
      </c>
      <c r="P377" s="40"/>
      <c r="Q377" s="19"/>
      <c r="R377" s="29" t="e">
        <f>WORKDAY(LotTracker[[#This Row],[Draft Deadline]],10,)</f>
        <v>#VALUE!</v>
      </c>
      <c r="S377" s="36"/>
      <c r="U377" s="79" t="e">
        <f>WORKDAY(LotTracker[[#This Row],[Planned Receipt]],3,)</f>
        <v>#VALUE!</v>
      </c>
      <c r="V377" s="79" t="s">
        <v>1137</v>
      </c>
      <c r="W377" s="79"/>
      <c r="X377" s="79">
        <f>WORKDAY(LotTracker[[#This Row],[RECEIVED]],1)</f>
        <v>2</v>
      </c>
      <c r="Y377" s="79"/>
      <c r="Z377" s="89"/>
      <c r="AA377" s="83" t="e">
        <f>NETWORKDAYS(LotTracker[[#This Row],[Contract Date]],LotTracker[[#This Row],[Actual]])-1</f>
        <v>#VALUE!</v>
      </c>
      <c r="AB377" s="65">
        <f>NETWORKDAYS(LotTracker[[#This Row],[Eng. Sent]],LotTracker[[#This Row],[Actual Receipt]])</f>
        <v>5</v>
      </c>
      <c r="AC377" s="65">
        <f>NETWORKDAYS(LotTracker[[#This Row],[Plat Sent]],LotTracker[[#This Row],[Actual Receipt2]])</f>
        <v>0</v>
      </c>
      <c r="AD377" s="65" t="e">
        <f>NETWORKDAYS(LotTracker[[#This Row],[Contract Date]],LotTracker[[#This Row],[Actual Submit]])-1</f>
        <v>#VALUE!</v>
      </c>
      <c r="AE377" s="65">
        <f>NETWORKDAYS(LotTracker[[#This Row],[Actual Submit]],LotTracker[[#This Row],[RECEIVED]])</f>
        <v>-31370</v>
      </c>
      <c r="AF377" s="65" t="e">
        <f>NETWORKDAYS(LotTracker[[#This Row],[Contract Date]],LotTracker[[#This Row],[RECEIVED]])</f>
        <v>#VALUE!</v>
      </c>
    </row>
    <row r="378" spans="1:32" s="4" customFormat="1" ht="17" hidden="1" x14ac:dyDescent="0.2">
      <c r="A378" s="80" t="s">
        <v>50</v>
      </c>
      <c r="B378" s="40" t="s">
        <v>51</v>
      </c>
      <c r="C378" s="11" t="s">
        <v>425</v>
      </c>
      <c r="D378" s="137" t="s">
        <v>1138</v>
      </c>
      <c r="E378" s="4" t="s">
        <v>159</v>
      </c>
      <c r="F378" s="4" t="s">
        <v>66</v>
      </c>
      <c r="G378" s="41" t="s">
        <v>1055</v>
      </c>
      <c r="H378" s="40" t="s">
        <v>103</v>
      </c>
      <c r="I378" s="29" t="e">
        <f>WORKDAY(LotTracker[[#This Row],[Contract Date]],2,)</f>
        <v>#VALUE!</v>
      </c>
      <c r="J378" s="20">
        <v>44056</v>
      </c>
      <c r="K378" s="47">
        <v>300</v>
      </c>
      <c r="L378" s="58"/>
      <c r="M378" s="20" t="s">
        <v>556</v>
      </c>
      <c r="N378" s="29" t="e">
        <f>WORKDAY(LotTracker[[#This Row],[Draft Deadline]],10,)</f>
        <v>#VALUE!</v>
      </c>
      <c r="O378" s="36" t="s">
        <v>494</v>
      </c>
      <c r="P378" s="40"/>
      <c r="Q378" s="19"/>
      <c r="R378" s="29" t="e">
        <f>WORKDAY(LotTracker[[#This Row],[Draft Deadline]],10,)</f>
        <v>#VALUE!</v>
      </c>
      <c r="S378" s="36"/>
      <c r="U378" s="79" t="e">
        <f>WORKDAY(LotTracker[[#This Row],[Planned Receipt]],3,)</f>
        <v>#VALUE!</v>
      </c>
      <c r="V378" s="79" t="s">
        <v>656</v>
      </c>
      <c r="W378" s="79" t="s">
        <v>601</v>
      </c>
      <c r="X378" s="79">
        <f>WORKDAY(LotTracker[[#This Row],[RECEIVED]],1)</f>
        <v>44081</v>
      </c>
      <c r="Y378" s="79"/>
      <c r="Z378" s="89"/>
      <c r="AA378" s="83" t="e">
        <f>NETWORKDAYS(LotTracker[[#This Row],[Contract Date]],LotTracker[[#This Row],[Actual]])-1</f>
        <v>#VALUE!</v>
      </c>
      <c r="AB378" s="65">
        <f>NETWORKDAYS(LotTracker[[#This Row],[Eng. Sent]],LotTracker[[#This Row],[Actual Receipt]])</f>
        <v>12</v>
      </c>
      <c r="AC378" s="65">
        <f>NETWORKDAYS(LotTracker[[#This Row],[Plat Sent]],LotTracker[[#This Row],[Actual Receipt2]])</f>
        <v>0</v>
      </c>
      <c r="AD378" s="65" t="e">
        <f>NETWORKDAYS(LotTracker[[#This Row],[Contract Date]],LotTracker[[#This Row],[Actual Submit]])-1</f>
        <v>#VALUE!</v>
      </c>
      <c r="AE378" s="65">
        <f>NETWORKDAYS(LotTracker[[#This Row],[Actual Submit]],LotTracker[[#This Row],[RECEIVED]])</f>
        <v>5</v>
      </c>
      <c r="AF378" s="65" t="e">
        <f>NETWORKDAYS(LotTracker[[#This Row],[Contract Date]],LotTracker[[#This Row],[RECEIVED]])</f>
        <v>#VALUE!</v>
      </c>
    </row>
    <row r="379" spans="1:32" s="4" customFormat="1" ht="17" hidden="1" x14ac:dyDescent="0.2">
      <c r="A379" s="80" t="s">
        <v>50</v>
      </c>
      <c r="B379" s="40" t="s">
        <v>529</v>
      </c>
      <c r="C379" s="11" t="s">
        <v>136</v>
      </c>
      <c r="D379" s="137" t="s">
        <v>286</v>
      </c>
      <c r="E379" s="4" t="s">
        <v>525</v>
      </c>
      <c r="F379" s="11" t="s">
        <v>526</v>
      </c>
      <c r="G379" s="41" t="s">
        <v>1055</v>
      </c>
      <c r="H379" s="40" t="s">
        <v>103</v>
      </c>
      <c r="I379" s="29" t="e">
        <f>WORKDAY(LotTracker[[#This Row],[Contract Date]],2,)</f>
        <v>#VALUE!</v>
      </c>
      <c r="J379" s="20">
        <v>43943</v>
      </c>
      <c r="K379" s="47">
        <v>240</v>
      </c>
      <c r="L379" s="58"/>
      <c r="M379" s="20" t="s">
        <v>528</v>
      </c>
      <c r="N379" s="29" t="e">
        <f>WORKDAY(LotTracker[[#This Row],[Draft Deadline]],10,)</f>
        <v>#VALUE!</v>
      </c>
      <c r="O379" s="36" t="s">
        <v>222</v>
      </c>
      <c r="P379" s="40"/>
      <c r="Q379" s="19"/>
      <c r="R379" s="29" t="e">
        <f>WORKDAY(LotTracker[[#This Row],[Draft Deadline]],10,)</f>
        <v>#VALUE!</v>
      </c>
      <c r="S379" s="36"/>
      <c r="U379" s="79" t="e">
        <f>WORKDAY(LotTracker[[#This Row],[Planned Receipt]],3,)</f>
        <v>#VALUE!</v>
      </c>
      <c r="V379" s="79"/>
      <c r="W379" s="79"/>
      <c r="X379" s="79">
        <f>WORKDAY(LotTracker[[#This Row],[RECEIVED]],1)</f>
        <v>2</v>
      </c>
      <c r="Y379" s="79"/>
      <c r="Z379" s="89"/>
      <c r="AA379" s="83" t="e">
        <f>NETWORKDAYS(LotTracker[[#This Row],[Contract Date]],LotTracker[[#This Row],[Actual]])-1</f>
        <v>#VALUE!</v>
      </c>
      <c r="AB379" s="65">
        <f>NETWORKDAYS(LotTracker[[#This Row],[Eng. Sent]],LotTracker[[#This Row],[Actual Receipt]])</f>
        <v>48</v>
      </c>
      <c r="AC379" s="65">
        <f>NETWORKDAYS(LotTracker[[#This Row],[Plat Sent]],LotTracker[[#This Row],[Actual Receipt2]])</f>
        <v>0</v>
      </c>
      <c r="AD379" s="65" t="e">
        <f>NETWORKDAYS(LotTracker[[#This Row],[Contract Date]],LotTracker[[#This Row],[Actual Submit]])-1</f>
        <v>#VALUE!</v>
      </c>
      <c r="AE379" s="65">
        <f>NETWORKDAYS(LotTracker[[#This Row],[Actual Submit]],LotTracker[[#This Row],[RECEIVED]])</f>
        <v>0</v>
      </c>
      <c r="AF379" s="65" t="e">
        <f>NETWORKDAYS(LotTracker[[#This Row],[Contract Date]],LotTracker[[#This Row],[RECEIVED]])</f>
        <v>#VALUE!</v>
      </c>
    </row>
    <row r="380" spans="1:32" s="4" customFormat="1" ht="17" hidden="1" x14ac:dyDescent="0.2">
      <c r="A380" s="80" t="s">
        <v>50</v>
      </c>
      <c r="B380" s="40" t="s">
        <v>529</v>
      </c>
      <c r="C380" s="11" t="s">
        <v>136</v>
      </c>
      <c r="D380" s="137" t="s">
        <v>124</v>
      </c>
      <c r="E380" s="4" t="s">
        <v>1122</v>
      </c>
      <c r="F380" s="11" t="s">
        <v>526</v>
      </c>
      <c r="G380" s="41" t="s">
        <v>1055</v>
      </c>
      <c r="H380" s="40" t="s">
        <v>103</v>
      </c>
      <c r="I380" s="29" t="e">
        <f>WORKDAY(LotTracker[[#This Row],[Contract Date]],2,)</f>
        <v>#VALUE!</v>
      </c>
      <c r="J380" s="20">
        <v>43943</v>
      </c>
      <c r="K380" s="47">
        <v>240</v>
      </c>
      <c r="L380" s="58"/>
      <c r="M380" s="20" t="s">
        <v>528</v>
      </c>
      <c r="N380" s="29" t="e">
        <f>WORKDAY(LotTracker[[#This Row],[Draft Deadline]],10,)</f>
        <v>#VALUE!</v>
      </c>
      <c r="O380" s="36" t="s">
        <v>222</v>
      </c>
      <c r="P380" s="40"/>
      <c r="Q380" s="19"/>
      <c r="R380" s="29" t="e">
        <f>WORKDAY(LotTracker[[#This Row],[Draft Deadline]],10,)</f>
        <v>#VALUE!</v>
      </c>
      <c r="S380" s="36"/>
      <c r="U380" s="79" t="e">
        <f>WORKDAY(LotTracker[[#This Row],[Planned Receipt]],3,)</f>
        <v>#VALUE!</v>
      </c>
      <c r="V380" s="79"/>
      <c r="W380" s="79"/>
      <c r="X380" s="79">
        <f>WORKDAY(LotTracker[[#This Row],[RECEIVED]],1)</f>
        <v>2</v>
      </c>
      <c r="Y380" s="79"/>
      <c r="Z380" s="89"/>
      <c r="AA380" s="83" t="e">
        <f>NETWORKDAYS(LotTracker[[#This Row],[Contract Date]],LotTracker[[#This Row],[Actual]])-1</f>
        <v>#VALUE!</v>
      </c>
      <c r="AB380" s="65">
        <f>NETWORKDAYS(LotTracker[[#This Row],[Eng. Sent]],LotTracker[[#This Row],[Actual Receipt]])</f>
        <v>48</v>
      </c>
      <c r="AC380" s="65">
        <f>NETWORKDAYS(LotTracker[[#This Row],[Plat Sent]],LotTracker[[#This Row],[Actual Receipt2]])</f>
        <v>0</v>
      </c>
      <c r="AD380" s="65" t="e">
        <f>NETWORKDAYS(LotTracker[[#This Row],[Contract Date]],LotTracker[[#This Row],[Actual Submit]])-1</f>
        <v>#VALUE!</v>
      </c>
      <c r="AE380" s="65">
        <f>NETWORKDAYS(LotTracker[[#This Row],[Actual Submit]],LotTracker[[#This Row],[RECEIVED]])</f>
        <v>0</v>
      </c>
      <c r="AF380" s="65" t="e">
        <f>NETWORKDAYS(LotTracker[[#This Row],[Contract Date]],LotTracker[[#This Row],[RECEIVED]])</f>
        <v>#VALUE!</v>
      </c>
    </row>
    <row r="381" spans="1:32" s="4" customFormat="1" ht="17" hidden="1" x14ac:dyDescent="0.2">
      <c r="A381" s="34" t="s">
        <v>50</v>
      </c>
      <c r="B381" s="40" t="s">
        <v>135</v>
      </c>
      <c r="C381" s="11" t="s">
        <v>136</v>
      </c>
      <c r="D381" s="137" t="s">
        <v>712</v>
      </c>
      <c r="E381" s="4" t="s">
        <v>520</v>
      </c>
      <c r="F381" s="4" t="s">
        <v>53</v>
      </c>
      <c r="G381" s="41" t="s">
        <v>1055</v>
      </c>
      <c r="H381" s="40" t="s">
        <v>103</v>
      </c>
      <c r="I381" s="29" t="e">
        <f>WORKDAY(LotTracker[[#This Row],[Contract Date]],2,)</f>
        <v>#VALUE!</v>
      </c>
      <c r="J381" s="20">
        <v>44032</v>
      </c>
      <c r="K381" s="47">
        <v>220</v>
      </c>
      <c r="L381" s="58"/>
      <c r="M381" s="20" t="s">
        <v>547</v>
      </c>
      <c r="N381" s="29" t="e">
        <f>WORKDAY(LotTracker[[#This Row],[Draft Deadline]],10,)</f>
        <v>#VALUE!</v>
      </c>
      <c r="O381" s="36" t="s">
        <v>481</v>
      </c>
      <c r="P381" s="40"/>
      <c r="Q381" s="19"/>
      <c r="R381" s="29" t="e">
        <f>WORKDAY(LotTracker[[#This Row],[Draft Deadline]],10,)</f>
        <v>#VALUE!</v>
      </c>
      <c r="S381" s="36"/>
      <c r="U381" s="79" t="e">
        <f>WORKDAY(LotTracker[[#This Row],[Planned Receipt]],3,)</f>
        <v>#VALUE!</v>
      </c>
      <c r="V381" s="79" t="s">
        <v>599</v>
      </c>
      <c r="W381" s="79" t="s">
        <v>607</v>
      </c>
      <c r="X381" s="79">
        <f>WORKDAY(LotTracker[[#This Row],[RECEIVED]],1)</f>
        <v>44063</v>
      </c>
      <c r="Y381" s="79"/>
      <c r="Z381" s="89"/>
      <c r="AA381" s="83" t="e">
        <f>NETWORKDAYS(LotTracker[[#This Row],[Contract Date]],LotTracker[[#This Row],[Actual]])-1</f>
        <v>#VALUE!</v>
      </c>
      <c r="AB381" s="65">
        <f>NETWORKDAYS(LotTracker[[#This Row],[Eng. Sent]],LotTracker[[#This Row],[Actual Receipt]])</f>
        <v>4</v>
      </c>
      <c r="AC381" s="65">
        <f>NETWORKDAYS(LotTracker[[#This Row],[Plat Sent]],LotTracker[[#This Row],[Actual Receipt2]])</f>
        <v>0</v>
      </c>
      <c r="AD381" s="65" t="e">
        <f>NETWORKDAYS(LotTracker[[#This Row],[Contract Date]],LotTracker[[#This Row],[Actual Submit]])-1</f>
        <v>#VALUE!</v>
      </c>
      <c r="AE381" s="65">
        <f>NETWORKDAYS(LotTracker[[#This Row],[Actual Submit]],LotTracker[[#This Row],[RECEIVED]])</f>
        <v>23</v>
      </c>
      <c r="AF381" s="65" t="e">
        <f>NETWORKDAYS(LotTracker[[#This Row],[Contract Date]],LotTracker[[#This Row],[RECEIVED]])</f>
        <v>#VALUE!</v>
      </c>
    </row>
    <row r="382" spans="1:32" s="4" customFormat="1" ht="17" hidden="1" x14ac:dyDescent="0.2">
      <c r="A382" s="80" t="s">
        <v>50</v>
      </c>
      <c r="B382" s="40" t="s">
        <v>135</v>
      </c>
      <c r="C382" s="11" t="s">
        <v>136</v>
      </c>
      <c r="D382" s="137" t="s">
        <v>1139</v>
      </c>
      <c r="E382" s="4" t="s">
        <v>503</v>
      </c>
      <c r="F382" s="4" t="s">
        <v>629</v>
      </c>
      <c r="G382" s="41" t="s">
        <v>1055</v>
      </c>
      <c r="H382" s="40" t="s">
        <v>109</v>
      </c>
      <c r="I382" s="29" t="e">
        <f>WORKDAY(LotTracker[[#This Row],[Contract Date]],2,)</f>
        <v>#VALUE!</v>
      </c>
      <c r="J382" s="20">
        <v>44036</v>
      </c>
      <c r="K382" s="47">
        <v>300</v>
      </c>
      <c r="L382" s="58"/>
      <c r="M382" s="20" t="s">
        <v>1140</v>
      </c>
      <c r="N382" s="29" t="e">
        <f>WORKDAY(LotTracker[[#This Row],[Draft Deadline]],10,)</f>
        <v>#VALUE!</v>
      </c>
      <c r="O382" s="36" t="s">
        <v>458</v>
      </c>
      <c r="P382" s="40"/>
      <c r="Q382" s="19"/>
      <c r="R382" s="29" t="e">
        <f>WORKDAY(LotTracker[[#This Row],[Draft Deadline]],10,)</f>
        <v>#VALUE!</v>
      </c>
      <c r="S382" s="36"/>
      <c r="U382" s="79" t="e">
        <f>WORKDAY(LotTracker[[#This Row],[Planned Receipt]],3,)</f>
        <v>#VALUE!</v>
      </c>
      <c r="V382" s="79" t="s">
        <v>458</v>
      </c>
      <c r="W382" s="79" t="s">
        <v>661</v>
      </c>
      <c r="X382" s="79">
        <f>WORKDAY(LotTracker[[#This Row],[RECEIVED]],1)</f>
        <v>44126</v>
      </c>
      <c r="Y382" s="79"/>
      <c r="Z382" s="89" t="s">
        <v>1141</v>
      </c>
      <c r="AA382" s="83" t="e">
        <f>NETWORKDAYS(LotTracker[[#This Row],[Contract Date]],LotTracker[[#This Row],[Actual]])-1</f>
        <v>#VALUE!</v>
      </c>
      <c r="AB382" s="65">
        <f>NETWORKDAYS(LotTracker[[#This Row],[Eng. Sent]],LotTracker[[#This Row],[Actual Receipt]])</f>
        <v>8</v>
      </c>
      <c r="AC382" s="65">
        <f>NETWORKDAYS(LotTracker[[#This Row],[Plat Sent]],LotTracker[[#This Row],[Actual Receipt2]])</f>
        <v>0</v>
      </c>
      <c r="AD382" s="65" t="e">
        <f>NETWORKDAYS(LotTracker[[#This Row],[Contract Date]],LotTracker[[#This Row],[Actual Submit]])-1</f>
        <v>#VALUE!</v>
      </c>
      <c r="AE382" s="65">
        <f>NETWORKDAYS(LotTracker[[#This Row],[Actual Submit]],LotTracker[[#This Row],[RECEIVED]])</f>
        <v>56</v>
      </c>
      <c r="AF382" s="65" t="e">
        <f>NETWORKDAYS(LotTracker[[#This Row],[Contract Date]],LotTracker[[#This Row],[RECEIVED]])</f>
        <v>#VALUE!</v>
      </c>
    </row>
    <row r="383" spans="1:32" s="4" customFormat="1" ht="17" hidden="1" x14ac:dyDescent="0.2">
      <c r="A383" s="80" t="s">
        <v>50</v>
      </c>
      <c r="B383" s="40" t="s">
        <v>123</v>
      </c>
      <c r="C383" s="11" t="s">
        <v>144</v>
      </c>
      <c r="D383" s="137" t="s">
        <v>306</v>
      </c>
      <c r="E383" s="4" t="s">
        <v>159</v>
      </c>
      <c r="F383" s="4" t="s">
        <v>66</v>
      </c>
      <c r="G383" s="41" t="s">
        <v>1055</v>
      </c>
      <c r="H383" s="40" t="s">
        <v>109</v>
      </c>
      <c r="I383" s="29" t="e">
        <f>WORKDAY(LotTracker[[#This Row],[Contract Date]],2,)</f>
        <v>#VALUE!</v>
      </c>
      <c r="J383" s="20">
        <v>44054</v>
      </c>
      <c r="K383" s="47">
        <v>120</v>
      </c>
      <c r="L383" s="58"/>
      <c r="M383" s="20" t="s">
        <v>567</v>
      </c>
      <c r="N383" s="29" t="e">
        <f>WORKDAY(LotTracker[[#This Row],[Draft Deadline]],10,)</f>
        <v>#VALUE!</v>
      </c>
      <c r="O383" s="36" t="s">
        <v>1142</v>
      </c>
      <c r="P383" s="40"/>
      <c r="Q383" s="19"/>
      <c r="R383" s="29" t="e">
        <f>WORKDAY(LotTracker[[#This Row],[Draft Deadline]],10,)</f>
        <v>#VALUE!</v>
      </c>
      <c r="S383" s="36"/>
      <c r="U383" s="79" t="e">
        <f>WORKDAY(LotTracker[[#This Row],[Planned Receipt]],3,)</f>
        <v>#VALUE!</v>
      </c>
      <c r="V383" s="79" t="s">
        <v>595</v>
      </c>
      <c r="W383" s="79" t="s">
        <v>603</v>
      </c>
      <c r="X383" s="79">
        <f>WORKDAY(LotTracker[[#This Row],[RECEIVED]],1)</f>
        <v>44105</v>
      </c>
      <c r="Y383" s="79"/>
      <c r="Z383" s="89"/>
      <c r="AA383" s="83" t="e">
        <f>NETWORKDAYS(LotTracker[[#This Row],[Contract Date]],LotTracker[[#This Row],[Actual]])-1</f>
        <v>#VALUE!</v>
      </c>
      <c r="AB383" s="65">
        <f>NETWORKDAYS(LotTracker[[#This Row],[Eng. Sent]],LotTracker[[#This Row],[Actual Receipt]])</f>
        <v>5</v>
      </c>
      <c r="AC383" s="65">
        <f>NETWORKDAYS(LotTracker[[#This Row],[Plat Sent]],LotTracker[[#This Row],[Actual Receipt2]])</f>
        <v>0</v>
      </c>
      <c r="AD383" s="65" t="e">
        <f>NETWORKDAYS(LotTracker[[#This Row],[Contract Date]],LotTracker[[#This Row],[Actual Submit]])-1</f>
        <v>#VALUE!</v>
      </c>
      <c r="AE383" s="65">
        <f>NETWORKDAYS(LotTracker[[#This Row],[Actual Submit]],LotTracker[[#This Row],[RECEIVED]])</f>
        <v>29</v>
      </c>
      <c r="AF383" s="65" t="e">
        <f>NETWORKDAYS(LotTracker[[#This Row],[Contract Date]],LotTracker[[#This Row],[RECEIVED]])</f>
        <v>#VALUE!</v>
      </c>
    </row>
    <row r="384" spans="1:32" s="4" customFormat="1" ht="17" hidden="1" x14ac:dyDescent="0.2">
      <c r="A384" s="80" t="s">
        <v>50</v>
      </c>
      <c r="B384" s="40" t="s">
        <v>1066</v>
      </c>
      <c r="C384" s="11" t="s">
        <v>280</v>
      </c>
      <c r="D384" s="137" t="s">
        <v>1068</v>
      </c>
      <c r="E384" s="4" t="s">
        <v>1143</v>
      </c>
      <c r="F384" s="4" t="s">
        <v>75</v>
      </c>
      <c r="G384" s="41" t="s">
        <v>1055</v>
      </c>
      <c r="H384" s="40" t="s">
        <v>109</v>
      </c>
      <c r="I384" s="29" t="e">
        <f>WORKDAY(LotTracker[[#This Row],[Contract Date]],2,)</f>
        <v>#VALUE!</v>
      </c>
      <c r="J384" s="20">
        <v>44062</v>
      </c>
      <c r="K384" s="47">
        <v>180</v>
      </c>
      <c r="L384" s="58"/>
      <c r="M384" s="20" t="s">
        <v>607</v>
      </c>
      <c r="N384" s="29" t="e">
        <f>WORKDAY(LotTracker[[#This Row],[Draft Deadline]],10,)</f>
        <v>#VALUE!</v>
      </c>
      <c r="O384" s="36" t="s">
        <v>630</v>
      </c>
      <c r="P384" s="40"/>
      <c r="Q384" s="19"/>
      <c r="R384" s="29" t="e">
        <f>WORKDAY(LotTracker[[#This Row],[Draft Deadline]],10,)</f>
        <v>#VALUE!</v>
      </c>
      <c r="S384" s="36"/>
      <c r="U384" s="79" t="e">
        <f>WORKDAY(LotTracker[[#This Row],[Planned Receipt]],3,)</f>
        <v>#VALUE!</v>
      </c>
      <c r="V384" s="79" t="s">
        <v>603</v>
      </c>
      <c r="W384" s="79" t="s">
        <v>572</v>
      </c>
      <c r="X384" s="79">
        <f>WORKDAY(LotTracker[[#This Row],[RECEIVED]],1)</f>
        <v>44133</v>
      </c>
      <c r="Y384" s="79"/>
      <c r="Z384" s="89"/>
      <c r="AA384" s="83" t="e">
        <f>NETWORKDAYS(LotTracker[[#This Row],[Contract Date]],LotTracker[[#This Row],[Actual]])-1</f>
        <v>#VALUE!</v>
      </c>
      <c r="AB384" s="65">
        <f>NETWORKDAYS(LotTracker[[#This Row],[Eng. Sent]],LotTracker[[#This Row],[Actual Receipt]])</f>
        <v>18</v>
      </c>
      <c r="AC384" s="65">
        <f>NETWORKDAYS(LotTracker[[#This Row],[Plat Sent]],LotTracker[[#This Row],[Actual Receipt2]])</f>
        <v>0</v>
      </c>
      <c r="AD384" s="65" t="e">
        <f>NETWORKDAYS(LotTracker[[#This Row],[Contract Date]],LotTracker[[#This Row],[Actual Submit]])-1</f>
        <v>#VALUE!</v>
      </c>
      <c r="AE384" s="65">
        <f>NETWORKDAYS(LotTracker[[#This Row],[Actual Submit]],LotTracker[[#This Row],[RECEIVED]])</f>
        <v>21</v>
      </c>
      <c r="AF384" s="65" t="e">
        <f>NETWORKDAYS(LotTracker[[#This Row],[Contract Date]],LotTracker[[#This Row],[RECEIVED]])</f>
        <v>#VALUE!</v>
      </c>
    </row>
    <row r="385" spans="1:32" s="4" customFormat="1" ht="17" hidden="1" x14ac:dyDescent="0.2">
      <c r="A385" s="80" t="s">
        <v>50</v>
      </c>
      <c r="B385" s="40" t="s">
        <v>364</v>
      </c>
      <c r="C385" s="11" t="s">
        <v>742</v>
      </c>
      <c r="D385" s="137" t="s">
        <v>1144</v>
      </c>
      <c r="E385" s="4" t="s">
        <v>65</v>
      </c>
      <c r="F385" s="4" t="s">
        <v>70</v>
      </c>
      <c r="G385" s="41" t="s">
        <v>1055</v>
      </c>
      <c r="H385" s="40" t="s">
        <v>109</v>
      </c>
      <c r="I385" s="29" t="e">
        <f>WORKDAY(LotTracker[[#This Row],[Contract Date]],2,)</f>
        <v>#VALUE!</v>
      </c>
      <c r="J385" s="20">
        <v>44076</v>
      </c>
      <c r="K385" s="47">
        <v>240</v>
      </c>
      <c r="L385" s="58"/>
      <c r="M385" s="20" t="s">
        <v>495</v>
      </c>
      <c r="N385" s="29" t="e">
        <f>WORKDAY(LotTracker[[#This Row],[Draft Deadline]],10,)</f>
        <v>#VALUE!</v>
      </c>
      <c r="O385" s="36" t="s">
        <v>497</v>
      </c>
      <c r="P385" s="40"/>
      <c r="Q385" s="19"/>
      <c r="R385" s="29" t="e">
        <f>WORKDAY(LotTracker[[#This Row],[Draft Deadline]],10,)</f>
        <v>#VALUE!</v>
      </c>
      <c r="S385" s="36"/>
      <c r="U385" s="79" t="e">
        <f>WORKDAY(LotTracker[[#This Row],[Planned Receipt]],3,)</f>
        <v>#VALUE!</v>
      </c>
      <c r="V385" s="79" t="s">
        <v>570</v>
      </c>
      <c r="W385" s="79" t="s">
        <v>713</v>
      </c>
      <c r="X385" s="79">
        <f>WORKDAY(LotTracker[[#This Row],[RECEIVED]],1)</f>
        <v>44223</v>
      </c>
      <c r="Y385" s="79"/>
      <c r="Z385" s="89"/>
      <c r="AA385" s="83" t="e">
        <f>NETWORKDAYS(LotTracker[[#This Row],[Contract Date]],LotTracker[[#This Row],[Actual]])-1</f>
        <v>#VALUE!</v>
      </c>
      <c r="AB385" s="65">
        <f>NETWORKDAYS(LotTracker[[#This Row],[Eng. Sent]],LotTracker[[#This Row],[Actual Receipt]])</f>
        <v>24</v>
      </c>
      <c r="AC385" s="65">
        <f>NETWORKDAYS(LotTracker[[#This Row],[Plat Sent]],LotTracker[[#This Row],[Actual Receipt2]])</f>
        <v>0</v>
      </c>
      <c r="AD385" s="65" t="e">
        <f>NETWORKDAYS(LotTracker[[#This Row],[Contract Date]],LotTracker[[#This Row],[Actual Submit]])-1</f>
        <v>#VALUE!</v>
      </c>
      <c r="AE385" s="65">
        <f>NETWORKDAYS(LotTracker[[#This Row],[Actual Submit]],LotTracker[[#This Row],[RECEIVED]])</f>
        <v>77</v>
      </c>
      <c r="AF385" s="65" t="e">
        <f>NETWORKDAYS(LotTracker[[#This Row],[Contract Date]],LotTracker[[#This Row],[RECEIVED]])</f>
        <v>#VALUE!</v>
      </c>
    </row>
    <row r="386" spans="1:32" s="4" customFormat="1" ht="17" hidden="1" x14ac:dyDescent="0.2">
      <c r="A386" s="80" t="s">
        <v>50</v>
      </c>
      <c r="B386" s="40" t="s">
        <v>1135</v>
      </c>
      <c r="C386" s="11" t="s">
        <v>136</v>
      </c>
      <c r="D386" s="137" t="s">
        <v>267</v>
      </c>
      <c r="E386" s="4" t="s">
        <v>345</v>
      </c>
      <c r="F386" s="4" t="s">
        <v>346</v>
      </c>
      <c r="G386" s="41" t="s">
        <v>1055</v>
      </c>
      <c r="H386" s="40" t="s">
        <v>109</v>
      </c>
      <c r="I386" s="29" t="e">
        <f>WORKDAY(LotTracker[[#This Row],[Contract Date]],2,)</f>
        <v>#VALUE!</v>
      </c>
      <c r="J386" s="20" t="s">
        <v>641</v>
      </c>
      <c r="K386" s="47">
        <v>300</v>
      </c>
      <c r="L386" s="58"/>
      <c r="M386" s="20" t="s">
        <v>582</v>
      </c>
      <c r="N386" s="29" t="e">
        <f>WORKDAY(LotTracker[[#This Row],[Draft Deadline]],10,)</f>
        <v>#VALUE!</v>
      </c>
      <c r="O386" s="36" t="s">
        <v>635</v>
      </c>
      <c r="P386" s="40"/>
      <c r="Q386" s="19"/>
      <c r="R386" s="29" t="e">
        <f>WORKDAY(LotTracker[[#This Row],[Draft Deadline]],10,)</f>
        <v>#VALUE!</v>
      </c>
      <c r="S386" s="36"/>
      <c r="U386" s="79" t="e">
        <f>WORKDAY(LotTracker[[#This Row],[Planned Receipt]],3,)</f>
        <v>#VALUE!</v>
      </c>
      <c r="V386" s="79" t="s">
        <v>635</v>
      </c>
      <c r="W386" s="79" t="s">
        <v>756</v>
      </c>
      <c r="X386" s="79">
        <f>WORKDAY(LotTracker[[#This Row],[RECEIVED]],1)</f>
        <v>44242</v>
      </c>
      <c r="Y386" s="79"/>
      <c r="Z386" s="89"/>
      <c r="AA386" s="83" t="e">
        <f>NETWORKDAYS(LotTracker[[#This Row],[Contract Date]],LotTracker[[#This Row],[Actual]])-1</f>
        <v>#VALUE!</v>
      </c>
      <c r="AB386" s="65">
        <f>NETWORKDAYS(LotTracker[[#This Row],[Eng. Sent]],LotTracker[[#This Row],[Actual Receipt]])</f>
        <v>3</v>
      </c>
      <c r="AC386" s="65">
        <f>NETWORKDAYS(LotTracker[[#This Row],[Plat Sent]],LotTracker[[#This Row],[Actual Receipt2]])</f>
        <v>0</v>
      </c>
      <c r="AD386" s="65" t="e">
        <f>NETWORKDAYS(LotTracker[[#This Row],[Contract Date]],LotTracker[[#This Row],[Actual Submit]])-1</f>
        <v>#VALUE!</v>
      </c>
      <c r="AE386" s="65">
        <f>NETWORKDAYS(LotTracker[[#This Row],[Actual Submit]],LotTracker[[#This Row],[RECEIVED]])</f>
        <v>74</v>
      </c>
      <c r="AF386" s="65" t="e">
        <f>NETWORKDAYS(LotTracker[[#This Row],[Contract Date]],LotTracker[[#This Row],[RECEIVED]])</f>
        <v>#VALUE!</v>
      </c>
    </row>
    <row r="387" spans="1:32" s="4" customFormat="1" ht="17" hidden="1" x14ac:dyDescent="0.2">
      <c r="A387" s="80" t="s">
        <v>50</v>
      </c>
      <c r="B387" s="40" t="s">
        <v>1065</v>
      </c>
      <c r="C387" s="11" t="s">
        <v>136</v>
      </c>
      <c r="D387" s="137" t="s">
        <v>360</v>
      </c>
      <c r="E387" s="4" t="s">
        <v>261</v>
      </c>
      <c r="F387" s="4" t="s">
        <v>66</v>
      </c>
      <c r="G387" s="41" t="s">
        <v>1055</v>
      </c>
      <c r="H387" s="40" t="s">
        <v>109</v>
      </c>
      <c r="I387" s="29" t="e">
        <f>WORKDAY(LotTracker[[#This Row],[Contract Date]],2,)</f>
        <v>#VALUE!</v>
      </c>
      <c r="J387" s="20" t="s">
        <v>1145</v>
      </c>
      <c r="K387" s="47">
        <v>640</v>
      </c>
      <c r="L387" s="58"/>
      <c r="M387" s="20" t="s">
        <v>644</v>
      </c>
      <c r="N387" s="29" t="e">
        <f>WORKDAY(LotTracker[[#This Row],[Draft Deadline]],10,)</f>
        <v>#VALUE!</v>
      </c>
      <c r="O387" s="36" t="s">
        <v>573</v>
      </c>
      <c r="P387" s="40"/>
      <c r="Q387" s="19"/>
      <c r="R387" s="29" t="e">
        <f>WORKDAY(LotTracker[[#This Row],[Draft Deadline]],10,)</f>
        <v>#VALUE!</v>
      </c>
      <c r="S387" s="36"/>
      <c r="U387" s="79" t="e">
        <f>WORKDAY(LotTracker[[#This Row],[Planned Receipt]],3,)</f>
        <v>#VALUE!</v>
      </c>
      <c r="V387" s="79" t="s">
        <v>613</v>
      </c>
      <c r="W387" s="79" t="s">
        <v>703</v>
      </c>
      <c r="X387" s="79">
        <f>WORKDAY(LotTracker[[#This Row],[RECEIVED]],1)</f>
        <v>44203</v>
      </c>
      <c r="Y387" s="79"/>
      <c r="Z387" s="89" t="s">
        <v>1146</v>
      </c>
      <c r="AA387" s="83" t="e">
        <f>NETWORKDAYS(LotTracker[[#This Row],[Contract Date]],LotTracker[[#This Row],[Actual]])-1</f>
        <v>#VALUE!</v>
      </c>
      <c r="AB387" s="65">
        <f>NETWORKDAYS(LotTracker[[#This Row],[Eng. Sent]],LotTracker[[#This Row],[Actual Receipt]])</f>
        <v>4</v>
      </c>
      <c r="AC387" s="65">
        <f>NETWORKDAYS(LotTracker[[#This Row],[Plat Sent]],LotTracker[[#This Row],[Actual Receipt2]])</f>
        <v>0</v>
      </c>
      <c r="AD387" s="65" t="e">
        <f>NETWORKDAYS(LotTracker[[#This Row],[Contract Date]],LotTracker[[#This Row],[Actual Submit]])-1</f>
        <v>#VALUE!</v>
      </c>
      <c r="AE387" s="65">
        <f>NETWORKDAYS(LotTracker[[#This Row],[Actual Submit]],LotTracker[[#This Row],[RECEIVED]])</f>
        <v>25</v>
      </c>
      <c r="AF387" s="65" t="e">
        <f>NETWORKDAYS(LotTracker[[#This Row],[Contract Date]],LotTracker[[#This Row],[RECEIVED]])</f>
        <v>#VALUE!</v>
      </c>
    </row>
    <row r="388" spans="1:32" s="4" customFormat="1" ht="17" hidden="1" x14ac:dyDescent="0.2">
      <c r="A388" s="80" t="s">
        <v>50</v>
      </c>
      <c r="B388" s="40" t="s">
        <v>123</v>
      </c>
      <c r="C388" s="11" t="s">
        <v>144</v>
      </c>
      <c r="D388" s="137" t="s">
        <v>623</v>
      </c>
      <c r="E388" s="4" t="s">
        <v>345</v>
      </c>
      <c r="F388" s="4" t="s">
        <v>208</v>
      </c>
      <c r="G388" s="41" t="s">
        <v>1055</v>
      </c>
      <c r="H388" s="40" t="s">
        <v>109</v>
      </c>
      <c r="I388" s="29" t="e">
        <f>WORKDAY(LotTracker[[#This Row],[Contract Date]],2,)</f>
        <v>#VALUE!</v>
      </c>
      <c r="J388" s="20" t="s">
        <v>714</v>
      </c>
      <c r="K388" s="47">
        <v>180</v>
      </c>
      <c r="L388" s="58"/>
      <c r="M388" s="20" t="s">
        <v>705</v>
      </c>
      <c r="N388" s="29" t="e">
        <f>WORKDAY(LotTracker[[#This Row],[Draft Deadline]],10,)</f>
        <v>#VALUE!</v>
      </c>
      <c r="O388" s="36" t="s">
        <v>698</v>
      </c>
      <c r="P388" s="40"/>
      <c r="Q388" s="19"/>
      <c r="R388" s="29" t="e">
        <f>WORKDAY(LotTracker[[#This Row],[Draft Deadline]],10,)</f>
        <v>#VALUE!</v>
      </c>
      <c r="S388" s="36"/>
      <c r="U388" s="79" t="e">
        <f>WORKDAY(LotTracker[[#This Row],[Planned Receipt]],3,)</f>
        <v>#VALUE!</v>
      </c>
      <c r="V388" s="79" t="s">
        <v>698</v>
      </c>
      <c r="W388" s="79" t="s">
        <v>1147</v>
      </c>
      <c r="X388" s="79">
        <f>WORKDAY(LotTracker[[#This Row],[RECEIVED]],1)</f>
        <v>44229</v>
      </c>
      <c r="Y388" s="79"/>
      <c r="Z388" s="89"/>
      <c r="AA388" s="83" t="e">
        <f>NETWORKDAYS(LotTracker[[#This Row],[Contract Date]],LotTracker[[#This Row],[Actual]])-1</f>
        <v>#VALUE!</v>
      </c>
      <c r="AB388" s="65">
        <f>NETWORKDAYS(LotTracker[[#This Row],[Eng. Sent]],LotTracker[[#This Row],[Actual Receipt]])</f>
        <v>4</v>
      </c>
      <c r="AC388" s="65">
        <f>NETWORKDAYS(LotTracker[[#This Row],[Plat Sent]],LotTracker[[#This Row],[Actual Receipt2]])</f>
        <v>0</v>
      </c>
      <c r="AD388" s="65" t="e">
        <f>NETWORKDAYS(LotTracker[[#This Row],[Contract Date]],LotTracker[[#This Row],[Actual Submit]])-1</f>
        <v>#VALUE!</v>
      </c>
      <c r="AE388" s="65">
        <f>NETWORKDAYS(LotTracker[[#This Row],[Actual Submit]],LotTracker[[#This Row],[RECEIVED]])</f>
        <v>17</v>
      </c>
      <c r="AF388" s="65" t="e">
        <f>NETWORKDAYS(LotTracker[[#This Row],[Contract Date]],LotTracker[[#This Row],[RECEIVED]])</f>
        <v>#VALUE!</v>
      </c>
    </row>
    <row r="389" spans="1:32" s="4" customFormat="1" ht="17" hidden="1" x14ac:dyDescent="0.2">
      <c r="A389" s="80" t="s">
        <v>50</v>
      </c>
      <c r="B389" s="40" t="s">
        <v>143</v>
      </c>
      <c r="C389" s="11" t="s">
        <v>144</v>
      </c>
      <c r="D389" s="137" t="s">
        <v>594</v>
      </c>
      <c r="E389" s="4" t="s">
        <v>345</v>
      </c>
      <c r="F389" s="4" t="s">
        <v>208</v>
      </c>
      <c r="G389" s="41" t="s">
        <v>1055</v>
      </c>
      <c r="H389" s="40" t="s">
        <v>109</v>
      </c>
      <c r="I389" s="29" t="e">
        <f>WORKDAY(LotTracker[[#This Row],[Contract Date]],2,)</f>
        <v>#VALUE!</v>
      </c>
      <c r="J389" s="20" t="s">
        <v>705</v>
      </c>
      <c r="K389" s="47">
        <v>120</v>
      </c>
      <c r="L389" s="58"/>
      <c r="M389" s="20" t="s">
        <v>705</v>
      </c>
      <c r="N389" s="29" t="e">
        <f>WORKDAY(LotTracker[[#This Row],[Draft Deadline]],10,)</f>
        <v>#VALUE!</v>
      </c>
      <c r="O389" s="36" t="s">
        <v>715</v>
      </c>
      <c r="P389" s="40"/>
      <c r="Q389" s="19"/>
      <c r="R389" s="29" t="e">
        <f>WORKDAY(LotTracker[[#This Row],[Draft Deadline]],10,)</f>
        <v>#VALUE!</v>
      </c>
      <c r="S389" s="36"/>
      <c r="U389" s="79" t="e">
        <f>WORKDAY(LotTracker[[#This Row],[Planned Receipt]],3,)</f>
        <v>#VALUE!</v>
      </c>
      <c r="V389" s="79" t="s">
        <v>718</v>
      </c>
      <c r="W389" s="79" t="s">
        <v>716</v>
      </c>
      <c r="X389" s="79">
        <f>WORKDAY(LotTracker[[#This Row],[RECEIVED]],1)</f>
        <v>44232</v>
      </c>
      <c r="Y389" s="79"/>
      <c r="Z389" s="89"/>
      <c r="AA389" s="83" t="e">
        <f>NETWORKDAYS(LotTracker[[#This Row],[Contract Date]],LotTracker[[#This Row],[Actual]])-1</f>
        <v>#VALUE!</v>
      </c>
      <c r="AB389" s="65">
        <f>NETWORKDAYS(LotTracker[[#This Row],[Eng. Sent]],LotTracker[[#This Row],[Actual Receipt]])</f>
        <v>7</v>
      </c>
      <c r="AC389" s="65">
        <f>NETWORKDAYS(LotTracker[[#This Row],[Plat Sent]],LotTracker[[#This Row],[Actual Receipt2]])</f>
        <v>0</v>
      </c>
      <c r="AD389" s="65" t="e">
        <f>NETWORKDAYS(LotTracker[[#This Row],[Contract Date]],LotTracker[[#This Row],[Actual Submit]])-1</f>
        <v>#VALUE!</v>
      </c>
      <c r="AE389" s="65">
        <f>NETWORKDAYS(LotTracker[[#This Row],[Actual Submit]],LotTracker[[#This Row],[RECEIVED]])</f>
        <v>16</v>
      </c>
      <c r="AF389" s="65" t="e">
        <f>NETWORKDAYS(LotTracker[[#This Row],[Contract Date]],LotTracker[[#This Row],[RECEIVED]])</f>
        <v>#VALUE!</v>
      </c>
    </row>
    <row r="390" spans="1:32" s="4" customFormat="1" ht="34" hidden="1" x14ac:dyDescent="0.2">
      <c r="A390" s="80" t="s">
        <v>50</v>
      </c>
      <c r="B390" s="40" t="s">
        <v>559</v>
      </c>
      <c r="C390" s="11" t="s">
        <v>136</v>
      </c>
      <c r="D390" s="137" t="s">
        <v>1148</v>
      </c>
      <c r="E390" s="4" t="s">
        <v>1149</v>
      </c>
      <c r="F390" s="4" t="s">
        <v>605</v>
      </c>
      <c r="G390" s="41" t="s">
        <v>1055</v>
      </c>
      <c r="H390" s="40" t="s">
        <v>109</v>
      </c>
      <c r="I390" s="29" t="e">
        <f>WORKDAY(LotTracker[[#This Row],[Contract Date]],2,)</f>
        <v>#VALUE!</v>
      </c>
      <c r="J390" s="20" t="s">
        <v>1147</v>
      </c>
      <c r="K390" s="47">
        <v>240</v>
      </c>
      <c r="L390" s="58"/>
      <c r="M390" s="20" t="s">
        <v>678</v>
      </c>
      <c r="N390" s="29" t="e">
        <f>WORKDAY(LotTracker[[#This Row],[Draft Deadline]],10,)</f>
        <v>#VALUE!</v>
      </c>
      <c r="O390" s="36" t="s">
        <v>728</v>
      </c>
      <c r="P390" s="40"/>
      <c r="Q390" s="19"/>
      <c r="R390" s="29" t="e">
        <f>WORKDAY(LotTracker[[#This Row],[Draft Deadline]],10,)</f>
        <v>#VALUE!</v>
      </c>
      <c r="S390" s="36"/>
      <c r="U390" s="79" t="e">
        <f>WORKDAY(LotTracker[[#This Row],[Planned Receipt]],3,)</f>
        <v>#VALUE!</v>
      </c>
      <c r="V390" s="79" t="s">
        <v>1050</v>
      </c>
      <c r="W390" s="79" t="s">
        <v>777</v>
      </c>
      <c r="X390" s="79">
        <f>WORKDAY(LotTracker[[#This Row],[RECEIVED]],1)</f>
        <v>44299</v>
      </c>
      <c r="Y390" s="79"/>
      <c r="Z390" s="89"/>
      <c r="AA390" s="83" t="e">
        <f>NETWORKDAYS(LotTracker[[#This Row],[Contract Date]],LotTracker[[#This Row],[Actual]])-1</f>
        <v>#VALUE!</v>
      </c>
      <c r="AB390" s="65">
        <f>NETWORKDAYS(LotTracker[[#This Row],[Eng. Sent]],LotTracker[[#This Row],[Actual Receipt]])</f>
        <v>15</v>
      </c>
      <c r="AC390" s="65">
        <f>NETWORKDAYS(LotTracker[[#This Row],[Plat Sent]],LotTracker[[#This Row],[Actual Receipt2]])</f>
        <v>0</v>
      </c>
      <c r="AD390" s="65" t="e">
        <f>NETWORKDAYS(LotTracker[[#This Row],[Contract Date]],LotTracker[[#This Row],[Actual Submit]])-1</f>
        <v>#VALUE!</v>
      </c>
      <c r="AE390" s="65">
        <f>NETWORKDAYS(LotTracker[[#This Row],[Actual Submit]],LotTracker[[#This Row],[RECEIVED]])</f>
        <v>31</v>
      </c>
      <c r="AF390" s="65" t="e">
        <f>NETWORKDAYS(LotTracker[[#This Row],[Contract Date]],LotTracker[[#This Row],[RECEIVED]])</f>
        <v>#VALUE!</v>
      </c>
    </row>
    <row r="391" spans="1:32" s="4" customFormat="1" ht="17" hidden="1" x14ac:dyDescent="0.2">
      <c r="A391" s="80" t="s">
        <v>50</v>
      </c>
      <c r="B391" s="40" t="s">
        <v>364</v>
      </c>
      <c r="C391" s="11" t="s">
        <v>477</v>
      </c>
      <c r="D391" s="137" t="s">
        <v>1150</v>
      </c>
      <c r="E391" s="4" t="s">
        <v>261</v>
      </c>
      <c r="F391" s="4" t="s">
        <v>53</v>
      </c>
      <c r="G391" s="41" t="s">
        <v>1055</v>
      </c>
      <c r="H391" s="40" t="s">
        <v>109</v>
      </c>
      <c r="I391" s="29" t="e">
        <f>WORKDAY(LotTracker[[#This Row],[Contract Date]],2,)</f>
        <v>#VALUE!</v>
      </c>
      <c r="J391" s="20" t="s">
        <v>1151</v>
      </c>
      <c r="K391" s="47">
        <v>300</v>
      </c>
      <c r="L391" s="58"/>
      <c r="M391" s="20" t="s">
        <v>1152</v>
      </c>
      <c r="N391" s="29" t="e">
        <f>WORKDAY(LotTracker[[#This Row],[Draft Deadline]],10,)</f>
        <v>#VALUE!</v>
      </c>
      <c r="O391" s="36" t="s">
        <v>728</v>
      </c>
      <c r="P391" s="40"/>
      <c r="Q391" s="19"/>
      <c r="R391" s="29" t="e">
        <f>WORKDAY(LotTracker[[#This Row],[Draft Deadline]],10,)</f>
        <v>#VALUE!</v>
      </c>
      <c r="S391" s="36"/>
      <c r="U391" s="79" t="e">
        <f>WORKDAY(LotTracker[[#This Row],[Planned Receipt]],3,)</f>
        <v>#VALUE!</v>
      </c>
      <c r="V391" s="79" t="s">
        <v>739</v>
      </c>
      <c r="W391" s="79" t="s">
        <v>777</v>
      </c>
      <c r="X391" s="79">
        <f>WORKDAY(LotTracker[[#This Row],[RECEIVED]],1)</f>
        <v>44299</v>
      </c>
      <c r="Y391" s="79"/>
      <c r="Z391" s="89"/>
      <c r="AA391" s="83" t="e">
        <f>NETWORKDAYS(LotTracker[[#This Row],[Contract Date]],LotTracker[[#This Row],[Actual]])-1</f>
        <v>#VALUE!</v>
      </c>
      <c r="AB391" s="65">
        <f>NETWORKDAYS(LotTracker[[#This Row],[Eng. Sent]],LotTracker[[#This Row],[Actual Receipt]])</f>
        <v>9</v>
      </c>
      <c r="AC391" s="65">
        <f>NETWORKDAYS(LotTracker[[#This Row],[Plat Sent]],LotTracker[[#This Row],[Actual Receipt2]])</f>
        <v>0</v>
      </c>
      <c r="AD391" s="65" t="e">
        <f>NETWORKDAYS(LotTracker[[#This Row],[Contract Date]],LotTracker[[#This Row],[Actual Submit]])-1</f>
        <v>#VALUE!</v>
      </c>
      <c r="AE391" s="65">
        <f>NETWORKDAYS(LotTracker[[#This Row],[Actual Submit]],LotTracker[[#This Row],[RECEIVED]])</f>
        <v>33</v>
      </c>
      <c r="AF391" s="65" t="e">
        <f>NETWORKDAYS(LotTracker[[#This Row],[Contract Date]],LotTracker[[#This Row],[RECEIVED]])</f>
        <v>#VALUE!</v>
      </c>
    </row>
    <row r="392" spans="1:32" s="4" customFormat="1" ht="17" hidden="1" x14ac:dyDescent="0.2">
      <c r="A392" s="80" t="s">
        <v>50</v>
      </c>
      <c r="B392" s="40" t="s">
        <v>135</v>
      </c>
      <c r="C392" s="11" t="s">
        <v>136</v>
      </c>
      <c r="D392" s="137" t="s">
        <v>513</v>
      </c>
      <c r="E392" s="4" t="s">
        <v>357</v>
      </c>
      <c r="F392" s="4" t="s">
        <v>66</v>
      </c>
      <c r="G392" s="41" t="s">
        <v>1055</v>
      </c>
      <c r="H392" s="40" t="s">
        <v>109</v>
      </c>
      <c r="I392" s="29" t="e">
        <f>WORKDAY(LotTracker[[#This Row],[Contract Date]],2,)</f>
        <v>#VALUE!</v>
      </c>
      <c r="J392" s="20" t="s">
        <v>1153</v>
      </c>
      <c r="K392" s="47">
        <v>480</v>
      </c>
      <c r="L392" s="58"/>
      <c r="M392" s="20" t="s">
        <v>1050</v>
      </c>
      <c r="N392" s="29" t="e">
        <f>WORKDAY(LotTracker[[#This Row],[Draft Deadline]],10,)</f>
        <v>#VALUE!</v>
      </c>
      <c r="O392" s="36" t="s">
        <v>710</v>
      </c>
      <c r="P392" s="40"/>
      <c r="Q392" s="19"/>
      <c r="R392" s="29" t="e">
        <f>WORKDAY(LotTracker[[#This Row],[Draft Deadline]],10,)</f>
        <v>#VALUE!</v>
      </c>
      <c r="S392" s="36"/>
      <c r="U392" s="79" t="e">
        <f>WORKDAY(LotTracker[[#This Row],[Planned Receipt]],3,)</f>
        <v>#VALUE!</v>
      </c>
      <c r="V392" s="79" t="s">
        <v>757</v>
      </c>
      <c r="W392" s="79" t="s">
        <v>564</v>
      </c>
      <c r="X392" s="79">
        <f>WORKDAY(LotTracker[[#This Row],[RECEIVED]],1)</f>
        <v>44291</v>
      </c>
      <c r="Y392" s="79"/>
      <c r="Z392" s="89"/>
      <c r="AA392" s="83" t="e">
        <f>NETWORKDAYS(LotTracker[[#This Row],[Contract Date]],LotTracker[[#This Row],[Actual]])-1</f>
        <v>#VALUE!</v>
      </c>
      <c r="AB392" s="65">
        <f>NETWORKDAYS(LotTracker[[#This Row],[Eng. Sent]],LotTracker[[#This Row],[Actual Receipt]])</f>
        <v>4</v>
      </c>
      <c r="AC392" s="65">
        <f>NETWORKDAYS(LotTracker[[#This Row],[Plat Sent]],LotTracker[[#This Row],[Actual Receipt2]])</f>
        <v>0</v>
      </c>
      <c r="AD392" s="65" t="e">
        <f>NETWORKDAYS(LotTracker[[#This Row],[Contract Date]],LotTracker[[#This Row],[Actual Submit]])-1</f>
        <v>#VALUE!</v>
      </c>
      <c r="AE392" s="65">
        <f>NETWORKDAYS(LotTracker[[#This Row],[Actual Submit]],LotTracker[[#This Row],[RECEIVED]])</f>
        <v>20</v>
      </c>
      <c r="AF392" s="65" t="e">
        <f>NETWORKDAYS(LotTracker[[#This Row],[Contract Date]],LotTracker[[#This Row],[RECEIVED]])</f>
        <v>#VALUE!</v>
      </c>
    </row>
    <row r="393" spans="1:32" s="4" customFormat="1" ht="17" hidden="1" x14ac:dyDescent="0.2">
      <c r="A393" s="80" t="s">
        <v>50</v>
      </c>
      <c r="B393" s="40" t="s">
        <v>143</v>
      </c>
      <c r="C393" s="11" t="s">
        <v>144</v>
      </c>
      <c r="D393" s="137" t="s">
        <v>319</v>
      </c>
      <c r="E393" s="4" t="s">
        <v>207</v>
      </c>
      <c r="F393" s="4" t="s">
        <v>492</v>
      </c>
      <c r="G393" s="41" t="s">
        <v>1055</v>
      </c>
      <c r="H393" s="40" t="s">
        <v>109</v>
      </c>
      <c r="I393" s="29" t="e">
        <f>WORKDAY(LotTracker[[#This Row],[Contract Date]],2,)</f>
        <v>#VALUE!</v>
      </c>
      <c r="J393" s="20" t="s">
        <v>791</v>
      </c>
      <c r="K393" s="47">
        <v>180</v>
      </c>
      <c r="L393" s="58"/>
      <c r="M393" s="20" t="s">
        <v>1052</v>
      </c>
      <c r="N393" s="29" t="e">
        <f>WORKDAY(LotTracker[[#This Row],[Draft Deadline]],10,)</f>
        <v>#VALUE!</v>
      </c>
      <c r="O393" s="36" t="s">
        <v>776</v>
      </c>
      <c r="P393" s="40"/>
      <c r="Q393" s="19"/>
      <c r="R393" s="29" t="e">
        <f>WORKDAY(LotTracker[[#This Row],[Draft Deadline]],10,)</f>
        <v>#VALUE!</v>
      </c>
      <c r="S393" s="36"/>
      <c r="U393" s="79" t="e">
        <f>WORKDAY(LotTracker[[#This Row],[Planned Receipt]],3,)</f>
        <v>#VALUE!</v>
      </c>
      <c r="V393" s="79" t="s">
        <v>786</v>
      </c>
      <c r="W393" s="79" t="s">
        <v>799</v>
      </c>
      <c r="X393" s="79">
        <f>WORKDAY(LotTracker[[#This Row],[RECEIVED]],1)</f>
        <v>44334</v>
      </c>
      <c r="Y393" s="79"/>
      <c r="Z393" s="89"/>
      <c r="AA393" s="83" t="e">
        <f>NETWORKDAYS(LotTracker[[#This Row],[Contract Date]],LotTracker[[#This Row],[Actual]])-1</f>
        <v>#VALUE!</v>
      </c>
      <c r="AB393" s="65">
        <f>NETWORKDAYS(LotTracker[[#This Row],[Eng. Sent]],LotTracker[[#This Row],[Actual Receipt]])</f>
        <v>6</v>
      </c>
      <c r="AC393" s="65">
        <f>NETWORKDAYS(LotTracker[[#This Row],[Plat Sent]],LotTracker[[#This Row],[Actual Receipt2]])</f>
        <v>0</v>
      </c>
      <c r="AD393" s="65" t="e">
        <f>NETWORKDAYS(LotTracker[[#This Row],[Contract Date]],LotTracker[[#This Row],[Actual Submit]])-1</f>
        <v>#VALUE!</v>
      </c>
      <c r="AE393" s="65">
        <f>NETWORKDAYS(LotTracker[[#This Row],[Actual Submit]],LotTracker[[#This Row],[RECEIVED]])</f>
        <v>21</v>
      </c>
      <c r="AF393" s="65" t="e">
        <f>NETWORKDAYS(LotTracker[[#This Row],[Contract Date]],LotTracker[[#This Row],[RECEIVED]])</f>
        <v>#VALUE!</v>
      </c>
    </row>
    <row r="394" spans="1:32" s="4" customFormat="1" ht="17" hidden="1" x14ac:dyDescent="0.2">
      <c r="A394" s="80" t="s">
        <v>50</v>
      </c>
      <c r="B394" s="40" t="s">
        <v>364</v>
      </c>
      <c r="C394" s="11" t="s">
        <v>365</v>
      </c>
      <c r="D394" s="137" t="s">
        <v>1154</v>
      </c>
      <c r="E394" s="4" t="s">
        <v>261</v>
      </c>
      <c r="F394" s="4" t="s">
        <v>53</v>
      </c>
      <c r="G394" s="41" t="s">
        <v>1055</v>
      </c>
      <c r="H394" s="40" t="s">
        <v>109</v>
      </c>
      <c r="I394" s="29" t="e">
        <f>WORKDAY(LotTracker[[#This Row],[Contract Date]],2,)</f>
        <v>#VALUE!</v>
      </c>
      <c r="J394" s="20" t="s">
        <v>785</v>
      </c>
      <c r="K394" s="47">
        <v>240</v>
      </c>
      <c r="L394" s="58"/>
      <c r="M394" s="20" t="s">
        <v>781</v>
      </c>
      <c r="N394" s="29" t="e">
        <f>WORKDAY(LotTracker[[#This Row],[Draft Deadline]],10,)</f>
        <v>#VALUE!</v>
      </c>
      <c r="O394" s="36" t="s">
        <v>787</v>
      </c>
      <c r="P394" s="40"/>
      <c r="Q394" s="19"/>
      <c r="R394" s="29" t="e">
        <f>WORKDAY(LotTracker[[#This Row],[Draft Deadline]],10,)</f>
        <v>#VALUE!</v>
      </c>
      <c r="S394" s="36"/>
      <c r="U394" s="79" t="e">
        <f>WORKDAY(LotTracker[[#This Row],[Planned Receipt]],3,)</f>
        <v>#VALUE!</v>
      </c>
      <c r="V394" s="79" t="s">
        <v>799</v>
      </c>
      <c r="W394" s="79" t="s">
        <v>822</v>
      </c>
      <c r="X394" s="79">
        <f>WORKDAY(LotTracker[[#This Row],[RECEIVED]],1)</f>
        <v>44379</v>
      </c>
      <c r="Y394" s="79"/>
      <c r="Z394" s="89"/>
      <c r="AA394" s="83" t="e">
        <f>NETWORKDAYS(LotTracker[[#This Row],[Contract Date]],LotTracker[[#This Row],[Actual]])-1</f>
        <v>#VALUE!</v>
      </c>
      <c r="AB394" s="65">
        <f>NETWORKDAYS(LotTracker[[#This Row],[Eng. Sent]],LotTracker[[#This Row],[Actual Receipt]])</f>
        <v>27</v>
      </c>
      <c r="AC394" s="65">
        <f>NETWORKDAYS(LotTracker[[#This Row],[Plat Sent]],LotTracker[[#This Row],[Actual Receipt2]])</f>
        <v>0</v>
      </c>
      <c r="AD394" s="65" t="e">
        <f>NETWORKDAYS(LotTracker[[#This Row],[Contract Date]],LotTracker[[#This Row],[Actual Submit]])-1</f>
        <v>#VALUE!</v>
      </c>
      <c r="AE394" s="65">
        <f>NETWORKDAYS(LotTracker[[#This Row],[Actual Submit]],LotTracker[[#This Row],[RECEIVED]])</f>
        <v>34</v>
      </c>
      <c r="AF394" s="65" t="e">
        <f>NETWORKDAYS(LotTracker[[#This Row],[Contract Date]],LotTracker[[#This Row],[RECEIVED]])</f>
        <v>#VALUE!</v>
      </c>
    </row>
    <row r="395" spans="1:32" s="4" customFormat="1" ht="34" hidden="1" x14ac:dyDescent="0.2">
      <c r="A395" s="80" t="s">
        <v>50</v>
      </c>
      <c r="B395" s="40" t="s">
        <v>559</v>
      </c>
      <c r="C395" s="11" t="s">
        <v>136</v>
      </c>
      <c r="D395" s="137" t="s">
        <v>704</v>
      </c>
      <c r="E395" s="4" t="s">
        <v>146</v>
      </c>
      <c r="F395" s="4" t="s">
        <v>75</v>
      </c>
      <c r="G395" s="41" t="s">
        <v>1055</v>
      </c>
      <c r="H395" s="40" t="s">
        <v>109</v>
      </c>
      <c r="I395" s="29" t="e">
        <f>WORKDAY(LotTracker[[#This Row],[Contract Date]],2,)</f>
        <v>#VALUE!</v>
      </c>
      <c r="J395" s="20" t="s">
        <v>1155</v>
      </c>
      <c r="K395" s="47">
        <v>300</v>
      </c>
      <c r="L395" s="58"/>
      <c r="M395" s="20" t="s">
        <v>782</v>
      </c>
      <c r="N395" s="29" t="e">
        <f>WORKDAY(LotTracker[[#This Row],[Draft Deadline]],10,)</f>
        <v>#VALUE!</v>
      </c>
      <c r="O395" s="36" t="s">
        <v>1156</v>
      </c>
      <c r="P395" s="40"/>
      <c r="Q395" s="19"/>
      <c r="R395" s="29" t="e">
        <f>WORKDAY(LotTracker[[#This Row],[Draft Deadline]],10,)</f>
        <v>#VALUE!</v>
      </c>
      <c r="S395" s="36"/>
      <c r="U395" s="79" t="e">
        <f>WORKDAY(LotTracker[[#This Row],[Planned Receipt]],3,)</f>
        <v>#VALUE!</v>
      </c>
      <c r="V395" s="79" t="s">
        <v>812</v>
      </c>
      <c r="W395" s="79" t="s">
        <v>822</v>
      </c>
      <c r="X395" s="79">
        <f>WORKDAY(LotTracker[[#This Row],[RECEIVED]],1)</f>
        <v>44379</v>
      </c>
      <c r="Y395" s="79"/>
      <c r="Z395" s="89"/>
      <c r="AA395" s="83" t="e">
        <f>NETWORKDAYS(LotTracker[[#This Row],[Contract Date]],LotTracker[[#This Row],[Actual]])-1</f>
        <v>#VALUE!</v>
      </c>
      <c r="AB395" s="65">
        <f>NETWORKDAYS(LotTracker[[#This Row],[Eng. Sent]],LotTracker[[#This Row],[Actual Receipt]])</f>
        <v>21</v>
      </c>
      <c r="AC395" s="65">
        <f>NETWORKDAYS(LotTracker[[#This Row],[Plat Sent]],LotTracker[[#This Row],[Actual Receipt2]])</f>
        <v>0</v>
      </c>
      <c r="AD395" s="65" t="e">
        <f>NETWORKDAYS(LotTracker[[#This Row],[Contract Date]],LotTracker[[#This Row],[Actual Submit]])-1</f>
        <v>#VALUE!</v>
      </c>
      <c r="AE395" s="65">
        <f>NETWORKDAYS(LotTracker[[#This Row],[Actual Submit]],LotTracker[[#This Row],[RECEIVED]])</f>
        <v>19</v>
      </c>
      <c r="AF395" s="65" t="e">
        <f>NETWORKDAYS(LotTracker[[#This Row],[Contract Date]],LotTracker[[#This Row],[RECEIVED]])</f>
        <v>#VALUE!</v>
      </c>
    </row>
    <row r="396" spans="1:32" s="4" customFormat="1" ht="17" hidden="1" x14ac:dyDescent="0.2">
      <c r="A396" s="80" t="s">
        <v>50</v>
      </c>
      <c r="B396" s="40" t="s">
        <v>51</v>
      </c>
      <c r="C396" s="11" t="s">
        <v>152</v>
      </c>
      <c r="D396" s="137" t="s">
        <v>486</v>
      </c>
      <c r="E396" s="4" t="s">
        <v>430</v>
      </c>
      <c r="F396" s="4" t="s">
        <v>431</v>
      </c>
      <c r="G396" s="41" t="s">
        <v>1055</v>
      </c>
      <c r="H396" s="40" t="s">
        <v>109</v>
      </c>
      <c r="I396" s="29" t="e">
        <f>WORKDAY(LotTracker[[#This Row],[Contract Date]],2,)</f>
        <v>#VALUE!</v>
      </c>
      <c r="J396" s="20" t="s">
        <v>1157</v>
      </c>
      <c r="K396" s="47">
        <v>240</v>
      </c>
      <c r="L396" s="58"/>
      <c r="M396" s="20" t="s">
        <v>834</v>
      </c>
      <c r="N396" s="29" t="e">
        <f>WORKDAY(LotTracker[[#This Row],[Draft Deadline]],10,)</f>
        <v>#VALUE!</v>
      </c>
      <c r="O396" s="36" t="s">
        <v>847</v>
      </c>
      <c r="P396" s="40"/>
      <c r="Q396" s="19"/>
      <c r="R396" s="29" t="e">
        <f>WORKDAY(LotTracker[[#This Row],[Draft Deadline]],10,)</f>
        <v>#VALUE!</v>
      </c>
      <c r="S396" s="36"/>
      <c r="U396" s="79" t="e">
        <f>WORKDAY(LotTracker[[#This Row],[Planned Receipt]],3,)</f>
        <v>#VALUE!</v>
      </c>
      <c r="V396" s="79" t="s">
        <v>831</v>
      </c>
      <c r="W396" s="79" t="s">
        <v>855</v>
      </c>
      <c r="X396" s="79">
        <f>WORKDAY(LotTracker[[#This Row],[RECEIVED]],1)</f>
        <v>44391</v>
      </c>
      <c r="Y396" s="79"/>
      <c r="Z396" s="89"/>
      <c r="AA396" s="83" t="e">
        <f>NETWORKDAYS(LotTracker[[#This Row],[Contract Date]],LotTracker[[#This Row],[Actual]])-1</f>
        <v>#VALUE!</v>
      </c>
      <c r="AB396" s="65">
        <f>NETWORKDAYS(LotTracker[[#This Row],[Eng. Sent]],LotTracker[[#This Row],[Actual Receipt]])</f>
        <v>7</v>
      </c>
      <c r="AC396" s="65">
        <f>NETWORKDAYS(LotTracker[[#This Row],[Plat Sent]],LotTracker[[#This Row],[Actual Receipt2]])</f>
        <v>0</v>
      </c>
      <c r="AD396" s="65" t="e">
        <f>NETWORKDAYS(LotTracker[[#This Row],[Contract Date]],LotTracker[[#This Row],[Actual Submit]])-1</f>
        <v>#VALUE!</v>
      </c>
      <c r="AE396" s="65">
        <f>NETWORKDAYS(LotTracker[[#This Row],[Actual Submit]],LotTracker[[#This Row],[RECEIVED]])</f>
        <v>22</v>
      </c>
      <c r="AF396" s="65" t="e">
        <f>NETWORKDAYS(LotTracker[[#This Row],[Contract Date]],LotTracker[[#This Row],[RECEIVED]])</f>
        <v>#VALUE!</v>
      </c>
    </row>
    <row r="397" spans="1:32" s="4" customFormat="1" ht="17" hidden="1" x14ac:dyDescent="0.2">
      <c r="A397" s="80" t="s">
        <v>50</v>
      </c>
      <c r="B397" s="40" t="s">
        <v>135</v>
      </c>
      <c r="C397" s="11" t="s">
        <v>136</v>
      </c>
      <c r="D397" s="137" t="s">
        <v>1158</v>
      </c>
      <c r="E397" s="4" t="s">
        <v>357</v>
      </c>
      <c r="F397" s="4" t="s">
        <v>66</v>
      </c>
      <c r="G397" s="41" t="s">
        <v>1055</v>
      </c>
      <c r="H397" s="40" t="s">
        <v>109</v>
      </c>
      <c r="I397" s="29" t="e">
        <f>WORKDAY(LotTracker[[#This Row],[Contract Date]],2,)</f>
        <v>#VALUE!</v>
      </c>
      <c r="J397" s="20" t="s">
        <v>811</v>
      </c>
      <c r="K397" s="47">
        <v>0</v>
      </c>
      <c r="L397" s="58"/>
      <c r="M397" s="20" t="s">
        <v>811</v>
      </c>
      <c r="N397" s="29" t="e">
        <f>WORKDAY(LotTracker[[#This Row],[Draft Deadline]],10,)</f>
        <v>#VALUE!</v>
      </c>
      <c r="O397" s="36" t="s">
        <v>812</v>
      </c>
      <c r="P397" s="40"/>
      <c r="Q397" s="19"/>
      <c r="R397" s="29" t="e">
        <f>WORKDAY(LotTracker[[#This Row],[Draft Deadline]],10,)</f>
        <v>#VALUE!</v>
      </c>
      <c r="S397" s="36"/>
      <c r="U397" s="79" t="e">
        <f>WORKDAY(LotTracker[[#This Row],[Planned Receipt]],3,)</f>
        <v>#VALUE!</v>
      </c>
      <c r="V397" s="79" t="s">
        <v>1156</v>
      </c>
      <c r="W397" s="79" t="s">
        <v>845</v>
      </c>
      <c r="X397" s="79">
        <f>WORKDAY(LotTracker[[#This Row],[RECEIVED]],1)</f>
        <v>44370</v>
      </c>
      <c r="Y397" s="79"/>
      <c r="Z397" s="89"/>
      <c r="AA397" s="83" t="e">
        <f>NETWORKDAYS(LotTracker[[#This Row],[Contract Date]],LotTracker[[#This Row],[Actual]])-1</f>
        <v>#VALUE!</v>
      </c>
      <c r="AB397" s="65">
        <f>NETWORKDAYS(LotTracker[[#This Row],[Eng. Sent]],LotTracker[[#This Row],[Actual Receipt]])</f>
        <v>4</v>
      </c>
      <c r="AC397" s="65">
        <f>NETWORKDAYS(LotTracker[[#This Row],[Plat Sent]],LotTracker[[#This Row],[Actual Receipt2]])</f>
        <v>0</v>
      </c>
      <c r="AD397" s="65" t="e">
        <f>NETWORKDAYS(LotTracker[[#This Row],[Contract Date]],LotTracker[[#This Row],[Actual Submit]])-1</f>
        <v>#VALUE!</v>
      </c>
      <c r="AE397" s="65">
        <f>NETWORKDAYS(LotTracker[[#This Row],[Actual Submit]],LotTracker[[#This Row],[RECEIVED]])</f>
        <v>13</v>
      </c>
      <c r="AF397" s="65" t="e">
        <f>NETWORKDAYS(LotTracker[[#This Row],[Contract Date]],LotTracker[[#This Row],[RECEIVED]])</f>
        <v>#VALUE!</v>
      </c>
    </row>
    <row r="398" spans="1:32" s="4" customFormat="1" ht="17" hidden="1" x14ac:dyDescent="0.2">
      <c r="A398" s="80" t="s">
        <v>50</v>
      </c>
      <c r="B398" s="40" t="s">
        <v>51</v>
      </c>
      <c r="C398" s="11" t="s">
        <v>152</v>
      </c>
      <c r="D398" s="137" t="s">
        <v>337</v>
      </c>
      <c r="E398" s="4" t="s">
        <v>106</v>
      </c>
      <c r="F398" s="4" t="s">
        <v>66</v>
      </c>
      <c r="G398" s="41" t="s">
        <v>1055</v>
      </c>
      <c r="H398" s="40" t="s">
        <v>109</v>
      </c>
      <c r="I398" s="29" t="e">
        <f>WORKDAY(LotTracker[[#This Row],[Contract Date]],2,)</f>
        <v>#VALUE!</v>
      </c>
      <c r="J398" s="20" t="s">
        <v>1159</v>
      </c>
      <c r="K398" s="47">
        <v>480</v>
      </c>
      <c r="L398" s="58"/>
      <c r="M398" s="20" t="s">
        <v>1156</v>
      </c>
      <c r="N398" s="29" t="e">
        <f>WORKDAY(LotTracker[[#This Row],[Draft Deadline]],10,)</f>
        <v>#VALUE!</v>
      </c>
      <c r="O398" s="36" t="s">
        <v>793</v>
      </c>
      <c r="P398" s="40"/>
      <c r="Q398" s="19"/>
      <c r="R398" s="29" t="e">
        <f>WORKDAY(LotTracker[[#This Row],[Draft Deadline]],10,)</f>
        <v>#VALUE!</v>
      </c>
      <c r="S398" s="36"/>
      <c r="U398" s="79" t="e">
        <f>WORKDAY(LotTracker[[#This Row],[Planned Receipt]],3,)</f>
        <v>#VALUE!</v>
      </c>
      <c r="V398" s="79" t="s">
        <v>1160</v>
      </c>
      <c r="W398" s="79" t="s">
        <v>855</v>
      </c>
      <c r="X398" s="79">
        <f>WORKDAY(LotTracker[[#This Row],[RECEIVED]],1)</f>
        <v>44391</v>
      </c>
      <c r="Y398" s="79"/>
      <c r="Z398" s="89"/>
      <c r="AA398" s="83" t="e">
        <f>NETWORKDAYS(LotTracker[[#This Row],[Contract Date]],LotTracker[[#This Row],[Actual]])-1</f>
        <v>#VALUE!</v>
      </c>
      <c r="AB398" s="65">
        <f>NETWORKDAYS(LotTracker[[#This Row],[Eng. Sent]],LotTracker[[#This Row],[Actual Receipt]])</f>
        <v>9</v>
      </c>
      <c r="AC398" s="65">
        <f>NETWORKDAYS(LotTracker[[#This Row],[Plat Sent]],LotTracker[[#This Row],[Actual Receipt2]])</f>
        <v>0</v>
      </c>
      <c r="AD398" s="65" t="e">
        <f>NETWORKDAYS(LotTracker[[#This Row],[Contract Date]],LotTracker[[#This Row],[Actual Submit]])-1</f>
        <v>#VALUE!</v>
      </c>
      <c r="AE398" s="65">
        <f>NETWORKDAYS(LotTracker[[#This Row],[Actual Submit]],LotTracker[[#This Row],[RECEIVED]])</f>
        <v>19</v>
      </c>
      <c r="AF398" s="65" t="e">
        <f>NETWORKDAYS(LotTracker[[#This Row],[Contract Date]],LotTracker[[#This Row],[RECEIVED]])</f>
        <v>#VALUE!</v>
      </c>
    </row>
    <row r="399" spans="1:32" s="4" customFormat="1" ht="17" hidden="1" x14ac:dyDescent="0.2">
      <c r="A399" s="80" t="s">
        <v>50</v>
      </c>
      <c r="B399" s="40" t="s">
        <v>364</v>
      </c>
      <c r="C399" s="11" t="s">
        <v>365</v>
      </c>
      <c r="D399" s="137" t="s">
        <v>1161</v>
      </c>
      <c r="E399" s="4" t="s">
        <v>159</v>
      </c>
      <c r="F399" s="4" t="s">
        <v>160</v>
      </c>
      <c r="G399" s="41" t="s">
        <v>1055</v>
      </c>
      <c r="H399" s="40" t="s">
        <v>109</v>
      </c>
      <c r="I399" s="29" t="e">
        <f>WORKDAY(LotTracker[[#This Row],[Contract Date]],2,)</f>
        <v>#VALUE!</v>
      </c>
      <c r="J399" s="20" t="s">
        <v>1162</v>
      </c>
      <c r="K399" s="47">
        <v>300</v>
      </c>
      <c r="L399" s="58"/>
      <c r="M399" s="20" t="s">
        <v>1163</v>
      </c>
      <c r="N399" s="29" t="e">
        <f>WORKDAY(LotTracker[[#This Row],[Draft Deadline]],10,)</f>
        <v>#VALUE!</v>
      </c>
      <c r="O399" s="36" t="s">
        <v>894</v>
      </c>
      <c r="P399" s="40"/>
      <c r="Q399" s="19"/>
      <c r="R399" s="29" t="e">
        <f>WORKDAY(LotTracker[[#This Row],[Draft Deadline]],10,)</f>
        <v>#VALUE!</v>
      </c>
      <c r="S399" s="36"/>
      <c r="U399" s="79" t="e">
        <f>WORKDAY(LotTracker[[#This Row],[Planned Receipt]],3,)</f>
        <v>#VALUE!</v>
      </c>
      <c r="V399" s="79" t="s">
        <v>891</v>
      </c>
      <c r="W399" s="79" t="s">
        <v>888</v>
      </c>
      <c r="X399" s="79">
        <f>WORKDAY(LotTracker[[#This Row],[RECEIVED]],1)</f>
        <v>44483</v>
      </c>
      <c r="Y399" s="79"/>
      <c r="Z399" s="89"/>
      <c r="AA399" s="83" t="e">
        <f>NETWORKDAYS(LotTracker[[#This Row],[Contract Date]],LotTracker[[#This Row],[Actual]])-1</f>
        <v>#VALUE!</v>
      </c>
      <c r="AB399" s="65">
        <f>NETWORKDAYS(LotTracker[[#This Row],[Eng. Sent]],LotTracker[[#This Row],[Actual Receipt]])</f>
        <v>11</v>
      </c>
      <c r="AC399" s="65">
        <f>NETWORKDAYS(LotTracker[[#This Row],[Plat Sent]],LotTracker[[#This Row],[Actual Receipt2]])</f>
        <v>0</v>
      </c>
      <c r="AD399" s="65" t="e">
        <f>NETWORKDAYS(LotTracker[[#This Row],[Contract Date]],LotTracker[[#This Row],[Actual Submit]])-1</f>
        <v>#VALUE!</v>
      </c>
      <c r="AE399" s="65">
        <f>NETWORKDAYS(LotTracker[[#This Row],[Actual Submit]],LotTracker[[#This Row],[RECEIVED]])</f>
        <v>25</v>
      </c>
      <c r="AF399" s="65" t="e">
        <f>NETWORKDAYS(LotTracker[[#This Row],[Contract Date]],LotTracker[[#This Row],[RECEIVED]])</f>
        <v>#VALUE!</v>
      </c>
    </row>
    <row r="400" spans="1:32" s="4" customFormat="1" ht="17" hidden="1" x14ac:dyDescent="0.2">
      <c r="A400" s="80" t="s">
        <v>50</v>
      </c>
      <c r="B400" s="40" t="s">
        <v>51</v>
      </c>
      <c r="C400" s="11" t="s">
        <v>425</v>
      </c>
      <c r="D400" s="137" t="s">
        <v>388</v>
      </c>
      <c r="E400" s="4" t="s">
        <v>207</v>
      </c>
      <c r="F400" s="4" t="s">
        <v>431</v>
      </c>
      <c r="G400" s="41" t="s">
        <v>1055</v>
      </c>
      <c r="H400" s="40" t="s">
        <v>109</v>
      </c>
      <c r="I400" s="29" t="e">
        <f>WORKDAY(LotTracker[[#This Row],[Contract Date]],2,)</f>
        <v>#VALUE!</v>
      </c>
      <c r="J400" s="20" t="s">
        <v>747</v>
      </c>
      <c r="K400" s="47">
        <v>180</v>
      </c>
      <c r="L400" s="58"/>
      <c r="M400" s="20" t="s">
        <v>627</v>
      </c>
      <c r="N400" s="29" t="e">
        <f>WORKDAY(LotTracker[[#This Row],[Draft Deadline]],10,)</f>
        <v>#VALUE!</v>
      </c>
      <c r="O400" s="36" t="s">
        <v>749</v>
      </c>
      <c r="P400" s="40"/>
      <c r="Q400" s="19"/>
      <c r="R400" s="29" t="e">
        <f>WORKDAY(LotTracker[[#This Row],[Draft Deadline]],10,)</f>
        <v>#VALUE!</v>
      </c>
      <c r="S400" s="36"/>
      <c r="U400" s="79" t="e">
        <f>WORKDAY(LotTracker[[#This Row],[Planned Receipt]],3,)</f>
        <v>#VALUE!</v>
      </c>
      <c r="V400" s="79" t="s">
        <v>748</v>
      </c>
      <c r="W400" s="79" t="s">
        <v>1050</v>
      </c>
      <c r="X400" s="79">
        <f>WORKDAY(LotTracker[[#This Row],[RECEIVED]],1)</f>
        <v>44257</v>
      </c>
      <c r="Y400" s="79"/>
      <c r="Z400" s="89"/>
      <c r="AA400" s="83" t="e">
        <f>NETWORKDAYS(LotTracker[[#This Row],[Contract Date]],LotTracker[[#This Row],[Actual]])-1</f>
        <v>#VALUE!</v>
      </c>
      <c r="AB400" s="65">
        <f>NETWORKDAYS(LotTracker[[#This Row],[Eng. Sent]],LotTracker[[#This Row],[Actual Receipt]])</f>
        <v>3</v>
      </c>
      <c r="AC400" s="65">
        <f>NETWORKDAYS(LotTracker[[#This Row],[Plat Sent]],LotTracker[[#This Row],[Actual Receipt2]])</f>
        <v>0</v>
      </c>
      <c r="AD400" s="65" t="e">
        <f>NETWORKDAYS(LotTracker[[#This Row],[Contract Date]],LotTracker[[#This Row],[Actual Submit]])-1</f>
        <v>#VALUE!</v>
      </c>
      <c r="AE400" s="65">
        <f>NETWORKDAYS(LotTracker[[#This Row],[Actual Submit]],LotTracker[[#This Row],[RECEIVED]])</f>
        <v>26</v>
      </c>
      <c r="AF400" s="65" t="e">
        <f>NETWORKDAYS(LotTracker[[#This Row],[Contract Date]],LotTracker[[#This Row],[RECEIVED]])</f>
        <v>#VALUE!</v>
      </c>
    </row>
    <row r="401" spans="1:32" s="4" customFormat="1" ht="17" hidden="1" x14ac:dyDescent="0.2">
      <c r="A401" s="80" t="s">
        <v>50</v>
      </c>
      <c r="B401" s="40" t="s">
        <v>135</v>
      </c>
      <c r="C401" s="11" t="s">
        <v>136</v>
      </c>
      <c r="D401" s="137" t="s">
        <v>435</v>
      </c>
      <c r="E401" s="4" t="s">
        <v>331</v>
      </c>
      <c r="F401" s="4" t="s">
        <v>576</v>
      </c>
      <c r="G401" s="41" t="s">
        <v>1055</v>
      </c>
      <c r="H401" s="40" t="s">
        <v>109</v>
      </c>
      <c r="I401" s="29" t="e">
        <f>WORKDAY(LotTracker[[#This Row],[Contract Date]],2,)</f>
        <v>#VALUE!</v>
      </c>
      <c r="J401" s="20" t="s">
        <v>883</v>
      </c>
      <c r="K401" s="47">
        <v>300</v>
      </c>
      <c r="L401" s="58"/>
      <c r="M401" s="20" t="s">
        <v>920</v>
      </c>
      <c r="N401" s="29" t="e">
        <f>WORKDAY(LotTracker[[#This Row],[Draft Deadline]],10,)</f>
        <v>#VALUE!</v>
      </c>
      <c r="O401" s="36" t="s">
        <v>906</v>
      </c>
      <c r="P401" s="40"/>
      <c r="Q401" s="19"/>
      <c r="R401" s="29" t="e">
        <f>WORKDAY(LotTracker[[#This Row],[Draft Deadline]],10,)</f>
        <v>#VALUE!</v>
      </c>
      <c r="S401" s="36"/>
      <c r="U401" s="79" t="e">
        <f>WORKDAY(LotTracker[[#This Row],[Planned Receipt]],3,)</f>
        <v>#VALUE!</v>
      </c>
      <c r="V401" s="79" t="s">
        <v>907</v>
      </c>
      <c r="W401" s="79" t="s">
        <v>908</v>
      </c>
      <c r="X401" s="79">
        <f>WORKDAY(LotTracker[[#This Row],[RECEIVED]],1)</f>
        <v>44509</v>
      </c>
      <c r="Y401" s="79"/>
      <c r="Z401" s="89" t="s">
        <v>1164</v>
      </c>
      <c r="AA401" s="83" t="e">
        <f>NETWORKDAYS(LotTracker[[#This Row],[Contract Date]],LotTracker[[#This Row],[Actual]])-1</f>
        <v>#VALUE!</v>
      </c>
      <c r="AB401" s="65">
        <f>NETWORKDAYS(LotTracker[[#This Row],[Eng. Sent]],LotTracker[[#This Row],[Actual Receipt]])</f>
        <v>5</v>
      </c>
      <c r="AC401" s="65">
        <f>NETWORKDAYS(LotTracker[[#This Row],[Plat Sent]],LotTracker[[#This Row],[Actual Receipt2]])</f>
        <v>0</v>
      </c>
      <c r="AD401" s="65" t="e">
        <f>NETWORKDAYS(LotTracker[[#This Row],[Contract Date]],LotTracker[[#This Row],[Actual Submit]])-1</f>
        <v>#VALUE!</v>
      </c>
      <c r="AE401" s="65">
        <f>NETWORKDAYS(LotTracker[[#This Row],[Actual Submit]],LotTracker[[#This Row],[RECEIVED]])</f>
        <v>25</v>
      </c>
      <c r="AF401" s="65" t="e">
        <f>NETWORKDAYS(LotTracker[[#This Row],[Contract Date]],LotTracker[[#This Row],[RECEIVED]])</f>
        <v>#VALUE!</v>
      </c>
    </row>
    <row r="402" spans="1:32" s="4" customFormat="1" ht="17" hidden="1" x14ac:dyDescent="0.2">
      <c r="A402" s="80" t="s">
        <v>50</v>
      </c>
      <c r="B402" s="40" t="s">
        <v>51</v>
      </c>
      <c r="C402" s="11" t="s">
        <v>425</v>
      </c>
      <c r="D402" s="137" t="s">
        <v>206</v>
      </c>
      <c r="E402" s="4" t="s">
        <v>207</v>
      </c>
      <c r="F402" s="4" t="s">
        <v>492</v>
      </c>
      <c r="G402" s="41" t="s">
        <v>1055</v>
      </c>
      <c r="H402" s="40" t="s">
        <v>109</v>
      </c>
      <c r="I402" s="29" t="e">
        <f>WORKDAY(LotTracker[[#This Row],[Contract Date]],2,)</f>
        <v>#VALUE!</v>
      </c>
      <c r="J402" s="20" t="s">
        <v>1165</v>
      </c>
      <c r="K402" s="47">
        <v>30</v>
      </c>
      <c r="L402" s="58"/>
      <c r="M402" s="20" t="s">
        <v>1165</v>
      </c>
      <c r="N402" s="29" t="e">
        <f>WORKDAY(LotTracker[[#This Row],[Draft Deadline]],10,)</f>
        <v>#VALUE!</v>
      </c>
      <c r="O402" s="36" t="s">
        <v>1157</v>
      </c>
      <c r="P402" s="40"/>
      <c r="Q402" s="19"/>
      <c r="R402" s="29" t="e">
        <f>WORKDAY(LotTracker[[#This Row],[Draft Deadline]],10,)</f>
        <v>#VALUE!</v>
      </c>
      <c r="S402" s="36"/>
      <c r="U402" s="79" t="e">
        <f>WORKDAY(LotTracker[[#This Row],[Planned Receipt]],3,)</f>
        <v>#VALUE!</v>
      </c>
      <c r="V402" s="79" t="s">
        <v>834</v>
      </c>
      <c r="W402" s="79" t="s">
        <v>800</v>
      </c>
      <c r="X402" s="79">
        <f>WORKDAY(LotTracker[[#This Row],[RECEIVED]],1)</f>
        <v>44376</v>
      </c>
      <c r="Y402" s="79"/>
      <c r="Z402" s="89"/>
      <c r="AA402" s="83" t="e">
        <f>NETWORKDAYS(LotTracker[[#This Row],[Contract Date]],LotTracker[[#This Row],[Actual]])-1</f>
        <v>#VALUE!</v>
      </c>
      <c r="AB402" s="65">
        <f>NETWORKDAYS(LotTracker[[#This Row],[Eng. Sent]],LotTracker[[#This Row],[Actual Receipt]])</f>
        <v>3</v>
      </c>
      <c r="AC402" s="65">
        <f>NETWORKDAYS(LotTracker[[#This Row],[Plat Sent]],LotTracker[[#This Row],[Actual Receipt2]])</f>
        <v>0</v>
      </c>
      <c r="AD402" s="65" t="e">
        <f>NETWORKDAYS(LotTracker[[#This Row],[Contract Date]],LotTracker[[#This Row],[Actual Submit]])-1</f>
        <v>#VALUE!</v>
      </c>
      <c r="AE402" s="65">
        <f>NETWORKDAYS(LotTracker[[#This Row],[Actual Submit]],LotTracker[[#This Row],[RECEIVED]])</f>
        <v>20</v>
      </c>
      <c r="AF402" s="65" t="e">
        <f>NETWORKDAYS(LotTracker[[#This Row],[Contract Date]],LotTracker[[#This Row],[RECEIVED]])</f>
        <v>#VALUE!</v>
      </c>
    </row>
    <row r="403" spans="1:32" s="4" customFormat="1" ht="15.75" hidden="1" customHeight="1" x14ac:dyDescent="0.2">
      <c r="A403" s="80" t="s">
        <v>50</v>
      </c>
      <c r="B403" s="40" t="s">
        <v>1166</v>
      </c>
      <c r="C403" s="11"/>
      <c r="D403" s="137" t="s">
        <v>425</v>
      </c>
      <c r="E403" s="4" t="s">
        <v>1167</v>
      </c>
      <c r="G403" s="41"/>
      <c r="H403" s="40" t="s">
        <v>54</v>
      </c>
      <c r="I403" s="29">
        <f>WORKDAY(LotTracker[[#This Row],[Contract Date]],2,)</f>
        <v>3</v>
      </c>
      <c r="J403" s="20">
        <v>43467</v>
      </c>
      <c r="K403" s="47"/>
      <c r="L403" s="58"/>
      <c r="M403" s="20" t="s">
        <v>239</v>
      </c>
      <c r="N403" s="29">
        <f>WORKDAY(LotTracker[[#This Row],[Draft Deadline]],10,)</f>
        <v>17</v>
      </c>
      <c r="O403" s="36"/>
      <c r="P403" s="40"/>
      <c r="Q403" s="19"/>
      <c r="R403" s="29">
        <f>WORKDAY(LotTracker[[#This Row],[Draft Deadline]],10,)</f>
        <v>17</v>
      </c>
      <c r="S403" s="36"/>
      <c r="U403" s="79">
        <f>WORKDAY(LotTracker[[#This Row],[Planned Receipt]],3,)</f>
        <v>20</v>
      </c>
      <c r="V403" s="79"/>
      <c r="W403" s="79"/>
      <c r="X403" s="53">
        <f>WORKDAY(LotTracker[[#This Row],[RECEIVED]],1)</f>
        <v>2</v>
      </c>
      <c r="Y403" s="79"/>
      <c r="Z403" s="89"/>
      <c r="AA403" s="83">
        <f>NETWORKDAYS(LotTracker[[#This Row],[Contract Date]],LotTracker[[#This Row],[Actual]])-1</f>
        <v>31047</v>
      </c>
      <c r="AB403" s="65">
        <f>NETWORKDAYS(LotTracker[[#This Row],[Eng. Sent]],LotTracker[[#This Row],[Actual Receipt]])</f>
        <v>-31363</v>
      </c>
      <c r="AC403" s="65">
        <f>NETWORKDAYS(LotTracker[[#This Row],[Plat Sent]],LotTracker[[#This Row],[Actual Receipt2]])</f>
        <v>0</v>
      </c>
      <c r="AD403" s="65">
        <f>NETWORKDAYS(LotTracker[[#This Row],[Contract Date]],LotTracker[[#This Row],[Actual Submit]])-1</f>
        <v>-1</v>
      </c>
      <c r="AE403" s="65">
        <f>NETWORKDAYS(LotTracker[[#This Row],[Actual Submit]],LotTracker[[#This Row],[RECEIVED]])</f>
        <v>0</v>
      </c>
      <c r="AF403" s="65">
        <f>NETWORKDAYS(LotTracker[[#This Row],[Contract Date]],LotTracker[[#This Row],[RECEIVED]])</f>
        <v>0</v>
      </c>
    </row>
    <row r="404" spans="1:32" s="4" customFormat="1" ht="15.75" hidden="1" customHeight="1" x14ac:dyDescent="0.2">
      <c r="A404" s="80" t="s">
        <v>50</v>
      </c>
      <c r="B404" s="40" t="s">
        <v>364</v>
      </c>
      <c r="C404" s="11"/>
      <c r="D404" s="137" t="s">
        <v>1168</v>
      </c>
      <c r="E404" s="4" t="s">
        <v>590</v>
      </c>
      <c r="G404" s="41"/>
      <c r="H404" s="40" t="s">
        <v>54</v>
      </c>
      <c r="I404" s="29">
        <f>WORKDAY(LotTracker[[#This Row],[Contract Date]],2,)</f>
        <v>3</v>
      </c>
      <c r="J404" s="20">
        <v>43468</v>
      </c>
      <c r="K404" s="47"/>
      <c r="L404" s="58"/>
      <c r="M404" s="20"/>
      <c r="N404" s="29">
        <f>WORKDAY(LotTracker[[#This Row],[Draft Deadline]],10,)</f>
        <v>17</v>
      </c>
      <c r="O404" s="36"/>
      <c r="P404" s="40"/>
      <c r="Q404" s="19"/>
      <c r="R404" s="29">
        <f>WORKDAY(LotTracker[[#This Row],[Draft Deadline]],10,)</f>
        <v>17</v>
      </c>
      <c r="S404" s="36"/>
      <c r="U404" s="53">
        <f>WORKDAY(LotTracker[[#This Row],[Planned Receipt]],3,)</f>
        <v>20</v>
      </c>
      <c r="V404" s="79"/>
      <c r="W404" s="79"/>
      <c r="X404" s="53">
        <f>WORKDAY(LotTracker[[#This Row],[RECEIVED]],1)</f>
        <v>2</v>
      </c>
      <c r="Y404" s="79"/>
      <c r="Z404" s="89"/>
      <c r="AA404" s="83">
        <f>NETWORKDAYS(LotTracker[[#This Row],[Contract Date]],LotTracker[[#This Row],[Actual]])-1</f>
        <v>31048</v>
      </c>
      <c r="AB404" s="65">
        <f>NETWORKDAYS(LotTracker[[#This Row],[Eng. Sent]],LotTracker[[#This Row],[Actual Receipt]])</f>
        <v>0</v>
      </c>
      <c r="AC404" s="65">
        <f>NETWORKDAYS(LotTracker[[#This Row],[Plat Sent]],LotTracker[[#This Row],[Actual Receipt2]])</f>
        <v>0</v>
      </c>
      <c r="AD404" s="65">
        <f>NETWORKDAYS(LotTracker[[#This Row],[Contract Date]],LotTracker[[#This Row],[Actual Submit]])-1</f>
        <v>-1</v>
      </c>
      <c r="AE404" s="65">
        <f>NETWORKDAYS(LotTracker[[#This Row],[Actual Submit]],LotTracker[[#This Row],[RECEIVED]])</f>
        <v>0</v>
      </c>
      <c r="AF404" s="65">
        <f>NETWORKDAYS(LotTracker[[#This Row],[Contract Date]],LotTracker[[#This Row],[RECEIVED]])</f>
        <v>0</v>
      </c>
    </row>
    <row r="405" spans="1:32" s="4" customFormat="1" ht="17" hidden="1" x14ac:dyDescent="0.2">
      <c r="A405" s="80" t="s">
        <v>50</v>
      </c>
      <c r="B405" s="40" t="s">
        <v>135</v>
      </c>
      <c r="C405" s="11" t="s">
        <v>136</v>
      </c>
      <c r="D405" s="137" t="s">
        <v>686</v>
      </c>
      <c r="E405" s="4" t="s">
        <v>409</v>
      </c>
      <c r="G405" s="41"/>
      <c r="H405" s="40" t="s">
        <v>54</v>
      </c>
      <c r="I405" s="29">
        <f>WORKDAY(LotTracker[[#This Row],[Contract Date]],2,)</f>
        <v>3</v>
      </c>
      <c r="J405" s="20">
        <v>43469</v>
      </c>
      <c r="K405" s="47"/>
      <c r="L405" s="58"/>
      <c r="M405" s="20"/>
      <c r="N405" s="29">
        <f>WORKDAY(LotTracker[[#This Row],[Draft Deadline]],10,)</f>
        <v>17</v>
      </c>
      <c r="O405" s="36"/>
      <c r="P405" s="40"/>
      <c r="Q405" s="19"/>
      <c r="R405" s="29">
        <f>WORKDAY(LotTracker[[#This Row],[Draft Deadline]],10,)</f>
        <v>17</v>
      </c>
      <c r="S405" s="36"/>
      <c r="U405" s="53">
        <f>WORKDAY(LotTracker[[#This Row],[Planned Receipt]],3,)</f>
        <v>20</v>
      </c>
      <c r="V405" s="79"/>
      <c r="W405" s="79"/>
      <c r="X405" s="53">
        <f>WORKDAY(LotTracker[[#This Row],[RECEIVED]],1)</f>
        <v>2</v>
      </c>
      <c r="Y405" s="79"/>
      <c r="Z405" s="89"/>
      <c r="AA405" s="83">
        <f>NETWORKDAYS(LotTracker[[#This Row],[Contract Date]],LotTracker[[#This Row],[Actual]])-1</f>
        <v>31049</v>
      </c>
      <c r="AB405" s="65">
        <f>NETWORKDAYS(LotTracker[[#This Row],[Eng. Sent]],LotTracker[[#This Row],[Actual Receipt]])</f>
        <v>0</v>
      </c>
      <c r="AC405" s="65">
        <f>NETWORKDAYS(LotTracker[[#This Row],[Plat Sent]],LotTracker[[#This Row],[Actual Receipt2]])</f>
        <v>0</v>
      </c>
      <c r="AD405" s="65">
        <f>NETWORKDAYS(LotTracker[[#This Row],[Contract Date]],LotTracker[[#This Row],[Actual Submit]])-1</f>
        <v>-1</v>
      </c>
      <c r="AE405" s="65">
        <f>NETWORKDAYS(LotTracker[[#This Row],[Actual Submit]],LotTracker[[#This Row],[RECEIVED]])</f>
        <v>0</v>
      </c>
      <c r="AF405" s="65">
        <f>NETWORKDAYS(LotTracker[[#This Row],[Contract Date]],LotTracker[[#This Row],[RECEIVED]])</f>
        <v>0</v>
      </c>
    </row>
    <row r="406" spans="1:32" s="4" customFormat="1" ht="17" hidden="1" x14ac:dyDescent="0.2">
      <c r="A406" s="80" t="s">
        <v>50</v>
      </c>
      <c r="B406" s="40" t="s">
        <v>135</v>
      </c>
      <c r="C406" s="11" t="s">
        <v>136</v>
      </c>
      <c r="D406" s="137" t="s">
        <v>754</v>
      </c>
      <c r="E406" s="4" t="s">
        <v>616</v>
      </c>
      <c r="G406" s="41"/>
      <c r="H406" s="40" t="s">
        <v>54</v>
      </c>
      <c r="I406" s="29">
        <f>WORKDAY(LotTracker[[#This Row],[Contract Date]],2,)</f>
        <v>3</v>
      </c>
      <c r="J406" s="20">
        <v>43470</v>
      </c>
      <c r="K406" s="47"/>
      <c r="L406" s="58"/>
      <c r="M406" s="20"/>
      <c r="N406" s="29">
        <f>WORKDAY(LotTracker[[#This Row],[Draft Deadline]],10,)</f>
        <v>17</v>
      </c>
      <c r="O406" s="36"/>
      <c r="P406" s="40"/>
      <c r="Q406" s="19"/>
      <c r="R406" s="29">
        <f>WORKDAY(LotTracker[[#This Row],[Draft Deadline]],10,)</f>
        <v>17</v>
      </c>
      <c r="S406" s="36"/>
      <c r="U406" s="53">
        <f>WORKDAY(LotTracker[[#This Row],[Planned Receipt]],3,)</f>
        <v>20</v>
      </c>
      <c r="V406" s="79"/>
      <c r="W406" s="79"/>
      <c r="X406" s="53">
        <f>WORKDAY(LotTracker[[#This Row],[RECEIVED]],1)</f>
        <v>2</v>
      </c>
      <c r="Y406" s="79"/>
      <c r="Z406" s="89"/>
      <c r="AA406" s="83">
        <f>NETWORKDAYS(LotTracker[[#This Row],[Contract Date]],LotTracker[[#This Row],[Actual]])-1</f>
        <v>31049</v>
      </c>
      <c r="AB406" s="65">
        <f>NETWORKDAYS(LotTracker[[#This Row],[Eng. Sent]],LotTracker[[#This Row],[Actual Receipt]])</f>
        <v>0</v>
      </c>
      <c r="AC406" s="65">
        <f>NETWORKDAYS(LotTracker[[#This Row],[Plat Sent]],LotTracker[[#This Row],[Actual Receipt2]])</f>
        <v>0</v>
      </c>
      <c r="AD406" s="65">
        <f>NETWORKDAYS(LotTracker[[#This Row],[Contract Date]],LotTracker[[#This Row],[Actual Submit]])-1</f>
        <v>-1</v>
      </c>
      <c r="AE406" s="65">
        <f>NETWORKDAYS(LotTracker[[#This Row],[Actual Submit]],LotTracker[[#This Row],[RECEIVED]])</f>
        <v>0</v>
      </c>
      <c r="AF406" s="65">
        <f>NETWORKDAYS(LotTracker[[#This Row],[Contract Date]],LotTracker[[#This Row],[RECEIVED]])</f>
        <v>0</v>
      </c>
    </row>
    <row r="407" spans="1:32" s="4" customFormat="1" ht="17" hidden="1" x14ac:dyDescent="0.2">
      <c r="A407" s="80" t="s">
        <v>50</v>
      </c>
      <c r="B407" s="40" t="s">
        <v>135</v>
      </c>
      <c r="C407" s="11" t="s">
        <v>136</v>
      </c>
      <c r="D407" s="137" t="s">
        <v>1169</v>
      </c>
      <c r="E407" s="4" t="s">
        <v>616</v>
      </c>
      <c r="G407" s="41"/>
      <c r="H407" s="40" t="s">
        <v>54</v>
      </c>
      <c r="I407" s="29">
        <f>WORKDAY(LotTracker[[#This Row],[Contract Date]],2,)</f>
        <v>3</v>
      </c>
      <c r="J407" s="20">
        <v>43473</v>
      </c>
      <c r="K407" s="47"/>
      <c r="L407" s="58"/>
      <c r="M407" s="20"/>
      <c r="N407" s="29">
        <f>WORKDAY(LotTracker[[#This Row],[Draft Deadline]],10,)</f>
        <v>17</v>
      </c>
      <c r="O407" s="36"/>
      <c r="P407" s="40"/>
      <c r="Q407" s="19"/>
      <c r="R407" s="29">
        <f>WORKDAY(LotTracker[[#This Row],[Draft Deadline]],10,)</f>
        <v>17</v>
      </c>
      <c r="S407" s="36"/>
      <c r="U407" s="53">
        <f>WORKDAY(LotTracker[[#This Row],[Planned Receipt]],3,)</f>
        <v>20</v>
      </c>
      <c r="V407" s="79"/>
      <c r="W407" s="79"/>
      <c r="X407" s="53">
        <f>WORKDAY(LotTracker[[#This Row],[RECEIVED]],1)</f>
        <v>2</v>
      </c>
      <c r="Y407" s="79"/>
      <c r="Z407" s="89"/>
      <c r="AA407" s="83">
        <f>NETWORKDAYS(LotTracker[[#This Row],[Contract Date]],LotTracker[[#This Row],[Actual]])-1</f>
        <v>31051</v>
      </c>
      <c r="AB407" s="65">
        <f>NETWORKDAYS(LotTracker[[#This Row],[Eng. Sent]],LotTracker[[#This Row],[Actual Receipt]])</f>
        <v>0</v>
      </c>
      <c r="AC407" s="65">
        <f>NETWORKDAYS(LotTracker[[#This Row],[Plat Sent]],LotTracker[[#This Row],[Actual Receipt2]])</f>
        <v>0</v>
      </c>
      <c r="AD407" s="65">
        <f>NETWORKDAYS(LotTracker[[#This Row],[Contract Date]],LotTracker[[#This Row],[Actual Submit]])-1</f>
        <v>-1</v>
      </c>
      <c r="AE407" s="65">
        <f>NETWORKDAYS(LotTracker[[#This Row],[Actual Submit]],LotTracker[[#This Row],[RECEIVED]])</f>
        <v>0</v>
      </c>
      <c r="AF407" s="65">
        <f>NETWORKDAYS(LotTracker[[#This Row],[Contract Date]],LotTracker[[#This Row],[RECEIVED]])</f>
        <v>0</v>
      </c>
    </row>
    <row r="408" spans="1:32" s="4" customFormat="1" ht="17" hidden="1" x14ac:dyDescent="0.2">
      <c r="A408" s="80" t="s">
        <v>50</v>
      </c>
      <c r="B408" s="40" t="s">
        <v>51</v>
      </c>
      <c r="C408" s="11" t="s">
        <v>136</v>
      </c>
      <c r="D408" s="137" t="s">
        <v>1170</v>
      </c>
      <c r="E408" s="4" t="s">
        <v>58</v>
      </c>
      <c r="F408" s="4" t="s">
        <v>66</v>
      </c>
      <c r="G408" s="41"/>
      <c r="H408" s="40"/>
      <c r="I408" s="29">
        <f>WORKDAY(LotTracker[[#This Row],[Contract Date]],2,)</f>
        <v>3</v>
      </c>
      <c r="J408" s="20">
        <v>43598</v>
      </c>
      <c r="K408" s="47"/>
      <c r="L408" s="58"/>
      <c r="M408" s="20" t="s">
        <v>1171</v>
      </c>
      <c r="N408" s="29">
        <f>WORKDAY(LotTracker[[#This Row],[Draft Deadline]],10,)</f>
        <v>17</v>
      </c>
      <c r="O408" s="36" t="s">
        <v>1172</v>
      </c>
      <c r="P408" s="40"/>
      <c r="Q408" s="19"/>
      <c r="R408" s="29">
        <f>WORKDAY(LotTracker[[#This Row],[Draft Deadline]],10,)</f>
        <v>17</v>
      </c>
      <c r="S408" s="36"/>
      <c r="U408" s="53">
        <f>WORKDAY(LotTracker[[#This Row],[Planned Receipt]],3,)</f>
        <v>20</v>
      </c>
      <c r="V408" s="79" t="s">
        <v>1173</v>
      </c>
      <c r="W408" s="79" t="s">
        <v>1104</v>
      </c>
      <c r="X408" s="53">
        <f>WORKDAY(LotTracker[[#This Row],[RECEIVED]],1)</f>
        <v>43717</v>
      </c>
      <c r="Y408" s="79"/>
      <c r="Z408" s="89"/>
      <c r="AA408" s="83">
        <f>NETWORKDAYS(LotTracker[[#This Row],[Contract Date]],LotTracker[[#This Row],[Actual]])-1</f>
        <v>31140</v>
      </c>
      <c r="AB408" s="65">
        <f>NETWORKDAYS(LotTracker[[#This Row],[Eng. Sent]],LotTracker[[#This Row],[Actual Receipt]])</f>
        <v>8</v>
      </c>
      <c r="AC408" s="65">
        <f>NETWORKDAYS(LotTracker[[#This Row],[Plat Sent]],LotTracker[[#This Row],[Actual Receipt2]])</f>
        <v>0</v>
      </c>
      <c r="AD408" s="65">
        <f>NETWORKDAYS(LotTracker[[#This Row],[Contract Date]],LotTracker[[#This Row],[Actual Submit]])-1</f>
        <v>31208</v>
      </c>
      <c r="AE408" s="65">
        <f>NETWORKDAYS(LotTracker[[#This Row],[Actual Submit]],LotTracker[[#This Row],[RECEIVED]])</f>
        <v>17</v>
      </c>
      <c r="AF408" s="65">
        <f>NETWORKDAYS(LotTracker[[#This Row],[Contract Date]],LotTracker[[#This Row],[RECEIVED]])</f>
        <v>31225</v>
      </c>
    </row>
    <row r="409" spans="1:32" s="4" customFormat="1" ht="17" hidden="1" x14ac:dyDescent="0.2">
      <c r="A409" s="80" t="s">
        <v>50</v>
      </c>
      <c r="B409" s="40" t="s">
        <v>51</v>
      </c>
      <c r="C409" s="11" t="s">
        <v>152</v>
      </c>
      <c r="D409" s="137" t="s">
        <v>594</v>
      </c>
      <c r="E409" s="4" t="s">
        <v>126</v>
      </c>
      <c r="F409" s="4" t="s">
        <v>75</v>
      </c>
      <c r="G409" s="41"/>
      <c r="H409" s="40" t="s">
        <v>54</v>
      </c>
      <c r="I409" s="29">
        <f>WORKDAY(LotTracker[[#This Row],[Contract Date]],2,)</f>
        <v>3</v>
      </c>
      <c r="J409" s="20">
        <v>43844</v>
      </c>
      <c r="K409" s="47">
        <v>380</v>
      </c>
      <c r="L409" s="58"/>
      <c r="M409" s="20" t="s">
        <v>362</v>
      </c>
      <c r="N409" s="29">
        <f>WORKDAY(LotTracker[[#This Row],[Draft Deadline]],10,)</f>
        <v>17</v>
      </c>
      <c r="O409" s="36" t="s">
        <v>348</v>
      </c>
      <c r="P409" s="40"/>
      <c r="Q409" s="19"/>
      <c r="R409" s="29">
        <f>WORKDAY(LotTracker[[#This Row],[Draft Deadline]],10,)</f>
        <v>17</v>
      </c>
      <c r="S409" s="36"/>
      <c r="U409" s="53">
        <f>WORKDAY(LotTracker[[#This Row],[Planned Receipt]],3,)</f>
        <v>20</v>
      </c>
      <c r="V409" s="79" t="s">
        <v>348</v>
      </c>
      <c r="W409" s="101" t="s">
        <v>363</v>
      </c>
      <c r="X409" s="53">
        <f>WORKDAY(LotTracker[[#This Row],[RECEIVED]],1)</f>
        <v>43881</v>
      </c>
      <c r="Y409" s="79"/>
      <c r="Z409" s="89"/>
      <c r="AA409" s="83">
        <f>NETWORKDAYS(LotTracker[[#This Row],[Contract Date]],LotTracker[[#This Row],[Actual]])-1</f>
        <v>31316</v>
      </c>
      <c r="AB409" s="65">
        <f>NETWORKDAYS(LotTracker[[#This Row],[Eng. Sent]],LotTracker[[#This Row],[Actual Receipt]])</f>
        <v>5</v>
      </c>
      <c r="AC409" s="65">
        <f>NETWORKDAYS(LotTracker[[#This Row],[Plat Sent]],LotTracker[[#This Row],[Actual Receipt2]])</f>
        <v>0</v>
      </c>
      <c r="AD409" s="65">
        <f>NETWORKDAYS(LotTracker[[#This Row],[Contract Date]],LotTracker[[#This Row],[Actual Submit]])-1</f>
        <v>31321</v>
      </c>
      <c r="AE409" s="65">
        <f>NETWORKDAYS(LotTracker[[#This Row],[Actual Submit]],LotTracker[[#This Row],[RECEIVED]])</f>
        <v>22</v>
      </c>
      <c r="AF409" s="65">
        <f>NETWORKDAYS(LotTracker[[#This Row],[Contract Date]],LotTracker[[#This Row],[RECEIVED]])</f>
        <v>31343</v>
      </c>
    </row>
    <row r="410" spans="1:32" s="4" customFormat="1" ht="17" hidden="1" x14ac:dyDescent="0.2">
      <c r="A410" s="80" t="s">
        <v>50</v>
      </c>
      <c r="B410" s="40" t="s">
        <v>364</v>
      </c>
      <c r="C410" s="11" t="s">
        <v>742</v>
      </c>
      <c r="D410" s="137" t="s">
        <v>1174</v>
      </c>
      <c r="E410" s="4" t="s">
        <v>590</v>
      </c>
      <c r="F410" s="4" t="s">
        <v>346</v>
      </c>
      <c r="G410" s="41"/>
      <c r="H410" s="40" t="s">
        <v>54</v>
      </c>
      <c r="I410" s="29">
        <f>WORKDAY(LotTracker[[#This Row],[Contract Date]],2,)</f>
        <v>3</v>
      </c>
      <c r="J410" s="20">
        <v>43878</v>
      </c>
      <c r="K410" s="47">
        <v>210</v>
      </c>
      <c r="L410" s="58"/>
      <c r="M410" s="20" t="s">
        <v>1175</v>
      </c>
      <c r="N410" s="29">
        <f>WORKDAY(LotTracker[[#This Row],[Draft Deadline]],10,)</f>
        <v>17</v>
      </c>
      <c r="O410" s="36"/>
      <c r="P410" s="40"/>
      <c r="Q410" s="19"/>
      <c r="R410" s="29">
        <f>WORKDAY(LotTracker[[#This Row],[Draft Deadline]],10,)</f>
        <v>17</v>
      </c>
      <c r="S410" s="36"/>
      <c r="U410" s="53">
        <f>WORKDAY(LotTracker[[#This Row],[Planned Receipt]],3,)</f>
        <v>20</v>
      </c>
      <c r="V410" s="79"/>
      <c r="W410" s="101"/>
      <c r="X410" s="53">
        <f>WORKDAY(LotTracker[[#This Row],[RECEIVED]],1)</f>
        <v>2</v>
      </c>
      <c r="Y410" s="79"/>
      <c r="Z410" s="89"/>
      <c r="AA410" s="83">
        <f>NETWORKDAYS(LotTracker[[#This Row],[Contract Date]],LotTracker[[#This Row],[Actual]])-1</f>
        <v>31340</v>
      </c>
      <c r="AB410" s="65">
        <f>NETWORKDAYS(LotTracker[[#This Row],[Eng. Sent]],LotTracker[[#This Row],[Actual Receipt]])</f>
        <v>-31341</v>
      </c>
      <c r="AC410" s="65">
        <f>NETWORKDAYS(LotTracker[[#This Row],[Plat Sent]],LotTracker[[#This Row],[Actual Receipt2]])</f>
        <v>0</v>
      </c>
      <c r="AD410" s="65">
        <f>NETWORKDAYS(LotTracker[[#This Row],[Contract Date]],LotTracker[[#This Row],[Actual Submit]])-1</f>
        <v>-1</v>
      </c>
      <c r="AE410" s="65">
        <f>NETWORKDAYS(LotTracker[[#This Row],[Actual Submit]],LotTracker[[#This Row],[RECEIVED]])</f>
        <v>0</v>
      </c>
      <c r="AF410" s="65">
        <f>NETWORKDAYS(LotTracker[[#This Row],[Contract Date]],LotTracker[[#This Row],[RECEIVED]])</f>
        <v>0</v>
      </c>
    </row>
    <row r="411" spans="1:32" s="4" customFormat="1" ht="17" hidden="1" x14ac:dyDescent="0.2">
      <c r="A411" s="80" t="s">
        <v>50</v>
      </c>
      <c r="B411" s="40" t="s">
        <v>364</v>
      </c>
      <c r="C411" s="11" t="s">
        <v>477</v>
      </c>
      <c r="D411" s="137" t="s">
        <v>1176</v>
      </c>
      <c r="E411" s="4" t="s">
        <v>590</v>
      </c>
      <c r="F411" s="4" t="s">
        <v>346</v>
      </c>
      <c r="G411" s="41"/>
      <c r="H411" s="40" t="s">
        <v>54</v>
      </c>
      <c r="I411" s="29">
        <f>WORKDAY(LotTracker[[#This Row],[Contract Date]],2,)</f>
        <v>3</v>
      </c>
      <c r="J411" s="20">
        <v>43880</v>
      </c>
      <c r="K411" s="47">
        <v>200</v>
      </c>
      <c r="L411" s="58"/>
      <c r="M411" s="20" t="s">
        <v>363</v>
      </c>
      <c r="N411" s="29">
        <f>WORKDAY(LotTracker[[#This Row],[Draft Deadline]],10,)</f>
        <v>17</v>
      </c>
      <c r="O411" s="36"/>
      <c r="P411" s="40"/>
      <c r="Q411" s="19"/>
      <c r="R411" s="29">
        <f>WORKDAY(LotTracker[[#This Row],[Draft Deadline]],10,)</f>
        <v>17</v>
      </c>
      <c r="S411" s="36"/>
      <c r="U411" s="53">
        <f>WORKDAY(LotTracker[[#This Row],[Planned Receipt]],3,)</f>
        <v>20</v>
      </c>
      <c r="V411" s="79"/>
      <c r="W411" s="101"/>
      <c r="X411" s="53">
        <f>WORKDAY(LotTracker[[#This Row],[RECEIVED]],1)</f>
        <v>2</v>
      </c>
      <c r="Y411" s="79"/>
      <c r="Z411" s="89"/>
      <c r="AA411" s="83">
        <f>NETWORKDAYS(LotTracker[[#This Row],[Contract Date]],LotTracker[[#This Row],[Actual]])-1</f>
        <v>31342</v>
      </c>
      <c r="AB411" s="65">
        <f>NETWORKDAYS(LotTracker[[#This Row],[Eng. Sent]],LotTracker[[#This Row],[Actual Receipt]])</f>
        <v>-31343</v>
      </c>
      <c r="AC411" s="65">
        <f>NETWORKDAYS(LotTracker[[#This Row],[Plat Sent]],LotTracker[[#This Row],[Actual Receipt2]])</f>
        <v>0</v>
      </c>
      <c r="AD411" s="65">
        <f>NETWORKDAYS(LotTracker[[#This Row],[Contract Date]],LotTracker[[#This Row],[Actual Submit]])-1</f>
        <v>-1</v>
      </c>
      <c r="AE411" s="65">
        <f>NETWORKDAYS(LotTracker[[#This Row],[Actual Submit]],LotTracker[[#This Row],[RECEIVED]])</f>
        <v>0</v>
      </c>
      <c r="AF411" s="65">
        <f>NETWORKDAYS(LotTracker[[#This Row],[Contract Date]],LotTracker[[#This Row],[RECEIVED]])</f>
        <v>0</v>
      </c>
    </row>
    <row r="412" spans="1:32" s="4" customFormat="1" ht="34" x14ac:dyDescent="0.2">
      <c r="A412" s="80"/>
      <c r="B412" s="40" t="s">
        <v>622</v>
      </c>
      <c r="C412" s="11" t="s">
        <v>623</v>
      </c>
      <c r="D412" s="137" t="s">
        <v>962</v>
      </c>
      <c r="E412" s="4" t="s">
        <v>345</v>
      </c>
      <c r="F412" s="4" t="s">
        <v>208</v>
      </c>
      <c r="G412" s="41" t="s">
        <v>958</v>
      </c>
      <c r="H412" s="40" t="s">
        <v>109</v>
      </c>
      <c r="I412" s="29">
        <f>WORKDAY(LotTracker[[#This Row],[Contract Date]],2,)</f>
        <v>44546</v>
      </c>
      <c r="J412" s="20">
        <v>44575</v>
      </c>
      <c r="K412" s="47">
        <v>300</v>
      </c>
      <c r="L412" s="58" t="s">
        <v>922</v>
      </c>
      <c r="M412" s="79">
        <v>44586</v>
      </c>
      <c r="N412" s="29">
        <f>WORKDAY(LotTracker[[#This Row],[Draft Deadline]],10,)</f>
        <v>44560</v>
      </c>
      <c r="O412" s="101"/>
      <c r="P412" s="40" t="s">
        <v>923</v>
      </c>
      <c r="Q412" s="79">
        <v>44586</v>
      </c>
      <c r="R412" s="29">
        <f>WORKDAY(LotTracker[[#This Row],[Draft Deadline]],10,)</f>
        <v>44560</v>
      </c>
      <c r="S412" s="101">
        <v>44601</v>
      </c>
      <c r="T412" s="4" t="s">
        <v>924</v>
      </c>
      <c r="U412" s="99">
        <f>WORKDAY(LotTracker[[#This Row],[Planned Receipt]],3,)</f>
        <v>44565</v>
      </c>
      <c r="V412" s="79"/>
      <c r="W412" s="101"/>
      <c r="X412" s="99">
        <f>WORKDAY(LotTracker[[#This Row],[RECEIVED]],1)</f>
        <v>2</v>
      </c>
      <c r="Y412" s="79"/>
      <c r="Z412" s="89" t="s">
        <v>1236</v>
      </c>
      <c r="AA412" s="83">
        <f>NETWORKDAYS(LotTracker[[#This Row],[Contract Date]],LotTracker[[#This Row],[Actual]])-1</f>
        <v>23</v>
      </c>
      <c r="AB412" s="65">
        <f>NETWORKDAYS(LotTracker[[#This Row],[Eng. Sent]],LotTracker[[#This Row],[Actual Receipt]])</f>
        <v>-31847</v>
      </c>
      <c r="AC412" s="65">
        <f>NETWORKDAYS(LotTracker[[#This Row],[Plat Sent]],LotTracker[[#This Row],[Actual Receipt2]])</f>
        <v>12</v>
      </c>
      <c r="AD412" s="65">
        <f>NETWORKDAYS(LotTracker[[#This Row],[Contract Date]],LotTracker[[#This Row],[Actual Submit]])-1</f>
        <v>-31818</v>
      </c>
      <c r="AE412" s="65">
        <f>NETWORKDAYS(LotTracker[[#This Row],[Actual Submit]],LotTracker[[#This Row],[RECEIVED]])</f>
        <v>0</v>
      </c>
      <c r="AF412" s="65">
        <f>NETWORKDAYS(LotTracker[[#This Row],[Contract Date]],LotTracker[[#This Row],[RECEIVED]])</f>
        <v>-31817</v>
      </c>
    </row>
    <row r="413" spans="1:32" s="4" customFormat="1" ht="17" x14ac:dyDescent="0.2">
      <c r="A413" s="80"/>
      <c r="B413" s="40" t="s">
        <v>123</v>
      </c>
      <c r="C413" s="11" t="s">
        <v>251</v>
      </c>
      <c r="D413" s="137" t="s">
        <v>228</v>
      </c>
      <c r="E413" s="4" t="s">
        <v>146</v>
      </c>
      <c r="G413" s="41" t="s">
        <v>981</v>
      </c>
      <c r="H413" s="40" t="s">
        <v>54</v>
      </c>
      <c r="I413" s="29">
        <f>WORKDAY(LotTracker[[#This Row],[Contract Date]],2,)</f>
        <v>44550</v>
      </c>
      <c r="J413" s="20">
        <v>44590</v>
      </c>
      <c r="K413" s="47"/>
      <c r="L413" s="58" t="s">
        <v>966</v>
      </c>
      <c r="M413" s="79">
        <v>44592</v>
      </c>
      <c r="N413" s="29">
        <f>WORKDAY(LotTracker[[#This Row],[Draft Deadline]],10,)</f>
        <v>44564</v>
      </c>
      <c r="O413" s="101">
        <v>44573</v>
      </c>
      <c r="P413" s="40" t="s">
        <v>933</v>
      </c>
      <c r="Q413" s="79">
        <v>44592</v>
      </c>
      <c r="R413" s="29">
        <f>WORKDAY(LotTracker[[#This Row],[Draft Deadline]],10,)</f>
        <v>44564</v>
      </c>
      <c r="S413" s="101">
        <v>44567</v>
      </c>
      <c r="T413" s="4" t="s">
        <v>989</v>
      </c>
      <c r="U413" s="99">
        <f>WORKDAY(LotTracker[[#This Row],[Planned Receipt]],3,)</f>
        <v>44567</v>
      </c>
      <c r="V413" s="79"/>
      <c r="W413" s="101"/>
      <c r="X413" s="99">
        <f>WORKDAY(LotTracker[[#This Row],[RECEIVED]],1)</f>
        <v>2</v>
      </c>
      <c r="Y413" s="79"/>
      <c r="Z413" s="89"/>
      <c r="AA413" s="83">
        <f>NETWORKDAYS(LotTracker[[#This Row],[Contract Date]],LotTracker[[#This Row],[Actual]])-1</f>
        <v>31</v>
      </c>
      <c r="AB413" s="65">
        <f>NETWORKDAYS(LotTracker[[#This Row],[Eng. Sent]],LotTracker[[#This Row],[Actual Receipt]])</f>
        <v>-14</v>
      </c>
      <c r="AC413" s="65">
        <f>NETWORKDAYS(LotTracker[[#This Row],[Plat Sent]],LotTracker[[#This Row],[Actual Receipt2]])</f>
        <v>-18</v>
      </c>
      <c r="AD413" s="65">
        <f>NETWORKDAYS(LotTracker[[#This Row],[Contract Date]],LotTracker[[#This Row],[Actual Submit]])-1</f>
        <v>-31820</v>
      </c>
      <c r="AE413" s="65">
        <f>NETWORKDAYS(LotTracker[[#This Row],[Actual Submit]],LotTracker[[#This Row],[RECEIVED]])</f>
        <v>0</v>
      </c>
      <c r="AF413" s="65">
        <f>NETWORKDAYS(LotTracker[[#This Row],[Contract Date]],LotTracker[[#This Row],[RECEIVED]])</f>
        <v>-31819</v>
      </c>
    </row>
    <row r="414" spans="1:32" s="4" customFormat="1" ht="17" x14ac:dyDescent="0.2">
      <c r="A414" s="80"/>
      <c r="B414" s="40" t="s">
        <v>135</v>
      </c>
      <c r="C414" s="11" t="s">
        <v>136</v>
      </c>
      <c r="D414" s="137" t="s">
        <v>1016</v>
      </c>
      <c r="E414" s="4" t="s">
        <v>1017</v>
      </c>
      <c r="G414" s="41" t="s">
        <v>1018</v>
      </c>
      <c r="H414" s="40" t="s">
        <v>54</v>
      </c>
      <c r="I414" s="29">
        <f>WORKDAY(LotTracker[[#This Row],[Contract Date]],2,)</f>
        <v>44551</v>
      </c>
      <c r="J414" s="20" t="s">
        <v>954</v>
      </c>
      <c r="K414" s="47"/>
      <c r="L414" s="58"/>
      <c r="M414" s="79">
        <v>44571</v>
      </c>
      <c r="N414" s="29">
        <f>WORKDAY(LotTracker[[#This Row],[Draft Deadline]],10,)</f>
        <v>44565</v>
      </c>
      <c r="O414" s="101">
        <v>44575</v>
      </c>
      <c r="P414" s="40"/>
      <c r="Q414" s="79" t="s">
        <v>954</v>
      </c>
      <c r="R414" s="29">
        <f>WORKDAY(LotTracker[[#This Row],[Draft Deadline]],10,)</f>
        <v>44565</v>
      </c>
      <c r="S414" s="101">
        <v>44578</v>
      </c>
      <c r="T414" s="4" t="s">
        <v>967</v>
      </c>
      <c r="U414" s="99">
        <f>WORKDAY(LotTracker[[#This Row],[Planned Receipt]],3,)</f>
        <v>44568</v>
      </c>
      <c r="V414" s="79">
        <v>44579</v>
      </c>
      <c r="W414" s="101">
        <v>44599</v>
      </c>
      <c r="X414" s="99">
        <f>WORKDAY(LotTracker[[#This Row],[RECEIVED]],1)</f>
        <v>44600</v>
      </c>
      <c r="Y414" s="79">
        <v>44600</v>
      </c>
      <c r="Z414" s="89"/>
      <c r="AA414" s="83">
        <f>NETWORKDAYS(LotTracker[[#This Row],[Contract Date]],LotTracker[[#This Row],[Actual]])-1</f>
        <v>15</v>
      </c>
      <c r="AB414" s="65">
        <f>NETWORKDAYS(LotTracker[[#This Row],[Eng. Sent]],LotTracker[[#This Row],[Actual Receipt]])</f>
        <v>5</v>
      </c>
      <c r="AC414" s="65">
        <f>NETWORKDAYS(LotTracker[[#This Row],[Plat Sent]],LotTracker[[#This Row],[Actual Receipt2]])</f>
        <v>6</v>
      </c>
      <c r="AD414" s="65">
        <f>NETWORKDAYS(LotTracker[[#This Row],[Contract Date]],LotTracker[[#This Row],[Actual Submit]])-1</f>
        <v>21</v>
      </c>
      <c r="AE414" s="65">
        <f>NETWORKDAYS(LotTracker[[#This Row],[Actual Submit]],LotTracker[[#This Row],[RECEIVED]])</f>
        <v>15</v>
      </c>
      <c r="AF414" s="65">
        <f>NETWORKDAYS(LotTracker[[#This Row],[Contract Date]],LotTracker[[#This Row],[RECEIVED]])</f>
        <v>36</v>
      </c>
    </row>
    <row r="415" spans="1:32" s="4" customFormat="1" ht="17" x14ac:dyDescent="0.2">
      <c r="A415" s="80"/>
      <c r="B415" s="40" t="s">
        <v>135</v>
      </c>
      <c r="C415" s="11" t="s">
        <v>136</v>
      </c>
      <c r="D415" s="137" t="s">
        <v>1020</v>
      </c>
      <c r="E415" s="4" t="s">
        <v>345</v>
      </c>
      <c r="G415" s="41" t="s">
        <v>1021</v>
      </c>
      <c r="H415" s="40" t="s">
        <v>54</v>
      </c>
      <c r="I415" s="64">
        <f>WORKDAY(LotTracker[[#This Row],[Contract Date]],2,)</f>
        <v>44554</v>
      </c>
      <c r="J415" s="20" t="s">
        <v>1022</v>
      </c>
      <c r="K415" s="47"/>
      <c r="L415" s="58"/>
      <c r="M415" s="79">
        <v>44575</v>
      </c>
      <c r="N415" s="64">
        <f>WORKDAY(LotTracker[[#This Row],[Draft Deadline]],10,)</f>
        <v>44568</v>
      </c>
      <c r="O415" s="101">
        <v>44586</v>
      </c>
      <c r="P415" s="40"/>
      <c r="Q415" s="79" t="s">
        <v>1022</v>
      </c>
      <c r="R415" s="64">
        <f>WORKDAY(LotTracker[[#This Row],[Draft Deadline]],10,)</f>
        <v>44568</v>
      </c>
      <c r="S415" s="101">
        <v>44579</v>
      </c>
      <c r="T415" s="4" t="s">
        <v>967</v>
      </c>
      <c r="U415" s="99">
        <f>WORKDAY(LotTracker[[#This Row],[Planned Receipt]],3,)</f>
        <v>44573</v>
      </c>
      <c r="V415" s="79">
        <v>44586</v>
      </c>
      <c r="W415" s="101">
        <v>44599</v>
      </c>
      <c r="X415" s="99">
        <f>WORKDAY(LotTracker[[#This Row],[RECEIVED]],1)</f>
        <v>44600</v>
      </c>
      <c r="Y415" s="79">
        <v>44600</v>
      </c>
      <c r="Z415" s="89"/>
      <c r="AA415" s="83">
        <f>NETWORKDAYS(LotTracker[[#This Row],[Contract Date]],LotTracker[[#This Row],[Actual]])-1</f>
        <v>17</v>
      </c>
      <c r="AB415" s="65">
        <f>NETWORKDAYS(LotTracker[[#This Row],[Eng. Sent]],LotTracker[[#This Row],[Actual Receipt]])</f>
        <v>8</v>
      </c>
      <c r="AC415" s="65">
        <f>NETWORKDAYS(LotTracker[[#This Row],[Plat Sent]],LotTracker[[#This Row],[Actual Receipt2]])</f>
        <v>3</v>
      </c>
      <c r="AD415" s="65">
        <f>NETWORKDAYS(LotTracker[[#This Row],[Contract Date]],LotTracker[[#This Row],[Actual Submit]])-1</f>
        <v>24</v>
      </c>
      <c r="AE415" s="65">
        <f>NETWORKDAYS(LotTracker[[#This Row],[Actual Submit]],LotTracker[[#This Row],[RECEIVED]])</f>
        <v>10</v>
      </c>
      <c r="AF415" s="65">
        <f>NETWORKDAYS(LotTracker[[#This Row],[Contract Date]],LotTracker[[#This Row],[RECEIVED]])</f>
        <v>34</v>
      </c>
    </row>
    <row r="416" spans="1:32" s="4" customFormat="1" ht="34" x14ac:dyDescent="0.2">
      <c r="A416" s="80"/>
      <c r="B416" s="40" t="s">
        <v>51</v>
      </c>
      <c r="C416" s="11" t="s">
        <v>425</v>
      </c>
      <c r="D416" s="137" t="s">
        <v>763</v>
      </c>
      <c r="E416" s="4" t="s">
        <v>207</v>
      </c>
      <c r="G416" s="41" t="s">
        <v>974</v>
      </c>
      <c r="H416" s="40" t="s">
        <v>54</v>
      </c>
      <c r="I416" s="29">
        <f>WORKDAY(LotTracker[[#This Row],[Contract Date]],2,)</f>
        <v>44557</v>
      </c>
      <c r="J416" s="20" t="s">
        <v>982</v>
      </c>
      <c r="K416" s="47"/>
      <c r="L416" s="58" t="s">
        <v>966</v>
      </c>
      <c r="M416" s="79">
        <v>44574</v>
      </c>
      <c r="N416" s="29">
        <f>WORKDAY(LotTracker[[#This Row],[Draft Deadline]],10,)</f>
        <v>44571</v>
      </c>
      <c r="O416" s="101">
        <v>44586</v>
      </c>
      <c r="P416" s="40" t="s">
        <v>973</v>
      </c>
      <c r="Q416" s="79">
        <v>44574</v>
      </c>
      <c r="R416" s="29">
        <f>WORKDAY(LotTracker[[#This Row],[Draft Deadline]],10,)</f>
        <v>44571</v>
      </c>
      <c r="S416" s="101">
        <v>44580</v>
      </c>
      <c r="T416" s="4" t="s">
        <v>934</v>
      </c>
      <c r="U416" s="99">
        <f>WORKDAY(LotTracker[[#This Row],[Planned Receipt]],3,)</f>
        <v>44574</v>
      </c>
      <c r="V416" s="79">
        <v>44588</v>
      </c>
      <c r="W416" s="101"/>
      <c r="X416" s="99">
        <f>WORKDAY(LotTracker[[#This Row],[RECEIVED]],1)</f>
        <v>2</v>
      </c>
      <c r="Y416" s="79"/>
      <c r="Z416" s="89" t="s">
        <v>1238</v>
      </c>
      <c r="AA416" s="83">
        <f>NETWORKDAYS(LotTracker[[#This Row],[Contract Date]],LotTracker[[#This Row],[Actual]])-1</f>
        <v>14</v>
      </c>
      <c r="AB416" s="65">
        <f>NETWORKDAYS(LotTracker[[#This Row],[Eng. Sent]],LotTracker[[#This Row],[Actual Receipt]])</f>
        <v>9</v>
      </c>
      <c r="AC416" s="65">
        <f>NETWORKDAYS(LotTracker[[#This Row],[Plat Sent]],LotTracker[[#This Row],[Actual Receipt2]])</f>
        <v>5</v>
      </c>
      <c r="AD416" s="65">
        <f>NETWORKDAYS(LotTracker[[#This Row],[Contract Date]],LotTracker[[#This Row],[Actual Submit]])-1</f>
        <v>25</v>
      </c>
      <c r="AE416" s="65">
        <f>NETWORKDAYS(LotTracker[[#This Row],[Actual Submit]],LotTracker[[#This Row],[RECEIVED]])</f>
        <v>-31849</v>
      </c>
      <c r="AF416" s="65">
        <f>NETWORKDAYS(LotTracker[[#This Row],[Contract Date]],LotTracker[[#This Row],[RECEIVED]])</f>
        <v>-31824</v>
      </c>
    </row>
    <row r="417" spans="1:32" s="4" customFormat="1" ht="17" x14ac:dyDescent="0.2">
      <c r="A417" s="80"/>
      <c r="B417" s="40" t="s">
        <v>123</v>
      </c>
      <c r="C417" s="11" t="s">
        <v>251</v>
      </c>
      <c r="D417" s="137" t="s">
        <v>486</v>
      </c>
      <c r="E417" s="4" t="s">
        <v>126</v>
      </c>
      <c r="G417" s="41" t="s">
        <v>974</v>
      </c>
      <c r="H417" s="40" t="s">
        <v>54</v>
      </c>
      <c r="I417" s="29">
        <f>WORKDAY(LotTracker[[#This Row],[Contract Date]],2,)</f>
        <v>44557</v>
      </c>
      <c r="J417" s="20" t="s">
        <v>982</v>
      </c>
      <c r="K417" s="47"/>
      <c r="L417" s="58"/>
      <c r="M417" s="79">
        <v>44573</v>
      </c>
      <c r="N417" s="29">
        <f>WORKDAY(LotTracker[[#This Row],[Draft Deadline]],10,)</f>
        <v>44571</v>
      </c>
      <c r="O417" s="101">
        <v>44575</v>
      </c>
      <c r="P417" s="40"/>
      <c r="Q417" s="79">
        <v>44581</v>
      </c>
      <c r="R417" s="29">
        <f>WORKDAY(LotTracker[[#This Row],[Draft Deadline]],10,)</f>
        <v>44571</v>
      </c>
      <c r="S417" s="101"/>
      <c r="T417" s="4" t="s">
        <v>989</v>
      </c>
      <c r="U417" s="99">
        <f>WORKDAY(LotTracker[[#This Row],[Planned Receipt]],3,)</f>
        <v>44574</v>
      </c>
      <c r="V417" s="79"/>
      <c r="W417" s="101"/>
      <c r="X417" s="99">
        <f>WORKDAY(LotTracker[[#This Row],[RECEIVED]],1)</f>
        <v>2</v>
      </c>
      <c r="Y417" s="79"/>
      <c r="Z417" s="89"/>
      <c r="AA417" s="83">
        <f>NETWORKDAYS(LotTracker[[#This Row],[Contract Date]],LotTracker[[#This Row],[Actual]])-1</f>
        <v>14</v>
      </c>
      <c r="AB417" s="65">
        <f>NETWORKDAYS(LotTracker[[#This Row],[Eng. Sent]],LotTracker[[#This Row],[Actual Receipt]])</f>
        <v>3</v>
      </c>
      <c r="AC417" s="65">
        <f>NETWORKDAYS(LotTracker[[#This Row],[Plat Sent]],LotTracker[[#This Row],[Actual Receipt2]])</f>
        <v>-31844</v>
      </c>
      <c r="AD417" s="65">
        <f>NETWORKDAYS(LotTracker[[#This Row],[Contract Date]],LotTracker[[#This Row],[Actual Submit]])-1</f>
        <v>-31825</v>
      </c>
      <c r="AE417" s="65">
        <f>NETWORKDAYS(LotTracker[[#This Row],[Actual Submit]],LotTracker[[#This Row],[RECEIVED]])</f>
        <v>0</v>
      </c>
      <c r="AF417" s="65">
        <f>NETWORKDAYS(LotTracker[[#This Row],[Contract Date]],LotTracker[[#This Row],[RECEIVED]])</f>
        <v>-31824</v>
      </c>
    </row>
    <row r="418" spans="1:32" s="4" customFormat="1" ht="17" x14ac:dyDescent="0.2">
      <c r="A418" s="80"/>
      <c r="B418" s="40" t="s">
        <v>51</v>
      </c>
      <c r="C418" s="11" t="s">
        <v>425</v>
      </c>
      <c r="D418" s="137" t="s">
        <v>1023</v>
      </c>
      <c r="E418" s="4" t="s">
        <v>520</v>
      </c>
      <c r="G418" s="41" t="s">
        <v>974</v>
      </c>
      <c r="H418" s="40" t="s">
        <v>54</v>
      </c>
      <c r="I418" s="29">
        <f>WORKDAY(LotTracker[[#This Row],[Contract Date]],2,)</f>
        <v>44557</v>
      </c>
      <c r="J418" s="20" t="s">
        <v>1003</v>
      </c>
      <c r="K418" s="47"/>
      <c r="L418" s="58"/>
      <c r="M418" s="79">
        <v>44572</v>
      </c>
      <c r="N418" s="29">
        <f>WORKDAY(LotTracker[[#This Row],[Draft Deadline]],10,)</f>
        <v>44571</v>
      </c>
      <c r="O418" s="101">
        <v>44608</v>
      </c>
      <c r="P418" s="40"/>
      <c r="Q418" s="79" t="s">
        <v>1003</v>
      </c>
      <c r="R418" s="29">
        <f>WORKDAY(LotTracker[[#This Row],[Draft Deadline]],10,)</f>
        <v>44571</v>
      </c>
      <c r="S418" s="101" t="s">
        <v>1024</v>
      </c>
      <c r="T418" s="4" t="s">
        <v>934</v>
      </c>
      <c r="U418" s="99">
        <f>WORKDAY(LotTracker[[#This Row],[Planned Receipt]],3,)</f>
        <v>44574</v>
      </c>
      <c r="V418" s="79">
        <v>44579</v>
      </c>
      <c r="W418" s="101">
        <v>44589</v>
      </c>
      <c r="X418" s="99">
        <f>WORKDAY(LotTracker[[#This Row],[RECEIVED]],1)</f>
        <v>44592</v>
      </c>
      <c r="Y418" s="79">
        <v>44590</v>
      </c>
      <c r="Z418" s="89"/>
      <c r="AA418" s="83">
        <f>NETWORKDAYS(LotTracker[[#This Row],[Contract Date]],LotTracker[[#This Row],[Actual]])-1</f>
        <v>13</v>
      </c>
      <c r="AB418" s="65">
        <f>NETWORKDAYS(LotTracker[[#This Row],[Eng. Sent]],LotTracker[[#This Row],[Actual Receipt]])</f>
        <v>27</v>
      </c>
      <c r="AC418" s="65">
        <f>NETWORKDAYS(LotTracker[[#This Row],[Plat Sent]],LotTracker[[#This Row],[Actual Receipt2]])</f>
        <v>3</v>
      </c>
      <c r="AD418" s="65">
        <f>NETWORKDAYS(LotTracker[[#This Row],[Contract Date]],LotTracker[[#This Row],[Actual Submit]])-1</f>
        <v>18</v>
      </c>
      <c r="AE418" s="65">
        <f>NETWORKDAYS(LotTracker[[#This Row],[Actual Submit]],LotTracker[[#This Row],[RECEIVED]])</f>
        <v>9</v>
      </c>
      <c r="AF418" s="65">
        <f>NETWORKDAYS(LotTracker[[#This Row],[Contract Date]],LotTracker[[#This Row],[RECEIVED]])</f>
        <v>27</v>
      </c>
    </row>
    <row r="419" spans="1:32" s="4" customFormat="1" ht="17" x14ac:dyDescent="0.2">
      <c r="A419" s="80"/>
      <c r="B419" s="40" t="s">
        <v>364</v>
      </c>
      <c r="C419" s="11" t="s">
        <v>1027</v>
      </c>
      <c r="D419" s="137" t="s">
        <v>1028</v>
      </c>
      <c r="E419" s="4" t="s">
        <v>261</v>
      </c>
      <c r="F419" s="4" t="s">
        <v>970</v>
      </c>
      <c r="G419" s="41" t="s">
        <v>978</v>
      </c>
      <c r="H419" s="40" t="s">
        <v>109</v>
      </c>
      <c r="I419" s="29">
        <f>WORKDAY(LotTracker[[#This Row],[Contract Date]],2,)</f>
        <v>44559</v>
      </c>
      <c r="J419" s="20">
        <v>44575</v>
      </c>
      <c r="K419" s="47">
        <v>240</v>
      </c>
      <c r="L419" s="58" t="s">
        <v>1025</v>
      </c>
      <c r="M419" s="79">
        <v>44578</v>
      </c>
      <c r="N419" s="29">
        <f>WORKDAY(LotTracker[[#This Row],[Draft Deadline]],10,)</f>
        <v>44573</v>
      </c>
      <c r="O419" s="101">
        <v>44608</v>
      </c>
      <c r="P419" s="40" t="s">
        <v>1026</v>
      </c>
      <c r="Q419" s="79">
        <v>44213</v>
      </c>
      <c r="R419" s="29">
        <f>WORKDAY(LotTracker[[#This Row],[Draft Deadline]],10,)</f>
        <v>44573</v>
      </c>
      <c r="S419" s="101">
        <v>44579</v>
      </c>
      <c r="T419" s="4" t="s">
        <v>1186</v>
      </c>
      <c r="U419" s="99">
        <f>WORKDAY(LotTracker[[#This Row],[Planned Receipt]],3,)</f>
        <v>44578</v>
      </c>
      <c r="V419" s="79">
        <v>44601</v>
      </c>
      <c r="W419" s="101"/>
      <c r="X419" s="99">
        <f>WORKDAY(LotTracker[[#This Row],[RECEIVED]],1)</f>
        <v>2</v>
      </c>
      <c r="Y419" s="79"/>
      <c r="Z419" s="89" t="s">
        <v>1029</v>
      </c>
      <c r="AA419" s="83">
        <f>NETWORKDAYS(LotTracker[[#This Row],[Contract Date]],LotTracker[[#This Row],[Actual]])-1</f>
        <v>14</v>
      </c>
      <c r="AB419" s="65">
        <f>NETWORKDAYS(LotTracker[[#This Row],[Eng. Sent]],LotTracker[[#This Row],[Actual Receipt]])</f>
        <v>23</v>
      </c>
      <c r="AC419" s="65">
        <f>NETWORKDAYS(LotTracker[[#This Row],[Plat Sent]],LotTracker[[#This Row],[Actual Receipt2]])</f>
        <v>262</v>
      </c>
      <c r="AD419" s="65">
        <f>NETWORKDAYS(LotTracker[[#This Row],[Contract Date]],LotTracker[[#This Row],[Actual Submit]])-1</f>
        <v>32</v>
      </c>
      <c r="AE419" s="65">
        <f>NETWORKDAYS(LotTracker[[#This Row],[Actual Submit]],LotTracker[[#This Row],[RECEIVED]])</f>
        <v>-31858</v>
      </c>
      <c r="AF419" s="65">
        <f>NETWORKDAYS(LotTracker[[#This Row],[Contract Date]],LotTracker[[#This Row],[RECEIVED]])</f>
        <v>-31826</v>
      </c>
    </row>
    <row r="420" spans="1:32" s="4" customFormat="1" ht="17" x14ac:dyDescent="0.2">
      <c r="A420" s="80"/>
      <c r="B420" s="40" t="s">
        <v>51</v>
      </c>
      <c r="C420" s="11" t="s">
        <v>144</v>
      </c>
      <c r="D420" s="137" t="s">
        <v>206</v>
      </c>
      <c r="E420" s="4" t="s">
        <v>430</v>
      </c>
      <c r="F420" s="4" t="s">
        <v>919</v>
      </c>
      <c r="G420" s="41" t="s">
        <v>1002</v>
      </c>
      <c r="H420" s="40" t="s">
        <v>109</v>
      </c>
      <c r="I420" s="29">
        <f>WORKDAY(LotTracker[[#This Row],[Contract Date]],2,)</f>
        <v>44560</v>
      </c>
      <c r="J420" s="20">
        <v>44587</v>
      </c>
      <c r="K420" s="47">
        <v>420</v>
      </c>
      <c r="L420" s="58" t="s">
        <v>932</v>
      </c>
      <c r="M420" s="79">
        <v>44588</v>
      </c>
      <c r="N420" s="29">
        <f>WORKDAY(LotTracker[[#This Row],[Draft Deadline]],10,)</f>
        <v>44574</v>
      </c>
      <c r="O420" s="101">
        <v>44599</v>
      </c>
      <c r="P420" s="40" t="s">
        <v>933</v>
      </c>
      <c r="Q420" s="79">
        <v>44588</v>
      </c>
      <c r="R420" s="29">
        <f>WORKDAY(LotTracker[[#This Row],[Draft Deadline]],10,)</f>
        <v>44574</v>
      </c>
      <c r="S420" s="101">
        <v>44589</v>
      </c>
      <c r="T420" s="4" t="s">
        <v>934</v>
      </c>
      <c r="U420" s="99">
        <f>WORKDAY(LotTracker[[#This Row],[Planned Receipt]],3,)</f>
        <v>44579</v>
      </c>
      <c r="V420" s="79"/>
      <c r="W420" s="101"/>
      <c r="X420" s="99">
        <f>WORKDAY(LotTracker[[#This Row],[RECEIVED]],1)</f>
        <v>2</v>
      </c>
      <c r="Y420" s="79"/>
      <c r="Z420" s="89" t="s">
        <v>1239</v>
      </c>
      <c r="AA420" s="83">
        <f>NETWORKDAYS(LotTracker[[#This Row],[Contract Date]],LotTracker[[#This Row],[Actual]])-1</f>
        <v>21</v>
      </c>
      <c r="AB420" s="65">
        <f>NETWORKDAYS(LotTracker[[#This Row],[Eng. Sent]],LotTracker[[#This Row],[Actual Receipt]])</f>
        <v>8</v>
      </c>
      <c r="AC420" s="65">
        <f>NETWORKDAYS(LotTracker[[#This Row],[Plat Sent]],LotTracker[[#This Row],[Actual Receipt2]])</f>
        <v>2</v>
      </c>
      <c r="AD420" s="65">
        <f>NETWORKDAYS(LotTracker[[#This Row],[Contract Date]],LotTracker[[#This Row],[Actual Submit]])-1</f>
        <v>-31828</v>
      </c>
      <c r="AE420" s="65">
        <f>NETWORKDAYS(LotTracker[[#This Row],[Actual Submit]],LotTracker[[#This Row],[RECEIVED]])</f>
        <v>0</v>
      </c>
      <c r="AF420" s="65">
        <f>NETWORKDAYS(LotTracker[[#This Row],[Contract Date]],LotTracker[[#This Row],[RECEIVED]])</f>
        <v>-31827</v>
      </c>
    </row>
    <row r="421" spans="1:32" s="4" customFormat="1" ht="17" x14ac:dyDescent="0.2">
      <c r="A421" s="80"/>
      <c r="B421" s="40" t="s">
        <v>135</v>
      </c>
      <c r="C421" s="11" t="s">
        <v>136</v>
      </c>
      <c r="D421" s="137" t="s">
        <v>1030</v>
      </c>
      <c r="E421" s="4" t="s">
        <v>503</v>
      </c>
      <c r="F421" s="4" t="s">
        <v>919</v>
      </c>
      <c r="G421" s="41" t="s">
        <v>994</v>
      </c>
      <c r="H421" s="40" t="s">
        <v>109</v>
      </c>
      <c r="I421" s="29">
        <f>WORKDAY(LotTracker[[#This Row],[Contract Date]],2,)</f>
        <v>44561</v>
      </c>
      <c r="J421" s="20">
        <v>44578</v>
      </c>
      <c r="K421" s="47">
        <v>240</v>
      </c>
      <c r="L421" s="58" t="s">
        <v>966</v>
      </c>
      <c r="M421" s="79">
        <v>44578</v>
      </c>
      <c r="N421" s="29">
        <f>WORKDAY(LotTracker[[#This Row],[Draft Deadline]],10,)</f>
        <v>44575</v>
      </c>
      <c r="O421" s="101">
        <v>44585</v>
      </c>
      <c r="P421" s="40" t="s">
        <v>933</v>
      </c>
      <c r="Q421" s="79">
        <v>44578</v>
      </c>
      <c r="R421" s="29">
        <f>WORKDAY(LotTracker[[#This Row],[Draft Deadline]],10,)</f>
        <v>44575</v>
      </c>
      <c r="S421" s="101">
        <v>44579</v>
      </c>
      <c r="T421" s="4" t="s">
        <v>967</v>
      </c>
      <c r="U421" s="99">
        <f>WORKDAY(LotTracker[[#This Row],[Planned Receipt]],3,)</f>
        <v>44580</v>
      </c>
      <c r="V421" s="79">
        <v>44607</v>
      </c>
      <c r="W421" s="101"/>
      <c r="X421" s="99">
        <f>WORKDAY(LotTracker[[#This Row],[RECEIVED]],1)</f>
        <v>2</v>
      </c>
      <c r="Y421" s="79"/>
      <c r="Z421" s="89"/>
      <c r="AA421" s="83">
        <f>NETWORKDAYS(LotTracker[[#This Row],[Contract Date]],LotTracker[[#This Row],[Actual]])-1</f>
        <v>13</v>
      </c>
      <c r="AB421" s="65">
        <f>NETWORKDAYS(LotTracker[[#This Row],[Eng. Sent]],LotTracker[[#This Row],[Actual Receipt]])</f>
        <v>6</v>
      </c>
      <c r="AC421" s="65">
        <f>NETWORKDAYS(LotTracker[[#This Row],[Plat Sent]],LotTracker[[#This Row],[Actual Receipt2]])</f>
        <v>2</v>
      </c>
      <c r="AD421" s="65">
        <f>NETWORKDAYS(LotTracker[[#This Row],[Contract Date]],LotTracker[[#This Row],[Actual Submit]])-1</f>
        <v>34</v>
      </c>
      <c r="AE421" s="65">
        <f>NETWORKDAYS(LotTracker[[#This Row],[Actual Submit]],LotTracker[[#This Row],[RECEIVED]])</f>
        <v>-31862</v>
      </c>
      <c r="AF421" s="65">
        <f>NETWORKDAYS(LotTracker[[#This Row],[Contract Date]],LotTracker[[#This Row],[RECEIVED]])</f>
        <v>-31828</v>
      </c>
    </row>
    <row r="422" spans="1:32" s="4" customFormat="1" ht="17" x14ac:dyDescent="0.2">
      <c r="A422" s="80"/>
      <c r="B422" s="40" t="s">
        <v>51</v>
      </c>
      <c r="C422" s="11" t="s">
        <v>425</v>
      </c>
      <c r="D422" s="137" t="s">
        <v>408</v>
      </c>
      <c r="E422" s="4" t="s">
        <v>207</v>
      </c>
      <c r="G422" s="41" t="s">
        <v>995</v>
      </c>
      <c r="H422" s="40" t="s">
        <v>54</v>
      </c>
      <c r="I422" s="29">
        <f>WORKDAY(LotTracker[[#This Row],[Contract Date]],2,)</f>
        <v>44564</v>
      </c>
      <c r="J422" s="20">
        <v>44576</v>
      </c>
      <c r="K422" s="47"/>
      <c r="L422" s="58" t="s">
        <v>966</v>
      </c>
      <c r="M422" s="79">
        <v>44578</v>
      </c>
      <c r="N422" s="29">
        <f>WORKDAY(LotTracker[[#This Row],[Draft Deadline]],10,)</f>
        <v>44578</v>
      </c>
      <c r="O422" s="101">
        <v>44580</v>
      </c>
      <c r="P422" s="40" t="s">
        <v>933</v>
      </c>
      <c r="Q422" s="79">
        <v>44578</v>
      </c>
      <c r="R422" s="29">
        <f>WORKDAY(LotTracker[[#This Row],[Draft Deadline]],10,)</f>
        <v>44578</v>
      </c>
      <c r="S422" s="101">
        <v>44580</v>
      </c>
      <c r="T422" s="4" t="s">
        <v>934</v>
      </c>
      <c r="U422" s="99">
        <f>WORKDAY(LotTracker[[#This Row],[Planned Receipt]],3,)</f>
        <v>44581</v>
      </c>
      <c r="V422" s="79">
        <v>44587</v>
      </c>
      <c r="W422" s="101">
        <v>44608</v>
      </c>
      <c r="X422" s="99">
        <f>WORKDAY(LotTracker[[#This Row],[RECEIVED]],1)</f>
        <v>44609</v>
      </c>
      <c r="Y422" s="79"/>
      <c r="Z422" s="89"/>
      <c r="AA422" s="83">
        <f>NETWORKDAYS(LotTracker[[#This Row],[Contract Date]],LotTracker[[#This Row],[Actual]])-1</f>
        <v>11</v>
      </c>
      <c r="AB422" s="65">
        <f>NETWORKDAYS(LotTracker[[#This Row],[Eng. Sent]],LotTracker[[#This Row],[Actual Receipt]])</f>
        <v>3</v>
      </c>
      <c r="AC422" s="65">
        <f>NETWORKDAYS(LotTracker[[#This Row],[Plat Sent]],LotTracker[[#This Row],[Actual Receipt2]])</f>
        <v>3</v>
      </c>
      <c r="AD422" s="65">
        <f>NETWORKDAYS(LotTracker[[#This Row],[Contract Date]],LotTracker[[#This Row],[Actual Submit]])-1</f>
        <v>19</v>
      </c>
      <c r="AE422" s="65">
        <f>NETWORKDAYS(LotTracker[[#This Row],[Actual Submit]],LotTracker[[#This Row],[RECEIVED]])</f>
        <v>16</v>
      </c>
      <c r="AF422" s="65">
        <f>NETWORKDAYS(LotTracker[[#This Row],[Contract Date]],LotTracker[[#This Row],[RECEIVED]])</f>
        <v>35</v>
      </c>
    </row>
    <row r="423" spans="1:32" s="4" customFormat="1" ht="17" x14ac:dyDescent="0.2">
      <c r="A423" s="80"/>
      <c r="B423" s="40" t="s">
        <v>51</v>
      </c>
      <c r="C423" s="11" t="s">
        <v>144</v>
      </c>
      <c r="D423" s="137" t="s">
        <v>429</v>
      </c>
      <c r="E423" s="4" t="s">
        <v>345</v>
      </c>
      <c r="F423" s="4" t="s">
        <v>985</v>
      </c>
      <c r="G423" s="41" t="s">
        <v>995</v>
      </c>
      <c r="H423" s="40" t="s">
        <v>109</v>
      </c>
      <c r="I423" s="29">
        <f>WORKDAY(LotTracker[[#This Row],[Contract Date]],2,)</f>
        <v>44564</v>
      </c>
      <c r="J423" s="20">
        <v>44588</v>
      </c>
      <c r="K423" s="47">
        <v>150</v>
      </c>
      <c r="L423" s="58" t="s">
        <v>966</v>
      </c>
      <c r="M423" s="79">
        <v>44588</v>
      </c>
      <c r="N423" s="29">
        <f>WORKDAY(LotTracker[[#This Row],[Draft Deadline]],10,)</f>
        <v>44578</v>
      </c>
      <c r="O423" s="101">
        <v>44592</v>
      </c>
      <c r="P423" s="40" t="s">
        <v>933</v>
      </c>
      <c r="Q423" s="79">
        <v>44588</v>
      </c>
      <c r="R423" s="29">
        <f>WORKDAY(LotTracker[[#This Row],[Draft Deadline]],10,)</f>
        <v>44578</v>
      </c>
      <c r="S423" s="101">
        <v>44593</v>
      </c>
      <c r="T423" s="4" t="s">
        <v>934</v>
      </c>
      <c r="U423" s="99">
        <f>WORKDAY(LotTracker[[#This Row],[Planned Receipt]],3,)</f>
        <v>44581</v>
      </c>
      <c r="V423" s="79"/>
      <c r="W423" s="101"/>
      <c r="X423" s="99">
        <f>WORKDAY(LotTracker[[#This Row],[RECEIVED]],1)</f>
        <v>2</v>
      </c>
      <c r="Y423" s="79"/>
      <c r="Z423" s="89" t="s">
        <v>1241</v>
      </c>
      <c r="AA423" s="83">
        <f>NETWORKDAYS(LotTracker[[#This Row],[Contract Date]],LotTracker[[#This Row],[Actual]])-1</f>
        <v>20</v>
      </c>
      <c r="AB423" s="65">
        <f>NETWORKDAYS(LotTracker[[#This Row],[Eng. Sent]],LotTracker[[#This Row],[Actual Receipt]])</f>
        <v>3</v>
      </c>
      <c r="AC423" s="65">
        <f>NETWORKDAYS(LotTracker[[#This Row],[Plat Sent]],LotTracker[[#This Row],[Actual Receipt2]])</f>
        <v>4</v>
      </c>
      <c r="AD423" s="65">
        <f>NETWORKDAYS(LotTracker[[#This Row],[Contract Date]],LotTracker[[#This Row],[Actual Submit]])-1</f>
        <v>-31830</v>
      </c>
      <c r="AE423" s="65">
        <f>NETWORKDAYS(LotTracker[[#This Row],[Actual Submit]],LotTracker[[#This Row],[RECEIVED]])</f>
        <v>0</v>
      </c>
      <c r="AF423" s="65">
        <f>NETWORKDAYS(LotTracker[[#This Row],[Contract Date]],LotTracker[[#This Row],[RECEIVED]])</f>
        <v>-31829</v>
      </c>
    </row>
    <row r="424" spans="1:32" s="4" customFormat="1" ht="17" x14ac:dyDescent="0.2">
      <c r="A424" s="102"/>
      <c r="B424" s="103" t="s">
        <v>123</v>
      </c>
      <c r="C424" s="104" t="s">
        <v>251</v>
      </c>
      <c r="D424" s="140" t="s">
        <v>427</v>
      </c>
      <c r="E424" s="105" t="s">
        <v>345</v>
      </c>
      <c r="F424" s="105"/>
      <c r="G424" s="106">
        <v>44601</v>
      </c>
      <c r="H424" s="103" t="s">
        <v>109</v>
      </c>
      <c r="I424" s="29">
        <f>WORKDAY(LotTracker[[#This Row],[Contract Date]],2,)</f>
        <v>44603</v>
      </c>
      <c r="J424" s="107">
        <v>44606</v>
      </c>
      <c r="K424" s="108">
        <v>90</v>
      </c>
      <c r="L424" s="109" t="s">
        <v>966</v>
      </c>
      <c r="M424" s="107">
        <v>44606</v>
      </c>
      <c r="N424" s="29">
        <f>WORKDAY(LotTracker[[#This Row],[Draft Deadline]],10,)</f>
        <v>44617</v>
      </c>
      <c r="O424" s="110"/>
      <c r="P424" s="103" t="s">
        <v>991</v>
      </c>
      <c r="Q424" s="111"/>
      <c r="R424" s="29">
        <f>WORKDAY(LotTracker[[#This Row],[Draft Deadline]],10,)</f>
        <v>44617</v>
      </c>
      <c r="S424" s="110"/>
      <c r="T424" s="105"/>
      <c r="U424" s="112">
        <f>WORKDAY(LotTracker[[#This Row],[Planned Receipt]],3,)</f>
        <v>44622</v>
      </c>
      <c r="V424" s="113"/>
      <c r="W424" s="114"/>
      <c r="X424" s="112">
        <f>WORKDAY(LotTracker[[#This Row],[RECEIVED]],1)</f>
        <v>2</v>
      </c>
      <c r="Y424" s="113"/>
      <c r="Z424" s="115"/>
      <c r="AA424" s="83">
        <f>NETWORKDAYS(LotTracker[[#This Row],[Contract Date]],LotTracker[[#This Row],[Actual]])-1</f>
        <v>3</v>
      </c>
      <c r="AB424" s="65">
        <f>NETWORKDAYS(LotTracker[[#This Row],[Eng. Sent]],LotTracker[[#This Row],[Actual Receipt]])</f>
        <v>-31861</v>
      </c>
      <c r="AC424" s="65">
        <f>NETWORKDAYS(LotTracker[[#This Row],[Plat Sent]],LotTracker[[#This Row],[Actual Receipt2]])</f>
        <v>0</v>
      </c>
      <c r="AD424" s="65">
        <f>NETWORKDAYS(LotTracker[[#This Row],[Contract Date]],LotTracker[[#This Row],[Actual Submit]])-1</f>
        <v>-31859</v>
      </c>
      <c r="AE424" s="65">
        <f>NETWORKDAYS(LotTracker[[#This Row],[Actual Submit]],LotTracker[[#This Row],[RECEIVED]])</f>
        <v>0</v>
      </c>
      <c r="AF424" s="65">
        <f>NETWORKDAYS(LotTracker[[#This Row],[Contract Date]],LotTracker[[#This Row],[RECEIVED]])</f>
        <v>-31858</v>
      </c>
    </row>
    <row r="425" spans="1:32" s="4" customFormat="1" ht="17" x14ac:dyDescent="0.2">
      <c r="A425" s="102"/>
      <c r="B425" s="103" t="s">
        <v>51</v>
      </c>
      <c r="C425" s="104" t="s">
        <v>144</v>
      </c>
      <c r="D425" s="140" t="s">
        <v>152</v>
      </c>
      <c r="E425" s="105" t="s">
        <v>207</v>
      </c>
      <c r="F425" s="105" t="s">
        <v>931</v>
      </c>
      <c r="G425" s="106">
        <v>44599</v>
      </c>
      <c r="H425" s="103" t="s">
        <v>109</v>
      </c>
      <c r="I425" s="29">
        <f>WORKDAY(LotTracker[[#This Row],[Contract Date]],2,)</f>
        <v>44601</v>
      </c>
      <c r="J425" s="107">
        <v>44602</v>
      </c>
      <c r="K425" s="108">
        <v>240</v>
      </c>
      <c r="L425" s="109" t="s">
        <v>966</v>
      </c>
      <c r="M425" s="107">
        <v>44603</v>
      </c>
      <c r="N425" s="29">
        <f>WORKDAY(LotTracker[[#This Row],[Draft Deadline]],10,)</f>
        <v>44615</v>
      </c>
      <c r="O425" s="110"/>
      <c r="P425" s="103" t="s">
        <v>933</v>
      </c>
      <c r="Q425" s="111">
        <v>44603</v>
      </c>
      <c r="R425" s="29">
        <f>WORKDAY(LotTracker[[#This Row],[Draft Deadline]],10,)</f>
        <v>44615</v>
      </c>
      <c r="S425" s="110"/>
      <c r="T425" s="105"/>
      <c r="U425" s="112">
        <f>WORKDAY(LotTracker[[#This Row],[Planned Receipt]],3,)</f>
        <v>44620</v>
      </c>
      <c r="V425" s="113"/>
      <c r="W425" s="114"/>
      <c r="X425" s="112">
        <f>WORKDAY(LotTracker[[#This Row],[RECEIVED]],1)</f>
        <v>2</v>
      </c>
      <c r="Y425" s="113"/>
      <c r="Z425" s="115" t="s">
        <v>1251</v>
      </c>
      <c r="AA425" s="83">
        <f>NETWORKDAYS(LotTracker[[#This Row],[Contract Date]],LotTracker[[#This Row],[Actual]])-1</f>
        <v>3</v>
      </c>
      <c r="AB425" s="65">
        <f>NETWORKDAYS(LotTracker[[#This Row],[Eng. Sent]],LotTracker[[#This Row],[Actual Receipt]])</f>
        <v>-31860</v>
      </c>
      <c r="AC425" s="65">
        <f>NETWORKDAYS(LotTracker[[#This Row],[Plat Sent]],LotTracker[[#This Row],[Actual Receipt2]])</f>
        <v>-31860</v>
      </c>
      <c r="AD425" s="65">
        <f>NETWORKDAYS(LotTracker[[#This Row],[Contract Date]],LotTracker[[#This Row],[Actual Submit]])-1</f>
        <v>-31857</v>
      </c>
      <c r="AE425" s="65">
        <f>NETWORKDAYS(LotTracker[[#This Row],[Actual Submit]],LotTracker[[#This Row],[RECEIVED]])</f>
        <v>0</v>
      </c>
      <c r="AF425" s="65">
        <f>NETWORKDAYS(LotTracker[[#This Row],[Contract Date]],LotTracker[[#This Row],[RECEIVED]])</f>
        <v>-31856</v>
      </c>
    </row>
    <row r="426" spans="1:32" s="4" customFormat="1" ht="17" x14ac:dyDescent="0.2">
      <c r="A426" s="102"/>
      <c r="B426" s="103" t="s">
        <v>51</v>
      </c>
      <c r="C426" s="104" t="s">
        <v>144</v>
      </c>
      <c r="D426" s="140" t="s">
        <v>371</v>
      </c>
      <c r="E426" s="105" t="s">
        <v>207</v>
      </c>
      <c r="F426" s="105" t="s">
        <v>985</v>
      </c>
      <c r="G426" s="106">
        <v>44600</v>
      </c>
      <c r="H426" s="103" t="s">
        <v>109</v>
      </c>
      <c r="I426" s="29">
        <f>WORKDAY(LotTracker[[#This Row],[Contract Date]],2,)</f>
        <v>44602</v>
      </c>
      <c r="J426" s="107">
        <v>44602</v>
      </c>
      <c r="K426" s="108">
        <v>90</v>
      </c>
      <c r="L426" s="109" t="s">
        <v>966</v>
      </c>
      <c r="M426" s="107">
        <v>44603</v>
      </c>
      <c r="N426" s="29">
        <f>WORKDAY(LotTracker[[#This Row],[Draft Deadline]],10,)</f>
        <v>44616</v>
      </c>
      <c r="O426" s="110"/>
      <c r="P426" s="103" t="s">
        <v>933</v>
      </c>
      <c r="Q426" s="111">
        <v>44603</v>
      </c>
      <c r="R426" s="29">
        <f>WORKDAY(LotTracker[[#This Row],[Draft Deadline]],10,)</f>
        <v>44616</v>
      </c>
      <c r="S426" s="110"/>
      <c r="T426" s="105"/>
      <c r="U426" s="112">
        <f>WORKDAY(LotTracker[[#This Row],[Planned Receipt]],3,)</f>
        <v>44621</v>
      </c>
      <c r="V426" s="113"/>
      <c r="W426" s="114"/>
      <c r="X426" s="112">
        <f>WORKDAY(LotTracker[[#This Row],[RECEIVED]],1)</f>
        <v>2</v>
      </c>
      <c r="Y426" s="113"/>
      <c r="Z426" s="115" t="s">
        <v>1252</v>
      </c>
      <c r="AA426" s="83">
        <f>NETWORKDAYS(LotTracker[[#This Row],[Contract Date]],LotTracker[[#This Row],[Actual]])-1</f>
        <v>2</v>
      </c>
      <c r="AB426" s="65">
        <f>NETWORKDAYS(LotTracker[[#This Row],[Eng. Sent]],LotTracker[[#This Row],[Actual Receipt]])</f>
        <v>-31860</v>
      </c>
      <c r="AC426" s="65">
        <f>NETWORKDAYS(LotTracker[[#This Row],[Plat Sent]],LotTracker[[#This Row],[Actual Receipt2]])</f>
        <v>-31860</v>
      </c>
      <c r="AD426" s="65">
        <f>NETWORKDAYS(LotTracker[[#This Row],[Contract Date]],LotTracker[[#This Row],[Actual Submit]])-1</f>
        <v>-31858</v>
      </c>
      <c r="AE426" s="65">
        <f>NETWORKDAYS(LotTracker[[#This Row],[Actual Submit]],LotTracker[[#This Row],[RECEIVED]])</f>
        <v>0</v>
      </c>
      <c r="AF426" s="65">
        <f>NETWORKDAYS(LotTracker[[#This Row],[Contract Date]],LotTracker[[#This Row],[RECEIVED]])</f>
        <v>-31857</v>
      </c>
    </row>
    <row r="427" spans="1:32" s="4" customFormat="1" ht="17" x14ac:dyDescent="0.2">
      <c r="A427" s="102"/>
      <c r="B427" s="103" t="s">
        <v>123</v>
      </c>
      <c r="C427" s="104" t="s">
        <v>251</v>
      </c>
      <c r="D427" s="140" t="s">
        <v>352</v>
      </c>
      <c r="E427" s="105" t="s">
        <v>345</v>
      </c>
      <c r="F427" s="105"/>
      <c r="G427" s="106">
        <v>44606</v>
      </c>
      <c r="H427" s="103" t="s">
        <v>54</v>
      </c>
      <c r="I427" s="29">
        <f>WORKDAY(LotTracker[[#This Row],[Contract Date]],2,)</f>
        <v>44608</v>
      </c>
      <c r="J427" s="107"/>
      <c r="K427" s="108"/>
      <c r="L427" s="109"/>
      <c r="M427" s="107"/>
      <c r="N427" s="29">
        <f>WORKDAY(LotTracker[[#This Row],[Draft Deadline]],10,)</f>
        <v>44622</v>
      </c>
      <c r="O427" s="110"/>
      <c r="P427" s="103"/>
      <c r="Q427" s="111"/>
      <c r="R427" s="29">
        <f>WORKDAY(LotTracker[[#This Row],[Draft Deadline]],10,)</f>
        <v>44622</v>
      </c>
      <c r="S427" s="110"/>
      <c r="T427" s="105"/>
      <c r="U427" s="112">
        <f>WORKDAY(LotTracker[[#This Row],[Planned Receipt]],3,)</f>
        <v>44627</v>
      </c>
      <c r="V427" s="113"/>
      <c r="W427" s="114"/>
      <c r="X427" s="112">
        <f>WORKDAY(LotTracker[[#This Row],[RECEIVED]],1)</f>
        <v>2</v>
      </c>
      <c r="Y427" s="113"/>
      <c r="Z427" s="115"/>
      <c r="AA427" s="83">
        <f>NETWORKDAYS(LotTracker[[#This Row],[Contract Date]],LotTracker[[#This Row],[Actual]])-1</f>
        <v>-31862</v>
      </c>
      <c r="AB427" s="65">
        <f>NETWORKDAYS(LotTracker[[#This Row],[Eng. Sent]],LotTracker[[#This Row],[Actual Receipt]])</f>
        <v>0</v>
      </c>
      <c r="AC427" s="65">
        <f>NETWORKDAYS(LotTracker[[#This Row],[Plat Sent]],LotTracker[[#This Row],[Actual Receipt2]])</f>
        <v>0</v>
      </c>
      <c r="AD427" s="65">
        <f>NETWORKDAYS(LotTracker[[#This Row],[Contract Date]],LotTracker[[#This Row],[Actual Submit]])-1</f>
        <v>-31862</v>
      </c>
      <c r="AE427" s="65">
        <f>NETWORKDAYS(LotTracker[[#This Row],[Actual Submit]],LotTracker[[#This Row],[RECEIVED]])</f>
        <v>0</v>
      </c>
      <c r="AF427" s="65">
        <f>NETWORKDAYS(LotTracker[[#This Row],[Contract Date]],LotTracker[[#This Row],[RECEIVED]])</f>
        <v>-31861</v>
      </c>
    </row>
    <row r="428" spans="1:32" s="4" customFormat="1" ht="17" x14ac:dyDescent="0.2">
      <c r="A428" s="102"/>
      <c r="B428" s="103" t="s">
        <v>640</v>
      </c>
      <c r="C428" s="104" t="s">
        <v>425</v>
      </c>
      <c r="D428" s="140" t="s">
        <v>340</v>
      </c>
      <c r="E428" s="105" t="s">
        <v>503</v>
      </c>
      <c r="F428" s="105"/>
      <c r="G428" s="106">
        <v>44606</v>
      </c>
      <c r="H428" s="103" t="s">
        <v>54</v>
      </c>
      <c r="I428" s="29">
        <f>WORKDAY(LotTracker[[#This Row],[Contract Date]],2,)</f>
        <v>44608</v>
      </c>
      <c r="J428" s="107">
        <v>44607</v>
      </c>
      <c r="K428" s="108">
        <v>240</v>
      </c>
      <c r="L428" s="109" t="s">
        <v>966</v>
      </c>
      <c r="M428" s="107">
        <v>44608</v>
      </c>
      <c r="N428" s="29">
        <f>WORKDAY(LotTracker[[#This Row],[Draft Deadline]],10,)</f>
        <v>44622</v>
      </c>
      <c r="O428" s="110"/>
      <c r="P428" s="103" t="s">
        <v>973</v>
      </c>
      <c r="Q428" s="111">
        <v>44608</v>
      </c>
      <c r="R428" s="29">
        <f>WORKDAY(LotTracker[[#This Row],[Draft Deadline]],10,)</f>
        <v>44622</v>
      </c>
      <c r="S428" s="110"/>
      <c r="T428" s="105"/>
      <c r="U428" s="112">
        <f>WORKDAY(LotTracker[[#This Row],[Planned Receipt]],3,)</f>
        <v>44627</v>
      </c>
      <c r="V428" s="113"/>
      <c r="W428" s="114"/>
      <c r="X428" s="112">
        <f>WORKDAY(LotTracker[[#This Row],[RECEIVED]],1)</f>
        <v>2</v>
      </c>
      <c r="Y428" s="113"/>
      <c r="Z428" s="115"/>
      <c r="AA428" s="83">
        <f>NETWORKDAYS(LotTracker[[#This Row],[Contract Date]],LotTracker[[#This Row],[Actual]])-1</f>
        <v>1</v>
      </c>
      <c r="AB428" s="65">
        <f>NETWORKDAYS(LotTracker[[#This Row],[Eng. Sent]],LotTracker[[#This Row],[Actual Receipt]])</f>
        <v>-31863</v>
      </c>
      <c r="AC428" s="65">
        <f>NETWORKDAYS(LotTracker[[#This Row],[Plat Sent]],LotTracker[[#This Row],[Actual Receipt2]])</f>
        <v>-31863</v>
      </c>
      <c r="AD428" s="65">
        <f>NETWORKDAYS(LotTracker[[#This Row],[Contract Date]],LotTracker[[#This Row],[Actual Submit]])-1</f>
        <v>-31862</v>
      </c>
      <c r="AE428" s="65">
        <f>NETWORKDAYS(LotTracker[[#This Row],[Actual Submit]],LotTracker[[#This Row],[RECEIVED]])</f>
        <v>0</v>
      </c>
      <c r="AF428" s="65">
        <f>NETWORKDAYS(LotTracker[[#This Row],[Contract Date]],LotTracker[[#This Row],[RECEIVED]])</f>
        <v>-31861</v>
      </c>
    </row>
    <row r="429" spans="1:32" s="4" customFormat="1" ht="34" x14ac:dyDescent="0.2">
      <c r="A429" s="102"/>
      <c r="B429" s="103" t="s">
        <v>559</v>
      </c>
      <c r="C429" s="104" t="s">
        <v>136</v>
      </c>
      <c r="D429" s="140" t="s">
        <v>1255</v>
      </c>
      <c r="E429" s="105" t="s">
        <v>725</v>
      </c>
      <c r="F429" s="105"/>
      <c r="G429" s="106">
        <v>44606</v>
      </c>
      <c r="H429" s="103" t="s">
        <v>109</v>
      </c>
      <c r="I429" s="29">
        <f>WORKDAY(LotTracker[[#This Row],[Contract Date]],2,)</f>
        <v>44608</v>
      </c>
      <c r="J429" s="107"/>
      <c r="K429" s="108"/>
      <c r="L429" s="109"/>
      <c r="M429" s="107"/>
      <c r="N429" s="29">
        <f>WORKDAY(LotTracker[[#This Row],[Draft Deadline]],10,)</f>
        <v>44622</v>
      </c>
      <c r="O429" s="110"/>
      <c r="P429" s="103"/>
      <c r="Q429" s="111"/>
      <c r="R429" s="29">
        <f>WORKDAY(LotTracker[[#This Row],[Draft Deadline]],10,)</f>
        <v>44622</v>
      </c>
      <c r="S429" s="110"/>
      <c r="T429" s="105"/>
      <c r="U429" s="112">
        <f>WORKDAY(LotTracker[[#This Row],[Planned Receipt]],3,)</f>
        <v>44627</v>
      </c>
      <c r="V429" s="113"/>
      <c r="W429" s="114"/>
      <c r="X429" s="112">
        <f>WORKDAY(LotTracker[[#This Row],[RECEIVED]],1)</f>
        <v>2</v>
      </c>
      <c r="Y429" s="113"/>
      <c r="Z429" s="115"/>
      <c r="AA429" s="83">
        <f>NETWORKDAYS(LotTracker[[#This Row],[Contract Date]],LotTracker[[#This Row],[Actual]])-1</f>
        <v>-31862</v>
      </c>
      <c r="AB429" s="65">
        <f>NETWORKDAYS(LotTracker[[#This Row],[Eng. Sent]],LotTracker[[#This Row],[Actual Receipt]])</f>
        <v>0</v>
      </c>
      <c r="AC429" s="65">
        <f>NETWORKDAYS(LotTracker[[#This Row],[Plat Sent]],LotTracker[[#This Row],[Actual Receipt2]])</f>
        <v>0</v>
      </c>
      <c r="AD429" s="65">
        <f>NETWORKDAYS(LotTracker[[#This Row],[Contract Date]],LotTracker[[#This Row],[Actual Submit]])-1</f>
        <v>-31862</v>
      </c>
      <c r="AE429" s="65">
        <f>NETWORKDAYS(LotTracker[[#This Row],[Actual Submit]],LotTracker[[#This Row],[RECEIVED]])</f>
        <v>0</v>
      </c>
      <c r="AF429" s="65">
        <f>NETWORKDAYS(LotTracker[[#This Row],[Contract Date]],LotTracker[[#This Row],[RECEIVED]])</f>
        <v>-31861</v>
      </c>
    </row>
    <row r="430" spans="1:32" s="4" customFormat="1" ht="16" x14ac:dyDescent="0.2">
      <c r="A430" s="102"/>
      <c r="B430" s="103"/>
      <c r="C430" s="104"/>
      <c r="D430" s="140"/>
      <c r="E430" s="105"/>
      <c r="F430" s="105"/>
      <c r="G430" s="106"/>
      <c r="H430" s="103"/>
      <c r="I430" s="29">
        <f>WORKDAY(LotTracker[[#This Row],[Contract Date]],2,)</f>
        <v>3</v>
      </c>
      <c r="J430" s="107"/>
      <c r="K430" s="108"/>
      <c r="L430" s="109"/>
      <c r="M430" s="107"/>
      <c r="N430" s="29">
        <f>WORKDAY(LotTracker[[#This Row],[Draft Deadline]],10,)</f>
        <v>17</v>
      </c>
      <c r="O430" s="110"/>
      <c r="P430" s="103"/>
      <c r="Q430" s="111"/>
      <c r="R430" s="29">
        <f>WORKDAY(LotTracker[[#This Row],[Draft Deadline]],10,)</f>
        <v>17</v>
      </c>
      <c r="S430" s="110"/>
      <c r="T430" s="105"/>
      <c r="U430" s="112">
        <f>WORKDAY(LotTracker[[#This Row],[Planned Receipt]],3,)</f>
        <v>20</v>
      </c>
      <c r="V430" s="113"/>
      <c r="W430" s="114"/>
      <c r="X430" s="112">
        <f>WORKDAY(LotTracker[[#This Row],[RECEIVED]],1)</f>
        <v>2</v>
      </c>
      <c r="Y430" s="113"/>
      <c r="Z430" s="115"/>
      <c r="AA430" s="83">
        <f>NETWORKDAYS(LotTracker[[#This Row],[Contract Date]],LotTracker[[#This Row],[Actual]])-1</f>
        <v>-1</v>
      </c>
      <c r="AB430" s="65">
        <f>NETWORKDAYS(LotTracker[[#This Row],[Eng. Sent]],LotTracker[[#This Row],[Actual Receipt]])</f>
        <v>0</v>
      </c>
      <c r="AC430" s="65">
        <f>NETWORKDAYS(LotTracker[[#This Row],[Plat Sent]],LotTracker[[#This Row],[Actual Receipt2]])</f>
        <v>0</v>
      </c>
      <c r="AD430" s="65">
        <f>NETWORKDAYS(LotTracker[[#This Row],[Contract Date]],LotTracker[[#This Row],[Actual Submit]])-1</f>
        <v>-1</v>
      </c>
      <c r="AE430" s="65">
        <f>NETWORKDAYS(LotTracker[[#This Row],[Actual Submit]],LotTracker[[#This Row],[RECEIVED]])</f>
        <v>0</v>
      </c>
      <c r="AF430" s="65">
        <f>NETWORKDAYS(LotTracker[[#This Row],[Contract Date]],LotTracker[[#This Row],[RECEIVED]])</f>
        <v>0</v>
      </c>
    </row>
    <row r="431" spans="1:32" s="4" customFormat="1" ht="16" x14ac:dyDescent="0.2">
      <c r="A431" s="102"/>
      <c r="B431" s="103"/>
      <c r="C431" s="104"/>
      <c r="D431" s="140"/>
      <c r="E431" s="105"/>
      <c r="F431" s="105"/>
      <c r="G431" s="106"/>
      <c r="H431" s="103"/>
      <c r="I431" s="29">
        <f>WORKDAY(LotTracker[[#This Row],[Contract Date]],2,)</f>
        <v>3</v>
      </c>
      <c r="J431" s="107"/>
      <c r="K431" s="108"/>
      <c r="L431" s="109"/>
      <c r="M431" s="107"/>
      <c r="N431" s="29">
        <f>WORKDAY(LotTracker[[#This Row],[Draft Deadline]],10,)</f>
        <v>17</v>
      </c>
      <c r="O431" s="110"/>
      <c r="P431" s="103"/>
      <c r="Q431" s="111"/>
      <c r="R431" s="29">
        <f>WORKDAY(LotTracker[[#This Row],[Draft Deadline]],10,)</f>
        <v>17</v>
      </c>
      <c r="S431" s="110"/>
      <c r="T431" s="105"/>
      <c r="U431" s="112">
        <f>WORKDAY(LotTracker[[#This Row],[Planned Receipt]],3,)</f>
        <v>20</v>
      </c>
      <c r="V431" s="113"/>
      <c r="W431" s="114"/>
      <c r="X431" s="112">
        <f>WORKDAY(LotTracker[[#This Row],[RECEIVED]],1)</f>
        <v>2</v>
      </c>
      <c r="Y431" s="113"/>
      <c r="Z431" s="115"/>
      <c r="AA431" s="83">
        <f>NETWORKDAYS(LotTracker[[#This Row],[Contract Date]],LotTracker[[#This Row],[Actual]])-1</f>
        <v>-1</v>
      </c>
      <c r="AB431" s="65">
        <f>NETWORKDAYS(LotTracker[[#This Row],[Eng. Sent]],LotTracker[[#This Row],[Actual Receipt]])</f>
        <v>0</v>
      </c>
      <c r="AC431" s="65">
        <f>NETWORKDAYS(LotTracker[[#This Row],[Plat Sent]],LotTracker[[#This Row],[Actual Receipt2]])</f>
        <v>0</v>
      </c>
      <c r="AD431" s="65">
        <f>NETWORKDAYS(LotTracker[[#This Row],[Contract Date]],LotTracker[[#This Row],[Actual Submit]])-1</f>
        <v>-1</v>
      </c>
      <c r="AE431" s="65">
        <f>NETWORKDAYS(LotTracker[[#This Row],[Actual Submit]],LotTracker[[#This Row],[RECEIVED]])</f>
        <v>0</v>
      </c>
      <c r="AF431" s="65">
        <f>NETWORKDAYS(LotTracker[[#This Row],[Contract Date]],LotTracker[[#This Row],[RECEIVED]])</f>
        <v>0</v>
      </c>
    </row>
    <row r="432" spans="1:32" s="4" customFormat="1" ht="16" x14ac:dyDescent="0.2">
      <c r="A432" s="102"/>
      <c r="B432" s="103"/>
      <c r="C432" s="104"/>
      <c r="D432" s="140"/>
      <c r="E432" s="105"/>
      <c r="F432" s="105"/>
      <c r="G432" s="106"/>
      <c r="H432" s="103"/>
      <c r="I432" s="29">
        <f>WORKDAY(LotTracker[[#This Row],[Contract Date]],2,)</f>
        <v>3</v>
      </c>
      <c r="J432" s="107"/>
      <c r="K432" s="108"/>
      <c r="L432" s="109"/>
      <c r="M432" s="107"/>
      <c r="N432" s="29">
        <f>WORKDAY(LotTracker[[#This Row],[Draft Deadline]],10,)</f>
        <v>17</v>
      </c>
      <c r="O432" s="110"/>
      <c r="P432" s="103"/>
      <c r="Q432" s="111"/>
      <c r="R432" s="29">
        <f>WORKDAY(LotTracker[[#This Row],[Draft Deadline]],10,)</f>
        <v>17</v>
      </c>
      <c r="S432" s="110"/>
      <c r="T432" s="105"/>
      <c r="U432" s="112">
        <f>WORKDAY(LotTracker[[#This Row],[Planned Receipt]],3,)</f>
        <v>20</v>
      </c>
      <c r="V432" s="113"/>
      <c r="W432" s="114"/>
      <c r="X432" s="112">
        <f>WORKDAY(LotTracker[[#This Row],[RECEIVED]],1)</f>
        <v>2</v>
      </c>
      <c r="Y432" s="113"/>
      <c r="Z432" s="115"/>
      <c r="AA432" s="83">
        <f>NETWORKDAYS(LotTracker[[#This Row],[Contract Date]],LotTracker[[#This Row],[Actual]])-1</f>
        <v>-1</v>
      </c>
      <c r="AB432" s="65">
        <f>NETWORKDAYS(LotTracker[[#This Row],[Eng. Sent]],LotTracker[[#This Row],[Actual Receipt]])</f>
        <v>0</v>
      </c>
      <c r="AC432" s="65">
        <f>NETWORKDAYS(LotTracker[[#This Row],[Plat Sent]],LotTracker[[#This Row],[Actual Receipt2]])</f>
        <v>0</v>
      </c>
      <c r="AD432" s="65">
        <f>NETWORKDAYS(LotTracker[[#This Row],[Contract Date]],LotTracker[[#This Row],[Actual Submit]])-1</f>
        <v>-1</v>
      </c>
      <c r="AE432" s="65">
        <f>NETWORKDAYS(LotTracker[[#This Row],[Actual Submit]],LotTracker[[#This Row],[RECEIVED]])</f>
        <v>0</v>
      </c>
      <c r="AF432" s="65">
        <f>NETWORKDAYS(LotTracker[[#This Row],[Contract Date]],LotTracker[[#This Row],[RECEIVED]])</f>
        <v>0</v>
      </c>
    </row>
    <row r="433" spans="1:32" s="4" customFormat="1" ht="16" x14ac:dyDescent="0.2">
      <c r="A433" s="102"/>
      <c r="B433" s="103"/>
      <c r="C433" s="104"/>
      <c r="D433" s="140"/>
      <c r="E433" s="105"/>
      <c r="F433" s="105"/>
      <c r="G433" s="106"/>
      <c r="H433" s="103"/>
      <c r="I433" s="29">
        <f>WORKDAY(LotTracker[[#This Row],[Contract Date]],2,)</f>
        <v>3</v>
      </c>
      <c r="J433" s="107"/>
      <c r="K433" s="108"/>
      <c r="L433" s="109"/>
      <c r="M433" s="107"/>
      <c r="N433" s="29">
        <f>WORKDAY(LotTracker[[#This Row],[Draft Deadline]],10,)</f>
        <v>17</v>
      </c>
      <c r="O433" s="110"/>
      <c r="P433" s="103"/>
      <c r="Q433" s="111"/>
      <c r="R433" s="29">
        <f>WORKDAY(LotTracker[[#This Row],[Draft Deadline]],10,)</f>
        <v>17</v>
      </c>
      <c r="S433" s="110"/>
      <c r="T433" s="105"/>
      <c r="U433" s="112">
        <f>WORKDAY(LotTracker[[#This Row],[Planned Receipt]],3,)</f>
        <v>20</v>
      </c>
      <c r="V433" s="113"/>
      <c r="W433" s="114"/>
      <c r="X433" s="112">
        <f>WORKDAY(LotTracker[[#This Row],[RECEIVED]],1)</f>
        <v>2</v>
      </c>
      <c r="Y433" s="113"/>
      <c r="Z433" s="115"/>
      <c r="AA433" s="83">
        <f>NETWORKDAYS(LotTracker[[#This Row],[Contract Date]],LotTracker[[#This Row],[Actual]])-1</f>
        <v>-1</v>
      </c>
      <c r="AB433" s="65">
        <f>NETWORKDAYS(LotTracker[[#This Row],[Eng. Sent]],LotTracker[[#This Row],[Actual Receipt]])</f>
        <v>0</v>
      </c>
      <c r="AC433" s="65">
        <f>NETWORKDAYS(LotTracker[[#This Row],[Plat Sent]],LotTracker[[#This Row],[Actual Receipt2]])</f>
        <v>0</v>
      </c>
      <c r="AD433" s="65">
        <f>NETWORKDAYS(LotTracker[[#This Row],[Contract Date]],LotTracker[[#This Row],[Actual Submit]])-1</f>
        <v>-1</v>
      </c>
      <c r="AE433" s="65">
        <f>NETWORKDAYS(LotTracker[[#This Row],[Actual Submit]],LotTracker[[#This Row],[RECEIVED]])</f>
        <v>0</v>
      </c>
      <c r="AF433" s="65">
        <f>NETWORKDAYS(LotTracker[[#This Row],[Contract Date]],LotTracker[[#This Row],[RECEIVED]])</f>
        <v>0</v>
      </c>
    </row>
    <row r="434" spans="1:32" s="4" customFormat="1" ht="16" x14ac:dyDescent="0.2">
      <c r="A434" s="102"/>
      <c r="B434" s="103"/>
      <c r="C434" s="104"/>
      <c r="D434" s="140"/>
      <c r="E434" s="105"/>
      <c r="F434" s="105"/>
      <c r="G434" s="106"/>
      <c r="H434" s="103"/>
      <c r="I434" s="29">
        <f>WORKDAY(LotTracker[[#This Row],[Contract Date]],2,)</f>
        <v>3</v>
      </c>
      <c r="J434" s="107"/>
      <c r="K434" s="108"/>
      <c r="L434" s="109"/>
      <c r="M434" s="107"/>
      <c r="N434" s="29">
        <f>WORKDAY(LotTracker[[#This Row],[Draft Deadline]],10,)</f>
        <v>17</v>
      </c>
      <c r="O434" s="110"/>
      <c r="P434" s="103"/>
      <c r="Q434" s="111"/>
      <c r="R434" s="29">
        <f>WORKDAY(LotTracker[[#This Row],[Draft Deadline]],10,)</f>
        <v>17</v>
      </c>
      <c r="S434" s="110"/>
      <c r="T434" s="105"/>
      <c r="U434" s="112">
        <f>WORKDAY(LotTracker[[#This Row],[Planned Receipt]],3,)</f>
        <v>20</v>
      </c>
      <c r="V434" s="113"/>
      <c r="W434" s="114"/>
      <c r="X434" s="112">
        <f>WORKDAY(LotTracker[[#This Row],[RECEIVED]],1)</f>
        <v>2</v>
      </c>
      <c r="Y434" s="113"/>
      <c r="Z434" s="115"/>
      <c r="AA434" s="83">
        <f>NETWORKDAYS(LotTracker[[#This Row],[Contract Date]],LotTracker[[#This Row],[Actual]])-1</f>
        <v>-1</v>
      </c>
      <c r="AB434" s="65">
        <f>NETWORKDAYS(LotTracker[[#This Row],[Eng. Sent]],LotTracker[[#This Row],[Actual Receipt]])</f>
        <v>0</v>
      </c>
      <c r="AC434" s="65">
        <f>NETWORKDAYS(LotTracker[[#This Row],[Plat Sent]],LotTracker[[#This Row],[Actual Receipt2]])</f>
        <v>0</v>
      </c>
      <c r="AD434" s="65">
        <f>NETWORKDAYS(LotTracker[[#This Row],[Contract Date]],LotTracker[[#This Row],[Actual Submit]])-1</f>
        <v>-1</v>
      </c>
      <c r="AE434" s="65">
        <f>NETWORKDAYS(LotTracker[[#This Row],[Actual Submit]],LotTracker[[#This Row],[RECEIVED]])</f>
        <v>0</v>
      </c>
      <c r="AF434" s="65">
        <f>NETWORKDAYS(LotTracker[[#This Row],[Contract Date]],LotTracker[[#This Row],[RECEIVED]])</f>
        <v>0</v>
      </c>
    </row>
    <row r="435" spans="1:32" s="4" customFormat="1" ht="16" x14ac:dyDescent="0.2">
      <c r="A435" s="102"/>
      <c r="B435" s="103"/>
      <c r="C435" s="104"/>
      <c r="D435" s="140"/>
      <c r="E435" s="105"/>
      <c r="F435" s="105"/>
      <c r="G435" s="106"/>
      <c r="H435" s="103"/>
      <c r="I435" s="29">
        <f>WORKDAY(LotTracker[[#This Row],[Contract Date]],2,)</f>
        <v>3</v>
      </c>
      <c r="J435" s="107"/>
      <c r="K435" s="108"/>
      <c r="L435" s="109"/>
      <c r="M435" s="107"/>
      <c r="N435" s="29">
        <f>WORKDAY(LotTracker[[#This Row],[Draft Deadline]],10,)</f>
        <v>17</v>
      </c>
      <c r="O435" s="110"/>
      <c r="P435" s="103"/>
      <c r="Q435" s="111"/>
      <c r="R435" s="29">
        <f>WORKDAY(LotTracker[[#This Row],[Draft Deadline]],10,)</f>
        <v>17</v>
      </c>
      <c r="S435" s="110"/>
      <c r="T435" s="105"/>
      <c r="U435" s="112">
        <f>WORKDAY(LotTracker[[#This Row],[Planned Receipt]],3,)</f>
        <v>20</v>
      </c>
      <c r="V435" s="113"/>
      <c r="W435" s="114"/>
      <c r="X435" s="112">
        <f>WORKDAY(LotTracker[[#This Row],[RECEIVED]],1)</f>
        <v>2</v>
      </c>
      <c r="Y435" s="113"/>
      <c r="Z435" s="115"/>
      <c r="AA435" s="83">
        <f>NETWORKDAYS(LotTracker[[#This Row],[Contract Date]],LotTracker[[#This Row],[Actual]])-1</f>
        <v>-1</v>
      </c>
      <c r="AB435" s="65">
        <f>NETWORKDAYS(LotTracker[[#This Row],[Eng. Sent]],LotTracker[[#This Row],[Actual Receipt]])</f>
        <v>0</v>
      </c>
      <c r="AC435" s="65">
        <f>NETWORKDAYS(LotTracker[[#This Row],[Plat Sent]],LotTracker[[#This Row],[Actual Receipt2]])</f>
        <v>0</v>
      </c>
      <c r="AD435" s="65">
        <f>NETWORKDAYS(LotTracker[[#This Row],[Contract Date]],LotTracker[[#This Row],[Actual Submit]])-1</f>
        <v>-1</v>
      </c>
      <c r="AE435" s="65">
        <f>NETWORKDAYS(LotTracker[[#This Row],[Actual Submit]],LotTracker[[#This Row],[RECEIVED]])</f>
        <v>0</v>
      </c>
      <c r="AF435" s="65">
        <f>NETWORKDAYS(LotTracker[[#This Row],[Contract Date]],LotTracker[[#This Row],[RECEIVED]])</f>
        <v>0</v>
      </c>
    </row>
    <row r="436" spans="1:32" s="4" customFormat="1" ht="17" x14ac:dyDescent="0.2">
      <c r="A436" s="102"/>
      <c r="B436" s="103" t="s">
        <v>51</v>
      </c>
      <c r="C436" s="104" t="s">
        <v>144</v>
      </c>
      <c r="D436" s="140" t="s">
        <v>417</v>
      </c>
      <c r="E436" s="105" t="s">
        <v>261</v>
      </c>
      <c r="F436" s="105"/>
      <c r="G436" s="106">
        <v>44600</v>
      </c>
      <c r="H436" s="103" t="s">
        <v>54</v>
      </c>
      <c r="I436" s="29">
        <f>WORKDAY(LotTracker[[#This Row],[Contract Date]],2,)</f>
        <v>44602</v>
      </c>
      <c r="J436" s="107">
        <v>44602</v>
      </c>
      <c r="K436" s="108">
        <v>240</v>
      </c>
      <c r="L436" s="109" t="s">
        <v>966</v>
      </c>
      <c r="M436" s="107">
        <v>44602</v>
      </c>
      <c r="N436" s="29">
        <f>WORKDAY(LotTracker[[#This Row],[Draft Deadline]],10,)</f>
        <v>44616</v>
      </c>
      <c r="O436" s="110">
        <v>44607</v>
      </c>
      <c r="P436" s="103" t="s">
        <v>933</v>
      </c>
      <c r="Q436" s="111">
        <v>44602</v>
      </c>
      <c r="R436" s="29">
        <f>WORKDAY(LotTracker[[#This Row],[Draft Deadline]],10,)</f>
        <v>44616</v>
      </c>
      <c r="S436" s="110">
        <v>44603</v>
      </c>
      <c r="T436" s="105"/>
      <c r="U436" s="112">
        <f>WORKDAY(LotTracker[[#This Row],[Planned Receipt]],3,)</f>
        <v>44621</v>
      </c>
      <c r="V436" s="113"/>
      <c r="W436" s="114"/>
      <c r="X436" s="112">
        <f>WORKDAY(LotTracker[[#This Row],[RECEIVED]],1)</f>
        <v>2</v>
      </c>
      <c r="Y436" s="113"/>
      <c r="Z436" s="115"/>
      <c r="AA436" s="83">
        <f>NETWORKDAYS(LotTracker[[#This Row],[Contract Date]],LotTracker[[#This Row],[Actual]])-1</f>
        <v>2</v>
      </c>
      <c r="AB436" s="65">
        <f>NETWORKDAYS(LotTracker[[#This Row],[Eng. Sent]],LotTracker[[#This Row],[Actual Receipt]])</f>
        <v>4</v>
      </c>
      <c r="AC436" s="65">
        <f>NETWORKDAYS(LotTracker[[#This Row],[Plat Sent]],LotTracker[[#This Row],[Actual Receipt2]])</f>
        <v>2</v>
      </c>
      <c r="AD436" s="65">
        <f>NETWORKDAYS(LotTracker[[#This Row],[Contract Date]],LotTracker[[#This Row],[Actual Submit]])-1</f>
        <v>-31858</v>
      </c>
      <c r="AE436" s="65">
        <f>NETWORKDAYS(LotTracker[[#This Row],[Actual Submit]],LotTracker[[#This Row],[RECEIVED]])</f>
        <v>0</v>
      </c>
      <c r="AF436" s="65">
        <f>NETWORKDAYS(LotTracker[[#This Row],[Contract Date]],LotTracker[[#This Row],[RECEIVED]])</f>
        <v>-31857</v>
      </c>
    </row>
    <row r="437" spans="1:32" s="4" customFormat="1" ht="17" x14ac:dyDescent="0.2">
      <c r="A437" s="80"/>
      <c r="B437" s="40" t="s">
        <v>123</v>
      </c>
      <c r="C437" s="11" t="s">
        <v>251</v>
      </c>
      <c r="D437" s="137" t="s">
        <v>360</v>
      </c>
      <c r="E437" s="4" t="s">
        <v>159</v>
      </c>
      <c r="G437" s="41">
        <v>44606</v>
      </c>
      <c r="H437" s="40" t="s">
        <v>109</v>
      </c>
      <c r="I437" s="29">
        <f>WORKDAY(LotTracker[[#This Row],[Contract Date]],2,)</f>
        <v>44608</v>
      </c>
      <c r="J437" s="20"/>
      <c r="K437" s="47"/>
      <c r="L437" s="58"/>
      <c r="M437" s="20"/>
      <c r="N437" s="29">
        <f>WORKDAY(LotTracker[[#This Row],[Draft Deadline]],10,)</f>
        <v>44622</v>
      </c>
      <c r="O437" s="36"/>
      <c r="P437" s="40"/>
      <c r="Q437" s="19"/>
      <c r="R437" s="29">
        <f>WORKDAY(LotTracker[[#This Row],[Draft Deadline]],10,)</f>
        <v>44622</v>
      </c>
      <c r="S437" s="36"/>
      <c r="U437" s="53">
        <f>WORKDAY(LotTracker[[#This Row],[Planned Receipt]],3,)</f>
        <v>44627</v>
      </c>
      <c r="V437" s="79"/>
      <c r="W437" s="101"/>
      <c r="X437" s="53">
        <f>WORKDAY(LotTracker[[#This Row],[RECEIVED]],1)</f>
        <v>2</v>
      </c>
      <c r="Y437" s="79"/>
      <c r="Z437" s="89"/>
      <c r="AA437" s="83">
        <f>NETWORKDAYS(LotTracker[[#This Row],[Contract Date]],LotTracker[[#This Row],[Actual]])-1</f>
        <v>-31862</v>
      </c>
      <c r="AB437" s="65">
        <f>NETWORKDAYS(LotTracker[[#This Row],[Eng. Sent]],LotTracker[[#This Row],[Actual Receipt]])</f>
        <v>0</v>
      </c>
      <c r="AC437" s="65">
        <f>NETWORKDAYS(LotTracker[[#This Row],[Plat Sent]],LotTracker[[#This Row],[Actual Receipt2]])</f>
        <v>0</v>
      </c>
      <c r="AD437" s="65">
        <f>NETWORKDAYS(LotTracker[[#This Row],[Contract Date]],LotTracker[[#This Row],[Actual Submit]])-1</f>
        <v>-31862</v>
      </c>
      <c r="AE437" s="65">
        <f>NETWORKDAYS(LotTracker[[#This Row],[Actual Submit]],LotTracker[[#This Row],[RECEIVED]])</f>
        <v>0</v>
      </c>
      <c r="AF437" s="65">
        <f>NETWORKDAYS(LotTracker[[#This Row],[Contract Date]],LotTracker[[#This Row],[RECEIVED]])</f>
        <v>-31861</v>
      </c>
    </row>
    <row r="438" spans="1:32" s="4" customFormat="1" ht="16" x14ac:dyDescent="0.2">
      <c r="A438" s="80"/>
      <c r="B438" s="40"/>
      <c r="C438" s="11"/>
      <c r="D438" s="137"/>
      <c r="G438" s="41"/>
      <c r="H438" s="40"/>
      <c r="I438" s="29">
        <f>WORKDAY(LotTracker[[#This Row],[Contract Date]],2,)</f>
        <v>3</v>
      </c>
      <c r="J438" s="20"/>
      <c r="K438" s="47"/>
      <c r="L438" s="58"/>
      <c r="M438" s="20"/>
      <c r="N438" s="29">
        <f>WORKDAY(LotTracker[[#This Row],[Draft Deadline]],10,)</f>
        <v>17</v>
      </c>
      <c r="O438" s="36"/>
      <c r="P438" s="40"/>
      <c r="Q438" s="19"/>
      <c r="R438" s="29">
        <f>WORKDAY(LotTracker[[#This Row],[Draft Deadline]],10,)</f>
        <v>17</v>
      </c>
      <c r="S438" s="36"/>
      <c r="U438" s="53">
        <f>WORKDAY(LotTracker[[#This Row],[Planned Receipt]],3,)</f>
        <v>20</v>
      </c>
      <c r="V438" s="79"/>
      <c r="W438" s="101"/>
      <c r="X438" s="53">
        <f>WORKDAY(LotTracker[[#This Row],[RECEIVED]],1)</f>
        <v>2</v>
      </c>
      <c r="Y438" s="79"/>
      <c r="Z438" s="89"/>
      <c r="AA438" s="83">
        <f>NETWORKDAYS(LotTracker[[#This Row],[Contract Date]],LotTracker[[#This Row],[Actual]])-1</f>
        <v>-1</v>
      </c>
      <c r="AB438" s="65">
        <f>NETWORKDAYS(LotTracker[[#This Row],[Eng. Sent]],LotTracker[[#This Row],[Actual Receipt]])</f>
        <v>0</v>
      </c>
      <c r="AC438" s="65">
        <f>NETWORKDAYS(LotTracker[[#This Row],[Plat Sent]],LotTracker[[#This Row],[Actual Receipt2]])</f>
        <v>0</v>
      </c>
      <c r="AD438" s="65">
        <f>NETWORKDAYS(LotTracker[[#This Row],[Contract Date]],LotTracker[[#This Row],[Actual Submit]])-1</f>
        <v>-1</v>
      </c>
      <c r="AE438" s="65">
        <f>NETWORKDAYS(LotTracker[[#This Row],[Actual Submit]],LotTracker[[#This Row],[RECEIVED]])</f>
        <v>0</v>
      </c>
      <c r="AF438" s="65">
        <f>NETWORKDAYS(LotTracker[[#This Row],[Contract Date]],LotTracker[[#This Row],[RECEIVED]])</f>
        <v>0</v>
      </c>
    </row>
    <row r="439" spans="1:32" s="4" customFormat="1" ht="16" x14ac:dyDescent="0.2">
      <c r="A439" s="80"/>
      <c r="B439" s="40"/>
      <c r="C439" s="11"/>
      <c r="D439" s="137"/>
      <c r="G439" s="41"/>
      <c r="H439" s="40"/>
      <c r="I439" s="29">
        <f>WORKDAY(LotTracker[[#This Row],[Contract Date]],2,)</f>
        <v>3</v>
      </c>
      <c r="J439" s="20"/>
      <c r="K439" s="47"/>
      <c r="L439" s="58"/>
      <c r="M439" s="20"/>
      <c r="N439" s="29">
        <f>WORKDAY(LotTracker[[#This Row],[Draft Deadline]],10,)</f>
        <v>17</v>
      </c>
      <c r="O439" s="36"/>
      <c r="P439" s="40"/>
      <c r="Q439" s="19"/>
      <c r="R439" s="29">
        <f>WORKDAY(LotTracker[[#This Row],[Draft Deadline]],10,)</f>
        <v>17</v>
      </c>
      <c r="S439" s="36"/>
      <c r="U439" s="53">
        <f>WORKDAY(LotTracker[[#This Row],[Planned Receipt]],3,)</f>
        <v>20</v>
      </c>
      <c r="V439" s="79"/>
      <c r="W439" s="101"/>
      <c r="X439" s="53">
        <f>WORKDAY(LotTracker[[#This Row],[RECEIVED]],1)</f>
        <v>2</v>
      </c>
      <c r="Y439" s="79"/>
      <c r="Z439" s="89"/>
      <c r="AA439" s="83">
        <f>NETWORKDAYS(LotTracker[[#This Row],[Contract Date]],LotTracker[[#This Row],[Actual]])-1</f>
        <v>-1</v>
      </c>
      <c r="AB439" s="65">
        <f>NETWORKDAYS(LotTracker[[#This Row],[Eng. Sent]],LotTracker[[#This Row],[Actual Receipt]])</f>
        <v>0</v>
      </c>
      <c r="AC439" s="65">
        <f>NETWORKDAYS(LotTracker[[#This Row],[Plat Sent]],LotTracker[[#This Row],[Actual Receipt2]])</f>
        <v>0</v>
      </c>
      <c r="AD439" s="65">
        <f>NETWORKDAYS(LotTracker[[#This Row],[Contract Date]],LotTracker[[#This Row],[Actual Submit]])-1</f>
        <v>-1</v>
      </c>
      <c r="AE439" s="65">
        <f>NETWORKDAYS(LotTracker[[#This Row],[Actual Submit]],LotTracker[[#This Row],[RECEIVED]])</f>
        <v>0</v>
      </c>
      <c r="AF439" s="65">
        <f>NETWORKDAYS(LotTracker[[#This Row],[Contract Date]],LotTracker[[#This Row],[RECEIVED]])</f>
        <v>0</v>
      </c>
    </row>
    <row r="440" spans="1:32" s="4" customFormat="1" ht="17" thickBot="1" x14ac:dyDescent="0.25">
      <c r="A440" s="39"/>
      <c r="B440" s="40"/>
      <c r="C440" s="35"/>
      <c r="D440" s="141"/>
      <c r="F440" s="9"/>
      <c r="G440" s="63"/>
      <c r="H440" s="46"/>
      <c r="I440" s="29">
        <f>WORKDAY(LotTracker[[#This Row],[Contract Date]],2,)</f>
        <v>3</v>
      </c>
      <c r="J440" s="62"/>
      <c r="K440" s="50"/>
      <c r="L440" s="61"/>
      <c r="M440" s="62"/>
      <c r="N440" s="29">
        <f>WORKDAY(LotTracker[[#This Row],[Draft Deadline]],10,)</f>
        <v>17</v>
      </c>
      <c r="O440" s="63"/>
      <c r="P440" s="57"/>
      <c r="Q440" s="81"/>
      <c r="R440" s="29">
        <f>WORKDAY(LotTracker[[#This Row],[Draft Deadline]],10,)</f>
        <v>17</v>
      </c>
      <c r="S440" s="63"/>
      <c r="U440" s="99">
        <f>WORKDAY(LotTracker[[#This Row],[Planned Receipt]],3,)</f>
        <v>20</v>
      </c>
      <c r="V440" s="82"/>
      <c r="W440" s="82"/>
      <c r="X440" s="100">
        <f>WORKDAY(LotTracker[[#This Row],[RECEIVED]],1)</f>
        <v>2</v>
      </c>
      <c r="Y440" s="32"/>
      <c r="Z440" s="90"/>
      <c r="AA440" s="84">
        <f>NETWORKDAYS(LotTracker[[#This Row],[Contract Date]],LotTracker[[#This Row],[Actual]])-1</f>
        <v>-1</v>
      </c>
      <c r="AB440" s="67">
        <f>NETWORKDAYS(LotTracker[[#This Row],[Eng. Sent]],LotTracker[[#This Row],[Actual Receipt]])</f>
        <v>0</v>
      </c>
      <c r="AC440" s="67">
        <f>NETWORKDAYS(LotTracker[[#This Row],[Plat Sent]],LotTracker[[#This Row],[Actual Receipt2]])</f>
        <v>0</v>
      </c>
      <c r="AD440" s="67">
        <f>NETWORKDAYS(LotTracker[[#This Row],[Contract Date]],LotTracker[[#This Row],[Actual Submit]])-1</f>
        <v>-1</v>
      </c>
      <c r="AE440" s="67">
        <f>NETWORKDAYS(LotTracker[[#This Row],[Actual Submit]],LotTracker[[#This Row],[RECEIVED]])</f>
        <v>0</v>
      </c>
      <c r="AF440" s="67">
        <f>NETWORKDAYS(LotTracker[[#This Row],[Contract Date]],LotTracker[[#This Row],[RECEIVED]])</f>
        <v>0</v>
      </c>
    </row>
    <row r="441" spans="1:32" s="4" customFormat="1" ht="16" x14ac:dyDescent="0.2">
      <c r="A441" s="11"/>
      <c r="D441" s="142"/>
      <c r="G441" s="133"/>
      <c r="J441" s="15"/>
      <c r="K441" s="13"/>
      <c r="L441" s="13"/>
      <c r="M441" s="15"/>
      <c r="V441" s="25"/>
      <c r="X441" s="40"/>
    </row>
    <row r="442" spans="1:32" s="4" customFormat="1" ht="16" x14ac:dyDescent="0.2">
      <c r="A442" s="11"/>
      <c r="D442" s="142"/>
      <c r="G442" s="19"/>
      <c r="J442" s="15"/>
      <c r="K442" s="10"/>
      <c r="L442" s="10"/>
      <c r="M442" s="15"/>
      <c r="V442" s="25"/>
      <c r="X442" s="40"/>
    </row>
    <row r="443" spans="1:32" s="4" customFormat="1" ht="16" x14ac:dyDescent="0.2">
      <c r="A443" s="11"/>
      <c r="D443" s="142"/>
      <c r="G443" s="19"/>
      <c r="J443" s="15"/>
      <c r="K443" s="10"/>
      <c r="L443" s="10"/>
      <c r="M443" s="15"/>
      <c r="V443" s="25"/>
      <c r="X443" s="40"/>
    </row>
    <row r="444" spans="1:32" s="4" customFormat="1" ht="16" x14ac:dyDescent="0.2">
      <c r="A444" s="11"/>
      <c r="D444" s="142"/>
      <c r="G444" s="19"/>
      <c r="J444" s="15"/>
      <c r="K444" s="10"/>
      <c r="L444" s="10"/>
      <c r="M444" s="15"/>
      <c r="V444" s="25"/>
      <c r="X444" s="40"/>
    </row>
    <row r="445" spans="1:32" s="4" customFormat="1" ht="16" x14ac:dyDescent="0.2">
      <c r="A445" s="11"/>
      <c r="D445" s="142"/>
      <c r="E445" s="11"/>
      <c r="G445" s="19"/>
      <c r="J445" s="15"/>
      <c r="K445" s="10"/>
      <c r="L445" s="10"/>
      <c r="M445" s="15"/>
      <c r="V445" s="25"/>
      <c r="X445" s="40"/>
    </row>
    <row r="446" spans="1:32" s="4" customFormat="1" ht="16" x14ac:dyDescent="0.2">
      <c r="A446" s="11"/>
      <c r="D446" s="142"/>
      <c r="G446" s="19"/>
      <c r="J446" s="15"/>
      <c r="K446" s="10"/>
      <c r="L446" s="10"/>
      <c r="M446" s="15"/>
      <c r="V446" s="25"/>
      <c r="X446" s="40"/>
    </row>
    <row r="447" spans="1:32" s="4" customFormat="1" ht="16" x14ac:dyDescent="0.2">
      <c r="A447" s="11"/>
      <c r="D447" s="142"/>
      <c r="G447" s="19"/>
      <c r="J447" s="15"/>
      <c r="K447" s="10"/>
      <c r="L447" s="10"/>
      <c r="M447" s="15"/>
      <c r="V447" s="25"/>
      <c r="X447" s="40"/>
    </row>
    <row r="448" spans="1:32" s="4" customFormat="1" ht="16" x14ac:dyDescent="0.2">
      <c r="A448" s="11"/>
      <c r="D448" s="142"/>
      <c r="G448" s="19"/>
      <c r="J448" s="15"/>
      <c r="K448" s="10"/>
      <c r="L448" s="10"/>
      <c r="M448" s="15"/>
      <c r="V448" s="25"/>
      <c r="X448" s="40"/>
    </row>
    <row r="449" spans="1:24" s="4" customFormat="1" ht="16" x14ac:dyDescent="0.2">
      <c r="A449" s="11"/>
      <c r="D449" s="142"/>
      <c r="G449" s="19"/>
      <c r="J449" s="15"/>
      <c r="K449" s="10"/>
      <c r="L449" s="10"/>
      <c r="M449" s="15"/>
      <c r="V449" s="25"/>
      <c r="X449" s="40"/>
    </row>
    <row r="450" spans="1:24" s="4" customFormat="1" ht="16" x14ac:dyDescent="0.2">
      <c r="A450" s="11"/>
      <c r="D450" s="142"/>
      <c r="G450" s="19"/>
      <c r="J450" s="15"/>
      <c r="K450" s="10"/>
      <c r="L450" s="10"/>
      <c r="M450" s="15"/>
      <c r="V450" s="25"/>
      <c r="X450" s="40"/>
    </row>
    <row r="451" spans="1:24" s="4" customFormat="1" ht="16" x14ac:dyDescent="0.2">
      <c r="A451" s="11"/>
      <c r="D451" s="142"/>
      <c r="G451" s="19"/>
      <c r="J451" s="15"/>
      <c r="K451" s="10"/>
      <c r="L451" s="10"/>
      <c r="M451" s="15"/>
      <c r="V451" s="25"/>
      <c r="X451" s="40"/>
    </row>
    <row r="452" spans="1:24" s="4" customFormat="1" ht="16" x14ac:dyDescent="0.2">
      <c r="A452" s="11"/>
      <c r="D452" s="142"/>
      <c r="G452" s="19"/>
      <c r="J452" s="15"/>
      <c r="K452" s="10"/>
      <c r="L452" s="10"/>
      <c r="M452" s="15"/>
      <c r="V452" s="25"/>
      <c r="X452" s="40"/>
    </row>
    <row r="453" spans="1:24" s="4" customFormat="1" ht="16" x14ac:dyDescent="0.2">
      <c r="A453" s="11"/>
      <c r="D453" s="142"/>
      <c r="G453" s="19"/>
      <c r="J453" s="15"/>
      <c r="K453" s="10"/>
      <c r="L453" s="10"/>
      <c r="M453" s="15"/>
      <c r="V453" s="25"/>
      <c r="X453" s="40"/>
    </row>
    <row r="454" spans="1:24" s="4" customFormat="1" ht="16" x14ac:dyDescent="0.2">
      <c r="A454" s="11"/>
      <c r="D454" s="142"/>
      <c r="G454" s="19"/>
      <c r="J454" s="15"/>
      <c r="K454" s="10"/>
      <c r="L454" s="10"/>
      <c r="M454" s="15"/>
      <c r="V454" s="25"/>
      <c r="X454" s="40"/>
    </row>
    <row r="455" spans="1:24" s="4" customFormat="1" ht="16" x14ac:dyDescent="0.2">
      <c r="A455" s="11"/>
      <c r="D455" s="142"/>
      <c r="G455" s="19"/>
      <c r="J455" s="15"/>
      <c r="K455" s="10"/>
      <c r="L455" s="10"/>
      <c r="M455" s="15"/>
      <c r="V455" s="25"/>
      <c r="X455" s="40"/>
    </row>
    <row r="456" spans="1:24" s="4" customFormat="1" ht="16" x14ac:dyDescent="0.2">
      <c r="A456" s="11"/>
      <c r="D456" s="142"/>
      <c r="G456" s="19"/>
      <c r="J456" s="15"/>
      <c r="K456" s="10"/>
      <c r="L456" s="10"/>
      <c r="M456" s="15"/>
      <c r="V456" s="25"/>
      <c r="X456" s="40"/>
    </row>
    <row r="457" spans="1:24" s="4" customFormat="1" ht="16" x14ac:dyDescent="0.2">
      <c r="A457" s="11"/>
      <c r="D457" s="142"/>
      <c r="G457" s="19"/>
      <c r="J457" s="15"/>
      <c r="K457" s="10"/>
      <c r="L457" s="10"/>
      <c r="M457" s="15"/>
      <c r="V457" s="25"/>
      <c r="X457" s="40"/>
    </row>
    <row r="458" spans="1:24" s="4" customFormat="1" ht="16" x14ac:dyDescent="0.2">
      <c r="A458" s="11"/>
      <c r="D458" s="142"/>
      <c r="G458" s="19"/>
      <c r="J458" s="15"/>
      <c r="K458" s="10"/>
      <c r="L458" s="10"/>
      <c r="M458" s="15"/>
      <c r="V458" s="25"/>
      <c r="X458" s="40"/>
    </row>
    <row r="459" spans="1:24" s="4" customFormat="1" ht="16" x14ac:dyDescent="0.2">
      <c r="A459" s="11"/>
      <c r="D459" s="142"/>
      <c r="G459" s="19"/>
      <c r="J459" s="15"/>
      <c r="K459" s="10"/>
      <c r="L459" s="10"/>
      <c r="M459" s="15"/>
      <c r="V459" s="25"/>
      <c r="X459" s="40"/>
    </row>
    <row r="460" spans="1:24" s="4" customFormat="1" ht="16" x14ac:dyDescent="0.2">
      <c r="A460" s="11"/>
      <c r="D460" s="142"/>
      <c r="G460" s="19"/>
      <c r="J460" s="15"/>
      <c r="K460" s="10"/>
      <c r="L460" s="10"/>
      <c r="M460" s="15"/>
      <c r="V460" s="25"/>
      <c r="X460" s="40"/>
    </row>
    <row r="461" spans="1:24" s="4" customFormat="1" ht="16" x14ac:dyDescent="0.2">
      <c r="A461" s="11"/>
      <c r="D461" s="142"/>
      <c r="G461" s="19"/>
      <c r="J461" s="15"/>
      <c r="K461" s="10"/>
      <c r="L461" s="10"/>
      <c r="M461" s="15"/>
      <c r="V461" s="25"/>
      <c r="X461" s="40"/>
    </row>
    <row r="462" spans="1:24" s="4" customFormat="1" ht="16" x14ac:dyDescent="0.2">
      <c r="A462" s="11"/>
      <c r="D462" s="142"/>
      <c r="G462" s="19"/>
      <c r="J462" s="15"/>
      <c r="K462" s="10"/>
      <c r="L462" s="10"/>
      <c r="M462" s="15"/>
      <c r="V462" s="25"/>
      <c r="X462" s="40"/>
    </row>
    <row r="463" spans="1:24" s="4" customFormat="1" ht="16" x14ac:dyDescent="0.2">
      <c r="A463" s="11"/>
      <c r="D463" s="142"/>
      <c r="G463" s="19"/>
      <c r="J463" s="15"/>
      <c r="K463" s="10"/>
      <c r="L463" s="10"/>
      <c r="M463" s="15"/>
      <c r="V463" s="25"/>
      <c r="X463" s="40"/>
    </row>
    <row r="464" spans="1:24" s="4" customFormat="1" ht="16" x14ac:dyDescent="0.2">
      <c r="A464" s="11"/>
      <c r="D464" s="142"/>
      <c r="G464" s="19"/>
      <c r="J464" s="15"/>
      <c r="K464" s="10"/>
      <c r="L464" s="10"/>
      <c r="M464" s="15"/>
      <c r="V464" s="25"/>
      <c r="X464" s="40"/>
    </row>
    <row r="465" spans="1:24" s="4" customFormat="1" ht="16" x14ac:dyDescent="0.2">
      <c r="A465" s="11"/>
      <c r="D465" s="142"/>
      <c r="G465" s="19"/>
      <c r="J465" s="15"/>
      <c r="K465" s="10"/>
      <c r="L465" s="10"/>
      <c r="M465" s="15"/>
      <c r="V465" s="25"/>
      <c r="X465" s="40"/>
    </row>
    <row r="466" spans="1:24" s="4" customFormat="1" ht="16" x14ac:dyDescent="0.2">
      <c r="A466" s="11"/>
      <c r="D466" s="142"/>
      <c r="G466" s="19"/>
      <c r="J466" s="15"/>
      <c r="K466" s="10"/>
      <c r="L466" s="10"/>
      <c r="M466" s="15"/>
      <c r="V466" s="25"/>
      <c r="X466" s="40"/>
    </row>
    <row r="467" spans="1:24" s="4" customFormat="1" ht="16" x14ac:dyDescent="0.2">
      <c r="A467" s="11"/>
      <c r="D467" s="142"/>
      <c r="G467" s="19"/>
      <c r="J467" s="15"/>
      <c r="K467" s="10"/>
      <c r="L467" s="10"/>
      <c r="M467" s="15"/>
      <c r="V467" s="25"/>
      <c r="X467" s="40"/>
    </row>
    <row r="468" spans="1:24" s="4" customFormat="1" ht="16" x14ac:dyDescent="0.2">
      <c r="A468" s="11"/>
      <c r="D468" s="142"/>
      <c r="G468" s="19"/>
      <c r="J468" s="15"/>
      <c r="K468" s="10"/>
      <c r="L468" s="10"/>
      <c r="M468" s="15"/>
      <c r="V468" s="25"/>
      <c r="X468" s="40"/>
    </row>
    <row r="469" spans="1:24" s="4" customFormat="1" ht="16" x14ac:dyDescent="0.2">
      <c r="A469" s="11"/>
      <c r="D469" s="142"/>
      <c r="G469" s="19"/>
      <c r="J469" s="15"/>
      <c r="K469" s="10"/>
      <c r="L469" s="10"/>
      <c r="M469" s="15"/>
      <c r="V469" s="25"/>
      <c r="X469" s="40"/>
    </row>
    <row r="470" spans="1:24" s="4" customFormat="1" ht="16" x14ac:dyDescent="0.2">
      <c r="A470" s="11"/>
      <c r="D470" s="142"/>
      <c r="G470" s="19"/>
      <c r="J470" s="15"/>
      <c r="K470" s="10"/>
      <c r="L470" s="10"/>
      <c r="M470" s="15"/>
      <c r="V470" s="25"/>
      <c r="X470" s="40"/>
    </row>
    <row r="471" spans="1:24" s="4" customFormat="1" ht="16" x14ac:dyDescent="0.2">
      <c r="A471" s="11"/>
      <c r="D471" s="142"/>
      <c r="G471" s="19"/>
      <c r="J471" s="15"/>
      <c r="K471" s="10"/>
      <c r="L471" s="10"/>
      <c r="M471" s="15"/>
      <c r="V471" s="25"/>
      <c r="X471" s="40"/>
    </row>
    <row r="472" spans="1:24" s="4" customFormat="1" ht="16" x14ac:dyDescent="0.2">
      <c r="A472" s="11"/>
      <c r="D472" s="142"/>
      <c r="G472" s="19"/>
      <c r="J472" s="15"/>
      <c r="K472" s="10"/>
      <c r="L472" s="10"/>
      <c r="M472" s="15"/>
      <c r="V472" s="25"/>
      <c r="X472" s="40"/>
    </row>
    <row r="473" spans="1:24" s="4" customFormat="1" ht="16" x14ac:dyDescent="0.2">
      <c r="A473" s="11"/>
      <c r="D473" s="142"/>
      <c r="G473" s="19"/>
      <c r="J473" s="15"/>
      <c r="K473" s="10"/>
      <c r="L473" s="10"/>
      <c r="M473" s="15"/>
      <c r="V473" s="25"/>
      <c r="X473" s="40"/>
    </row>
    <row r="474" spans="1:24" s="4" customFormat="1" ht="16" x14ac:dyDescent="0.2">
      <c r="A474" s="11"/>
      <c r="D474" s="142"/>
      <c r="G474" s="19"/>
      <c r="J474" s="15"/>
      <c r="K474" s="10"/>
      <c r="L474" s="10"/>
      <c r="M474" s="15"/>
      <c r="V474" s="25"/>
      <c r="X474" s="40"/>
    </row>
    <row r="475" spans="1:24" s="4" customFormat="1" ht="16" x14ac:dyDescent="0.2">
      <c r="A475" s="11"/>
      <c r="D475" s="142"/>
      <c r="G475" s="19"/>
      <c r="J475" s="15"/>
      <c r="K475" s="10"/>
      <c r="L475" s="10"/>
      <c r="M475" s="15"/>
      <c r="V475" s="25"/>
      <c r="X475" s="40"/>
    </row>
    <row r="476" spans="1:24" s="4" customFormat="1" ht="16" x14ac:dyDescent="0.2">
      <c r="A476" s="11"/>
      <c r="D476" s="142"/>
      <c r="G476" s="19"/>
      <c r="J476" s="15"/>
      <c r="K476" s="10"/>
      <c r="L476" s="10"/>
      <c r="M476" s="15"/>
      <c r="V476" s="25"/>
      <c r="X476" s="40"/>
    </row>
    <row r="477" spans="1:24" s="4" customFormat="1" ht="16" x14ac:dyDescent="0.2">
      <c r="A477" s="11"/>
      <c r="D477" s="142"/>
      <c r="G477" s="19"/>
      <c r="J477" s="15"/>
      <c r="K477" s="10"/>
      <c r="L477" s="10"/>
      <c r="M477" s="15"/>
      <c r="V477" s="25"/>
      <c r="X477" s="40"/>
    </row>
    <row r="478" spans="1:24" s="4" customFormat="1" ht="16" x14ac:dyDescent="0.2">
      <c r="A478" s="11"/>
      <c r="D478" s="142"/>
      <c r="G478" s="19"/>
      <c r="J478" s="15"/>
      <c r="K478" s="10"/>
      <c r="L478" s="10"/>
      <c r="M478" s="15"/>
      <c r="V478" s="25"/>
      <c r="X478" s="40"/>
    </row>
    <row r="479" spans="1:24" s="4" customFormat="1" ht="16" x14ac:dyDescent="0.2">
      <c r="A479" s="11"/>
      <c r="D479" s="142"/>
      <c r="G479" s="19"/>
      <c r="J479" s="15"/>
      <c r="K479" s="10"/>
      <c r="L479" s="10"/>
      <c r="M479" s="15"/>
      <c r="V479" s="25"/>
      <c r="X479" s="40"/>
    </row>
    <row r="480" spans="1:24" s="4" customFormat="1" ht="16" x14ac:dyDescent="0.2">
      <c r="A480" s="11"/>
      <c r="D480" s="142"/>
      <c r="G480" s="19"/>
      <c r="J480" s="15"/>
      <c r="K480" s="10"/>
      <c r="L480" s="10"/>
      <c r="M480" s="15"/>
      <c r="V480" s="25"/>
      <c r="X480" s="40"/>
    </row>
    <row r="481" spans="1:24" s="4" customFormat="1" ht="16" x14ac:dyDescent="0.2">
      <c r="A481" s="11"/>
      <c r="D481" s="142"/>
      <c r="G481" s="19"/>
      <c r="J481" s="15"/>
      <c r="K481" s="10"/>
      <c r="L481" s="10"/>
      <c r="M481" s="15"/>
      <c r="V481" s="25"/>
      <c r="X481" s="40"/>
    </row>
    <row r="482" spans="1:24" s="4" customFormat="1" ht="16" x14ac:dyDescent="0.2">
      <c r="A482" s="11"/>
      <c r="D482" s="142"/>
      <c r="G482" s="19"/>
      <c r="J482" s="15"/>
      <c r="K482" s="10"/>
      <c r="L482" s="10"/>
      <c r="M482" s="15"/>
      <c r="V482" s="25"/>
      <c r="X482" s="40"/>
    </row>
    <row r="483" spans="1:24" s="4" customFormat="1" ht="16" x14ac:dyDescent="0.2">
      <c r="A483" s="11"/>
      <c r="D483" s="142"/>
      <c r="G483" s="19"/>
      <c r="J483" s="15"/>
      <c r="K483" s="10"/>
      <c r="L483" s="10"/>
      <c r="M483" s="15"/>
      <c r="V483" s="25"/>
      <c r="X483" s="40"/>
    </row>
    <row r="484" spans="1:24" s="4" customFormat="1" ht="16" x14ac:dyDescent="0.2">
      <c r="A484" s="11"/>
      <c r="D484" s="142"/>
      <c r="G484" s="19"/>
      <c r="J484" s="15"/>
      <c r="K484" s="10"/>
      <c r="L484" s="10"/>
      <c r="M484" s="15"/>
      <c r="V484" s="25"/>
      <c r="X484" s="40"/>
    </row>
    <row r="485" spans="1:24" s="4" customFormat="1" ht="16" x14ac:dyDescent="0.2">
      <c r="A485" s="11"/>
      <c r="D485" s="142"/>
      <c r="G485" s="19"/>
      <c r="J485" s="15"/>
      <c r="K485" s="10"/>
      <c r="L485" s="10"/>
      <c r="M485" s="15"/>
      <c r="V485" s="25"/>
      <c r="X485" s="40"/>
    </row>
    <row r="486" spans="1:24" s="4" customFormat="1" ht="16" x14ac:dyDescent="0.2">
      <c r="A486" s="11"/>
      <c r="D486" s="142"/>
      <c r="G486" s="19"/>
      <c r="J486" s="15"/>
      <c r="K486" s="10"/>
      <c r="L486" s="10"/>
      <c r="M486" s="15"/>
      <c r="V486" s="25"/>
      <c r="X486" s="40"/>
    </row>
    <row r="487" spans="1:24" s="4" customFormat="1" ht="16" x14ac:dyDescent="0.2">
      <c r="A487" s="11"/>
      <c r="D487" s="142"/>
      <c r="G487" s="19"/>
      <c r="J487" s="15"/>
      <c r="K487" s="10"/>
      <c r="L487" s="10"/>
      <c r="M487" s="15"/>
      <c r="V487" s="25"/>
      <c r="X487" s="40"/>
    </row>
    <row r="488" spans="1:24" s="4" customFormat="1" ht="16" x14ac:dyDescent="0.2">
      <c r="A488" s="11"/>
      <c r="D488" s="142"/>
      <c r="G488" s="19"/>
      <c r="J488" s="15"/>
      <c r="K488" s="10"/>
      <c r="L488" s="10"/>
      <c r="M488" s="15"/>
      <c r="V488" s="25"/>
      <c r="X488" s="40"/>
    </row>
    <row r="489" spans="1:24" s="4" customFormat="1" ht="16" x14ac:dyDescent="0.2">
      <c r="A489" s="11"/>
      <c r="D489" s="142"/>
      <c r="G489" s="19"/>
      <c r="J489" s="15"/>
      <c r="K489" s="10"/>
      <c r="L489" s="10"/>
      <c r="M489" s="15"/>
      <c r="V489" s="25"/>
      <c r="X489" s="40"/>
    </row>
    <row r="490" spans="1:24" s="4" customFormat="1" ht="16" x14ac:dyDescent="0.2">
      <c r="A490" s="11"/>
      <c r="D490" s="142"/>
      <c r="G490" s="19"/>
      <c r="J490" s="15"/>
      <c r="K490" s="10"/>
      <c r="L490" s="10"/>
      <c r="M490" s="15"/>
      <c r="V490" s="25"/>
      <c r="X490" s="40"/>
    </row>
    <row r="491" spans="1:24" s="4" customFormat="1" ht="16" x14ac:dyDescent="0.2">
      <c r="A491" s="11"/>
      <c r="D491" s="142"/>
      <c r="G491" s="19"/>
      <c r="J491" s="15"/>
      <c r="K491" s="10"/>
      <c r="L491" s="10"/>
      <c r="M491" s="15"/>
      <c r="V491" s="25"/>
      <c r="X491" s="40"/>
    </row>
    <row r="492" spans="1:24" s="4" customFormat="1" ht="16" x14ac:dyDescent="0.2">
      <c r="A492" s="11"/>
      <c r="D492" s="142"/>
      <c r="G492" s="19"/>
      <c r="J492" s="15"/>
      <c r="K492" s="10"/>
      <c r="L492" s="10"/>
      <c r="M492" s="15"/>
      <c r="V492" s="25"/>
      <c r="X492" s="40"/>
    </row>
    <row r="493" spans="1:24" s="4" customFormat="1" ht="16" x14ac:dyDescent="0.2">
      <c r="A493" s="11"/>
      <c r="D493" s="142"/>
      <c r="G493" s="19"/>
      <c r="J493" s="15"/>
      <c r="K493" s="10"/>
      <c r="L493" s="10"/>
      <c r="M493" s="15"/>
      <c r="V493" s="25"/>
      <c r="X493" s="40"/>
    </row>
    <row r="494" spans="1:24" s="4" customFormat="1" ht="16" x14ac:dyDescent="0.2">
      <c r="A494" s="11"/>
      <c r="D494" s="142"/>
      <c r="G494" s="19"/>
      <c r="J494" s="15"/>
      <c r="K494" s="10"/>
      <c r="L494" s="10"/>
      <c r="M494" s="15"/>
      <c r="V494" s="25"/>
      <c r="X494" s="40"/>
    </row>
    <row r="495" spans="1:24" s="4" customFormat="1" ht="16" x14ac:dyDescent="0.2">
      <c r="A495" s="11"/>
      <c r="D495" s="142"/>
      <c r="G495" s="19"/>
      <c r="J495" s="15"/>
      <c r="K495" s="10"/>
      <c r="L495" s="10"/>
      <c r="M495" s="15"/>
      <c r="V495" s="25"/>
      <c r="X495" s="40"/>
    </row>
    <row r="496" spans="1:24" s="4" customFormat="1" ht="16" x14ac:dyDescent="0.2">
      <c r="A496" s="11"/>
      <c r="D496" s="142"/>
      <c r="G496" s="19"/>
      <c r="J496" s="15"/>
      <c r="K496" s="10"/>
      <c r="L496" s="10"/>
      <c r="M496" s="15"/>
      <c r="V496" s="25"/>
      <c r="X496" s="40"/>
    </row>
    <row r="497" spans="1:24" s="4" customFormat="1" ht="16" x14ac:dyDescent="0.2">
      <c r="A497" s="11"/>
      <c r="D497" s="142"/>
      <c r="G497" s="19"/>
      <c r="J497" s="15"/>
      <c r="K497" s="10"/>
      <c r="L497" s="10"/>
      <c r="M497" s="15"/>
      <c r="V497" s="25"/>
      <c r="X497" s="40"/>
    </row>
    <row r="498" spans="1:24" s="4" customFormat="1" ht="16" x14ac:dyDescent="0.2">
      <c r="A498" s="11"/>
      <c r="D498" s="142"/>
      <c r="G498" s="19"/>
      <c r="J498" s="15"/>
      <c r="K498" s="10"/>
      <c r="L498" s="10"/>
      <c r="M498" s="15"/>
      <c r="V498" s="25"/>
      <c r="X498" s="40"/>
    </row>
    <row r="499" spans="1:24" s="4" customFormat="1" ht="16" x14ac:dyDescent="0.2">
      <c r="A499" s="11"/>
      <c r="D499" s="142"/>
      <c r="G499" s="19"/>
      <c r="J499" s="15"/>
      <c r="K499" s="10"/>
      <c r="L499" s="10"/>
      <c r="M499" s="15"/>
      <c r="V499" s="25"/>
      <c r="X499" s="40"/>
    </row>
    <row r="500" spans="1:24" s="4" customFormat="1" ht="16" x14ac:dyDescent="0.2">
      <c r="A500" s="11"/>
      <c r="D500" s="142"/>
      <c r="G500" s="19"/>
      <c r="J500" s="15"/>
      <c r="K500" s="10"/>
      <c r="L500" s="10"/>
      <c r="M500" s="15"/>
      <c r="V500" s="25"/>
      <c r="X500" s="40"/>
    </row>
    <row r="501" spans="1:24" s="4" customFormat="1" ht="16" x14ac:dyDescent="0.2">
      <c r="A501" s="11"/>
      <c r="D501" s="142"/>
      <c r="G501" s="19"/>
      <c r="J501" s="15"/>
      <c r="K501" s="10"/>
      <c r="L501" s="10"/>
      <c r="M501" s="15"/>
      <c r="V501" s="25"/>
      <c r="X501" s="40"/>
    </row>
    <row r="502" spans="1:24" s="4" customFormat="1" ht="16" x14ac:dyDescent="0.2">
      <c r="A502" s="11"/>
      <c r="D502" s="142"/>
      <c r="G502" s="19"/>
      <c r="J502" s="15"/>
      <c r="K502" s="10"/>
      <c r="L502" s="10"/>
      <c r="M502" s="15"/>
      <c r="V502" s="25"/>
      <c r="X502" s="40"/>
    </row>
    <row r="503" spans="1:24" s="4" customFormat="1" ht="16" x14ac:dyDescent="0.2">
      <c r="A503" s="11"/>
      <c r="D503" s="142"/>
      <c r="G503" s="19"/>
      <c r="J503" s="15"/>
      <c r="K503" s="10"/>
      <c r="L503" s="10"/>
      <c r="M503" s="15"/>
      <c r="V503" s="25"/>
      <c r="X503" s="40"/>
    </row>
    <row r="504" spans="1:24" s="4" customFormat="1" ht="16" x14ac:dyDescent="0.2">
      <c r="A504" s="11"/>
      <c r="D504" s="142"/>
      <c r="G504" s="19"/>
      <c r="J504" s="15"/>
      <c r="K504" s="10"/>
      <c r="L504" s="10"/>
      <c r="M504" s="15"/>
      <c r="V504" s="25"/>
      <c r="X504" s="40"/>
    </row>
    <row r="505" spans="1:24" s="4" customFormat="1" ht="16" x14ac:dyDescent="0.2">
      <c r="A505" s="11"/>
      <c r="D505" s="142"/>
      <c r="G505" s="19"/>
      <c r="J505" s="15"/>
      <c r="K505" s="10"/>
      <c r="L505" s="10"/>
      <c r="M505" s="15"/>
      <c r="V505" s="25"/>
      <c r="X505" s="40"/>
    </row>
    <row r="506" spans="1:24" s="4" customFormat="1" ht="16" x14ac:dyDescent="0.2">
      <c r="A506" s="11"/>
      <c r="D506" s="142"/>
      <c r="G506" s="19"/>
      <c r="J506" s="15"/>
      <c r="K506" s="10"/>
      <c r="L506" s="10"/>
      <c r="M506" s="15"/>
      <c r="V506" s="25"/>
      <c r="X506" s="40"/>
    </row>
    <row r="507" spans="1:24" s="4" customFormat="1" ht="16" x14ac:dyDescent="0.2">
      <c r="A507" s="11"/>
      <c r="D507" s="142"/>
      <c r="G507" s="19"/>
      <c r="J507" s="15"/>
      <c r="K507" s="10"/>
      <c r="L507" s="10"/>
      <c r="M507" s="15"/>
      <c r="V507" s="25"/>
      <c r="X507" s="40"/>
    </row>
    <row r="508" spans="1:24" s="4" customFormat="1" ht="16" x14ac:dyDescent="0.2">
      <c r="A508" s="11"/>
      <c r="D508" s="142"/>
      <c r="G508" s="19"/>
      <c r="J508" s="15"/>
      <c r="K508" s="10"/>
      <c r="L508" s="10"/>
      <c r="M508" s="15"/>
      <c r="V508" s="25"/>
      <c r="X508" s="40"/>
    </row>
    <row r="509" spans="1:24" s="4" customFormat="1" ht="16" x14ac:dyDescent="0.2">
      <c r="A509" s="11"/>
      <c r="D509" s="142"/>
      <c r="G509" s="19"/>
      <c r="J509" s="15"/>
      <c r="K509" s="10"/>
      <c r="L509" s="10"/>
      <c r="M509" s="15"/>
      <c r="V509" s="25"/>
      <c r="X509" s="40"/>
    </row>
    <row r="510" spans="1:24" s="4" customFormat="1" ht="16" x14ac:dyDescent="0.2">
      <c r="A510" s="11"/>
      <c r="D510" s="142"/>
      <c r="G510" s="19"/>
      <c r="J510" s="15"/>
      <c r="K510" s="10"/>
      <c r="L510" s="10"/>
      <c r="M510" s="15"/>
      <c r="V510" s="25"/>
      <c r="X510" s="40"/>
    </row>
    <row r="511" spans="1:24" s="4" customFormat="1" ht="16" x14ac:dyDescent="0.2">
      <c r="A511" s="11"/>
      <c r="D511" s="142"/>
      <c r="G511" s="19"/>
      <c r="J511" s="15"/>
      <c r="K511" s="10"/>
      <c r="L511" s="10"/>
      <c r="M511" s="15"/>
      <c r="V511" s="25"/>
      <c r="X511" s="40"/>
    </row>
    <row r="512" spans="1:24" s="4" customFormat="1" ht="16" x14ac:dyDescent="0.2">
      <c r="A512" s="11"/>
      <c r="D512" s="142"/>
      <c r="G512" s="19"/>
      <c r="J512" s="15"/>
      <c r="K512" s="10"/>
      <c r="L512" s="10"/>
      <c r="M512" s="15"/>
      <c r="V512" s="25"/>
      <c r="X512" s="40"/>
    </row>
    <row r="513" spans="1:24" s="4" customFormat="1" ht="16" x14ac:dyDescent="0.2">
      <c r="A513" s="11"/>
      <c r="D513" s="142"/>
      <c r="G513" s="19"/>
      <c r="J513" s="15"/>
      <c r="K513" s="10"/>
      <c r="L513" s="10"/>
      <c r="M513" s="15"/>
      <c r="V513" s="25"/>
      <c r="X513" s="40"/>
    </row>
    <row r="514" spans="1:24" s="4" customFormat="1" ht="16" x14ac:dyDescent="0.2">
      <c r="A514" s="11"/>
      <c r="D514" s="142"/>
      <c r="G514" s="19"/>
      <c r="J514" s="15"/>
      <c r="K514" s="10"/>
      <c r="L514" s="10"/>
      <c r="M514" s="15"/>
      <c r="V514" s="25"/>
      <c r="X514" s="40"/>
    </row>
    <row r="515" spans="1:24" s="4" customFormat="1" ht="16" x14ac:dyDescent="0.2">
      <c r="A515" s="11"/>
      <c r="D515" s="142"/>
      <c r="G515" s="19"/>
      <c r="J515" s="15"/>
      <c r="K515" s="10"/>
      <c r="L515" s="10"/>
      <c r="M515" s="15"/>
      <c r="V515" s="25"/>
      <c r="X515" s="40"/>
    </row>
    <row r="516" spans="1:24" s="4" customFormat="1" ht="16" x14ac:dyDescent="0.2">
      <c r="A516" s="11"/>
      <c r="D516" s="142"/>
      <c r="G516" s="19"/>
      <c r="J516" s="15"/>
      <c r="K516" s="10"/>
      <c r="L516" s="10"/>
      <c r="M516" s="15"/>
      <c r="V516" s="25"/>
      <c r="X516" s="40"/>
    </row>
    <row r="517" spans="1:24" s="4" customFormat="1" ht="16" x14ac:dyDescent="0.2">
      <c r="A517" s="11"/>
      <c r="D517" s="142"/>
      <c r="G517" s="19"/>
      <c r="J517" s="15"/>
      <c r="K517" s="10"/>
      <c r="L517" s="10"/>
      <c r="M517" s="15"/>
      <c r="V517" s="25"/>
      <c r="X517" s="40"/>
    </row>
    <row r="518" spans="1:24" s="4" customFormat="1" ht="16" x14ac:dyDescent="0.2">
      <c r="A518" s="11"/>
      <c r="D518" s="142"/>
      <c r="G518" s="19"/>
      <c r="J518" s="15"/>
      <c r="K518" s="10"/>
      <c r="L518" s="10"/>
      <c r="M518" s="15"/>
      <c r="V518" s="25"/>
      <c r="X518" s="40"/>
    </row>
    <row r="519" spans="1:24" s="4" customFormat="1" ht="16" x14ac:dyDescent="0.2">
      <c r="A519" s="11"/>
      <c r="D519" s="142"/>
      <c r="G519" s="19"/>
      <c r="J519" s="15"/>
      <c r="K519" s="10"/>
      <c r="L519" s="10"/>
      <c r="M519" s="15"/>
      <c r="V519" s="25"/>
      <c r="X519" s="40"/>
    </row>
    <row r="520" spans="1:24" s="4" customFormat="1" ht="16" x14ac:dyDescent="0.2">
      <c r="A520" s="11"/>
      <c r="D520" s="142"/>
      <c r="G520" s="19"/>
      <c r="J520" s="15"/>
      <c r="K520" s="10"/>
      <c r="L520" s="10"/>
      <c r="M520" s="15"/>
      <c r="V520" s="25"/>
      <c r="X520" s="40"/>
    </row>
    <row r="521" spans="1:24" s="4" customFormat="1" ht="16" x14ac:dyDescent="0.2">
      <c r="A521" s="11"/>
      <c r="D521" s="142"/>
      <c r="G521" s="19"/>
      <c r="J521" s="15"/>
      <c r="K521" s="10"/>
      <c r="L521" s="10"/>
      <c r="M521" s="15"/>
      <c r="V521" s="25"/>
      <c r="X521" s="40"/>
    </row>
    <row r="522" spans="1:24" s="4" customFormat="1" ht="16" x14ac:dyDescent="0.2">
      <c r="A522" s="11"/>
      <c r="D522" s="142"/>
      <c r="G522" s="19"/>
      <c r="J522" s="15"/>
      <c r="K522" s="10"/>
      <c r="L522" s="10"/>
      <c r="M522" s="15"/>
      <c r="V522" s="25"/>
      <c r="X522" s="40"/>
    </row>
    <row r="523" spans="1:24" s="4" customFormat="1" ht="16" x14ac:dyDescent="0.2">
      <c r="A523" s="11"/>
      <c r="D523" s="142"/>
      <c r="G523" s="19"/>
      <c r="J523" s="15"/>
      <c r="K523" s="10"/>
      <c r="L523" s="10"/>
      <c r="M523" s="15"/>
      <c r="V523" s="25"/>
      <c r="X523" s="40"/>
    </row>
    <row r="524" spans="1:24" s="4" customFormat="1" ht="16" x14ac:dyDescent="0.2">
      <c r="A524" s="11"/>
      <c r="D524" s="142"/>
      <c r="G524" s="19"/>
      <c r="J524" s="15"/>
      <c r="K524" s="10"/>
      <c r="L524" s="10"/>
      <c r="M524" s="15"/>
      <c r="V524" s="25"/>
      <c r="X524" s="40"/>
    </row>
    <row r="525" spans="1:24" s="4" customFormat="1" ht="16" x14ac:dyDescent="0.2">
      <c r="A525" s="11"/>
      <c r="D525" s="142"/>
      <c r="G525" s="19"/>
      <c r="J525" s="15"/>
      <c r="K525" s="10"/>
      <c r="L525" s="10"/>
      <c r="M525" s="15"/>
      <c r="V525" s="25"/>
      <c r="X525" s="40"/>
    </row>
    <row r="526" spans="1:24" s="4" customFormat="1" ht="16" x14ac:dyDescent="0.2">
      <c r="A526" s="11"/>
      <c r="D526" s="142"/>
      <c r="G526" s="19"/>
      <c r="J526" s="15"/>
      <c r="K526" s="10"/>
      <c r="L526" s="10"/>
      <c r="M526" s="15"/>
      <c r="V526" s="25"/>
      <c r="X526" s="40"/>
    </row>
    <row r="527" spans="1:24" s="4" customFormat="1" ht="16" x14ac:dyDescent="0.2">
      <c r="A527" s="11"/>
      <c r="D527" s="142"/>
      <c r="G527" s="19"/>
      <c r="J527" s="15"/>
      <c r="K527" s="10"/>
      <c r="L527" s="10"/>
      <c r="M527" s="15"/>
      <c r="V527" s="25"/>
      <c r="X527" s="40"/>
    </row>
    <row r="528" spans="1:24" s="4" customFormat="1" ht="16" x14ac:dyDescent="0.2">
      <c r="A528" s="11"/>
      <c r="D528" s="142"/>
      <c r="G528" s="19"/>
      <c r="J528" s="15"/>
      <c r="K528" s="10"/>
      <c r="L528" s="10"/>
      <c r="M528" s="15"/>
      <c r="V528" s="25"/>
      <c r="X528" s="40"/>
    </row>
    <row r="529" spans="1:24" s="4" customFormat="1" ht="16" x14ac:dyDescent="0.2">
      <c r="A529" s="11"/>
      <c r="D529" s="142"/>
      <c r="G529" s="19"/>
      <c r="J529" s="15"/>
      <c r="K529" s="10"/>
      <c r="L529" s="10"/>
      <c r="M529" s="15"/>
      <c r="V529" s="25"/>
      <c r="X529" s="40"/>
    </row>
    <row r="530" spans="1:24" s="4" customFormat="1" ht="16" x14ac:dyDescent="0.2">
      <c r="A530" s="11"/>
      <c r="D530" s="142"/>
      <c r="G530" s="19"/>
      <c r="J530" s="15"/>
      <c r="K530" s="10"/>
      <c r="L530" s="10"/>
      <c r="M530" s="15"/>
      <c r="V530" s="25"/>
      <c r="X530" s="40"/>
    </row>
    <row r="531" spans="1:24" s="4" customFormat="1" ht="16" x14ac:dyDescent="0.2">
      <c r="A531" s="11"/>
      <c r="D531" s="142"/>
      <c r="G531" s="19"/>
      <c r="J531" s="15"/>
      <c r="K531" s="10"/>
      <c r="L531" s="10"/>
      <c r="M531" s="15"/>
      <c r="V531" s="25"/>
      <c r="X531" s="40"/>
    </row>
    <row r="532" spans="1:24" s="4" customFormat="1" ht="16" x14ac:dyDescent="0.2">
      <c r="A532" s="11"/>
      <c r="D532" s="142"/>
      <c r="G532" s="19"/>
      <c r="J532" s="15"/>
      <c r="K532" s="10"/>
      <c r="L532" s="10"/>
      <c r="M532" s="15"/>
      <c r="V532" s="25"/>
      <c r="X532" s="40"/>
    </row>
    <row r="533" spans="1:24" s="4" customFormat="1" ht="16" x14ac:dyDescent="0.2">
      <c r="A533" s="11"/>
      <c r="D533" s="142"/>
      <c r="G533" s="19"/>
      <c r="J533" s="15"/>
      <c r="K533" s="10"/>
      <c r="L533" s="10"/>
      <c r="M533" s="15"/>
      <c r="V533" s="25"/>
      <c r="X533" s="40"/>
    </row>
    <row r="534" spans="1:24" s="4" customFormat="1" ht="16" x14ac:dyDescent="0.2">
      <c r="A534" s="11"/>
      <c r="D534" s="142"/>
      <c r="G534" s="19"/>
      <c r="J534" s="15"/>
      <c r="K534" s="10"/>
      <c r="L534" s="10"/>
      <c r="M534" s="15"/>
      <c r="V534" s="25"/>
      <c r="X534" s="40"/>
    </row>
    <row r="535" spans="1:24" s="4" customFormat="1" ht="16" x14ac:dyDescent="0.2">
      <c r="A535" s="11"/>
      <c r="D535" s="142"/>
      <c r="G535" s="19"/>
      <c r="J535" s="15"/>
      <c r="K535" s="10"/>
      <c r="L535" s="10"/>
      <c r="M535" s="15"/>
      <c r="V535" s="25"/>
      <c r="X535" s="40"/>
    </row>
    <row r="536" spans="1:24" s="4" customFormat="1" ht="16" x14ac:dyDescent="0.2">
      <c r="A536" s="11"/>
      <c r="D536" s="142"/>
      <c r="G536" s="19"/>
      <c r="J536" s="15"/>
      <c r="K536" s="10"/>
      <c r="L536" s="10"/>
      <c r="M536" s="15"/>
      <c r="V536" s="25"/>
      <c r="X536" s="40"/>
    </row>
    <row r="537" spans="1:24" s="4" customFormat="1" ht="16" x14ac:dyDescent="0.2">
      <c r="A537" s="11"/>
      <c r="D537" s="142"/>
      <c r="G537" s="19"/>
      <c r="J537" s="15"/>
      <c r="K537" s="10"/>
      <c r="L537" s="10"/>
      <c r="M537" s="15"/>
      <c r="V537" s="25"/>
      <c r="X537" s="40"/>
    </row>
    <row r="538" spans="1:24" s="4" customFormat="1" ht="16" x14ac:dyDescent="0.2">
      <c r="A538" s="11"/>
      <c r="D538" s="142"/>
      <c r="G538" s="19"/>
      <c r="J538" s="15"/>
      <c r="K538" s="10"/>
      <c r="L538" s="10"/>
      <c r="M538" s="15"/>
      <c r="V538" s="25"/>
      <c r="X538" s="40"/>
    </row>
    <row r="539" spans="1:24" s="4" customFormat="1" ht="16" x14ac:dyDescent="0.2">
      <c r="A539" s="11"/>
      <c r="D539" s="142"/>
      <c r="G539" s="19"/>
      <c r="J539" s="15"/>
      <c r="K539" s="10"/>
      <c r="L539" s="10"/>
      <c r="M539" s="15"/>
      <c r="V539" s="25"/>
      <c r="X539" s="40"/>
    </row>
    <row r="540" spans="1:24" s="4" customFormat="1" ht="16" x14ac:dyDescent="0.2">
      <c r="A540" s="11"/>
      <c r="D540" s="142"/>
      <c r="G540" s="19"/>
      <c r="J540" s="15"/>
      <c r="K540" s="10"/>
      <c r="L540" s="10"/>
      <c r="M540" s="15"/>
      <c r="V540" s="25"/>
      <c r="X540" s="40"/>
    </row>
    <row r="541" spans="1:24" s="4" customFormat="1" ht="16" x14ac:dyDescent="0.2">
      <c r="A541" s="11"/>
      <c r="D541" s="142"/>
      <c r="G541" s="19"/>
      <c r="J541" s="15"/>
      <c r="K541" s="10"/>
      <c r="L541" s="10"/>
      <c r="M541" s="15"/>
      <c r="V541" s="25"/>
      <c r="X541" s="40"/>
    </row>
    <row r="542" spans="1:24" s="4" customFormat="1" ht="16" x14ac:dyDescent="0.2">
      <c r="A542" s="11"/>
      <c r="D542" s="142"/>
      <c r="G542" s="19"/>
      <c r="J542" s="15"/>
      <c r="K542" s="10"/>
      <c r="L542" s="10"/>
      <c r="M542" s="15"/>
      <c r="V542" s="25"/>
      <c r="X542" s="40"/>
    </row>
    <row r="543" spans="1:24" s="4" customFormat="1" ht="16" x14ac:dyDescent="0.2">
      <c r="A543" s="11"/>
      <c r="D543" s="142"/>
      <c r="G543" s="19"/>
      <c r="J543" s="15"/>
      <c r="K543" s="10"/>
      <c r="L543" s="10"/>
      <c r="M543" s="15"/>
      <c r="V543" s="25"/>
      <c r="X543" s="40"/>
    </row>
    <row r="544" spans="1:24" s="4" customFormat="1" ht="16" x14ac:dyDescent="0.2">
      <c r="A544" s="11"/>
      <c r="D544" s="142"/>
      <c r="G544" s="19"/>
      <c r="J544" s="15"/>
      <c r="K544" s="10"/>
      <c r="L544" s="10"/>
      <c r="M544" s="15"/>
      <c r="V544" s="25"/>
      <c r="X544" s="40"/>
    </row>
    <row r="545" spans="1:24" s="4" customFormat="1" ht="16" x14ac:dyDescent="0.2">
      <c r="A545" s="11"/>
      <c r="D545" s="142"/>
      <c r="G545" s="19"/>
      <c r="J545" s="15"/>
      <c r="K545" s="10"/>
      <c r="L545" s="10"/>
      <c r="M545" s="15"/>
      <c r="V545" s="25"/>
      <c r="X545" s="40"/>
    </row>
    <row r="546" spans="1:24" s="4" customFormat="1" ht="16" x14ac:dyDescent="0.2">
      <c r="A546" s="11"/>
      <c r="D546" s="142"/>
      <c r="G546" s="19"/>
      <c r="J546" s="15"/>
      <c r="K546" s="10"/>
      <c r="L546" s="10"/>
      <c r="M546" s="15"/>
      <c r="V546" s="25"/>
      <c r="X546" s="40"/>
    </row>
    <row r="547" spans="1:24" s="4" customFormat="1" ht="16" x14ac:dyDescent="0.2">
      <c r="A547" s="11"/>
      <c r="D547" s="142"/>
      <c r="G547" s="19"/>
      <c r="J547" s="15"/>
      <c r="K547" s="10"/>
      <c r="L547" s="10"/>
      <c r="M547" s="15"/>
      <c r="V547" s="25"/>
      <c r="X547" s="40"/>
    </row>
    <row r="548" spans="1:24" s="4" customFormat="1" ht="16" x14ac:dyDescent="0.2">
      <c r="A548" s="11"/>
      <c r="D548" s="142"/>
      <c r="G548" s="19"/>
      <c r="J548" s="15"/>
      <c r="K548" s="10"/>
      <c r="L548" s="10"/>
      <c r="M548" s="15"/>
      <c r="V548" s="25"/>
      <c r="X548" s="40"/>
    </row>
    <row r="549" spans="1:24" s="4" customFormat="1" ht="16" x14ac:dyDescent="0.2">
      <c r="A549" s="11"/>
      <c r="D549" s="142"/>
      <c r="G549" s="19"/>
      <c r="J549" s="15"/>
      <c r="K549" s="10"/>
      <c r="L549" s="10"/>
      <c r="M549" s="15"/>
      <c r="V549" s="25"/>
      <c r="X549" s="40"/>
    </row>
    <row r="550" spans="1:24" s="4" customFormat="1" ht="16" x14ac:dyDescent="0.2">
      <c r="A550" s="11"/>
      <c r="D550" s="142"/>
      <c r="G550" s="19"/>
      <c r="J550" s="15"/>
      <c r="K550" s="10"/>
      <c r="L550" s="10"/>
      <c r="M550" s="15"/>
      <c r="V550" s="25"/>
      <c r="X550" s="40"/>
    </row>
    <row r="551" spans="1:24" s="4" customFormat="1" ht="16" x14ac:dyDescent="0.2">
      <c r="A551" s="11"/>
      <c r="D551" s="142"/>
      <c r="G551" s="19"/>
      <c r="J551" s="15"/>
      <c r="K551" s="10"/>
      <c r="L551" s="10"/>
      <c r="M551" s="15"/>
      <c r="V551" s="25"/>
      <c r="X551" s="40"/>
    </row>
    <row r="552" spans="1:24" s="4" customFormat="1" ht="16" x14ac:dyDescent="0.2">
      <c r="A552" s="11"/>
      <c r="D552" s="142"/>
      <c r="G552" s="19"/>
      <c r="J552" s="15"/>
      <c r="K552" s="10"/>
      <c r="L552" s="10"/>
      <c r="M552" s="15"/>
      <c r="V552" s="25"/>
      <c r="X552" s="40"/>
    </row>
    <row r="553" spans="1:24" s="4" customFormat="1" ht="16" x14ac:dyDescent="0.2">
      <c r="A553" s="11"/>
      <c r="D553" s="142"/>
      <c r="G553" s="19"/>
      <c r="J553" s="15"/>
      <c r="K553" s="10"/>
      <c r="L553" s="10"/>
      <c r="M553" s="15"/>
      <c r="V553" s="25"/>
      <c r="X553" s="40"/>
    </row>
    <row r="554" spans="1:24" s="4" customFormat="1" ht="16" x14ac:dyDescent="0.2">
      <c r="A554" s="11"/>
      <c r="D554" s="142"/>
      <c r="G554" s="19"/>
      <c r="J554" s="15"/>
      <c r="K554" s="10"/>
      <c r="L554" s="10"/>
      <c r="M554" s="15"/>
      <c r="V554" s="25"/>
      <c r="X554" s="40"/>
    </row>
    <row r="555" spans="1:24" s="4" customFormat="1" ht="16" x14ac:dyDescent="0.2">
      <c r="A555" s="11"/>
      <c r="D555" s="142"/>
      <c r="G555" s="19"/>
      <c r="J555" s="15"/>
      <c r="K555" s="10"/>
      <c r="L555" s="10"/>
      <c r="M555" s="15"/>
      <c r="V555" s="25"/>
      <c r="X555" s="40"/>
    </row>
    <row r="556" spans="1:24" s="4" customFormat="1" ht="16" x14ac:dyDescent="0.2">
      <c r="A556" s="11"/>
      <c r="D556" s="142"/>
      <c r="G556" s="19"/>
      <c r="J556" s="15"/>
      <c r="K556" s="10"/>
      <c r="L556" s="10"/>
      <c r="M556" s="15"/>
      <c r="V556" s="25"/>
      <c r="X556" s="40"/>
    </row>
    <row r="557" spans="1:24" s="4" customFormat="1" ht="16" x14ac:dyDescent="0.2">
      <c r="A557" s="11"/>
      <c r="D557" s="142"/>
      <c r="G557" s="19"/>
      <c r="J557" s="15"/>
      <c r="K557" s="10"/>
      <c r="L557" s="10"/>
      <c r="M557" s="15"/>
      <c r="V557" s="25"/>
      <c r="X557" s="40"/>
    </row>
    <row r="558" spans="1:24" s="4" customFormat="1" ht="16" x14ac:dyDescent="0.2">
      <c r="A558" s="11"/>
      <c r="D558" s="142"/>
      <c r="G558" s="19"/>
      <c r="J558" s="15"/>
      <c r="K558" s="10"/>
      <c r="L558" s="10"/>
      <c r="M558" s="15"/>
      <c r="V558" s="25"/>
      <c r="X558" s="40"/>
    </row>
    <row r="559" spans="1:24" s="4" customFormat="1" ht="16" x14ac:dyDescent="0.2">
      <c r="A559" s="11"/>
      <c r="D559" s="142"/>
      <c r="G559" s="19"/>
      <c r="J559" s="15"/>
      <c r="K559" s="10"/>
      <c r="L559" s="10"/>
      <c r="M559" s="15"/>
      <c r="V559" s="25"/>
      <c r="X559" s="40"/>
    </row>
    <row r="560" spans="1:24" s="4" customFormat="1" ht="16" x14ac:dyDescent="0.2">
      <c r="A560" s="11"/>
      <c r="D560" s="142"/>
      <c r="G560" s="19"/>
      <c r="J560" s="15"/>
      <c r="K560" s="10"/>
      <c r="L560" s="10"/>
      <c r="M560" s="15"/>
      <c r="V560" s="25"/>
      <c r="X560" s="40"/>
    </row>
    <row r="561" spans="1:24" s="4" customFormat="1" ht="16" x14ac:dyDescent="0.2">
      <c r="A561" s="11"/>
      <c r="D561" s="142"/>
      <c r="G561" s="19"/>
      <c r="J561" s="15"/>
      <c r="K561" s="10"/>
      <c r="L561" s="10"/>
      <c r="M561" s="15"/>
      <c r="V561" s="25"/>
      <c r="X561" s="40"/>
    </row>
    <row r="562" spans="1:24" s="4" customFormat="1" ht="16" x14ac:dyDescent="0.2">
      <c r="A562" s="11"/>
      <c r="D562" s="142"/>
      <c r="G562" s="19"/>
      <c r="J562" s="15"/>
      <c r="K562" s="10"/>
      <c r="L562" s="10"/>
      <c r="M562" s="15"/>
      <c r="V562" s="25"/>
      <c r="X562" s="40"/>
    </row>
    <row r="563" spans="1:24" s="4" customFormat="1" ht="16" x14ac:dyDescent="0.2">
      <c r="A563" s="11"/>
      <c r="D563" s="142"/>
      <c r="G563" s="19"/>
      <c r="J563" s="15"/>
      <c r="K563" s="10"/>
      <c r="L563" s="10"/>
      <c r="M563" s="15"/>
      <c r="V563" s="25"/>
      <c r="X563" s="40"/>
    </row>
    <row r="564" spans="1:24" s="4" customFormat="1" ht="16" x14ac:dyDescent="0.2">
      <c r="A564" s="11"/>
      <c r="D564" s="142"/>
      <c r="G564" s="19"/>
      <c r="J564" s="15"/>
      <c r="K564" s="10"/>
      <c r="L564" s="10"/>
      <c r="M564" s="15"/>
      <c r="V564" s="25"/>
      <c r="X564" s="40"/>
    </row>
    <row r="565" spans="1:24" s="4" customFormat="1" ht="16" x14ac:dyDescent="0.2">
      <c r="A565" s="11"/>
      <c r="D565" s="142"/>
      <c r="G565" s="19"/>
      <c r="J565" s="15"/>
      <c r="K565" s="10"/>
      <c r="L565" s="10"/>
      <c r="M565" s="15"/>
      <c r="V565" s="25"/>
      <c r="X565" s="40"/>
    </row>
    <row r="566" spans="1:24" s="4" customFormat="1" ht="16" x14ac:dyDescent="0.2">
      <c r="A566" s="11"/>
      <c r="D566" s="142"/>
      <c r="G566" s="19"/>
      <c r="J566" s="15"/>
      <c r="K566" s="10"/>
      <c r="L566" s="10"/>
      <c r="M566" s="15"/>
      <c r="V566" s="25"/>
      <c r="X566" s="40"/>
    </row>
    <row r="567" spans="1:24" s="4" customFormat="1" ht="16" x14ac:dyDescent="0.2">
      <c r="A567" s="11"/>
      <c r="D567" s="142"/>
      <c r="G567" s="19"/>
      <c r="J567" s="15"/>
      <c r="K567" s="10"/>
      <c r="L567" s="10"/>
      <c r="M567" s="15"/>
      <c r="V567" s="25"/>
      <c r="X567" s="40"/>
    </row>
    <row r="568" spans="1:24" s="4" customFormat="1" ht="16" x14ac:dyDescent="0.2">
      <c r="A568" s="11"/>
      <c r="D568" s="142"/>
      <c r="G568" s="19"/>
      <c r="J568" s="15"/>
      <c r="K568" s="10"/>
      <c r="L568" s="10"/>
      <c r="M568" s="15"/>
      <c r="V568" s="25"/>
      <c r="X568" s="40"/>
    </row>
    <row r="569" spans="1:24" s="4" customFormat="1" ht="16" x14ac:dyDescent="0.2">
      <c r="A569" s="11"/>
      <c r="D569" s="142"/>
      <c r="G569" s="19"/>
      <c r="J569" s="15"/>
      <c r="K569" s="10"/>
      <c r="L569" s="10"/>
      <c r="M569" s="15"/>
      <c r="V569" s="25"/>
      <c r="X569" s="40"/>
    </row>
    <row r="570" spans="1:24" s="4" customFormat="1" ht="16" x14ac:dyDescent="0.2">
      <c r="A570" s="11"/>
      <c r="D570" s="142"/>
      <c r="G570" s="19"/>
      <c r="J570" s="15"/>
      <c r="K570" s="10"/>
      <c r="L570" s="10"/>
      <c r="M570" s="15"/>
      <c r="V570" s="25"/>
      <c r="X570" s="40"/>
    </row>
    <row r="571" spans="1:24" s="4" customFormat="1" ht="16" x14ac:dyDescent="0.2">
      <c r="A571" s="11"/>
      <c r="D571" s="142"/>
      <c r="G571" s="19"/>
      <c r="J571" s="15"/>
      <c r="K571" s="10"/>
      <c r="L571" s="10"/>
      <c r="M571" s="15"/>
      <c r="V571" s="25"/>
      <c r="X571" s="40"/>
    </row>
    <row r="572" spans="1:24" s="4" customFormat="1" ht="16" x14ac:dyDescent="0.2">
      <c r="A572" s="11"/>
      <c r="D572" s="142"/>
      <c r="G572" s="19"/>
      <c r="J572" s="15"/>
      <c r="K572" s="10"/>
      <c r="L572" s="10"/>
      <c r="M572" s="15"/>
      <c r="V572" s="25"/>
      <c r="X572" s="40"/>
    </row>
    <row r="573" spans="1:24" s="4" customFormat="1" ht="16" x14ac:dyDescent="0.2">
      <c r="A573" s="11"/>
      <c r="D573" s="142"/>
      <c r="G573" s="19"/>
      <c r="J573" s="15"/>
      <c r="K573" s="10"/>
      <c r="L573" s="10"/>
      <c r="M573" s="15"/>
      <c r="V573" s="25"/>
      <c r="X573" s="40"/>
    </row>
    <row r="574" spans="1:24" s="4" customFormat="1" ht="16" x14ac:dyDescent="0.2">
      <c r="A574" s="11"/>
      <c r="D574" s="142"/>
      <c r="G574" s="19"/>
      <c r="J574" s="15"/>
      <c r="K574" s="10"/>
      <c r="L574" s="10"/>
      <c r="M574" s="15"/>
      <c r="V574" s="25"/>
      <c r="X574" s="40"/>
    </row>
    <row r="575" spans="1:24" s="4" customFormat="1" ht="16" x14ac:dyDescent="0.2">
      <c r="A575" s="11"/>
      <c r="D575" s="142"/>
      <c r="G575" s="19"/>
      <c r="J575" s="15"/>
      <c r="K575" s="10"/>
      <c r="L575" s="10"/>
      <c r="M575" s="15"/>
      <c r="V575" s="25"/>
      <c r="X575" s="40"/>
    </row>
    <row r="576" spans="1:24" s="4" customFormat="1" ht="16" x14ac:dyDescent="0.2">
      <c r="A576" s="11"/>
      <c r="D576" s="142"/>
      <c r="G576" s="19"/>
      <c r="J576" s="15"/>
      <c r="K576" s="10"/>
      <c r="L576" s="10"/>
      <c r="M576" s="15"/>
      <c r="V576" s="25"/>
      <c r="X576" s="40"/>
    </row>
    <row r="577" spans="1:24" s="4" customFormat="1" ht="16" x14ac:dyDescent="0.2">
      <c r="A577" s="11"/>
      <c r="D577" s="142"/>
      <c r="G577" s="19"/>
      <c r="J577" s="15"/>
      <c r="K577" s="10"/>
      <c r="L577" s="10"/>
      <c r="M577" s="15"/>
      <c r="V577" s="25"/>
      <c r="X577" s="40"/>
    </row>
    <row r="578" spans="1:24" s="4" customFormat="1" ht="16" x14ac:dyDescent="0.2">
      <c r="A578" s="11"/>
      <c r="D578" s="142"/>
      <c r="G578" s="19"/>
      <c r="J578" s="15"/>
      <c r="K578" s="10"/>
      <c r="L578" s="10"/>
      <c r="M578" s="15"/>
      <c r="V578" s="25"/>
      <c r="X578" s="40"/>
    </row>
    <row r="579" spans="1:24" s="4" customFormat="1" ht="16" x14ac:dyDescent="0.2">
      <c r="A579" s="11"/>
      <c r="D579" s="142"/>
      <c r="G579" s="19"/>
      <c r="J579" s="15"/>
      <c r="K579" s="10"/>
      <c r="L579" s="10"/>
      <c r="M579" s="15"/>
      <c r="V579" s="25"/>
      <c r="X579" s="40"/>
    </row>
    <row r="580" spans="1:24" s="4" customFormat="1" ht="16" x14ac:dyDescent="0.2">
      <c r="A580" s="11"/>
      <c r="D580" s="142"/>
      <c r="G580" s="19"/>
      <c r="J580" s="15"/>
      <c r="K580" s="10"/>
      <c r="L580" s="10"/>
      <c r="M580" s="15"/>
      <c r="V580" s="25"/>
      <c r="X580" s="40"/>
    </row>
    <row r="581" spans="1:24" s="4" customFormat="1" ht="16" x14ac:dyDescent="0.2">
      <c r="A581" s="11"/>
      <c r="D581" s="142"/>
      <c r="G581" s="19"/>
      <c r="J581" s="15"/>
      <c r="K581" s="10"/>
      <c r="L581" s="10"/>
      <c r="M581" s="15"/>
      <c r="V581" s="25"/>
      <c r="X581" s="40"/>
    </row>
    <row r="582" spans="1:24" s="4" customFormat="1" ht="16" x14ac:dyDescent="0.2">
      <c r="A582" s="11"/>
      <c r="D582" s="142"/>
      <c r="G582" s="19"/>
      <c r="J582" s="15"/>
      <c r="K582" s="10"/>
      <c r="L582" s="10"/>
      <c r="M582" s="15"/>
      <c r="V582" s="25"/>
      <c r="X582" s="40"/>
    </row>
    <row r="583" spans="1:24" s="4" customFormat="1" ht="16" x14ac:dyDescent="0.2">
      <c r="A583" s="11"/>
      <c r="D583" s="142"/>
      <c r="G583" s="19"/>
      <c r="J583" s="15"/>
      <c r="K583" s="10"/>
      <c r="L583" s="10"/>
      <c r="M583" s="15"/>
      <c r="V583" s="25"/>
      <c r="X583" s="40"/>
    </row>
    <row r="584" spans="1:24" s="4" customFormat="1" ht="16" x14ac:dyDescent="0.2">
      <c r="A584" s="11"/>
      <c r="D584" s="142"/>
      <c r="G584" s="19"/>
      <c r="J584" s="15"/>
      <c r="K584" s="10"/>
      <c r="L584" s="10"/>
      <c r="M584" s="15"/>
      <c r="V584" s="25"/>
      <c r="X584" s="40"/>
    </row>
    <row r="585" spans="1:24" s="4" customFormat="1" ht="16" x14ac:dyDescent="0.2">
      <c r="A585" s="11"/>
      <c r="D585" s="142"/>
      <c r="G585" s="19"/>
      <c r="J585" s="15"/>
      <c r="K585" s="10"/>
      <c r="L585" s="10"/>
      <c r="M585" s="15"/>
      <c r="V585" s="25"/>
      <c r="X585" s="40"/>
    </row>
    <row r="586" spans="1:24" s="4" customFormat="1" ht="16" x14ac:dyDescent="0.2">
      <c r="A586" s="11"/>
      <c r="D586" s="142"/>
      <c r="G586" s="19"/>
      <c r="J586" s="15"/>
      <c r="K586" s="10"/>
      <c r="L586" s="10"/>
      <c r="M586" s="15"/>
      <c r="V586" s="25"/>
      <c r="X586" s="40"/>
    </row>
    <row r="587" spans="1:24" s="4" customFormat="1" ht="16" x14ac:dyDescent="0.2">
      <c r="A587" s="11"/>
      <c r="D587" s="142"/>
      <c r="G587" s="19"/>
      <c r="J587" s="15"/>
      <c r="K587" s="10"/>
      <c r="L587" s="10"/>
      <c r="M587" s="15"/>
      <c r="V587" s="25"/>
      <c r="X587" s="40"/>
    </row>
    <row r="588" spans="1:24" s="4" customFormat="1" ht="16" x14ac:dyDescent="0.2">
      <c r="A588" s="11"/>
      <c r="D588" s="142"/>
      <c r="G588" s="19"/>
      <c r="J588" s="15"/>
      <c r="K588" s="10"/>
      <c r="L588" s="10"/>
      <c r="M588" s="15"/>
      <c r="V588" s="25"/>
      <c r="X588" s="40"/>
    </row>
    <row r="589" spans="1:24" s="4" customFormat="1" ht="16" x14ac:dyDescent="0.2">
      <c r="A589" s="11"/>
      <c r="D589" s="142"/>
      <c r="G589" s="19"/>
      <c r="J589" s="15"/>
      <c r="K589" s="10"/>
      <c r="L589" s="10"/>
      <c r="M589" s="15"/>
      <c r="V589" s="25"/>
      <c r="X589" s="40"/>
    </row>
    <row r="590" spans="1:24" s="4" customFormat="1" ht="16" x14ac:dyDescent="0.2">
      <c r="A590" s="11"/>
      <c r="D590" s="142"/>
      <c r="G590" s="19"/>
      <c r="J590" s="15"/>
      <c r="K590" s="10"/>
      <c r="L590" s="10"/>
      <c r="M590" s="15"/>
      <c r="V590" s="25"/>
      <c r="X590" s="40"/>
    </row>
    <row r="591" spans="1:24" s="4" customFormat="1" ht="16" x14ac:dyDescent="0.2">
      <c r="A591" s="11"/>
      <c r="D591" s="142"/>
      <c r="G591" s="19"/>
      <c r="J591" s="15"/>
      <c r="K591" s="10"/>
      <c r="L591" s="10"/>
      <c r="M591" s="15"/>
      <c r="V591" s="25"/>
      <c r="X591" s="40"/>
    </row>
    <row r="592" spans="1:24" s="4" customFormat="1" ht="16" x14ac:dyDescent="0.2">
      <c r="A592" s="11"/>
      <c r="D592" s="142"/>
      <c r="G592" s="19"/>
      <c r="J592" s="15"/>
      <c r="K592" s="10"/>
      <c r="L592" s="10"/>
      <c r="M592" s="15"/>
      <c r="V592" s="25"/>
      <c r="X592" s="40"/>
    </row>
    <row r="593" spans="1:24" s="4" customFormat="1" ht="16" x14ac:dyDescent="0.2">
      <c r="A593" s="11"/>
      <c r="D593" s="142"/>
      <c r="G593" s="19"/>
      <c r="J593" s="15"/>
      <c r="K593" s="10"/>
      <c r="L593" s="10"/>
      <c r="M593" s="15"/>
      <c r="V593" s="25"/>
      <c r="X593" s="40"/>
    </row>
    <row r="594" spans="1:24" s="4" customFormat="1" ht="16" x14ac:dyDescent="0.2">
      <c r="A594" s="11"/>
      <c r="D594" s="142"/>
      <c r="G594" s="19"/>
      <c r="J594" s="15"/>
      <c r="K594" s="10"/>
      <c r="L594" s="10"/>
      <c r="M594" s="15"/>
      <c r="V594" s="25"/>
      <c r="X594" s="40"/>
    </row>
    <row r="595" spans="1:24" s="4" customFormat="1" ht="16" x14ac:dyDescent="0.2">
      <c r="A595" s="11"/>
      <c r="D595" s="142"/>
      <c r="G595" s="19"/>
      <c r="J595" s="15"/>
      <c r="K595" s="10"/>
      <c r="L595" s="10"/>
      <c r="M595" s="15"/>
      <c r="V595" s="25"/>
      <c r="X595" s="40"/>
    </row>
    <row r="596" spans="1:24" s="4" customFormat="1" ht="16" x14ac:dyDescent="0.2">
      <c r="A596" s="11"/>
      <c r="D596" s="142"/>
      <c r="G596" s="19"/>
      <c r="J596" s="15"/>
      <c r="K596" s="10"/>
      <c r="L596" s="10"/>
      <c r="M596" s="15"/>
      <c r="V596" s="25"/>
      <c r="X596" s="40"/>
    </row>
    <row r="597" spans="1:24" s="4" customFormat="1" ht="16" x14ac:dyDescent="0.2">
      <c r="A597" s="11"/>
      <c r="D597" s="142"/>
      <c r="G597" s="19"/>
      <c r="J597" s="15"/>
      <c r="K597" s="10"/>
      <c r="L597" s="10"/>
      <c r="M597" s="15"/>
      <c r="V597" s="25"/>
      <c r="X597" s="40"/>
    </row>
    <row r="598" spans="1:24" s="4" customFormat="1" ht="16" x14ac:dyDescent="0.2">
      <c r="A598" s="11"/>
      <c r="D598" s="142"/>
      <c r="G598" s="19"/>
      <c r="J598" s="15"/>
      <c r="K598" s="10"/>
      <c r="L598" s="10"/>
      <c r="M598" s="15"/>
      <c r="V598" s="25"/>
      <c r="X598" s="40"/>
    </row>
    <row r="599" spans="1:24" s="4" customFormat="1" ht="16" x14ac:dyDescent="0.2">
      <c r="A599" s="11"/>
      <c r="D599" s="142"/>
      <c r="G599" s="19"/>
      <c r="J599" s="15"/>
      <c r="K599" s="10"/>
      <c r="L599" s="10"/>
      <c r="M599" s="15"/>
      <c r="V599" s="25"/>
      <c r="X599" s="40"/>
    </row>
    <row r="600" spans="1:24" s="4" customFormat="1" ht="16" x14ac:dyDescent="0.2">
      <c r="A600" s="11"/>
      <c r="D600" s="142"/>
      <c r="G600" s="19"/>
      <c r="J600" s="15"/>
      <c r="K600" s="10"/>
      <c r="L600" s="10"/>
      <c r="M600" s="15"/>
      <c r="V600" s="25"/>
      <c r="X600" s="40"/>
    </row>
    <row r="601" spans="1:24" s="4" customFormat="1" ht="16" x14ac:dyDescent="0.2">
      <c r="A601" s="11"/>
      <c r="D601" s="142"/>
      <c r="G601" s="19"/>
      <c r="J601" s="15"/>
      <c r="K601" s="10"/>
      <c r="L601" s="10"/>
      <c r="M601" s="15"/>
      <c r="V601" s="25"/>
      <c r="X601" s="40"/>
    </row>
    <row r="602" spans="1:24" s="4" customFormat="1" ht="16" x14ac:dyDescent="0.2">
      <c r="A602" s="11"/>
      <c r="D602" s="142"/>
      <c r="G602" s="19"/>
      <c r="J602" s="15"/>
      <c r="K602" s="10"/>
      <c r="L602" s="10"/>
      <c r="M602" s="15"/>
      <c r="V602" s="25"/>
      <c r="X602" s="40"/>
    </row>
    <row r="603" spans="1:24" s="4" customFormat="1" ht="16" x14ac:dyDescent="0.2">
      <c r="A603" s="11"/>
      <c r="D603" s="142"/>
      <c r="G603" s="19"/>
      <c r="J603" s="15"/>
      <c r="K603" s="10"/>
      <c r="L603" s="10"/>
      <c r="M603" s="15"/>
      <c r="V603" s="25"/>
      <c r="X603" s="40"/>
    </row>
    <row r="604" spans="1:24" s="4" customFormat="1" ht="16" x14ac:dyDescent="0.2">
      <c r="A604" s="11"/>
      <c r="D604" s="142"/>
      <c r="G604" s="19"/>
      <c r="J604" s="15"/>
      <c r="K604" s="10"/>
      <c r="L604" s="10"/>
      <c r="M604" s="15"/>
      <c r="V604" s="25"/>
      <c r="X604" s="40"/>
    </row>
    <row r="605" spans="1:24" s="4" customFormat="1" ht="16" x14ac:dyDescent="0.2">
      <c r="A605" s="11"/>
      <c r="D605" s="142"/>
      <c r="G605" s="19"/>
      <c r="J605" s="15"/>
      <c r="K605" s="10"/>
      <c r="L605" s="10"/>
      <c r="M605" s="15"/>
      <c r="V605" s="25"/>
      <c r="X605" s="40"/>
    </row>
    <row r="606" spans="1:24" s="4" customFormat="1" ht="16" x14ac:dyDescent="0.2">
      <c r="A606" s="11"/>
      <c r="D606" s="142"/>
      <c r="G606" s="19"/>
      <c r="J606" s="15"/>
      <c r="K606" s="10"/>
      <c r="L606" s="10"/>
      <c r="M606" s="15"/>
      <c r="V606" s="25"/>
      <c r="X606" s="40"/>
    </row>
    <row r="607" spans="1:24" s="4" customFormat="1" ht="16" x14ac:dyDescent="0.2">
      <c r="A607" s="11"/>
      <c r="D607" s="142"/>
      <c r="G607" s="19"/>
      <c r="J607" s="15"/>
      <c r="K607" s="10"/>
      <c r="L607" s="10"/>
      <c r="M607" s="15"/>
      <c r="V607" s="25"/>
      <c r="X607" s="40"/>
    </row>
    <row r="608" spans="1:24" s="4" customFormat="1" ht="16" x14ac:dyDescent="0.2">
      <c r="A608" s="11"/>
      <c r="D608" s="142"/>
      <c r="G608" s="19"/>
      <c r="J608" s="15"/>
      <c r="K608" s="10"/>
      <c r="L608" s="10"/>
      <c r="M608" s="15"/>
      <c r="V608" s="25"/>
      <c r="X608" s="40"/>
    </row>
    <row r="609" spans="1:24" s="4" customFormat="1" ht="16" x14ac:dyDescent="0.2">
      <c r="A609" s="11"/>
      <c r="D609" s="142"/>
      <c r="G609" s="19"/>
      <c r="J609" s="15"/>
      <c r="K609" s="10"/>
      <c r="L609" s="10"/>
      <c r="M609" s="15"/>
      <c r="V609" s="25"/>
      <c r="X609" s="40"/>
    </row>
    <row r="610" spans="1:24" s="4" customFormat="1" ht="16" x14ac:dyDescent="0.2">
      <c r="A610" s="11"/>
      <c r="D610" s="142"/>
      <c r="G610" s="19"/>
      <c r="J610" s="15"/>
      <c r="K610" s="10"/>
      <c r="L610" s="10"/>
      <c r="M610" s="15"/>
      <c r="V610" s="25"/>
      <c r="X610" s="40"/>
    </row>
    <row r="611" spans="1:24" s="4" customFormat="1" ht="16" x14ac:dyDescent="0.2">
      <c r="A611" s="11"/>
      <c r="D611" s="142"/>
      <c r="G611" s="19"/>
      <c r="J611" s="15"/>
      <c r="K611" s="10"/>
      <c r="L611" s="10"/>
      <c r="M611" s="15"/>
      <c r="V611" s="25"/>
      <c r="X611" s="40"/>
    </row>
    <row r="612" spans="1:24" s="4" customFormat="1" ht="16" x14ac:dyDescent="0.2">
      <c r="A612" s="11"/>
      <c r="D612" s="142"/>
      <c r="G612" s="19"/>
      <c r="J612" s="15"/>
      <c r="K612" s="10"/>
      <c r="L612" s="10"/>
      <c r="M612" s="15"/>
      <c r="V612" s="25"/>
      <c r="X612" s="40"/>
    </row>
    <row r="613" spans="1:24" s="4" customFormat="1" ht="16" x14ac:dyDescent="0.2">
      <c r="A613" s="11"/>
      <c r="D613" s="142"/>
      <c r="G613" s="19"/>
      <c r="J613" s="15"/>
      <c r="K613" s="10"/>
      <c r="L613" s="10"/>
      <c r="M613" s="15"/>
      <c r="V613" s="25"/>
      <c r="X613" s="40"/>
    </row>
    <row r="614" spans="1:24" s="4" customFormat="1" ht="16" x14ac:dyDescent="0.2">
      <c r="A614" s="11"/>
      <c r="D614" s="142"/>
      <c r="G614" s="19"/>
      <c r="J614" s="15"/>
      <c r="K614" s="10"/>
      <c r="L614" s="10"/>
      <c r="M614" s="15"/>
      <c r="V614" s="25"/>
      <c r="X614" s="40"/>
    </row>
    <row r="615" spans="1:24" s="4" customFormat="1" ht="16" x14ac:dyDescent="0.2">
      <c r="A615" s="11"/>
      <c r="D615" s="142"/>
      <c r="G615" s="19"/>
      <c r="J615" s="15"/>
      <c r="K615" s="10"/>
      <c r="L615" s="10"/>
      <c r="M615" s="15"/>
      <c r="V615" s="25"/>
      <c r="X615" s="40"/>
    </row>
    <row r="616" spans="1:24" s="4" customFormat="1" ht="16" x14ac:dyDescent="0.2">
      <c r="A616" s="11"/>
      <c r="D616" s="142"/>
      <c r="G616" s="19"/>
      <c r="J616" s="15"/>
      <c r="K616" s="10"/>
      <c r="L616" s="10"/>
      <c r="M616" s="15"/>
      <c r="V616" s="25"/>
      <c r="X616" s="40"/>
    </row>
    <row r="617" spans="1:24" s="4" customFormat="1" ht="16" x14ac:dyDescent="0.2">
      <c r="A617" s="11"/>
      <c r="D617" s="142"/>
      <c r="G617" s="19"/>
      <c r="J617" s="15"/>
      <c r="K617" s="10"/>
      <c r="L617" s="10"/>
      <c r="M617" s="15"/>
      <c r="V617" s="25"/>
      <c r="X617" s="40"/>
    </row>
    <row r="618" spans="1:24" s="4" customFormat="1" ht="16" x14ac:dyDescent="0.2">
      <c r="A618" s="11"/>
      <c r="D618" s="142"/>
      <c r="G618" s="19"/>
      <c r="J618" s="15"/>
      <c r="K618" s="10"/>
      <c r="L618" s="10"/>
      <c r="M618" s="15"/>
      <c r="V618" s="25"/>
      <c r="X618" s="40"/>
    </row>
    <row r="619" spans="1:24" s="4" customFormat="1" ht="16" x14ac:dyDescent="0.2">
      <c r="A619" s="11"/>
      <c r="D619" s="142"/>
      <c r="G619" s="19"/>
      <c r="J619" s="15"/>
      <c r="K619" s="10"/>
      <c r="L619" s="10"/>
      <c r="M619" s="15"/>
      <c r="V619" s="25"/>
      <c r="X619" s="40"/>
    </row>
    <row r="620" spans="1:24" s="4" customFormat="1" ht="16" x14ac:dyDescent="0.2">
      <c r="A620" s="11"/>
      <c r="D620" s="142"/>
      <c r="G620" s="19"/>
      <c r="J620" s="15"/>
      <c r="K620" s="10"/>
      <c r="L620" s="10"/>
      <c r="M620" s="15"/>
      <c r="V620" s="25"/>
      <c r="X620" s="40"/>
    </row>
    <row r="621" spans="1:24" s="4" customFormat="1" ht="16" x14ac:dyDescent="0.2">
      <c r="A621" s="11"/>
      <c r="D621" s="142"/>
      <c r="G621" s="19"/>
      <c r="J621" s="15"/>
      <c r="K621" s="10"/>
      <c r="L621" s="10"/>
      <c r="M621" s="15"/>
      <c r="V621" s="25"/>
      <c r="X621" s="40"/>
    </row>
    <row r="622" spans="1:24" s="4" customFormat="1" ht="16" x14ac:dyDescent="0.2">
      <c r="A622" s="11"/>
      <c r="D622" s="142"/>
      <c r="G622" s="19"/>
      <c r="J622" s="15"/>
      <c r="K622" s="10"/>
      <c r="L622" s="10"/>
      <c r="M622" s="15"/>
      <c r="V622" s="25"/>
      <c r="X622" s="40"/>
    </row>
    <row r="623" spans="1:24" s="4" customFormat="1" ht="16" x14ac:dyDescent="0.2">
      <c r="A623" s="11"/>
      <c r="D623" s="142"/>
      <c r="G623" s="19"/>
      <c r="J623" s="15"/>
      <c r="K623" s="10"/>
      <c r="L623" s="10"/>
      <c r="M623" s="15"/>
      <c r="V623" s="25"/>
      <c r="X623" s="40"/>
    </row>
    <row r="624" spans="1:24" s="4" customFormat="1" ht="16" x14ac:dyDescent="0.2">
      <c r="A624" s="11"/>
      <c r="D624" s="142"/>
      <c r="G624" s="19"/>
      <c r="J624" s="15"/>
      <c r="K624" s="10"/>
      <c r="L624" s="10"/>
      <c r="M624" s="15"/>
      <c r="V624" s="25"/>
      <c r="X624" s="40"/>
    </row>
    <row r="625" spans="1:24" s="4" customFormat="1" ht="16" x14ac:dyDescent="0.2">
      <c r="A625" s="11"/>
      <c r="D625" s="142"/>
      <c r="G625" s="19"/>
      <c r="J625" s="15"/>
      <c r="K625" s="10"/>
      <c r="L625" s="10"/>
      <c r="M625" s="15"/>
      <c r="V625" s="25"/>
      <c r="X625" s="40"/>
    </row>
    <row r="626" spans="1:24" s="4" customFormat="1" ht="16" x14ac:dyDescent="0.2">
      <c r="A626" s="11"/>
      <c r="D626" s="142"/>
      <c r="G626" s="19"/>
      <c r="J626" s="15"/>
      <c r="K626" s="10"/>
      <c r="L626" s="10"/>
      <c r="M626" s="15"/>
      <c r="V626" s="25"/>
      <c r="X626" s="40"/>
    </row>
    <row r="627" spans="1:24" s="4" customFormat="1" ht="16" x14ac:dyDescent="0.2">
      <c r="A627" s="11"/>
      <c r="D627" s="142"/>
      <c r="G627" s="19"/>
      <c r="J627" s="15"/>
      <c r="K627" s="10"/>
      <c r="L627" s="10"/>
      <c r="M627" s="15"/>
      <c r="V627" s="25"/>
      <c r="X627" s="40"/>
    </row>
    <row r="628" spans="1:24" s="4" customFormat="1" ht="16" x14ac:dyDescent="0.2">
      <c r="A628" s="11"/>
      <c r="D628" s="142"/>
      <c r="G628" s="19"/>
      <c r="J628" s="15"/>
      <c r="K628" s="10"/>
      <c r="L628" s="10"/>
      <c r="M628" s="15"/>
      <c r="V628" s="25"/>
      <c r="X628" s="40"/>
    </row>
    <row r="629" spans="1:24" s="4" customFormat="1" ht="16" x14ac:dyDescent="0.2">
      <c r="A629" s="11"/>
      <c r="D629" s="142"/>
      <c r="G629" s="19"/>
      <c r="J629" s="15"/>
      <c r="K629" s="10"/>
      <c r="L629" s="10"/>
      <c r="M629" s="15"/>
      <c r="V629" s="25"/>
      <c r="X629" s="40"/>
    </row>
    <row r="630" spans="1:24" s="4" customFormat="1" ht="16" x14ac:dyDescent="0.2">
      <c r="A630" s="11"/>
      <c r="D630" s="142"/>
      <c r="G630" s="19"/>
      <c r="J630" s="15"/>
      <c r="K630" s="10"/>
      <c r="L630" s="10"/>
      <c r="M630" s="15"/>
      <c r="V630" s="25"/>
      <c r="X630" s="40"/>
    </row>
    <row r="631" spans="1:24" s="4" customFormat="1" ht="16" x14ac:dyDescent="0.2">
      <c r="A631" s="11"/>
      <c r="D631" s="142"/>
      <c r="G631" s="19"/>
      <c r="J631" s="15"/>
      <c r="K631" s="10"/>
      <c r="L631" s="10"/>
      <c r="M631" s="15"/>
      <c r="V631" s="25"/>
      <c r="X631" s="40"/>
    </row>
    <row r="632" spans="1:24" s="4" customFormat="1" ht="16" x14ac:dyDescent="0.2">
      <c r="A632" s="11"/>
      <c r="D632" s="142"/>
      <c r="G632" s="19"/>
      <c r="J632" s="15"/>
      <c r="K632" s="10"/>
      <c r="L632" s="10"/>
      <c r="M632" s="15"/>
      <c r="V632" s="25"/>
      <c r="X632" s="40"/>
    </row>
    <row r="633" spans="1:24" s="4" customFormat="1" ht="16" x14ac:dyDescent="0.2">
      <c r="A633" s="11"/>
      <c r="D633" s="142"/>
      <c r="G633" s="19"/>
      <c r="J633" s="15"/>
      <c r="K633" s="10"/>
      <c r="L633" s="10"/>
      <c r="M633" s="15"/>
      <c r="V633" s="25"/>
      <c r="X633" s="40"/>
    </row>
    <row r="634" spans="1:24" s="4" customFormat="1" ht="16" x14ac:dyDescent="0.2">
      <c r="A634" s="11"/>
      <c r="D634" s="142"/>
      <c r="G634" s="19"/>
      <c r="J634" s="15"/>
      <c r="K634" s="10"/>
      <c r="L634" s="10"/>
      <c r="M634" s="15"/>
      <c r="V634" s="25"/>
      <c r="X634" s="40"/>
    </row>
    <row r="635" spans="1:24" s="4" customFormat="1" ht="16" x14ac:dyDescent="0.2">
      <c r="A635" s="11"/>
      <c r="D635" s="142"/>
      <c r="G635" s="19"/>
      <c r="J635" s="15"/>
      <c r="K635" s="10"/>
      <c r="L635" s="10"/>
      <c r="M635" s="15"/>
      <c r="V635" s="25"/>
      <c r="X635" s="40"/>
    </row>
    <row r="636" spans="1:24" s="4" customFormat="1" ht="16" x14ac:dyDescent="0.2">
      <c r="A636" s="11"/>
      <c r="D636" s="142"/>
      <c r="G636" s="19"/>
      <c r="J636" s="15"/>
      <c r="K636" s="10"/>
      <c r="L636" s="10"/>
      <c r="M636" s="15"/>
      <c r="V636" s="25"/>
      <c r="X636" s="40"/>
    </row>
    <row r="637" spans="1:24" s="4" customFormat="1" ht="16" x14ac:dyDescent="0.2">
      <c r="A637" s="11"/>
      <c r="D637" s="142"/>
      <c r="G637" s="19"/>
      <c r="J637" s="15"/>
      <c r="K637" s="10"/>
      <c r="L637" s="10"/>
      <c r="M637" s="15"/>
      <c r="V637" s="25"/>
      <c r="X637" s="40"/>
    </row>
    <row r="638" spans="1:24" s="4" customFormat="1" ht="16" x14ac:dyDescent="0.2">
      <c r="A638" s="11"/>
      <c r="D638" s="142"/>
      <c r="G638" s="19"/>
      <c r="J638" s="15"/>
      <c r="K638" s="10"/>
      <c r="L638" s="10"/>
      <c r="M638" s="15"/>
      <c r="V638" s="25"/>
      <c r="X638" s="40"/>
    </row>
    <row r="639" spans="1:24" s="4" customFormat="1" ht="16" x14ac:dyDescent="0.2">
      <c r="A639" s="11"/>
      <c r="D639" s="142"/>
      <c r="G639" s="19"/>
      <c r="J639" s="15"/>
      <c r="K639" s="10"/>
      <c r="L639" s="10"/>
      <c r="M639" s="15"/>
      <c r="V639" s="25"/>
      <c r="X639" s="40"/>
    </row>
    <row r="640" spans="1:24" s="4" customFormat="1" ht="16" x14ac:dyDescent="0.2">
      <c r="A640" s="11"/>
      <c r="D640" s="142"/>
      <c r="G640" s="19"/>
      <c r="J640" s="15"/>
      <c r="K640" s="10"/>
      <c r="L640" s="10"/>
      <c r="M640" s="15"/>
      <c r="V640" s="25"/>
      <c r="X640" s="40"/>
    </row>
    <row r="641" spans="1:24" s="4" customFormat="1" ht="16" x14ac:dyDescent="0.2">
      <c r="A641" s="11"/>
      <c r="D641" s="142"/>
      <c r="G641" s="19"/>
      <c r="J641" s="15"/>
      <c r="K641" s="10"/>
      <c r="L641" s="10"/>
      <c r="M641" s="15"/>
      <c r="V641" s="25"/>
      <c r="X641" s="40"/>
    </row>
    <row r="642" spans="1:24" s="4" customFormat="1" ht="16" x14ac:dyDescent="0.2">
      <c r="A642" s="11"/>
      <c r="D642" s="142"/>
      <c r="G642" s="19"/>
      <c r="J642" s="15"/>
      <c r="K642" s="10"/>
      <c r="L642" s="10"/>
      <c r="M642" s="15"/>
      <c r="V642" s="25"/>
      <c r="X642" s="40"/>
    </row>
    <row r="643" spans="1:24" s="4" customFormat="1" ht="16" x14ac:dyDescent="0.2">
      <c r="A643" s="11"/>
      <c r="D643" s="142"/>
      <c r="G643" s="19"/>
      <c r="J643" s="15"/>
      <c r="K643" s="10"/>
      <c r="L643" s="10"/>
      <c r="M643" s="15"/>
      <c r="V643" s="25"/>
      <c r="X643" s="40"/>
    </row>
    <row r="644" spans="1:24" s="4" customFormat="1" ht="16" x14ac:dyDescent="0.2">
      <c r="A644" s="11"/>
      <c r="D644" s="142"/>
      <c r="G644" s="19"/>
      <c r="J644" s="15"/>
      <c r="K644" s="10"/>
      <c r="L644" s="10"/>
      <c r="M644" s="15"/>
      <c r="V644" s="25"/>
      <c r="X644" s="40"/>
    </row>
    <row r="645" spans="1:24" s="4" customFormat="1" ht="16" x14ac:dyDescent="0.2">
      <c r="A645" s="11"/>
      <c r="D645" s="142"/>
      <c r="G645" s="19"/>
      <c r="J645" s="15"/>
      <c r="K645" s="10"/>
      <c r="L645" s="10"/>
      <c r="M645" s="15"/>
      <c r="V645" s="25"/>
      <c r="X645" s="40"/>
    </row>
    <row r="646" spans="1:24" s="4" customFormat="1" ht="16" x14ac:dyDescent="0.2">
      <c r="A646" s="11"/>
      <c r="D646" s="142"/>
      <c r="G646" s="19"/>
      <c r="J646" s="15"/>
      <c r="K646" s="10"/>
      <c r="L646" s="10"/>
      <c r="M646" s="15"/>
      <c r="V646" s="25"/>
      <c r="X646" s="40"/>
    </row>
    <row r="647" spans="1:24" s="4" customFormat="1" ht="16" x14ac:dyDescent="0.2">
      <c r="A647" s="11"/>
      <c r="D647" s="142"/>
      <c r="G647" s="19"/>
      <c r="J647" s="15"/>
      <c r="K647" s="10"/>
      <c r="L647" s="10"/>
      <c r="M647" s="15"/>
      <c r="V647" s="25"/>
      <c r="X647" s="40"/>
    </row>
    <row r="648" spans="1:24" s="4" customFormat="1" ht="16" x14ac:dyDescent="0.2">
      <c r="A648" s="11"/>
      <c r="D648" s="142"/>
      <c r="G648" s="19"/>
      <c r="J648" s="15"/>
      <c r="K648" s="10"/>
      <c r="L648" s="10"/>
      <c r="M648" s="15"/>
      <c r="V648" s="25"/>
      <c r="X648" s="40"/>
    </row>
    <row r="649" spans="1:24" s="4" customFormat="1" ht="16" x14ac:dyDescent="0.2">
      <c r="A649" s="11"/>
      <c r="D649" s="142"/>
      <c r="G649" s="19"/>
      <c r="J649" s="15"/>
      <c r="K649" s="10"/>
      <c r="L649" s="10"/>
      <c r="M649" s="15"/>
      <c r="V649" s="25"/>
      <c r="X649" s="40"/>
    </row>
    <row r="650" spans="1:24" s="4" customFormat="1" ht="16" x14ac:dyDescent="0.2">
      <c r="A650" s="11"/>
      <c r="D650" s="142"/>
      <c r="G650" s="19"/>
      <c r="J650" s="15"/>
      <c r="K650" s="10"/>
      <c r="L650" s="10"/>
      <c r="M650" s="15"/>
      <c r="V650" s="25"/>
      <c r="X650" s="40"/>
    </row>
    <row r="651" spans="1:24" s="4" customFormat="1" ht="16" x14ac:dyDescent="0.2">
      <c r="A651" s="11"/>
      <c r="D651" s="142"/>
      <c r="G651" s="19"/>
      <c r="J651" s="15"/>
      <c r="K651" s="10"/>
      <c r="L651" s="10"/>
      <c r="M651" s="15"/>
      <c r="V651" s="25"/>
      <c r="X651" s="40"/>
    </row>
    <row r="652" spans="1:24" s="4" customFormat="1" ht="16" x14ac:dyDescent="0.2">
      <c r="A652" s="11"/>
      <c r="D652" s="142"/>
      <c r="G652" s="19"/>
      <c r="J652" s="15"/>
      <c r="K652" s="10"/>
      <c r="L652" s="10"/>
      <c r="M652" s="15"/>
      <c r="V652" s="25"/>
      <c r="X652" s="40"/>
    </row>
    <row r="653" spans="1:24" s="4" customFormat="1" ht="16" x14ac:dyDescent="0.2">
      <c r="A653" s="11"/>
      <c r="D653" s="142"/>
      <c r="G653" s="19"/>
      <c r="J653" s="15"/>
      <c r="K653" s="10"/>
      <c r="L653" s="10"/>
      <c r="M653" s="15"/>
      <c r="V653" s="25"/>
      <c r="X653" s="40"/>
    </row>
    <row r="654" spans="1:24" s="4" customFormat="1" ht="16" x14ac:dyDescent="0.2">
      <c r="A654" s="11"/>
      <c r="D654" s="142"/>
      <c r="G654" s="19"/>
      <c r="J654" s="15"/>
      <c r="K654" s="10"/>
      <c r="L654" s="10"/>
      <c r="M654" s="15"/>
      <c r="V654" s="25"/>
      <c r="X654" s="40"/>
    </row>
    <row r="655" spans="1:24" s="4" customFormat="1" ht="16" x14ac:dyDescent="0.2">
      <c r="A655" s="11"/>
      <c r="D655" s="142"/>
      <c r="G655" s="19"/>
      <c r="J655" s="15"/>
      <c r="K655" s="10"/>
      <c r="L655" s="10"/>
      <c r="M655" s="15"/>
      <c r="V655" s="25"/>
      <c r="X655" s="40"/>
    </row>
    <row r="656" spans="1:24" s="4" customFormat="1" ht="16" x14ac:dyDescent="0.2">
      <c r="A656" s="11"/>
      <c r="D656" s="142"/>
      <c r="G656" s="19"/>
      <c r="J656" s="15"/>
      <c r="K656" s="10"/>
      <c r="L656" s="10"/>
      <c r="M656" s="15"/>
      <c r="V656" s="25"/>
      <c r="X656" s="40"/>
    </row>
    <row r="657" spans="1:24" s="4" customFormat="1" ht="16" x14ac:dyDescent="0.2">
      <c r="A657" s="11"/>
      <c r="D657" s="142"/>
      <c r="G657" s="19"/>
      <c r="J657" s="15"/>
      <c r="K657" s="10"/>
      <c r="L657" s="10"/>
      <c r="M657" s="15"/>
      <c r="V657" s="25"/>
      <c r="X657" s="40"/>
    </row>
    <row r="658" spans="1:24" s="4" customFormat="1" ht="16" x14ac:dyDescent="0.2">
      <c r="A658" s="11"/>
      <c r="D658" s="142"/>
      <c r="G658" s="19"/>
      <c r="J658" s="15"/>
      <c r="K658" s="10"/>
      <c r="L658" s="10"/>
      <c r="M658" s="15"/>
      <c r="V658" s="25"/>
      <c r="X658" s="40"/>
    </row>
    <row r="659" spans="1:24" s="4" customFormat="1" ht="16" x14ac:dyDescent="0.2">
      <c r="A659" s="11"/>
      <c r="D659" s="142"/>
      <c r="G659" s="19"/>
      <c r="J659" s="15"/>
      <c r="K659" s="10"/>
      <c r="L659" s="10"/>
      <c r="M659" s="15"/>
      <c r="V659" s="25"/>
      <c r="X659" s="40"/>
    </row>
    <row r="660" spans="1:24" s="4" customFormat="1" ht="16" x14ac:dyDescent="0.2">
      <c r="A660" s="11"/>
      <c r="D660" s="142"/>
      <c r="G660" s="19"/>
      <c r="J660" s="15"/>
      <c r="K660" s="10"/>
      <c r="L660" s="10"/>
      <c r="M660" s="15"/>
      <c r="V660" s="25"/>
      <c r="X660" s="40"/>
    </row>
    <row r="661" spans="1:24" s="4" customFormat="1" ht="16" x14ac:dyDescent="0.2">
      <c r="A661" s="11"/>
      <c r="D661" s="142"/>
      <c r="G661" s="19"/>
      <c r="J661" s="15"/>
      <c r="K661" s="10"/>
      <c r="L661" s="10"/>
      <c r="M661" s="15"/>
      <c r="V661" s="25"/>
      <c r="X661" s="40"/>
    </row>
    <row r="662" spans="1:24" s="4" customFormat="1" ht="16" x14ac:dyDescent="0.2">
      <c r="A662" s="11"/>
      <c r="D662" s="142"/>
      <c r="G662" s="19"/>
      <c r="J662" s="15"/>
      <c r="K662" s="10"/>
      <c r="L662" s="10"/>
      <c r="M662" s="15"/>
      <c r="V662" s="25"/>
      <c r="X662" s="40"/>
    </row>
    <row r="663" spans="1:24" s="4" customFormat="1" ht="16" x14ac:dyDescent="0.2">
      <c r="A663" s="11"/>
      <c r="D663" s="142"/>
      <c r="G663" s="19"/>
      <c r="J663" s="15"/>
      <c r="K663" s="10"/>
      <c r="L663" s="10"/>
      <c r="M663" s="15"/>
      <c r="V663" s="25"/>
      <c r="X663" s="40"/>
    </row>
    <row r="664" spans="1:24" s="4" customFormat="1" ht="16" x14ac:dyDescent="0.2">
      <c r="A664" s="11"/>
      <c r="D664" s="142"/>
      <c r="G664" s="19"/>
      <c r="J664" s="15"/>
      <c r="K664" s="10"/>
      <c r="L664" s="10"/>
      <c r="M664" s="15"/>
      <c r="V664" s="25"/>
      <c r="X664" s="40"/>
    </row>
    <row r="665" spans="1:24" s="4" customFormat="1" ht="16" x14ac:dyDescent="0.2">
      <c r="A665" s="11"/>
      <c r="D665" s="142"/>
      <c r="G665" s="19"/>
      <c r="J665" s="15"/>
      <c r="K665" s="10"/>
      <c r="L665" s="10"/>
      <c r="M665" s="15"/>
      <c r="V665" s="25"/>
      <c r="X665" s="40"/>
    </row>
    <row r="666" spans="1:24" s="4" customFormat="1" ht="16" x14ac:dyDescent="0.2">
      <c r="A666" s="11"/>
      <c r="D666" s="142"/>
      <c r="G666" s="19"/>
      <c r="J666" s="15"/>
      <c r="K666" s="10"/>
      <c r="L666" s="10"/>
      <c r="M666" s="15"/>
      <c r="V666" s="25"/>
      <c r="X666" s="40"/>
    </row>
    <row r="667" spans="1:24" s="4" customFormat="1" ht="16" x14ac:dyDescent="0.2">
      <c r="A667" s="11"/>
      <c r="D667" s="142"/>
      <c r="G667" s="19"/>
      <c r="J667" s="15"/>
      <c r="K667" s="10"/>
      <c r="L667" s="10"/>
      <c r="M667" s="15"/>
      <c r="V667" s="25"/>
      <c r="X667" s="40"/>
    </row>
    <row r="668" spans="1:24" s="4" customFormat="1" ht="16" x14ac:dyDescent="0.2">
      <c r="A668" s="11"/>
      <c r="D668" s="142"/>
      <c r="G668" s="19"/>
      <c r="J668" s="15"/>
      <c r="K668" s="10"/>
      <c r="L668" s="10"/>
      <c r="M668" s="15"/>
      <c r="V668" s="25"/>
      <c r="X668" s="40"/>
    </row>
    <row r="669" spans="1:24" s="4" customFormat="1" ht="16" x14ac:dyDescent="0.2">
      <c r="A669" s="11"/>
      <c r="D669" s="142"/>
      <c r="G669" s="19"/>
      <c r="J669" s="15"/>
      <c r="K669" s="10"/>
      <c r="L669" s="10"/>
      <c r="M669" s="15"/>
      <c r="V669" s="25"/>
      <c r="X669" s="40"/>
    </row>
    <row r="670" spans="1:24" s="4" customFormat="1" ht="16" x14ac:dyDescent="0.2">
      <c r="A670" s="11"/>
      <c r="D670" s="142"/>
      <c r="G670" s="19"/>
      <c r="J670" s="15"/>
      <c r="K670" s="10"/>
      <c r="L670" s="10"/>
      <c r="M670" s="15"/>
      <c r="V670" s="25"/>
      <c r="X670" s="40"/>
    </row>
    <row r="671" spans="1:24" s="4" customFormat="1" ht="16" x14ac:dyDescent="0.2">
      <c r="A671" s="11"/>
      <c r="D671" s="142"/>
      <c r="G671" s="19"/>
      <c r="J671" s="15"/>
      <c r="K671" s="10"/>
      <c r="L671" s="10"/>
      <c r="M671" s="15"/>
      <c r="V671" s="25"/>
      <c r="X671" s="40"/>
    </row>
    <row r="672" spans="1:24" s="4" customFormat="1" ht="16" x14ac:dyDescent="0.2">
      <c r="A672" s="11"/>
      <c r="D672" s="142"/>
      <c r="G672" s="19"/>
      <c r="J672" s="15"/>
      <c r="K672" s="10"/>
      <c r="L672" s="10"/>
      <c r="M672" s="15"/>
      <c r="V672" s="25"/>
      <c r="X672" s="40"/>
    </row>
    <row r="673" spans="1:24" s="4" customFormat="1" ht="16" x14ac:dyDescent="0.2">
      <c r="A673" s="11"/>
      <c r="D673" s="142"/>
      <c r="G673" s="19"/>
      <c r="J673" s="15"/>
      <c r="K673" s="10"/>
      <c r="L673" s="10"/>
      <c r="M673" s="15"/>
      <c r="V673" s="25"/>
      <c r="X673" s="40"/>
    </row>
    <row r="674" spans="1:24" s="4" customFormat="1" ht="16" x14ac:dyDescent="0.2">
      <c r="A674" s="11"/>
      <c r="D674" s="142"/>
      <c r="G674" s="19"/>
      <c r="J674" s="15"/>
      <c r="K674" s="10"/>
      <c r="L674" s="10"/>
      <c r="M674" s="15"/>
      <c r="V674" s="25"/>
      <c r="X674" s="40"/>
    </row>
    <row r="675" spans="1:24" s="4" customFormat="1" ht="16" x14ac:dyDescent="0.2">
      <c r="A675" s="11"/>
      <c r="D675" s="142"/>
      <c r="G675" s="19"/>
      <c r="J675" s="15"/>
      <c r="K675" s="10"/>
      <c r="L675" s="10"/>
      <c r="M675" s="15"/>
      <c r="V675" s="25"/>
      <c r="X675" s="40"/>
    </row>
    <row r="676" spans="1:24" s="4" customFormat="1" ht="16" x14ac:dyDescent="0.2">
      <c r="A676" s="11"/>
      <c r="D676" s="142"/>
      <c r="G676" s="19"/>
      <c r="J676" s="15"/>
      <c r="K676" s="10"/>
      <c r="L676" s="10"/>
      <c r="M676" s="15"/>
      <c r="V676" s="25"/>
      <c r="X676" s="40"/>
    </row>
    <row r="677" spans="1:24" s="4" customFormat="1" ht="16" x14ac:dyDescent="0.2">
      <c r="A677" s="11"/>
      <c r="D677" s="142"/>
      <c r="G677" s="19"/>
      <c r="J677" s="15"/>
      <c r="K677" s="10"/>
      <c r="L677" s="10"/>
      <c r="M677" s="15"/>
      <c r="V677" s="25"/>
      <c r="X677" s="40"/>
    </row>
    <row r="678" spans="1:24" s="4" customFormat="1" ht="16" x14ac:dyDescent="0.2">
      <c r="A678" s="11"/>
      <c r="D678" s="142"/>
      <c r="G678" s="19"/>
      <c r="J678" s="15"/>
      <c r="K678" s="10"/>
      <c r="L678" s="10"/>
      <c r="M678" s="15"/>
      <c r="V678" s="25"/>
      <c r="X678" s="40"/>
    </row>
    <row r="679" spans="1:24" s="4" customFormat="1" ht="16" x14ac:dyDescent="0.2">
      <c r="A679" s="11"/>
      <c r="D679" s="142"/>
      <c r="G679" s="19"/>
      <c r="J679" s="15"/>
      <c r="K679" s="10"/>
      <c r="L679" s="10"/>
      <c r="M679" s="15"/>
      <c r="V679" s="25"/>
      <c r="X679" s="40"/>
    </row>
    <row r="680" spans="1:24" s="4" customFormat="1" ht="16" x14ac:dyDescent="0.2">
      <c r="A680" s="11"/>
      <c r="D680" s="142"/>
      <c r="G680" s="19"/>
      <c r="J680" s="15"/>
      <c r="K680" s="10"/>
      <c r="L680" s="10"/>
      <c r="M680" s="15"/>
      <c r="V680" s="25"/>
      <c r="X680" s="40"/>
    </row>
    <row r="681" spans="1:24" s="4" customFormat="1" ht="16" x14ac:dyDescent="0.2">
      <c r="A681" s="11"/>
      <c r="D681" s="142"/>
      <c r="G681" s="19"/>
      <c r="J681" s="15"/>
      <c r="K681" s="10"/>
      <c r="L681" s="10"/>
      <c r="M681" s="15"/>
      <c r="V681" s="25"/>
      <c r="X681" s="40"/>
    </row>
    <row r="682" spans="1:24" s="4" customFormat="1" ht="16" x14ac:dyDescent="0.2">
      <c r="A682" s="11"/>
      <c r="D682" s="142"/>
      <c r="G682" s="19"/>
      <c r="J682" s="15"/>
      <c r="K682" s="10"/>
      <c r="L682" s="10"/>
      <c r="M682" s="15"/>
      <c r="V682" s="25"/>
      <c r="X682" s="40"/>
    </row>
    <row r="683" spans="1:24" s="4" customFormat="1" ht="16" x14ac:dyDescent="0.2">
      <c r="A683" s="11"/>
      <c r="D683" s="142"/>
      <c r="G683" s="19"/>
      <c r="J683" s="15"/>
      <c r="K683" s="10"/>
      <c r="L683" s="10"/>
      <c r="M683" s="15"/>
      <c r="V683" s="25"/>
      <c r="X683" s="40"/>
    </row>
    <row r="684" spans="1:24" s="4" customFormat="1" ht="16" x14ac:dyDescent="0.2">
      <c r="A684" s="11"/>
      <c r="D684" s="142"/>
      <c r="G684" s="19"/>
      <c r="J684" s="15"/>
      <c r="K684" s="10"/>
      <c r="L684" s="10"/>
      <c r="M684" s="15"/>
      <c r="V684" s="25"/>
      <c r="X684" s="40"/>
    </row>
    <row r="685" spans="1:24" s="4" customFormat="1" ht="16" x14ac:dyDescent="0.2">
      <c r="A685" s="11"/>
      <c r="D685" s="142"/>
      <c r="G685" s="19"/>
      <c r="J685" s="15"/>
      <c r="K685" s="10"/>
      <c r="L685" s="10"/>
      <c r="M685" s="15"/>
      <c r="V685" s="25"/>
      <c r="X685" s="40"/>
    </row>
    <row r="686" spans="1:24" s="4" customFormat="1" ht="16" x14ac:dyDescent="0.2">
      <c r="A686" s="11"/>
      <c r="D686" s="142"/>
      <c r="G686" s="19"/>
      <c r="J686" s="15"/>
      <c r="K686" s="10"/>
      <c r="L686" s="10"/>
      <c r="M686" s="15"/>
      <c r="V686" s="25"/>
      <c r="X686" s="40"/>
    </row>
    <row r="687" spans="1:24" s="4" customFormat="1" ht="16" x14ac:dyDescent="0.2">
      <c r="A687" s="11"/>
      <c r="D687" s="142"/>
      <c r="G687" s="19"/>
      <c r="J687" s="15"/>
      <c r="K687" s="10"/>
      <c r="L687" s="10"/>
      <c r="M687" s="15"/>
      <c r="V687" s="25"/>
      <c r="X687" s="40"/>
    </row>
    <row r="688" spans="1:24" s="4" customFormat="1" ht="16" x14ac:dyDescent="0.2">
      <c r="A688" s="11"/>
      <c r="D688" s="142"/>
      <c r="G688" s="19"/>
      <c r="J688" s="15"/>
      <c r="K688" s="10"/>
      <c r="L688" s="10"/>
      <c r="M688" s="15"/>
      <c r="V688" s="25"/>
      <c r="X688" s="40"/>
    </row>
    <row r="689" spans="1:24" s="4" customFormat="1" ht="16" x14ac:dyDescent="0.2">
      <c r="A689" s="11"/>
      <c r="D689" s="142"/>
      <c r="G689" s="19"/>
      <c r="J689" s="15"/>
      <c r="K689" s="10"/>
      <c r="L689" s="10"/>
      <c r="M689" s="15"/>
      <c r="V689" s="25"/>
      <c r="X689" s="40"/>
    </row>
    <row r="690" spans="1:24" s="4" customFormat="1" ht="16" x14ac:dyDescent="0.2">
      <c r="A690" s="11"/>
      <c r="D690" s="142"/>
      <c r="G690" s="19"/>
      <c r="J690" s="15"/>
      <c r="K690" s="10"/>
      <c r="L690" s="10"/>
      <c r="M690" s="15"/>
      <c r="V690" s="25"/>
      <c r="X690" s="40"/>
    </row>
    <row r="691" spans="1:24" s="4" customFormat="1" ht="16" x14ac:dyDescent="0.2">
      <c r="A691" s="11"/>
      <c r="D691" s="142"/>
      <c r="G691" s="19"/>
      <c r="J691" s="15"/>
      <c r="K691" s="10"/>
      <c r="L691" s="10"/>
      <c r="M691" s="15"/>
      <c r="V691" s="25"/>
      <c r="X691" s="40"/>
    </row>
    <row r="692" spans="1:24" s="4" customFormat="1" ht="16" x14ac:dyDescent="0.2">
      <c r="A692" s="11"/>
      <c r="D692" s="142"/>
      <c r="G692" s="19"/>
      <c r="J692" s="15"/>
      <c r="K692" s="10"/>
      <c r="L692" s="10"/>
      <c r="M692" s="15"/>
      <c r="V692" s="25"/>
      <c r="X692" s="40"/>
    </row>
    <row r="693" spans="1:24" s="4" customFormat="1" ht="16" x14ac:dyDescent="0.2">
      <c r="A693" s="11"/>
      <c r="D693" s="142"/>
      <c r="G693" s="19"/>
      <c r="J693" s="15"/>
      <c r="K693" s="10"/>
      <c r="L693" s="10"/>
      <c r="M693" s="15"/>
      <c r="V693" s="25"/>
      <c r="X693" s="40"/>
    </row>
    <row r="694" spans="1:24" s="4" customFormat="1" ht="16" x14ac:dyDescent="0.2">
      <c r="A694" s="11"/>
      <c r="D694" s="142"/>
      <c r="G694" s="19"/>
      <c r="J694" s="15"/>
      <c r="K694" s="10"/>
      <c r="L694" s="10"/>
      <c r="M694" s="15"/>
      <c r="V694" s="25"/>
      <c r="X694" s="40"/>
    </row>
    <row r="695" spans="1:24" s="4" customFormat="1" ht="16" x14ac:dyDescent="0.2">
      <c r="A695" s="11"/>
      <c r="D695" s="142"/>
      <c r="G695" s="19"/>
      <c r="J695" s="15"/>
      <c r="K695" s="10"/>
      <c r="L695" s="10"/>
      <c r="M695" s="15"/>
      <c r="V695" s="25"/>
      <c r="X695" s="40"/>
    </row>
    <row r="696" spans="1:24" s="4" customFormat="1" ht="16" x14ac:dyDescent="0.2">
      <c r="A696" s="11"/>
      <c r="D696" s="142"/>
      <c r="G696" s="19"/>
      <c r="J696" s="15"/>
      <c r="K696" s="10"/>
      <c r="L696" s="10"/>
      <c r="M696" s="15"/>
      <c r="V696" s="25"/>
      <c r="X696" s="40"/>
    </row>
    <row r="697" spans="1:24" s="4" customFormat="1" ht="16" x14ac:dyDescent="0.2">
      <c r="A697" s="11"/>
      <c r="D697" s="142"/>
      <c r="G697" s="19"/>
      <c r="J697" s="15"/>
      <c r="K697" s="10"/>
      <c r="L697" s="10"/>
      <c r="M697" s="15"/>
      <c r="V697" s="25"/>
      <c r="X697" s="40"/>
    </row>
    <row r="698" spans="1:24" s="4" customFormat="1" ht="16" x14ac:dyDescent="0.2">
      <c r="A698" s="11"/>
      <c r="D698" s="142"/>
      <c r="G698" s="19"/>
      <c r="J698" s="15"/>
      <c r="K698" s="10"/>
      <c r="L698" s="10"/>
      <c r="M698" s="15"/>
      <c r="V698" s="25"/>
      <c r="X698" s="40"/>
    </row>
    <row r="699" spans="1:24" s="4" customFormat="1" ht="16" x14ac:dyDescent="0.2">
      <c r="A699" s="11"/>
      <c r="D699" s="142"/>
      <c r="G699" s="19"/>
      <c r="J699" s="15"/>
      <c r="K699" s="10"/>
      <c r="L699" s="10"/>
      <c r="M699" s="15"/>
      <c r="V699" s="25"/>
      <c r="X699" s="40"/>
    </row>
    <row r="700" spans="1:24" s="4" customFormat="1" ht="16" x14ac:dyDescent="0.2">
      <c r="A700" s="11"/>
      <c r="D700" s="142"/>
      <c r="G700" s="19"/>
      <c r="J700" s="15"/>
      <c r="K700" s="10"/>
      <c r="L700" s="10"/>
      <c r="M700" s="15"/>
      <c r="V700" s="25"/>
      <c r="X700" s="40"/>
    </row>
    <row r="701" spans="1:24" s="4" customFormat="1" ht="16" x14ac:dyDescent="0.2">
      <c r="A701" s="11"/>
      <c r="D701" s="142"/>
      <c r="G701" s="19"/>
      <c r="J701" s="15"/>
      <c r="K701" s="10"/>
      <c r="L701" s="10"/>
      <c r="M701" s="15"/>
      <c r="V701" s="25"/>
      <c r="X701" s="40"/>
    </row>
    <row r="702" spans="1:24" s="4" customFormat="1" ht="16" x14ac:dyDescent="0.2">
      <c r="A702" s="11"/>
      <c r="D702" s="142"/>
      <c r="G702" s="19"/>
      <c r="J702" s="15"/>
      <c r="K702" s="10"/>
      <c r="L702" s="10"/>
      <c r="M702" s="15"/>
      <c r="V702" s="25"/>
      <c r="X702" s="40"/>
    </row>
    <row r="703" spans="1:24" s="4" customFormat="1" ht="16" x14ac:dyDescent="0.2">
      <c r="A703" s="11"/>
      <c r="D703" s="142"/>
      <c r="G703" s="19"/>
      <c r="J703" s="15"/>
      <c r="K703" s="10"/>
      <c r="L703" s="10"/>
      <c r="M703" s="15"/>
      <c r="V703" s="25"/>
      <c r="X703" s="40"/>
    </row>
    <row r="704" spans="1:24" s="4" customFormat="1" ht="16" x14ac:dyDescent="0.2">
      <c r="A704" s="11"/>
      <c r="D704" s="142"/>
      <c r="G704" s="19"/>
      <c r="J704" s="15"/>
      <c r="K704" s="10"/>
      <c r="L704" s="10"/>
      <c r="M704" s="15"/>
      <c r="V704" s="25"/>
      <c r="X704" s="40"/>
    </row>
    <row r="705" spans="1:24" s="4" customFormat="1" ht="16" x14ac:dyDescent="0.2">
      <c r="A705" s="11"/>
      <c r="D705" s="142"/>
      <c r="G705" s="19"/>
      <c r="J705" s="15"/>
      <c r="K705" s="10"/>
      <c r="L705" s="10"/>
      <c r="M705" s="15"/>
      <c r="V705" s="25"/>
      <c r="X705" s="40"/>
    </row>
    <row r="706" spans="1:24" s="4" customFormat="1" ht="16" x14ac:dyDescent="0.2">
      <c r="A706" s="11"/>
      <c r="D706" s="142"/>
      <c r="G706" s="19"/>
      <c r="J706" s="15"/>
      <c r="K706" s="10"/>
      <c r="L706" s="10"/>
      <c r="M706" s="15"/>
      <c r="V706" s="25"/>
      <c r="X706" s="40"/>
    </row>
    <row r="707" spans="1:24" s="4" customFormat="1" ht="16" x14ac:dyDescent="0.2">
      <c r="A707" s="11"/>
      <c r="D707" s="142"/>
      <c r="G707" s="19"/>
      <c r="J707" s="15"/>
      <c r="K707" s="10"/>
      <c r="L707" s="10"/>
      <c r="M707" s="15"/>
      <c r="V707" s="25"/>
      <c r="X707" s="40"/>
    </row>
    <row r="708" spans="1:24" s="4" customFormat="1" ht="16" x14ac:dyDescent="0.2">
      <c r="A708" s="11"/>
      <c r="D708" s="142"/>
      <c r="G708" s="19"/>
      <c r="J708" s="15"/>
      <c r="K708" s="10"/>
      <c r="L708" s="10"/>
      <c r="M708" s="15"/>
      <c r="V708" s="25"/>
      <c r="X708" s="40"/>
    </row>
    <row r="709" spans="1:24" s="4" customFormat="1" ht="16" x14ac:dyDescent="0.2">
      <c r="A709" s="11"/>
      <c r="D709" s="142"/>
      <c r="G709" s="19"/>
      <c r="J709" s="15"/>
      <c r="K709" s="10"/>
      <c r="L709" s="10"/>
      <c r="M709" s="15"/>
      <c r="V709" s="25"/>
      <c r="X709" s="40"/>
    </row>
    <row r="710" spans="1:24" s="4" customFormat="1" ht="16" x14ac:dyDescent="0.2">
      <c r="A710" s="11"/>
      <c r="D710" s="142"/>
      <c r="G710" s="19"/>
      <c r="J710" s="15"/>
      <c r="K710" s="10"/>
      <c r="L710" s="10"/>
      <c r="M710" s="15"/>
      <c r="V710" s="25"/>
      <c r="X710" s="40"/>
    </row>
    <row r="711" spans="1:24" s="4" customFormat="1" ht="16" x14ac:dyDescent="0.2">
      <c r="A711" s="11"/>
      <c r="D711" s="142"/>
      <c r="G711" s="19"/>
      <c r="J711" s="15"/>
      <c r="K711" s="10"/>
      <c r="L711" s="10"/>
      <c r="M711" s="15"/>
      <c r="V711" s="25"/>
      <c r="X711" s="40"/>
    </row>
    <row r="712" spans="1:24" s="4" customFormat="1" ht="16" x14ac:dyDescent="0.2">
      <c r="A712" s="11"/>
      <c r="D712" s="142"/>
      <c r="G712" s="19"/>
      <c r="J712" s="15"/>
      <c r="K712" s="10"/>
      <c r="L712" s="10"/>
      <c r="M712" s="15"/>
      <c r="V712" s="25"/>
      <c r="X712" s="40"/>
    </row>
    <row r="713" spans="1:24" s="4" customFormat="1" ht="16" x14ac:dyDescent="0.2">
      <c r="A713" s="11"/>
      <c r="D713" s="142"/>
      <c r="G713" s="19"/>
      <c r="J713" s="15"/>
      <c r="K713" s="10"/>
      <c r="L713" s="10"/>
      <c r="M713" s="15"/>
      <c r="V713" s="25"/>
      <c r="X713" s="40"/>
    </row>
    <row r="714" spans="1:24" s="4" customFormat="1" ht="16" x14ac:dyDescent="0.2">
      <c r="A714" s="11"/>
      <c r="D714" s="142"/>
      <c r="G714" s="19"/>
      <c r="J714" s="15"/>
      <c r="K714" s="10"/>
      <c r="L714" s="10"/>
      <c r="M714" s="15"/>
      <c r="V714" s="25"/>
      <c r="X714" s="40"/>
    </row>
    <row r="715" spans="1:24" s="4" customFormat="1" ht="16" x14ac:dyDescent="0.2">
      <c r="A715" s="11"/>
      <c r="D715" s="142"/>
      <c r="G715" s="19"/>
      <c r="J715" s="15"/>
      <c r="K715" s="10"/>
      <c r="L715" s="10"/>
      <c r="M715" s="15"/>
      <c r="V715" s="25"/>
      <c r="X715" s="40"/>
    </row>
    <row r="716" spans="1:24" s="4" customFormat="1" ht="16" x14ac:dyDescent="0.2">
      <c r="A716" s="11"/>
      <c r="D716" s="142"/>
      <c r="G716" s="19"/>
      <c r="J716" s="15"/>
      <c r="K716" s="10"/>
      <c r="L716" s="10"/>
      <c r="M716" s="15"/>
      <c r="V716" s="25"/>
      <c r="X716" s="40"/>
    </row>
    <row r="717" spans="1:24" s="4" customFormat="1" ht="16" x14ac:dyDescent="0.2">
      <c r="A717" s="11"/>
      <c r="D717" s="142"/>
      <c r="G717" s="19"/>
      <c r="J717" s="15"/>
      <c r="K717" s="10"/>
      <c r="L717" s="10"/>
      <c r="M717" s="15"/>
      <c r="V717" s="25"/>
      <c r="X717" s="40"/>
    </row>
    <row r="718" spans="1:24" s="4" customFormat="1" ht="16" x14ac:dyDescent="0.2">
      <c r="A718" s="11"/>
      <c r="D718" s="142"/>
      <c r="G718" s="19"/>
      <c r="J718" s="15"/>
      <c r="K718" s="10"/>
      <c r="L718" s="10"/>
      <c r="M718" s="15"/>
      <c r="V718" s="25"/>
      <c r="X718" s="40"/>
    </row>
    <row r="719" spans="1:24" s="4" customFormat="1" ht="16" x14ac:dyDescent="0.2">
      <c r="A719" s="11"/>
      <c r="D719" s="142"/>
      <c r="G719" s="19"/>
      <c r="J719" s="15"/>
      <c r="K719" s="10"/>
      <c r="L719" s="10"/>
      <c r="M719" s="15"/>
      <c r="V719" s="25"/>
      <c r="X719" s="40"/>
    </row>
    <row r="720" spans="1:24" s="4" customFormat="1" ht="16" x14ac:dyDescent="0.2">
      <c r="A720" s="11"/>
      <c r="D720" s="142"/>
      <c r="G720" s="19"/>
      <c r="J720" s="15"/>
      <c r="K720" s="10"/>
      <c r="L720" s="10"/>
      <c r="M720" s="15"/>
      <c r="V720" s="25"/>
      <c r="X720" s="40"/>
    </row>
    <row r="721" spans="1:24" s="4" customFormat="1" ht="16" x14ac:dyDescent="0.2">
      <c r="A721" s="11"/>
      <c r="D721" s="142"/>
      <c r="G721" s="19"/>
      <c r="J721" s="15"/>
      <c r="K721" s="10"/>
      <c r="L721" s="10"/>
      <c r="M721" s="15"/>
      <c r="V721" s="25"/>
      <c r="X721" s="40"/>
    </row>
    <row r="722" spans="1:24" s="4" customFormat="1" ht="16" x14ac:dyDescent="0.2">
      <c r="A722" s="11"/>
      <c r="D722" s="142"/>
      <c r="G722" s="19"/>
      <c r="J722" s="15"/>
      <c r="K722" s="10"/>
      <c r="L722" s="10"/>
      <c r="M722" s="15"/>
      <c r="V722" s="25"/>
      <c r="X722" s="40"/>
    </row>
    <row r="723" spans="1:24" s="4" customFormat="1" ht="16" x14ac:dyDescent="0.2">
      <c r="A723" s="11"/>
      <c r="D723" s="142"/>
      <c r="G723" s="19"/>
      <c r="J723" s="15"/>
      <c r="K723" s="10"/>
      <c r="L723" s="10"/>
      <c r="M723" s="15"/>
      <c r="V723" s="25"/>
      <c r="X723" s="40"/>
    </row>
    <row r="724" spans="1:24" s="4" customFormat="1" ht="16" x14ac:dyDescent="0.2">
      <c r="A724" s="11"/>
      <c r="D724" s="142"/>
      <c r="G724" s="19"/>
      <c r="J724" s="15"/>
      <c r="K724" s="10"/>
      <c r="L724" s="10"/>
      <c r="M724" s="15"/>
      <c r="V724" s="25"/>
      <c r="X724" s="40"/>
    </row>
    <row r="725" spans="1:24" s="4" customFormat="1" ht="16" x14ac:dyDescent="0.2">
      <c r="A725" s="11"/>
      <c r="D725" s="142"/>
      <c r="G725" s="19"/>
      <c r="J725" s="15"/>
      <c r="K725" s="10"/>
      <c r="L725" s="10"/>
      <c r="M725" s="15"/>
      <c r="V725" s="25"/>
      <c r="X725" s="40"/>
    </row>
    <row r="726" spans="1:24" s="4" customFormat="1" ht="16" x14ac:dyDescent="0.2">
      <c r="A726" s="11"/>
      <c r="D726" s="142"/>
      <c r="G726" s="19"/>
      <c r="J726" s="15"/>
      <c r="K726" s="10"/>
      <c r="L726" s="10"/>
      <c r="M726" s="15"/>
      <c r="V726" s="25"/>
      <c r="X726" s="40"/>
    </row>
    <row r="727" spans="1:24" s="4" customFormat="1" ht="16" x14ac:dyDescent="0.2">
      <c r="A727" s="11"/>
      <c r="D727" s="142"/>
      <c r="G727" s="19"/>
      <c r="J727" s="15"/>
      <c r="K727" s="10"/>
      <c r="L727" s="10"/>
      <c r="M727" s="15"/>
      <c r="V727" s="25"/>
      <c r="X727" s="40"/>
    </row>
    <row r="728" spans="1:24" s="4" customFormat="1" ht="16" x14ac:dyDescent="0.2">
      <c r="A728" s="11"/>
      <c r="D728" s="142"/>
      <c r="G728" s="19"/>
      <c r="J728" s="15"/>
      <c r="K728" s="10"/>
      <c r="L728" s="10"/>
      <c r="M728" s="15"/>
      <c r="V728" s="25"/>
      <c r="X728" s="40"/>
    </row>
    <row r="729" spans="1:24" s="4" customFormat="1" ht="16" x14ac:dyDescent="0.2">
      <c r="A729" s="11"/>
      <c r="D729" s="142"/>
      <c r="G729" s="19"/>
      <c r="J729" s="15"/>
      <c r="K729" s="10"/>
      <c r="L729" s="10"/>
      <c r="M729" s="15"/>
      <c r="V729" s="25"/>
      <c r="X729" s="40"/>
    </row>
    <row r="730" spans="1:24" s="4" customFormat="1" ht="16" x14ac:dyDescent="0.2">
      <c r="A730" s="11"/>
      <c r="D730" s="142"/>
      <c r="G730" s="19"/>
      <c r="J730" s="15"/>
      <c r="K730" s="10"/>
      <c r="L730" s="10"/>
      <c r="M730" s="15"/>
      <c r="V730" s="25"/>
      <c r="X730" s="40"/>
    </row>
    <row r="731" spans="1:24" s="4" customFormat="1" ht="16" x14ac:dyDescent="0.2">
      <c r="A731" s="11"/>
      <c r="D731" s="142"/>
      <c r="G731" s="19"/>
      <c r="J731" s="15"/>
      <c r="K731" s="10"/>
      <c r="L731" s="10"/>
      <c r="M731" s="15"/>
      <c r="V731" s="25"/>
      <c r="X731" s="40"/>
    </row>
    <row r="732" spans="1:24" s="4" customFormat="1" ht="16" x14ac:dyDescent="0.2">
      <c r="A732" s="11"/>
      <c r="D732" s="142"/>
      <c r="G732" s="19"/>
      <c r="J732" s="15"/>
      <c r="K732" s="10"/>
      <c r="L732" s="10"/>
      <c r="M732" s="15"/>
      <c r="V732" s="25"/>
      <c r="X732" s="40"/>
    </row>
    <row r="733" spans="1:24" s="4" customFormat="1" ht="16" x14ac:dyDescent="0.2">
      <c r="A733" s="11"/>
      <c r="D733" s="142"/>
      <c r="G733" s="19"/>
      <c r="J733" s="15"/>
      <c r="K733" s="10"/>
      <c r="L733" s="10"/>
      <c r="M733" s="15"/>
      <c r="V733" s="25"/>
      <c r="X733" s="40"/>
    </row>
    <row r="734" spans="1:24" s="4" customFormat="1" ht="16" x14ac:dyDescent="0.2">
      <c r="A734" s="11"/>
      <c r="D734" s="142"/>
      <c r="G734" s="19"/>
      <c r="J734" s="15"/>
      <c r="K734" s="10"/>
      <c r="L734" s="10"/>
      <c r="M734" s="15"/>
      <c r="V734" s="25"/>
      <c r="X734" s="40"/>
    </row>
    <row r="735" spans="1:24" s="4" customFormat="1" ht="16" x14ac:dyDescent="0.2">
      <c r="A735" s="11"/>
      <c r="D735" s="142"/>
      <c r="G735" s="19"/>
      <c r="J735" s="15"/>
      <c r="K735" s="10"/>
      <c r="L735" s="10"/>
      <c r="M735" s="15"/>
      <c r="V735" s="25"/>
      <c r="X735" s="40"/>
    </row>
    <row r="736" spans="1:24" s="4" customFormat="1" ht="16" x14ac:dyDescent="0.2">
      <c r="A736" s="11"/>
      <c r="D736" s="142"/>
      <c r="G736" s="19"/>
      <c r="J736" s="15"/>
      <c r="K736" s="10"/>
      <c r="L736" s="10"/>
      <c r="M736" s="15"/>
      <c r="V736" s="25"/>
      <c r="X736" s="40"/>
    </row>
    <row r="737" spans="1:24" s="4" customFormat="1" ht="16" x14ac:dyDescent="0.2">
      <c r="A737" s="11"/>
      <c r="D737" s="142"/>
      <c r="G737" s="19"/>
      <c r="J737" s="15"/>
      <c r="K737" s="10"/>
      <c r="L737" s="10"/>
      <c r="M737" s="15"/>
      <c r="V737" s="25"/>
      <c r="X737" s="40"/>
    </row>
    <row r="738" spans="1:24" s="4" customFormat="1" ht="16" x14ac:dyDescent="0.2">
      <c r="A738" s="11"/>
      <c r="D738" s="142"/>
      <c r="G738" s="19"/>
      <c r="J738" s="15"/>
      <c r="K738" s="10"/>
      <c r="L738" s="10"/>
      <c r="M738" s="15"/>
      <c r="V738" s="25"/>
      <c r="X738" s="40"/>
    </row>
    <row r="739" spans="1:24" s="4" customFormat="1" ht="16" x14ac:dyDescent="0.2">
      <c r="A739" s="11"/>
      <c r="D739" s="142"/>
      <c r="G739" s="19"/>
      <c r="J739" s="15"/>
      <c r="K739" s="10"/>
      <c r="L739" s="10"/>
      <c r="M739" s="15"/>
      <c r="V739" s="25"/>
      <c r="X739" s="40"/>
    </row>
    <row r="740" spans="1:24" s="4" customFormat="1" ht="16" x14ac:dyDescent="0.2">
      <c r="A740" s="11"/>
      <c r="D740" s="142"/>
      <c r="G740" s="19"/>
      <c r="J740" s="15"/>
      <c r="K740" s="10"/>
      <c r="L740" s="10"/>
      <c r="M740" s="15"/>
      <c r="V740" s="25"/>
      <c r="X740" s="40"/>
    </row>
    <row r="741" spans="1:24" s="4" customFormat="1" ht="16" x14ac:dyDescent="0.2">
      <c r="A741" s="11"/>
      <c r="D741" s="142"/>
      <c r="G741" s="19"/>
      <c r="J741" s="15"/>
      <c r="K741" s="10"/>
      <c r="L741" s="10"/>
      <c r="M741" s="15"/>
      <c r="V741" s="25"/>
      <c r="X741" s="40"/>
    </row>
    <row r="742" spans="1:24" s="4" customFormat="1" ht="16" x14ac:dyDescent="0.2">
      <c r="A742" s="11"/>
      <c r="D742" s="142"/>
      <c r="G742" s="19"/>
      <c r="J742" s="15"/>
      <c r="K742" s="10"/>
      <c r="L742" s="10"/>
      <c r="M742" s="15"/>
      <c r="V742" s="25"/>
      <c r="X742" s="40"/>
    </row>
    <row r="743" spans="1:24" s="4" customFormat="1" ht="16" x14ac:dyDescent="0.2">
      <c r="A743" s="11"/>
      <c r="D743" s="142"/>
      <c r="G743" s="19"/>
      <c r="J743" s="15"/>
      <c r="K743" s="10"/>
      <c r="L743" s="10"/>
      <c r="M743" s="15"/>
      <c r="V743" s="25"/>
      <c r="X743" s="40"/>
    </row>
    <row r="744" spans="1:24" s="4" customFormat="1" ht="16" x14ac:dyDescent="0.2">
      <c r="A744" s="11"/>
      <c r="D744" s="142"/>
      <c r="G744" s="19"/>
      <c r="J744" s="15"/>
      <c r="K744" s="10"/>
      <c r="L744" s="10"/>
      <c r="M744" s="15"/>
      <c r="V744" s="25"/>
      <c r="X744" s="40"/>
    </row>
    <row r="745" spans="1:24" s="4" customFormat="1" ht="16" x14ac:dyDescent="0.2">
      <c r="A745" s="11"/>
      <c r="D745" s="142"/>
      <c r="G745" s="19"/>
      <c r="J745" s="15"/>
      <c r="K745" s="10"/>
      <c r="L745" s="10"/>
      <c r="M745" s="15"/>
      <c r="V745" s="25"/>
      <c r="X745" s="40"/>
    </row>
    <row r="746" spans="1:24" s="4" customFormat="1" ht="16" x14ac:dyDescent="0.2">
      <c r="A746" s="11"/>
      <c r="D746" s="142"/>
      <c r="G746" s="19"/>
      <c r="J746" s="15"/>
      <c r="K746" s="10"/>
      <c r="L746" s="10"/>
      <c r="M746" s="15"/>
      <c r="V746" s="25"/>
      <c r="X746" s="40"/>
    </row>
    <row r="747" spans="1:24" s="4" customFormat="1" ht="16" x14ac:dyDescent="0.2">
      <c r="A747" s="11"/>
      <c r="D747" s="142"/>
      <c r="G747" s="19"/>
      <c r="J747" s="15"/>
      <c r="K747" s="10"/>
      <c r="L747" s="10"/>
      <c r="M747" s="15"/>
      <c r="V747" s="25"/>
      <c r="X747" s="40"/>
    </row>
    <row r="748" spans="1:24" s="4" customFormat="1" ht="16" x14ac:dyDescent="0.2">
      <c r="A748" s="11"/>
      <c r="D748" s="142"/>
      <c r="G748" s="19"/>
      <c r="J748" s="15"/>
      <c r="K748" s="10"/>
      <c r="L748" s="10"/>
      <c r="M748" s="15"/>
      <c r="V748" s="25"/>
      <c r="X748" s="40"/>
    </row>
    <row r="749" spans="1:24" s="4" customFormat="1" ht="16" x14ac:dyDescent="0.2">
      <c r="A749" s="11"/>
      <c r="D749" s="142"/>
      <c r="G749" s="19"/>
      <c r="J749" s="15"/>
      <c r="K749" s="10"/>
      <c r="L749" s="10"/>
      <c r="M749" s="15"/>
      <c r="V749" s="25"/>
      <c r="X749" s="40"/>
    </row>
    <row r="750" spans="1:24" s="4" customFormat="1" ht="16" x14ac:dyDescent="0.2">
      <c r="A750" s="11"/>
      <c r="D750" s="142"/>
      <c r="G750" s="19"/>
      <c r="J750" s="15"/>
      <c r="K750" s="10"/>
      <c r="L750" s="10"/>
      <c r="M750" s="15"/>
      <c r="V750" s="25"/>
      <c r="X750" s="40"/>
    </row>
    <row r="751" spans="1:24" s="4" customFormat="1" ht="16" x14ac:dyDescent="0.2">
      <c r="A751" s="11"/>
      <c r="D751" s="142"/>
      <c r="G751" s="19"/>
      <c r="J751" s="15"/>
      <c r="K751" s="10"/>
      <c r="L751" s="10"/>
      <c r="M751" s="15"/>
      <c r="V751" s="25"/>
      <c r="X751" s="40"/>
    </row>
    <row r="752" spans="1:24" s="4" customFormat="1" ht="16" x14ac:dyDescent="0.2">
      <c r="A752" s="11"/>
      <c r="D752" s="142"/>
      <c r="G752" s="19"/>
      <c r="J752" s="15"/>
      <c r="K752" s="10"/>
      <c r="L752" s="10"/>
      <c r="M752" s="15"/>
      <c r="V752" s="25"/>
      <c r="X752" s="40"/>
    </row>
    <row r="753" spans="1:24" s="4" customFormat="1" ht="16" x14ac:dyDescent="0.2">
      <c r="A753" s="11"/>
      <c r="D753" s="142"/>
      <c r="G753" s="19"/>
      <c r="J753" s="15"/>
      <c r="K753" s="10"/>
      <c r="L753" s="10"/>
      <c r="M753" s="15"/>
      <c r="V753" s="25"/>
      <c r="X753" s="40"/>
    </row>
    <row r="754" spans="1:24" s="4" customFormat="1" ht="16" x14ac:dyDescent="0.2">
      <c r="A754" s="11"/>
      <c r="D754" s="142"/>
      <c r="G754" s="19"/>
      <c r="J754" s="15"/>
      <c r="K754" s="10"/>
      <c r="L754" s="10"/>
      <c r="M754" s="15"/>
      <c r="V754" s="25"/>
      <c r="X754" s="40"/>
    </row>
    <row r="755" spans="1:24" s="4" customFormat="1" ht="16" x14ac:dyDescent="0.2">
      <c r="A755" s="11"/>
      <c r="D755" s="142"/>
      <c r="G755" s="19"/>
      <c r="J755" s="15"/>
      <c r="K755" s="10"/>
      <c r="L755" s="10"/>
      <c r="M755" s="15"/>
      <c r="V755" s="25"/>
      <c r="X755" s="40"/>
    </row>
    <row r="756" spans="1:24" s="4" customFormat="1" ht="16" x14ac:dyDescent="0.2">
      <c r="A756" s="11"/>
      <c r="D756" s="142"/>
      <c r="G756" s="19"/>
      <c r="J756" s="15"/>
      <c r="K756" s="10"/>
      <c r="L756" s="10"/>
      <c r="M756" s="15"/>
      <c r="V756" s="25"/>
      <c r="X756" s="40"/>
    </row>
    <row r="757" spans="1:24" s="4" customFormat="1" ht="16" x14ac:dyDescent="0.2">
      <c r="A757" s="11"/>
      <c r="D757" s="142"/>
      <c r="G757" s="19"/>
      <c r="J757" s="15"/>
      <c r="K757" s="10"/>
      <c r="L757" s="10"/>
      <c r="M757" s="15"/>
      <c r="V757" s="25"/>
      <c r="X757" s="40"/>
    </row>
    <row r="758" spans="1:24" s="4" customFormat="1" ht="16" x14ac:dyDescent="0.2">
      <c r="A758" s="11"/>
      <c r="D758" s="142"/>
      <c r="G758" s="19"/>
      <c r="J758" s="15"/>
      <c r="K758" s="10"/>
      <c r="L758" s="10"/>
      <c r="M758" s="15"/>
      <c r="V758" s="25"/>
      <c r="X758" s="40"/>
    </row>
    <row r="759" spans="1:24" s="4" customFormat="1" ht="16" x14ac:dyDescent="0.2">
      <c r="A759" s="11"/>
      <c r="D759" s="142"/>
      <c r="G759" s="19"/>
      <c r="J759" s="15"/>
      <c r="K759" s="10"/>
      <c r="L759" s="10"/>
      <c r="M759" s="15"/>
      <c r="V759" s="25"/>
      <c r="X759" s="40"/>
    </row>
    <row r="760" spans="1:24" s="4" customFormat="1" ht="16" x14ac:dyDescent="0.2">
      <c r="A760" s="11"/>
      <c r="D760" s="142"/>
      <c r="G760" s="19"/>
      <c r="J760" s="15"/>
      <c r="K760" s="10"/>
      <c r="L760" s="10"/>
      <c r="M760" s="15"/>
      <c r="V760" s="25"/>
      <c r="X760" s="40"/>
    </row>
    <row r="761" spans="1:24" s="4" customFormat="1" ht="16" x14ac:dyDescent="0.2">
      <c r="A761" s="11"/>
      <c r="D761" s="142"/>
      <c r="G761" s="19"/>
      <c r="J761" s="15"/>
      <c r="K761" s="10"/>
      <c r="L761" s="10"/>
      <c r="M761" s="15"/>
      <c r="V761" s="25"/>
      <c r="X761" s="40"/>
    </row>
    <row r="762" spans="1:24" s="4" customFormat="1" ht="16" x14ac:dyDescent="0.2">
      <c r="A762" s="11"/>
      <c r="D762" s="142"/>
      <c r="G762" s="19"/>
      <c r="J762" s="15"/>
      <c r="K762" s="10"/>
      <c r="L762" s="10"/>
      <c r="M762" s="15"/>
      <c r="V762" s="25"/>
      <c r="X762" s="40"/>
    </row>
    <row r="763" spans="1:24" s="4" customFormat="1" ht="16" x14ac:dyDescent="0.2">
      <c r="A763" s="11"/>
      <c r="D763" s="142"/>
      <c r="G763" s="19"/>
      <c r="J763" s="15"/>
      <c r="K763" s="10"/>
      <c r="L763" s="10"/>
      <c r="M763" s="15"/>
      <c r="V763" s="25"/>
      <c r="X763" s="40"/>
    </row>
    <row r="764" spans="1:24" s="4" customFormat="1" ht="16" x14ac:dyDescent="0.2">
      <c r="A764" s="11"/>
      <c r="D764" s="142"/>
      <c r="G764" s="19"/>
      <c r="J764" s="15"/>
      <c r="K764" s="10"/>
      <c r="L764" s="10"/>
      <c r="M764" s="15"/>
      <c r="V764" s="25"/>
      <c r="X764" s="40"/>
    </row>
    <row r="765" spans="1:24" s="4" customFormat="1" ht="16" x14ac:dyDescent="0.2">
      <c r="A765" s="11"/>
      <c r="D765" s="142"/>
      <c r="G765" s="19"/>
      <c r="J765" s="15"/>
      <c r="K765" s="10"/>
      <c r="L765" s="10"/>
      <c r="M765" s="15"/>
      <c r="V765" s="25"/>
      <c r="X765" s="40"/>
    </row>
    <row r="766" spans="1:24" s="4" customFormat="1" ht="16" x14ac:dyDescent="0.2">
      <c r="A766" s="11"/>
      <c r="D766" s="142"/>
      <c r="G766" s="19"/>
      <c r="J766" s="15"/>
      <c r="K766" s="10"/>
      <c r="L766" s="10"/>
      <c r="M766" s="15"/>
      <c r="V766" s="25"/>
      <c r="X766" s="40"/>
    </row>
    <row r="767" spans="1:24" s="4" customFormat="1" ht="16" x14ac:dyDescent="0.2">
      <c r="A767" s="11"/>
      <c r="D767" s="142"/>
      <c r="G767" s="19"/>
      <c r="J767" s="15"/>
      <c r="K767" s="10"/>
      <c r="L767" s="10"/>
      <c r="M767" s="15"/>
      <c r="V767" s="25"/>
      <c r="X767" s="40"/>
    </row>
    <row r="768" spans="1:24" s="4" customFormat="1" ht="16" x14ac:dyDescent="0.2">
      <c r="A768" s="11"/>
      <c r="D768" s="142"/>
      <c r="G768" s="19"/>
      <c r="J768" s="15"/>
      <c r="K768" s="10"/>
      <c r="L768" s="10"/>
      <c r="M768" s="15"/>
      <c r="V768" s="25"/>
      <c r="X768" s="40"/>
    </row>
    <row r="769" spans="1:24" s="4" customFormat="1" ht="16" x14ac:dyDescent="0.2">
      <c r="A769" s="11"/>
      <c r="D769" s="142"/>
      <c r="G769" s="19"/>
      <c r="J769" s="15"/>
      <c r="K769" s="10"/>
      <c r="L769" s="10"/>
      <c r="M769" s="15"/>
      <c r="V769" s="25"/>
      <c r="X769" s="40"/>
    </row>
    <row r="770" spans="1:24" s="4" customFormat="1" ht="16" x14ac:dyDescent="0.2">
      <c r="A770" s="11"/>
      <c r="D770" s="142"/>
      <c r="G770" s="19"/>
      <c r="J770" s="15"/>
      <c r="K770" s="10"/>
      <c r="L770" s="10"/>
      <c r="M770" s="15"/>
      <c r="V770" s="25"/>
      <c r="X770" s="40"/>
    </row>
    <row r="771" spans="1:24" s="4" customFormat="1" ht="16" x14ac:dyDescent="0.2">
      <c r="A771" s="11"/>
      <c r="D771" s="142"/>
      <c r="G771" s="19"/>
      <c r="J771" s="15"/>
      <c r="K771" s="10"/>
      <c r="L771" s="10"/>
      <c r="M771" s="15"/>
      <c r="V771" s="25"/>
      <c r="X771" s="40"/>
    </row>
    <row r="772" spans="1:24" s="4" customFormat="1" ht="16" x14ac:dyDescent="0.2">
      <c r="A772" s="11"/>
      <c r="D772" s="142"/>
      <c r="G772" s="19"/>
      <c r="J772" s="15"/>
      <c r="K772" s="10"/>
      <c r="L772" s="10"/>
      <c r="M772" s="15"/>
      <c r="V772" s="25"/>
      <c r="X772" s="40"/>
    </row>
    <row r="773" spans="1:24" s="4" customFormat="1" ht="16" x14ac:dyDescent="0.2">
      <c r="A773" s="11"/>
      <c r="D773" s="142"/>
      <c r="G773" s="19"/>
      <c r="J773" s="15"/>
      <c r="K773" s="10"/>
      <c r="L773" s="10"/>
      <c r="M773" s="15"/>
      <c r="V773" s="25"/>
      <c r="X773" s="40"/>
    </row>
    <row r="774" spans="1:24" s="4" customFormat="1" ht="16" x14ac:dyDescent="0.2">
      <c r="A774" s="11"/>
      <c r="D774" s="142"/>
      <c r="G774" s="19"/>
      <c r="J774" s="15"/>
      <c r="K774" s="10"/>
      <c r="L774" s="10"/>
      <c r="M774" s="15"/>
      <c r="V774" s="25"/>
      <c r="X774" s="40"/>
    </row>
    <row r="775" spans="1:24" s="4" customFormat="1" ht="16" x14ac:dyDescent="0.2">
      <c r="A775" s="11"/>
      <c r="D775" s="142"/>
      <c r="G775" s="19"/>
      <c r="J775" s="15"/>
      <c r="K775" s="10"/>
      <c r="L775" s="10"/>
      <c r="M775" s="15"/>
      <c r="V775" s="25"/>
      <c r="X775" s="40"/>
    </row>
    <row r="776" spans="1:24" s="4" customFormat="1" ht="16" x14ac:dyDescent="0.2">
      <c r="A776" s="11"/>
      <c r="D776" s="142"/>
      <c r="G776" s="19"/>
      <c r="J776" s="15"/>
      <c r="K776" s="10"/>
      <c r="L776" s="10"/>
      <c r="M776" s="15"/>
      <c r="V776" s="25"/>
      <c r="X776" s="40"/>
    </row>
    <row r="777" spans="1:24" s="4" customFormat="1" ht="16" x14ac:dyDescent="0.2">
      <c r="A777" s="11"/>
      <c r="D777" s="142"/>
      <c r="G777" s="19"/>
      <c r="J777" s="15"/>
      <c r="K777" s="10"/>
      <c r="L777" s="10"/>
      <c r="M777" s="15"/>
      <c r="V777" s="25"/>
      <c r="X777" s="40"/>
    </row>
    <row r="778" spans="1:24" s="4" customFormat="1" ht="16" x14ac:dyDescent="0.2">
      <c r="A778" s="11"/>
      <c r="D778" s="142"/>
      <c r="G778" s="19"/>
      <c r="J778" s="15"/>
      <c r="K778" s="10"/>
      <c r="L778" s="10"/>
      <c r="M778" s="15"/>
      <c r="V778" s="25"/>
      <c r="X778" s="40"/>
    </row>
    <row r="779" spans="1:24" s="4" customFormat="1" ht="16" x14ac:dyDescent="0.2">
      <c r="A779" s="11"/>
      <c r="D779" s="142"/>
      <c r="G779" s="19"/>
      <c r="J779" s="15"/>
      <c r="K779" s="10"/>
      <c r="L779" s="10"/>
      <c r="M779" s="15"/>
      <c r="V779" s="25"/>
      <c r="X779" s="40"/>
    </row>
    <row r="780" spans="1:24" s="4" customFormat="1" ht="16" x14ac:dyDescent="0.2">
      <c r="A780" s="11"/>
      <c r="D780" s="142"/>
      <c r="G780" s="19"/>
      <c r="J780" s="15"/>
      <c r="K780" s="10"/>
      <c r="L780" s="10"/>
      <c r="M780" s="15"/>
      <c r="V780" s="25"/>
      <c r="X780" s="40"/>
    </row>
    <row r="781" spans="1:24" s="4" customFormat="1" ht="16" x14ac:dyDescent="0.2">
      <c r="A781" s="11"/>
      <c r="D781" s="142"/>
      <c r="G781" s="19"/>
      <c r="J781" s="15"/>
      <c r="K781" s="10"/>
      <c r="L781" s="10"/>
      <c r="M781" s="15"/>
      <c r="V781" s="25"/>
      <c r="X781" s="40"/>
    </row>
    <row r="782" spans="1:24" s="4" customFormat="1" ht="16" x14ac:dyDescent="0.2">
      <c r="A782" s="11"/>
      <c r="D782" s="142"/>
      <c r="G782" s="19"/>
      <c r="J782" s="15"/>
      <c r="K782" s="10"/>
      <c r="L782" s="10"/>
      <c r="M782" s="15"/>
      <c r="V782" s="25"/>
      <c r="X782" s="40"/>
    </row>
    <row r="783" spans="1:24" s="4" customFormat="1" ht="16" x14ac:dyDescent="0.2">
      <c r="A783" s="11"/>
      <c r="D783" s="142"/>
      <c r="G783" s="19"/>
      <c r="J783" s="15"/>
      <c r="K783" s="10"/>
      <c r="L783" s="10"/>
      <c r="M783" s="15"/>
      <c r="V783" s="25"/>
      <c r="X783" s="40"/>
    </row>
    <row r="784" spans="1:24" s="4" customFormat="1" ht="16" x14ac:dyDescent="0.2">
      <c r="A784" s="11"/>
      <c r="D784" s="142"/>
      <c r="G784" s="19"/>
      <c r="J784" s="15"/>
      <c r="K784" s="10"/>
      <c r="L784" s="10"/>
      <c r="M784" s="15"/>
      <c r="V784" s="25"/>
      <c r="X784" s="40"/>
    </row>
    <row r="785" spans="1:24" s="4" customFormat="1" ht="16" x14ac:dyDescent="0.2">
      <c r="A785" s="11"/>
      <c r="D785" s="142"/>
      <c r="G785" s="19"/>
      <c r="J785" s="15"/>
      <c r="K785" s="10"/>
      <c r="L785" s="10"/>
      <c r="M785" s="15"/>
      <c r="V785" s="25"/>
      <c r="X785" s="40"/>
    </row>
    <row r="786" spans="1:24" s="4" customFormat="1" ht="16" x14ac:dyDescent="0.2">
      <c r="A786" s="11"/>
      <c r="D786" s="142"/>
      <c r="G786" s="19"/>
      <c r="J786" s="15"/>
      <c r="K786" s="10"/>
      <c r="L786" s="10"/>
      <c r="M786" s="15"/>
      <c r="V786" s="25"/>
      <c r="X786" s="40"/>
    </row>
    <row r="787" spans="1:24" s="4" customFormat="1" ht="16" x14ac:dyDescent="0.2">
      <c r="A787" s="11"/>
      <c r="D787" s="142"/>
      <c r="G787" s="19"/>
      <c r="J787" s="15"/>
      <c r="K787" s="10"/>
      <c r="L787" s="10"/>
      <c r="M787" s="15"/>
      <c r="V787" s="25"/>
      <c r="X787" s="40"/>
    </row>
    <row r="788" spans="1:24" s="4" customFormat="1" ht="16" x14ac:dyDescent="0.2">
      <c r="A788" s="11"/>
      <c r="D788" s="142"/>
      <c r="G788" s="19"/>
      <c r="J788" s="15"/>
      <c r="K788" s="10"/>
      <c r="L788" s="10"/>
      <c r="M788" s="15"/>
      <c r="V788" s="25"/>
      <c r="X788" s="40"/>
    </row>
    <row r="789" spans="1:24" s="4" customFormat="1" ht="16" x14ac:dyDescent="0.2">
      <c r="A789" s="11"/>
      <c r="D789" s="142"/>
      <c r="G789" s="19"/>
      <c r="J789" s="15"/>
      <c r="K789" s="10"/>
      <c r="L789" s="10"/>
      <c r="M789" s="15"/>
      <c r="V789" s="25"/>
      <c r="X789" s="40"/>
    </row>
    <row r="790" spans="1:24" s="4" customFormat="1" ht="16" x14ac:dyDescent="0.2">
      <c r="A790" s="11"/>
      <c r="D790" s="142"/>
      <c r="G790" s="19"/>
      <c r="J790" s="15"/>
      <c r="K790" s="10"/>
      <c r="L790" s="10"/>
      <c r="M790" s="15"/>
      <c r="V790" s="25"/>
      <c r="X790" s="40"/>
    </row>
    <row r="791" spans="1:24" s="4" customFormat="1" ht="16" x14ac:dyDescent="0.2">
      <c r="A791" s="11"/>
      <c r="D791" s="142"/>
      <c r="G791" s="19"/>
      <c r="J791" s="15"/>
      <c r="K791" s="10"/>
      <c r="L791" s="10"/>
      <c r="M791" s="15"/>
      <c r="V791" s="25"/>
      <c r="X791" s="40"/>
    </row>
    <row r="792" spans="1:24" s="4" customFormat="1" ht="16" x14ac:dyDescent="0.2">
      <c r="A792" s="11"/>
      <c r="D792" s="142"/>
      <c r="G792" s="19"/>
      <c r="J792" s="15"/>
      <c r="K792" s="10"/>
      <c r="L792" s="10"/>
      <c r="M792" s="15"/>
      <c r="V792" s="25"/>
      <c r="X792" s="40"/>
    </row>
    <row r="793" spans="1:24" s="4" customFormat="1" ht="16" x14ac:dyDescent="0.2">
      <c r="A793" s="11"/>
      <c r="D793" s="142"/>
      <c r="G793" s="19"/>
      <c r="J793" s="15"/>
      <c r="K793" s="10"/>
      <c r="L793" s="10"/>
      <c r="M793" s="15"/>
      <c r="V793" s="25"/>
      <c r="X793" s="40"/>
    </row>
    <row r="794" spans="1:24" s="4" customFormat="1" ht="16" x14ac:dyDescent="0.2">
      <c r="A794" s="11"/>
      <c r="D794" s="142"/>
      <c r="G794" s="19"/>
      <c r="J794" s="15"/>
      <c r="K794" s="10"/>
      <c r="L794" s="10"/>
      <c r="M794" s="15"/>
      <c r="V794" s="25"/>
      <c r="X794" s="40"/>
    </row>
    <row r="795" spans="1:24" s="4" customFormat="1" ht="16" x14ac:dyDescent="0.2">
      <c r="A795" s="11"/>
      <c r="D795" s="142"/>
      <c r="G795" s="19"/>
      <c r="J795" s="15"/>
      <c r="K795" s="10"/>
      <c r="L795" s="10"/>
      <c r="M795" s="15"/>
      <c r="V795" s="25"/>
      <c r="X795" s="40"/>
    </row>
    <row r="796" spans="1:24" s="4" customFormat="1" ht="16" x14ac:dyDescent="0.2">
      <c r="A796" s="11"/>
      <c r="D796" s="142"/>
      <c r="G796" s="19"/>
      <c r="J796" s="15"/>
      <c r="K796" s="10"/>
      <c r="L796" s="10"/>
      <c r="M796" s="15"/>
      <c r="V796" s="25"/>
      <c r="X796" s="40"/>
    </row>
    <row r="797" spans="1:24" s="4" customFormat="1" ht="16" x14ac:dyDescent="0.2">
      <c r="A797" s="11"/>
      <c r="D797" s="142"/>
      <c r="G797" s="19"/>
      <c r="J797" s="15"/>
      <c r="K797" s="10"/>
      <c r="L797" s="10"/>
      <c r="M797" s="15"/>
      <c r="V797" s="25"/>
      <c r="X797" s="40"/>
    </row>
    <row r="798" spans="1:24" s="4" customFormat="1" ht="16" x14ac:dyDescent="0.2">
      <c r="A798" s="11"/>
      <c r="D798" s="142"/>
      <c r="G798" s="19"/>
      <c r="J798" s="15"/>
      <c r="K798" s="10"/>
      <c r="L798" s="10"/>
      <c r="M798" s="15"/>
      <c r="V798" s="25"/>
      <c r="X798" s="40"/>
    </row>
    <row r="799" spans="1:24" s="4" customFormat="1" ht="16" x14ac:dyDescent="0.2">
      <c r="A799" s="11"/>
      <c r="D799" s="142"/>
      <c r="G799" s="19"/>
      <c r="J799" s="15"/>
      <c r="K799" s="10"/>
      <c r="L799" s="10"/>
      <c r="M799" s="15"/>
      <c r="V799" s="25"/>
      <c r="X799" s="40"/>
    </row>
    <row r="800" spans="1:24" s="4" customFormat="1" ht="16" x14ac:dyDescent="0.2">
      <c r="A800" s="11"/>
      <c r="D800" s="142"/>
      <c r="G800" s="19"/>
      <c r="J800" s="15"/>
      <c r="K800" s="10"/>
      <c r="L800" s="10"/>
      <c r="M800" s="15"/>
      <c r="V800" s="25"/>
      <c r="X800" s="40"/>
    </row>
    <row r="801" spans="1:24" s="4" customFormat="1" ht="16" x14ac:dyDescent="0.2">
      <c r="A801" s="11"/>
      <c r="D801" s="142"/>
      <c r="G801" s="19"/>
      <c r="J801" s="15"/>
      <c r="K801" s="10"/>
      <c r="L801" s="10"/>
      <c r="M801" s="15"/>
      <c r="V801" s="25"/>
      <c r="X801" s="40"/>
    </row>
    <row r="802" spans="1:24" s="4" customFormat="1" ht="16" x14ac:dyDescent="0.2">
      <c r="A802" s="11"/>
      <c r="D802" s="142"/>
      <c r="G802" s="19"/>
      <c r="J802" s="15"/>
      <c r="K802" s="10"/>
      <c r="L802" s="10"/>
      <c r="M802" s="15"/>
      <c r="V802" s="25"/>
      <c r="X802" s="40"/>
    </row>
    <row r="803" spans="1:24" s="4" customFormat="1" ht="16" x14ac:dyDescent="0.2">
      <c r="A803" s="11"/>
      <c r="D803" s="142"/>
      <c r="G803" s="19"/>
      <c r="J803" s="15"/>
      <c r="K803" s="10"/>
      <c r="L803" s="10"/>
      <c r="M803" s="15"/>
      <c r="V803" s="25"/>
      <c r="X803" s="40"/>
    </row>
    <row r="804" spans="1:24" s="4" customFormat="1" ht="16" x14ac:dyDescent="0.2">
      <c r="A804" s="11"/>
      <c r="D804" s="142"/>
      <c r="G804" s="19"/>
      <c r="J804" s="15"/>
      <c r="K804" s="10"/>
      <c r="L804" s="10"/>
      <c r="M804" s="15"/>
      <c r="V804" s="25"/>
      <c r="X804" s="40"/>
    </row>
    <row r="805" spans="1:24" s="4" customFormat="1" ht="16" x14ac:dyDescent="0.2">
      <c r="A805" s="11"/>
      <c r="D805" s="142"/>
      <c r="G805" s="19"/>
      <c r="J805" s="15"/>
      <c r="K805" s="10"/>
      <c r="L805" s="10"/>
      <c r="M805" s="15"/>
      <c r="V805" s="25"/>
      <c r="X805" s="40"/>
    </row>
    <row r="806" spans="1:24" s="4" customFormat="1" ht="16" x14ac:dyDescent="0.2">
      <c r="A806" s="11"/>
      <c r="D806" s="142"/>
      <c r="G806" s="19"/>
      <c r="J806" s="15"/>
      <c r="K806" s="10"/>
      <c r="L806" s="10"/>
      <c r="M806" s="15"/>
      <c r="V806" s="25"/>
      <c r="X806" s="40"/>
    </row>
    <row r="807" spans="1:24" s="4" customFormat="1" ht="16" x14ac:dyDescent="0.2">
      <c r="A807" s="11"/>
      <c r="D807" s="142"/>
      <c r="G807" s="19"/>
      <c r="J807" s="15"/>
      <c r="K807" s="10"/>
      <c r="L807" s="10"/>
      <c r="M807" s="15"/>
      <c r="V807" s="25"/>
      <c r="X807" s="40"/>
    </row>
    <row r="808" spans="1:24" s="4" customFormat="1" ht="16" x14ac:dyDescent="0.2">
      <c r="A808" s="11"/>
      <c r="D808" s="142"/>
      <c r="G808" s="19"/>
      <c r="J808" s="15"/>
      <c r="K808" s="10"/>
      <c r="L808" s="10"/>
      <c r="M808" s="15"/>
      <c r="V808" s="25"/>
      <c r="X808" s="40"/>
    </row>
    <row r="809" spans="1:24" s="4" customFormat="1" ht="16" x14ac:dyDescent="0.2">
      <c r="A809" s="11"/>
      <c r="D809" s="142"/>
      <c r="G809" s="19"/>
      <c r="J809" s="15"/>
      <c r="K809" s="10"/>
      <c r="L809" s="10"/>
      <c r="M809" s="15"/>
      <c r="V809" s="25"/>
      <c r="X809" s="40"/>
    </row>
    <row r="810" spans="1:24" s="4" customFormat="1" ht="16" x14ac:dyDescent="0.2">
      <c r="A810" s="11"/>
      <c r="D810" s="142"/>
      <c r="G810" s="19"/>
      <c r="J810" s="15"/>
      <c r="K810" s="10"/>
      <c r="L810" s="10"/>
      <c r="M810" s="15"/>
      <c r="V810" s="25"/>
      <c r="X810" s="40"/>
    </row>
    <row r="811" spans="1:24" s="4" customFormat="1" ht="16" x14ac:dyDescent="0.2">
      <c r="A811" s="11"/>
      <c r="D811" s="142"/>
      <c r="G811" s="19"/>
      <c r="J811" s="15"/>
      <c r="K811" s="10"/>
      <c r="L811" s="10"/>
      <c r="M811" s="15"/>
      <c r="V811" s="25"/>
      <c r="X811" s="40"/>
    </row>
    <row r="812" spans="1:24" s="4" customFormat="1" ht="16" x14ac:dyDescent="0.2">
      <c r="A812" s="11"/>
      <c r="D812" s="142"/>
      <c r="G812" s="19"/>
      <c r="J812" s="15"/>
      <c r="K812" s="10"/>
      <c r="L812" s="10"/>
      <c r="M812" s="15"/>
      <c r="V812" s="25"/>
      <c r="X812" s="40"/>
    </row>
    <row r="813" spans="1:24" s="4" customFormat="1" ht="16" x14ac:dyDescent="0.2">
      <c r="A813" s="11"/>
      <c r="D813" s="142"/>
      <c r="G813" s="19"/>
      <c r="J813" s="15"/>
      <c r="K813" s="10"/>
      <c r="L813" s="10"/>
      <c r="M813" s="15"/>
      <c r="V813" s="25"/>
      <c r="X813" s="40"/>
    </row>
    <row r="814" spans="1:24" s="4" customFormat="1" ht="16" x14ac:dyDescent="0.2">
      <c r="A814" s="11"/>
      <c r="D814" s="142"/>
      <c r="G814" s="19"/>
      <c r="J814" s="15"/>
      <c r="K814" s="10"/>
      <c r="L814" s="10"/>
      <c r="M814" s="15"/>
      <c r="V814" s="25"/>
      <c r="X814" s="40"/>
    </row>
    <row r="815" spans="1:24" s="4" customFormat="1" ht="16" x14ac:dyDescent="0.2">
      <c r="A815" s="11"/>
      <c r="D815" s="142"/>
      <c r="G815" s="19"/>
      <c r="J815" s="15"/>
      <c r="K815" s="10"/>
      <c r="L815" s="10"/>
      <c r="M815" s="15"/>
      <c r="V815" s="25"/>
      <c r="X815" s="40"/>
    </row>
    <row r="816" spans="1:24" s="4" customFormat="1" ht="16" x14ac:dyDescent="0.2">
      <c r="A816" s="11"/>
      <c r="D816" s="142"/>
      <c r="G816" s="19"/>
      <c r="J816" s="15"/>
      <c r="K816" s="10"/>
      <c r="L816" s="10"/>
      <c r="M816" s="15"/>
      <c r="V816" s="25"/>
      <c r="X816" s="40"/>
    </row>
    <row r="817" spans="1:24" s="4" customFormat="1" ht="16" x14ac:dyDescent="0.2">
      <c r="A817" s="11"/>
      <c r="D817" s="142"/>
      <c r="G817" s="19"/>
      <c r="J817" s="15"/>
      <c r="K817" s="10"/>
      <c r="L817" s="10"/>
      <c r="M817" s="15"/>
      <c r="V817" s="25"/>
      <c r="X817" s="40"/>
    </row>
    <row r="818" spans="1:24" s="4" customFormat="1" ht="16" x14ac:dyDescent="0.2">
      <c r="A818" s="11"/>
      <c r="D818" s="142"/>
      <c r="G818" s="19"/>
      <c r="J818" s="15"/>
      <c r="K818" s="10"/>
      <c r="L818" s="10"/>
      <c r="M818" s="15"/>
      <c r="V818" s="25"/>
      <c r="X818" s="40"/>
    </row>
    <row r="819" spans="1:24" s="4" customFormat="1" ht="16" x14ac:dyDescent="0.2">
      <c r="A819" s="11"/>
      <c r="D819" s="142"/>
      <c r="G819" s="19"/>
      <c r="J819" s="15"/>
      <c r="K819" s="10"/>
      <c r="L819" s="10"/>
      <c r="M819" s="15"/>
      <c r="V819" s="25"/>
      <c r="X819" s="40"/>
    </row>
    <row r="820" spans="1:24" s="4" customFormat="1" ht="16" x14ac:dyDescent="0.2">
      <c r="A820" s="11"/>
      <c r="D820" s="142"/>
      <c r="G820" s="19"/>
      <c r="J820" s="15"/>
      <c r="K820" s="10"/>
      <c r="L820" s="10"/>
      <c r="M820" s="15"/>
      <c r="V820" s="25"/>
      <c r="X820" s="40"/>
    </row>
    <row r="821" spans="1:24" s="4" customFormat="1" ht="16" x14ac:dyDescent="0.2">
      <c r="A821" s="11"/>
      <c r="D821" s="142"/>
      <c r="G821" s="19"/>
      <c r="J821" s="15"/>
      <c r="K821" s="10"/>
      <c r="L821" s="10"/>
      <c r="M821" s="15"/>
      <c r="V821" s="25"/>
      <c r="X821" s="40"/>
    </row>
    <row r="822" spans="1:24" s="4" customFormat="1" ht="16" x14ac:dyDescent="0.2">
      <c r="A822" s="11"/>
      <c r="D822" s="142"/>
      <c r="G822" s="19"/>
      <c r="J822" s="15"/>
      <c r="K822" s="10"/>
      <c r="L822" s="10"/>
      <c r="M822" s="15"/>
      <c r="V822" s="25"/>
      <c r="X822" s="40"/>
    </row>
    <row r="823" spans="1:24" s="4" customFormat="1" ht="16" x14ac:dyDescent="0.2">
      <c r="A823" s="11"/>
      <c r="D823" s="142"/>
      <c r="G823" s="19"/>
      <c r="J823" s="15"/>
      <c r="K823" s="10"/>
      <c r="L823" s="10"/>
      <c r="M823" s="15"/>
      <c r="V823" s="25"/>
      <c r="X823" s="40"/>
    </row>
    <row r="824" spans="1:24" s="4" customFormat="1" ht="16" x14ac:dyDescent="0.2">
      <c r="A824" s="11"/>
      <c r="D824" s="142"/>
      <c r="G824" s="19"/>
      <c r="J824" s="15"/>
      <c r="K824" s="10"/>
      <c r="L824" s="10"/>
      <c r="M824" s="15"/>
      <c r="V824" s="25"/>
      <c r="X824" s="40"/>
    </row>
    <row r="825" spans="1:24" s="4" customFormat="1" ht="16" x14ac:dyDescent="0.2">
      <c r="A825" s="11"/>
      <c r="D825" s="142"/>
      <c r="G825" s="19"/>
      <c r="J825" s="15"/>
      <c r="K825" s="10"/>
      <c r="L825" s="10"/>
      <c r="M825" s="15"/>
      <c r="V825" s="25"/>
      <c r="X825" s="40"/>
    </row>
    <row r="826" spans="1:24" s="4" customFormat="1" ht="16" x14ac:dyDescent="0.2">
      <c r="A826" s="11"/>
      <c r="D826" s="142"/>
      <c r="G826" s="19"/>
      <c r="J826" s="15"/>
      <c r="K826" s="10"/>
      <c r="L826" s="10"/>
      <c r="M826" s="15"/>
      <c r="V826" s="25"/>
      <c r="X826" s="40"/>
    </row>
    <row r="827" spans="1:24" s="4" customFormat="1" ht="16" x14ac:dyDescent="0.2">
      <c r="A827" s="11"/>
      <c r="D827" s="142"/>
      <c r="G827" s="19"/>
      <c r="J827" s="15"/>
      <c r="K827" s="10"/>
      <c r="L827" s="10"/>
      <c r="M827" s="15"/>
      <c r="V827" s="25"/>
      <c r="X827" s="40"/>
    </row>
    <row r="828" spans="1:24" s="4" customFormat="1" ht="16" x14ac:dyDescent="0.2">
      <c r="A828" s="11"/>
      <c r="D828" s="142"/>
      <c r="G828" s="19"/>
      <c r="J828" s="15"/>
      <c r="K828" s="10"/>
      <c r="L828" s="10"/>
      <c r="M828" s="15"/>
      <c r="V828" s="25"/>
      <c r="X828" s="40"/>
    </row>
    <row r="829" spans="1:24" s="4" customFormat="1" ht="16" x14ac:dyDescent="0.2">
      <c r="A829" s="11"/>
      <c r="D829" s="142"/>
      <c r="G829" s="19"/>
      <c r="J829" s="15"/>
      <c r="K829" s="10"/>
      <c r="L829" s="10"/>
      <c r="M829" s="15"/>
      <c r="V829" s="25"/>
      <c r="X829" s="40"/>
    </row>
    <row r="830" spans="1:24" s="4" customFormat="1" ht="16" x14ac:dyDescent="0.2">
      <c r="A830" s="11"/>
      <c r="D830" s="142"/>
      <c r="G830" s="19"/>
      <c r="J830" s="15"/>
      <c r="K830" s="10"/>
      <c r="L830" s="10"/>
      <c r="M830" s="15"/>
      <c r="V830" s="25"/>
      <c r="X830" s="40"/>
    </row>
    <row r="831" spans="1:24" s="4" customFormat="1" ht="16" x14ac:dyDescent="0.2">
      <c r="A831" s="11"/>
      <c r="D831" s="142"/>
      <c r="G831" s="19"/>
      <c r="J831" s="15"/>
      <c r="K831" s="10"/>
      <c r="L831" s="10"/>
      <c r="M831" s="15"/>
      <c r="V831" s="25"/>
      <c r="X831" s="40"/>
    </row>
    <row r="832" spans="1:24" s="4" customFormat="1" ht="16" x14ac:dyDescent="0.2">
      <c r="A832" s="11"/>
      <c r="D832" s="142"/>
      <c r="G832" s="19"/>
      <c r="J832" s="15"/>
      <c r="K832" s="10"/>
      <c r="L832" s="10"/>
      <c r="M832" s="15"/>
      <c r="V832" s="25"/>
      <c r="X832" s="40"/>
    </row>
    <row r="833" spans="1:24" s="4" customFormat="1" ht="16" x14ac:dyDescent="0.2">
      <c r="A833" s="11"/>
      <c r="D833" s="142"/>
      <c r="G833" s="19"/>
      <c r="J833" s="15"/>
      <c r="K833" s="10"/>
      <c r="L833" s="10"/>
      <c r="M833" s="15"/>
      <c r="V833" s="25"/>
      <c r="X833" s="40"/>
    </row>
    <row r="834" spans="1:24" s="4" customFormat="1" ht="16" x14ac:dyDescent="0.2">
      <c r="A834" s="11"/>
      <c r="D834" s="142"/>
      <c r="G834" s="19"/>
      <c r="J834" s="15"/>
      <c r="K834" s="10"/>
      <c r="L834" s="10"/>
      <c r="M834" s="15"/>
      <c r="V834" s="25"/>
      <c r="X834" s="40"/>
    </row>
    <row r="835" spans="1:24" s="4" customFormat="1" ht="16" x14ac:dyDescent="0.2">
      <c r="A835" s="11"/>
      <c r="D835" s="142"/>
      <c r="G835" s="19"/>
      <c r="J835" s="15"/>
      <c r="K835" s="10"/>
      <c r="L835" s="10"/>
      <c r="M835" s="15"/>
      <c r="V835" s="25"/>
      <c r="X835" s="40"/>
    </row>
    <row r="836" spans="1:24" s="4" customFormat="1" ht="16" x14ac:dyDescent="0.2">
      <c r="A836" s="11"/>
      <c r="D836" s="142"/>
      <c r="G836" s="19"/>
      <c r="J836" s="15"/>
      <c r="K836" s="10"/>
      <c r="L836" s="10"/>
      <c r="M836" s="15"/>
      <c r="V836" s="25"/>
      <c r="X836" s="40"/>
    </row>
    <row r="837" spans="1:24" s="4" customFormat="1" ht="16" x14ac:dyDescent="0.2">
      <c r="A837" s="11"/>
      <c r="D837" s="142"/>
      <c r="G837" s="19"/>
      <c r="J837" s="15"/>
      <c r="K837" s="10"/>
      <c r="L837" s="10"/>
      <c r="M837" s="15"/>
      <c r="V837" s="25"/>
      <c r="X837" s="40"/>
    </row>
    <row r="838" spans="1:24" s="4" customFormat="1" ht="16" x14ac:dyDescent="0.2">
      <c r="A838" s="11"/>
      <c r="D838" s="142"/>
      <c r="G838" s="19"/>
      <c r="J838" s="15"/>
      <c r="K838" s="10"/>
      <c r="L838" s="10"/>
      <c r="M838" s="15"/>
      <c r="V838" s="25"/>
      <c r="X838" s="40"/>
    </row>
    <row r="839" spans="1:24" s="4" customFormat="1" ht="16" x14ac:dyDescent="0.2">
      <c r="A839" s="11"/>
      <c r="D839" s="142"/>
      <c r="G839" s="19"/>
      <c r="J839" s="15"/>
      <c r="K839" s="10"/>
      <c r="L839" s="10"/>
      <c r="M839" s="15"/>
      <c r="V839" s="25"/>
      <c r="X839" s="40"/>
    </row>
    <row r="840" spans="1:24" s="4" customFormat="1" ht="16" x14ac:dyDescent="0.2">
      <c r="A840" s="11"/>
      <c r="D840" s="142"/>
      <c r="G840" s="19"/>
      <c r="J840" s="15"/>
      <c r="K840" s="10"/>
      <c r="L840" s="10"/>
      <c r="M840" s="15"/>
      <c r="V840" s="25"/>
      <c r="X840" s="40"/>
    </row>
    <row r="841" spans="1:24" s="4" customFormat="1" ht="16" x14ac:dyDescent="0.2">
      <c r="A841" s="11"/>
      <c r="D841" s="142"/>
      <c r="G841" s="19"/>
      <c r="J841" s="15"/>
      <c r="K841" s="10"/>
      <c r="L841" s="10"/>
      <c r="M841" s="15"/>
      <c r="V841" s="25"/>
      <c r="X841" s="40"/>
    </row>
    <row r="842" spans="1:24" s="4" customFormat="1" ht="16" x14ac:dyDescent="0.2">
      <c r="A842" s="11"/>
      <c r="D842" s="142"/>
      <c r="G842" s="19"/>
      <c r="J842" s="15"/>
      <c r="K842" s="10"/>
      <c r="L842" s="10"/>
      <c r="M842" s="15"/>
      <c r="V842" s="25"/>
      <c r="X842" s="40"/>
    </row>
    <row r="843" spans="1:24" s="4" customFormat="1" ht="16" x14ac:dyDescent="0.2">
      <c r="A843" s="11"/>
      <c r="D843" s="142"/>
      <c r="G843" s="19"/>
      <c r="J843" s="15"/>
      <c r="K843" s="10"/>
      <c r="L843" s="10"/>
      <c r="M843" s="15"/>
      <c r="V843" s="25"/>
      <c r="X843" s="40"/>
    </row>
    <row r="844" spans="1:24" s="4" customFormat="1" ht="16" x14ac:dyDescent="0.2">
      <c r="A844" s="11"/>
      <c r="D844" s="142"/>
      <c r="G844" s="19"/>
      <c r="J844" s="15"/>
      <c r="K844" s="10"/>
      <c r="L844" s="10"/>
      <c r="M844" s="15"/>
      <c r="V844" s="25"/>
      <c r="X844" s="40"/>
    </row>
    <row r="845" spans="1:24" s="4" customFormat="1" ht="16" x14ac:dyDescent="0.2">
      <c r="A845" s="11"/>
      <c r="D845" s="142"/>
      <c r="G845" s="19"/>
      <c r="J845" s="15"/>
      <c r="K845" s="10"/>
      <c r="L845" s="10"/>
      <c r="M845" s="15"/>
      <c r="V845" s="25"/>
      <c r="X845" s="40"/>
    </row>
    <row r="846" spans="1:24" s="4" customFormat="1" ht="16" x14ac:dyDescent="0.2">
      <c r="A846" s="11"/>
      <c r="D846" s="142"/>
      <c r="G846" s="19"/>
      <c r="J846" s="15"/>
      <c r="K846" s="10"/>
      <c r="L846" s="10"/>
      <c r="M846" s="15"/>
      <c r="V846" s="25"/>
      <c r="X846" s="40"/>
    </row>
    <row r="847" spans="1:24" s="4" customFormat="1" ht="16" x14ac:dyDescent="0.2">
      <c r="A847" s="11"/>
      <c r="D847" s="142"/>
      <c r="G847" s="19"/>
      <c r="J847" s="15"/>
      <c r="K847" s="10"/>
      <c r="L847" s="10"/>
      <c r="M847" s="15"/>
      <c r="V847" s="25"/>
      <c r="X847" s="40"/>
    </row>
    <row r="848" spans="1:24" s="4" customFormat="1" ht="16" x14ac:dyDescent="0.2">
      <c r="A848" s="11"/>
      <c r="D848" s="142"/>
      <c r="G848" s="19"/>
      <c r="J848" s="15"/>
      <c r="K848" s="10"/>
      <c r="L848" s="10"/>
      <c r="M848" s="15"/>
      <c r="V848" s="25"/>
      <c r="X848" s="40"/>
    </row>
    <row r="849" spans="1:24" s="4" customFormat="1" ht="16" x14ac:dyDescent="0.2">
      <c r="A849" s="11"/>
      <c r="D849" s="142"/>
      <c r="G849" s="19"/>
      <c r="J849" s="15"/>
      <c r="K849" s="10"/>
      <c r="L849" s="10"/>
      <c r="M849" s="15"/>
      <c r="V849" s="25"/>
      <c r="X849" s="40"/>
    </row>
    <row r="850" spans="1:24" s="4" customFormat="1" ht="16" x14ac:dyDescent="0.2">
      <c r="A850" s="11"/>
      <c r="D850" s="142"/>
      <c r="G850" s="19"/>
      <c r="J850" s="15"/>
      <c r="K850" s="10"/>
      <c r="L850" s="10"/>
      <c r="M850" s="15"/>
      <c r="V850" s="25"/>
      <c r="X850" s="40"/>
    </row>
    <row r="851" spans="1:24" s="4" customFormat="1" ht="16" x14ac:dyDescent="0.2">
      <c r="A851" s="11"/>
      <c r="D851" s="142"/>
      <c r="G851" s="19"/>
      <c r="J851" s="15"/>
      <c r="K851" s="10"/>
      <c r="L851" s="10"/>
      <c r="M851" s="15"/>
      <c r="V851" s="25"/>
      <c r="X851" s="40"/>
    </row>
    <row r="852" spans="1:24" s="4" customFormat="1" ht="16" x14ac:dyDescent="0.2">
      <c r="A852" s="11"/>
      <c r="D852" s="142"/>
      <c r="G852" s="19"/>
      <c r="J852" s="15"/>
      <c r="K852" s="10"/>
      <c r="L852" s="10"/>
      <c r="M852" s="15"/>
      <c r="V852" s="25"/>
      <c r="X852" s="40"/>
    </row>
    <row r="853" spans="1:24" s="4" customFormat="1" ht="16" x14ac:dyDescent="0.2">
      <c r="A853" s="11"/>
      <c r="D853" s="142"/>
      <c r="G853" s="19"/>
      <c r="J853" s="15"/>
      <c r="K853" s="10"/>
      <c r="L853" s="10"/>
      <c r="M853" s="15"/>
      <c r="V853" s="25"/>
      <c r="X853" s="40"/>
    </row>
    <row r="854" spans="1:24" s="4" customFormat="1" ht="16" x14ac:dyDescent="0.2">
      <c r="A854" s="11"/>
      <c r="D854" s="142"/>
      <c r="G854" s="19"/>
      <c r="J854" s="15"/>
      <c r="K854" s="10"/>
      <c r="L854" s="10"/>
      <c r="M854" s="15"/>
      <c r="V854" s="25"/>
      <c r="X854" s="40"/>
    </row>
    <row r="855" spans="1:24" s="4" customFormat="1" ht="16" x14ac:dyDescent="0.2">
      <c r="A855" s="11"/>
      <c r="D855" s="142"/>
      <c r="G855" s="19"/>
      <c r="J855" s="15"/>
      <c r="K855" s="10"/>
      <c r="L855" s="10"/>
      <c r="M855" s="15"/>
      <c r="V855" s="25"/>
      <c r="X855" s="40"/>
    </row>
    <row r="856" spans="1:24" s="4" customFormat="1" ht="16" x14ac:dyDescent="0.2">
      <c r="A856" s="11"/>
      <c r="D856" s="142"/>
      <c r="G856" s="19"/>
      <c r="J856" s="15"/>
      <c r="K856" s="10"/>
      <c r="L856" s="10"/>
      <c r="M856" s="15"/>
      <c r="V856" s="25"/>
      <c r="X856" s="40"/>
    </row>
    <row r="857" spans="1:24" s="4" customFormat="1" ht="16" x14ac:dyDescent="0.2">
      <c r="A857" s="11"/>
      <c r="D857" s="142"/>
      <c r="G857" s="19"/>
      <c r="J857" s="15"/>
      <c r="K857" s="10"/>
      <c r="L857" s="10"/>
      <c r="M857" s="15"/>
      <c r="V857" s="25"/>
      <c r="X857" s="40"/>
    </row>
    <row r="858" spans="1:24" s="4" customFormat="1" ht="16" x14ac:dyDescent="0.2">
      <c r="A858" s="11"/>
      <c r="D858" s="142"/>
      <c r="G858" s="19"/>
      <c r="J858" s="15"/>
      <c r="K858" s="10"/>
      <c r="L858" s="10"/>
      <c r="M858" s="15"/>
      <c r="V858" s="25"/>
      <c r="X858" s="40"/>
    </row>
    <row r="859" spans="1:24" s="4" customFormat="1" ht="16" x14ac:dyDescent="0.2">
      <c r="A859" s="11"/>
      <c r="D859" s="142"/>
      <c r="G859" s="19"/>
      <c r="J859" s="15"/>
      <c r="K859" s="10"/>
      <c r="L859" s="10"/>
      <c r="M859" s="15"/>
      <c r="V859" s="25"/>
      <c r="X859" s="40"/>
    </row>
    <row r="860" spans="1:24" s="4" customFormat="1" ht="16" x14ac:dyDescent="0.2">
      <c r="A860" s="11"/>
      <c r="D860" s="142"/>
      <c r="G860" s="19"/>
      <c r="J860" s="15"/>
      <c r="K860" s="10"/>
      <c r="L860" s="10"/>
      <c r="M860" s="15"/>
      <c r="V860" s="25"/>
      <c r="X860" s="40"/>
    </row>
    <row r="861" spans="1:24" s="4" customFormat="1" ht="16" x14ac:dyDescent="0.2">
      <c r="A861" s="11"/>
      <c r="D861" s="142"/>
      <c r="G861" s="19"/>
      <c r="J861" s="15"/>
      <c r="K861" s="10"/>
      <c r="L861" s="10"/>
      <c r="M861" s="15"/>
      <c r="V861" s="25"/>
      <c r="X861" s="40"/>
    </row>
    <row r="862" spans="1:24" s="4" customFormat="1" ht="16" x14ac:dyDescent="0.2">
      <c r="A862" s="11"/>
      <c r="D862" s="142"/>
      <c r="G862" s="19"/>
      <c r="J862" s="15"/>
      <c r="K862" s="10"/>
      <c r="L862" s="10"/>
      <c r="M862" s="15"/>
      <c r="V862" s="25"/>
      <c r="X862" s="40"/>
    </row>
    <row r="863" spans="1:24" s="4" customFormat="1" ht="16" x14ac:dyDescent="0.2">
      <c r="A863" s="11"/>
      <c r="D863" s="142"/>
      <c r="G863" s="19"/>
      <c r="J863" s="15"/>
      <c r="K863" s="10"/>
      <c r="L863" s="10"/>
      <c r="M863" s="15"/>
      <c r="V863" s="25"/>
      <c r="X863" s="40"/>
    </row>
    <row r="864" spans="1:24" s="4" customFormat="1" ht="16" x14ac:dyDescent="0.2">
      <c r="A864" s="11"/>
      <c r="D864" s="142"/>
      <c r="G864" s="19"/>
      <c r="J864" s="15"/>
      <c r="K864" s="10"/>
      <c r="L864" s="10"/>
      <c r="M864" s="15"/>
      <c r="V864" s="25"/>
      <c r="X864" s="40"/>
    </row>
    <row r="865" spans="1:24" s="4" customFormat="1" ht="16" x14ac:dyDescent="0.2">
      <c r="A865" s="11"/>
      <c r="D865" s="142"/>
      <c r="G865" s="19"/>
      <c r="J865" s="15"/>
      <c r="K865" s="10"/>
      <c r="L865" s="10"/>
      <c r="M865" s="15"/>
      <c r="V865" s="25"/>
      <c r="X865" s="40"/>
    </row>
    <row r="866" spans="1:24" s="4" customFormat="1" ht="16" x14ac:dyDescent="0.2">
      <c r="A866" s="11"/>
      <c r="D866" s="142"/>
      <c r="G866" s="19"/>
      <c r="J866" s="15"/>
      <c r="K866" s="10"/>
      <c r="L866" s="10"/>
      <c r="M866" s="15"/>
      <c r="V866" s="25"/>
      <c r="X866" s="40"/>
    </row>
    <row r="867" spans="1:24" s="4" customFormat="1" ht="16" x14ac:dyDescent="0.2">
      <c r="A867" s="11"/>
      <c r="D867" s="142"/>
      <c r="G867" s="19"/>
      <c r="J867" s="15"/>
      <c r="K867" s="10"/>
      <c r="L867" s="10"/>
      <c r="M867" s="15"/>
      <c r="V867" s="25"/>
      <c r="X867" s="40"/>
    </row>
    <row r="868" spans="1:24" s="4" customFormat="1" ht="16" x14ac:dyDescent="0.2">
      <c r="A868" s="11"/>
      <c r="D868" s="142"/>
      <c r="G868" s="19"/>
      <c r="J868" s="15"/>
      <c r="K868" s="10"/>
      <c r="L868" s="10"/>
      <c r="M868" s="15"/>
      <c r="V868" s="25"/>
      <c r="X868" s="40"/>
    </row>
    <row r="869" spans="1:24" s="4" customFormat="1" ht="16" x14ac:dyDescent="0.2">
      <c r="A869" s="11"/>
      <c r="D869" s="142"/>
      <c r="G869" s="19"/>
      <c r="J869" s="15"/>
      <c r="K869" s="10"/>
      <c r="L869" s="10"/>
      <c r="M869" s="15"/>
      <c r="V869" s="25"/>
      <c r="X869" s="40"/>
    </row>
    <row r="870" spans="1:24" s="4" customFormat="1" ht="16" x14ac:dyDescent="0.2">
      <c r="A870" s="11"/>
      <c r="D870" s="142"/>
      <c r="G870" s="19"/>
      <c r="J870" s="15"/>
      <c r="K870" s="10"/>
      <c r="L870" s="10"/>
      <c r="M870" s="15"/>
      <c r="V870" s="25"/>
      <c r="X870" s="40"/>
    </row>
    <row r="871" spans="1:24" s="4" customFormat="1" ht="16" x14ac:dyDescent="0.2">
      <c r="A871" s="11"/>
      <c r="D871" s="142"/>
      <c r="G871" s="19"/>
      <c r="J871" s="15"/>
      <c r="K871" s="10"/>
      <c r="L871" s="10"/>
      <c r="M871" s="15"/>
      <c r="V871" s="25"/>
      <c r="X871" s="40"/>
    </row>
    <row r="872" spans="1:24" s="4" customFormat="1" ht="16" x14ac:dyDescent="0.2">
      <c r="A872" s="11"/>
      <c r="D872" s="142"/>
      <c r="G872" s="19"/>
      <c r="J872" s="15"/>
      <c r="K872" s="10"/>
      <c r="L872" s="10"/>
      <c r="M872" s="15"/>
      <c r="V872" s="25"/>
      <c r="X872" s="40"/>
    </row>
    <row r="873" spans="1:24" s="4" customFormat="1" ht="16" x14ac:dyDescent="0.2">
      <c r="A873" s="11"/>
      <c r="D873" s="142"/>
      <c r="G873" s="19"/>
      <c r="J873" s="15"/>
      <c r="K873" s="10"/>
      <c r="L873" s="10"/>
      <c r="M873" s="15"/>
      <c r="V873" s="25"/>
      <c r="X873" s="40"/>
    </row>
    <row r="874" spans="1:24" s="4" customFormat="1" ht="16" x14ac:dyDescent="0.2">
      <c r="A874" s="11"/>
      <c r="D874" s="142"/>
      <c r="G874" s="19"/>
      <c r="J874" s="15"/>
      <c r="K874" s="10"/>
      <c r="L874" s="10"/>
      <c r="M874" s="15"/>
      <c r="V874" s="25"/>
      <c r="X874" s="40"/>
    </row>
    <row r="875" spans="1:24" s="4" customFormat="1" ht="16" x14ac:dyDescent="0.2">
      <c r="A875" s="11"/>
      <c r="D875" s="142"/>
      <c r="G875" s="19"/>
      <c r="J875" s="15"/>
      <c r="K875" s="10"/>
      <c r="L875" s="10"/>
      <c r="M875" s="15"/>
      <c r="V875" s="25"/>
      <c r="X875" s="40"/>
    </row>
    <row r="876" spans="1:24" s="4" customFormat="1" ht="16" x14ac:dyDescent="0.2">
      <c r="A876" s="11"/>
      <c r="D876" s="142"/>
      <c r="G876" s="19"/>
      <c r="J876" s="15"/>
      <c r="K876" s="10"/>
      <c r="L876" s="10"/>
      <c r="M876" s="15"/>
      <c r="V876" s="25"/>
      <c r="X876" s="40"/>
    </row>
    <row r="877" spans="1:24" s="4" customFormat="1" ht="16" x14ac:dyDescent="0.2">
      <c r="A877" s="11"/>
      <c r="D877" s="142"/>
      <c r="G877" s="19"/>
      <c r="J877" s="15"/>
      <c r="K877" s="10"/>
      <c r="L877" s="10"/>
      <c r="M877" s="15"/>
      <c r="V877" s="25"/>
      <c r="X877" s="40"/>
    </row>
    <row r="878" spans="1:24" s="4" customFormat="1" ht="16" x14ac:dyDescent="0.2">
      <c r="A878" s="11"/>
      <c r="D878" s="142"/>
      <c r="G878" s="19"/>
      <c r="J878" s="15"/>
      <c r="K878" s="10"/>
      <c r="L878" s="10"/>
      <c r="M878" s="15"/>
      <c r="V878" s="25"/>
      <c r="X878" s="40"/>
    </row>
    <row r="879" spans="1:24" s="4" customFormat="1" ht="16" x14ac:dyDescent="0.2">
      <c r="A879" s="11"/>
      <c r="D879" s="142"/>
      <c r="G879" s="19"/>
      <c r="J879" s="15"/>
      <c r="K879" s="10"/>
      <c r="L879" s="10"/>
      <c r="M879" s="15"/>
      <c r="V879" s="25"/>
      <c r="X879" s="40"/>
    </row>
    <row r="880" spans="1:24" s="4" customFormat="1" ht="16" x14ac:dyDescent="0.2">
      <c r="A880" s="11"/>
      <c r="D880" s="142"/>
      <c r="G880" s="19"/>
      <c r="J880" s="15"/>
      <c r="K880" s="10"/>
      <c r="L880" s="10"/>
      <c r="M880" s="15"/>
      <c r="V880" s="25"/>
      <c r="X880" s="40"/>
    </row>
    <row r="881" spans="1:24" s="4" customFormat="1" ht="16" x14ac:dyDescent="0.2">
      <c r="A881" s="11"/>
      <c r="D881" s="142"/>
      <c r="G881" s="19"/>
      <c r="J881" s="15"/>
      <c r="K881" s="10"/>
      <c r="L881" s="10"/>
      <c r="M881" s="15"/>
      <c r="V881" s="25"/>
      <c r="X881" s="40"/>
    </row>
    <row r="882" spans="1:24" s="4" customFormat="1" ht="16" x14ac:dyDescent="0.2">
      <c r="A882" s="11"/>
      <c r="D882" s="142"/>
      <c r="G882" s="19"/>
      <c r="J882" s="15"/>
      <c r="K882" s="10"/>
      <c r="L882" s="10"/>
      <c r="M882" s="15"/>
      <c r="V882" s="25"/>
      <c r="X882" s="40"/>
    </row>
    <row r="883" spans="1:24" s="4" customFormat="1" ht="16" x14ac:dyDescent="0.2">
      <c r="A883" s="11"/>
      <c r="D883" s="142"/>
      <c r="G883" s="19"/>
      <c r="J883" s="15"/>
      <c r="K883" s="10"/>
      <c r="L883" s="10"/>
      <c r="M883" s="15"/>
      <c r="V883" s="25"/>
      <c r="X883" s="40"/>
    </row>
    <row r="884" spans="1:24" s="4" customFormat="1" ht="16" x14ac:dyDescent="0.2">
      <c r="A884" s="11"/>
      <c r="D884" s="142"/>
      <c r="G884" s="19"/>
      <c r="J884" s="15"/>
      <c r="K884" s="10"/>
      <c r="L884" s="10"/>
      <c r="M884" s="15"/>
      <c r="V884" s="25"/>
      <c r="X884" s="40"/>
    </row>
    <row r="885" spans="1:24" s="4" customFormat="1" ht="16" x14ac:dyDescent="0.2">
      <c r="A885" s="11"/>
      <c r="D885" s="142"/>
      <c r="G885" s="19"/>
      <c r="J885" s="15"/>
      <c r="K885" s="10"/>
      <c r="L885" s="10"/>
      <c r="M885" s="15"/>
      <c r="V885" s="25"/>
      <c r="X885" s="40"/>
    </row>
    <row r="886" spans="1:24" s="4" customFormat="1" ht="16" x14ac:dyDescent="0.2">
      <c r="A886" s="11"/>
      <c r="D886" s="142"/>
      <c r="G886" s="19"/>
      <c r="J886" s="15"/>
      <c r="K886" s="10"/>
      <c r="L886" s="10"/>
      <c r="M886" s="15"/>
      <c r="V886" s="25"/>
      <c r="X886" s="40"/>
    </row>
    <row r="887" spans="1:24" s="4" customFormat="1" ht="16" x14ac:dyDescent="0.2">
      <c r="A887" s="11"/>
      <c r="D887" s="142"/>
      <c r="G887" s="19"/>
      <c r="J887" s="15"/>
      <c r="K887" s="10"/>
      <c r="L887" s="10"/>
      <c r="M887" s="15"/>
      <c r="V887" s="25"/>
      <c r="X887" s="40"/>
    </row>
    <row r="888" spans="1:24" s="4" customFormat="1" ht="16" x14ac:dyDescent="0.2">
      <c r="A888" s="11"/>
      <c r="D888" s="142"/>
      <c r="G888" s="19"/>
      <c r="J888" s="15"/>
      <c r="K888" s="10"/>
      <c r="L888" s="10"/>
      <c r="M888" s="15"/>
      <c r="V888" s="25"/>
      <c r="X888" s="40"/>
    </row>
    <row r="889" spans="1:24" s="4" customFormat="1" ht="16" x14ac:dyDescent="0.2">
      <c r="A889" s="11"/>
      <c r="D889" s="142"/>
      <c r="G889" s="19"/>
      <c r="J889" s="15"/>
      <c r="K889" s="10"/>
      <c r="L889" s="10"/>
      <c r="M889" s="15"/>
      <c r="V889" s="25"/>
      <c r="X889" s="40"/>
    </row>
    <row r="890" spans="1:24" s="4" customFormat="1" ht="16" x14ac:dyDescent="0.2">
      <c r="A890" s="11"/>
      <c r="D890" s="142"/>
      <c r="G890" s="19"/>
      <c r="J890" s="15"/>
      <c r="K890" s="10"/>
      <c r="L890" s="10"/>
      <c r="M890" s="15"/>
      <c r="V890" s="25"/>
      <c r="X890" s="40"/>
    </row>
    <row r="891" spans="1:24" s="4" customFormat="1" ht="16" x14ac:dyDescent="0.2">
      <c r="A891" s="11"/>
      <c r="D891" s="142"/>
      <c r="G891" s="19"/>
      <c r="J891" s="15"/>
      <c r="K891" s="10"/>
      <c r="L891" s="10"/>
      <c r="M891" s="15"/>
      <c r="V891" s="25"/>
      <c r="X891" s="40"/>
    </row>
    <row r="892" spans="1:24" s="4" customFormat="1" ht="16" x14ac:dyDescent="0.2">
      <c r="A892" s="11"/>
      <c r="D892" s="142"/>
      <c r="G892" s="19"/>
      <c r="J892" s="15"/>
      <c r="K892" s="10"/>
      <c r="L892" s="10"/>
      <c r="M892" s="15"/>
      <c r="V892" s="25"/>
      <c r="X892" s="40"/>
    </row>
    <row r="893" spans="1:24" s="4" customFormat="1" ht="16" x14ac:dyDescent="0.2">
      <c r="A893" s="11"/>
      <c r="D893" s="142"/>
      <c r="G893" s="19"/>
      <c r="J893" s="15"/>
      <c r="K893" s="10"/>
      <c r="L893" s="10"/>
      <c r="M893" s="15"/>
      <c r="V893" s="25"/>
      <c r="X893" s="40"/>
    </row>
    <row r="894" spans="1:24" s="4" customFormat="1" ht="16" x14ac:dyDescent="0.2">
      <c r="A894" s="11"/>
      <c r="D894" s="142"/>
      <c r="G894" s="19"/>
      <c r="J894" s="15"/>
      <c r="K894" s="10"/>
      <c r="L894" s="10"/>
      <c r="M894" s="15"/>
      <c r="V894" s="25"/>
      <c r="X894" s="40"/>
    </row>
    <row r="895" spans="1:24" s="4" customFormat="1" ht="16" x14ac:dyDescent="0.2">
      <c r="A895" s="11"/>
      <c r="D895" s="142"/>
      <c r="G895" s="19"/>
      <c r="J895" s="15"/>
      <c r="K895" s="10"/>
      <c r="L895" s="10"/>
      <c r="M895" s="15"/>
      <c r="V895" s="25"/>
      <c r="X895" s="40"/>
    </row>
    <row r="896" spans="1:24" s="4" customFormat="1" ht="16" x14ac:dyDescent="0.2">
      <c r="A896" s="11"/>
      <c r="D896" s="142"/>
      <c r="G896" s="19"/>
      <c r="J896" s="15"/>
      <c r="K896" s="10"/>
      <c r="L896" s="10"/>
      <c r="M896" s="15"/>
      <c r="V896" s="25"/>
      <c r="X896" s="40"/>
    </row>
    <row r="897" spans="1:24" s="4" customFormat="1" ht="16" x14ac:dyDescent="0.2">
      <c r="A897" s="11"/>
      <c r="D897" s="142"/>
      <c r="G897" s="19"/>
      <c r="J897" s="15"/>
      <c r="K897" s="10"/>
      <c r="L897" s="10"/>
      <c r="M897" s="15"/>
      <c r="V897" s="25"/>
      <c r="X897" s="40"/>
    </row>
    <row r="898" spans="1:24" s="4" customFormat="1" ht="16" x14ac:dyDescent="0.2">
      <c r="A898" s="11"/>
      <c r="D898" s="142"/>
      <c r="G898" s="19"/>
      <c r="J898" s="15"/>
      <c r="K898" s="10"/>
      <c r="L898" s="10"/>
      <c r="M898" s="15"/>
      <c r="V898" s="25"/>
      <c r="X898" s="40"/>
    </row>
    <row r="899" spans="1:24" s="4" customFormat="1" ht="16" x14ac:dyDescent="0.2">
      <c r="A899" s="11"/>
      <c r="D899" s="142"/>
      <c r="G899" s="19"/>
      <c r="J899" s="15"/>
      <c r="K899" s="10"/>
      <c r="L899" s="10"/>
      <c r="M899" s="15"/>
      <c r="V899" s="25"/>
      <c r="X899" s="40"/>
    </row>
    <row r="900" spans="1:24" s="4" customFormat="1" ht="16" x14ac:dyDescent="0.2">
      <c r="A900" s="11"/>
      <c r="D900" s="142"/>
      <c r="G900" s="19"/>
      <c r="J900" s="15"/>
      <c r="K900" s="10"/>
      <c r="L900" s="10"/>
      <c r="M900" s="15"/>
      <c r="V900" s="25"/>
      <c r="X900" s="40"/>
    </row>
    <row r="901" spans="1:24" s="4" customFormat="1" ht="16" x14ac:dyDescent="0.2">
      <c r="A901" s="11"/>
      <c r="D901" s="142"/>
      <c r="G901" s="19"/>
      <c r="J901" s="15"/>
      <c r="K901" s="10"/>
      <c r="L901" s="10"/>
      <c r="M901" s="15"/>
      <c r="V901" s="25"/>
      <c r="X901" s="40"/>
    </row>
    <row r="902" spans="1:24" s="4" customFormat="1" ht="16" x14ac:dyDescent="0.2">
      <c r="A902" s="11"/>
      <c r="D902" s="142"/>
      <c r="G902" s="19"/>
      <c r="J902" s="15"/>
      <c r="K902" s="10"/>
      <c r="L902" s="10"/>
      <c r="M902" s="15"/>
      <c r="V902" s="25"/>
      <c r="X902" s="40"/>
    </row>
    <row r="903" spans="1:24" s="4" customFormat="1" ht="16" x14ac:dyDescent="0.2">
      <c r="A903" s="11"/>
      <c r="D903" s="142"/>
      <c r="G903" s="19"/>
      <c r="J903" s="15"/>
      <c r="K903" s="10"/>
      <c r="L903" s="10"/>
      <c r="M903" s="15"/>
      <c r="V903" s="25"/>
      <c r="X903" s="40"/>
    </row>
    <row r="904" spans="1:24" s="4" customFormat="1" ht="16" x14ac:dyDescent="0.2">
      <c r="A904" s="11"/>
      <c r="D904" s="142"/>
      <c r="G904" s="19"/>
      <c r="J904" s="15"/>
      <c r="K904" s="10"/>
      <c r="L904" s="10"/>
      <c r="M904" s="15"/>
      <c r="V904" s="25"/>
      <c r="X904" s="40"/>
    </row>
    <row r="905" spans="1:24" s="4" customFormat="1" ht="16" x14ac:dyDescent="0.2">
      <c r="A905" s="11"/>
      <c r="D905" s="142"/>
      <c r="G905" s="19"/>
      <c r="J905" s="15"/>
      <c r="K905" s="10"/>
      <c r="L905" s="10"/>
      <c r="M905" s="15"/>
      <c r="V905" s="25"/>
      <c r="X905" s="40"/>
    </row>
    <row r="906" spans="1:24" s="4" customFormat="1" ht="16" x14ac:dyDescent="0.2">
      <c r="A906" s="11"/>
      <c r="D906" s="142"/>
      <c r="G906" s="19"/>
      <c r="J906" s="15"/>
      <c r="K906" s="10"/>
      <c r="L906" s="10"/>
      <c r="M906" s="15"/>
      <c r="V906" s="25"/>
      <c r="X906" s="40"/>
    </row>
    <row r="907" spans="1:24" s="4" customFormat="1" ht="16" x14ac:dyDescent="0.2">
      <c r="A907" s="11"/>
      <c r="D907" s="142"/>
      <c r="G907" s="19"/>
      <c r="J907" s="15"/>
      <c r="K907" s="10"/>
      <c r="L907" s="10"/>
      <c r="M907" s="15"/>
      <c r="V907" s="25"/>
      <c r="X907" s="40"/>
    </row>
    <row r="908" spans="1:24" s="4" customFormat="1" ht="16" x14ac:dyDescent="0.2">
      <c r="A908" s="11"/>
      <c r="D908" s="142"/>
      <c r="G908" s="19"/>
      <c r="J908" s="15"/>
      <c r="K908" s="10"/>
      <c r="L908" s="10"/>
      <c r="M908" s="15"/>
      <c r="V908" s="25"/>
      <c r="X908" s="40"/>
    </row>
    <row r="909" spans="1:24" s="4" customFormat="1" ht="16" x14ac:dyDescent="0.2">
      <c r="A909" s="11"/>
      <c r="D909" s="142"/>
      <c r="G909" s="19"/>
      <c r="J909" s="15"/>
      <c r="K909" s="10"/>
      <c r="L909" s="10"/>
      <c r="M909" s="15"/>
      <c r="V909" s="25"/>
      <c r="X909" s="40"/>
    </row>
    <row r="910" spans="1:24" s="4" customFormat="1" ht="16" x14ac:dyDescent="0.2">
      <c r="A910" s="11"/>
      <c r="D910" s="142"/>
      <c r="G910" s="19"/>
      <c r="J910" s="15"/>
      <c r="K910" s="10"/>
      <c r="L910" s="10"/>
      <c r="M910" s="15"/>
      <c r="V910" s="25"/>
      <c r="X910" s="40"/>
    </row>
    <row r="911" spans="1:24" s="4" customFormat="1" ht="16" x14ac:dyDescent="0.2">
      <c r="A911" s="11"/>
      <c r="D911" s="142"/>
      <c r="G911" s="19"/>
      <c r="J911" s="15"/>
      <c r="K911" s="10"/>
      <c r="L911" s="10"/>
      <c r="M911" s="15"/>
      <c r="V911" s="25"/>
      <c r="X911" s="40"/>
    </row>
    <row r="912" spans="1:24" s="4" customFormat="1" ht="16" x14ac:dyDescent="0.2">
      <c r="A912" s="11"/>
      <c r="D912" s="142"/>
      <c r="G912" s="19"/>
      <c r="J912" s="15"/>
      <c r="K912" s="10"/>
      <c r="L912" s="10"/>
      <c r="M912" s="15"/>
      <c r="V912" s="25"/>
      <c r="X912" s="40"/>
    </row>
    <row r="913" spans="1:24" s="4" customFormat="1" ht="16" x14ac:dyDescent="0.2">
      <c r="A913" s="11"/>
      <c r="D913" s="142"/>
      <c r="G913" s="19"/>
      <c r="J913" s="15"/>
      <c r="K913" s="10"/>
      <c r="L913" s="10"/>
      <c r="M913" s="15"/>
      <c r="V913" s="25"/>
      <c r="X913" s="40"/>
    </row>
    <row r="914" spans="1:24" s="4" customFormat="1" ht="16" x14ac:dyDescent="0.2">
      <c r="A914" s="11"/>
      <c r="D914" s="142"/>
      <c r="G914" s="19"/>
      <c r="J914" s="15"/>
      <c r="K914" s="10"/>
      <c r="L914" s="10"/>
      <c r="M914" s="15"/>
      <c r="V914" s="25"/>
      <c r="X914" s="40"/>
    </row>
    <row r="915" spans="1:24" s="4" customFormat="1" ht="16" x14ac:dyDescent="0.2">
      <c r="A915" s="11"/>
      <c r="D915" s="142"/>
      <c r="G915" s="19"/>
      <c r="J915" s="15"/>
      <c r="K915" s="10"/>
      <c r="L915" s="10"/>
      <c r="M915" s="15"/>
      <c r="V915" s="25"/>
      <c r="X915" s="40"/>
    </row>
    <row r="916" spans="1:24" s="4" customFormat="1" ht="16" x14ac:dyDescent="0.2">
      <c r="A916" s="11"/>
      <c r="D916" s="142"/>
      <c r="G916" s="19"/>
      <c r="J916" s="15"/>
      <c r="K916" s="10"/>
      <c r="L916" s="10"/>
      <c r="M916" s="15"/>
      <c r="V916" s="25"/>
      <c r="X916" s="40"/>
    </row>
    <row r="917" spans="1:24" s="4" customFormat="1" ht="16" x14ac:dyDescent="0.2">
      <c r="A917" s="11"/>
      <c r="D917" s="142"/>
      <c r="G917" s="19"/>
      <c r="J917" s="15"/>
      <c r="K917" s="10"/>
      <c r="L917" s="10"/>
      <c r="M917" s="15"/>
      <c r="V917" s="25"/>
      <c r="X917" s="40"/>
    </row>
    <row r="918" spans="1:24" s="4" customFormat="1" ht="16" x14ac:dyDescent="0.2">
      <c r="A918" s="11"/>
      <c r="D918" s="142"/>
      <c r="G918" s="19"/>
      <c r="J918" s="15"/>
      <c r="K918" s="10"/>
      <c r="L918" s="10"/>
      <c r="M918" s="15"/>
      <c r="V918" s="25"/>
      <c r="X918" s="40"/>
    </row>
    <row r="919" spans="1:24" s="4" customFormat="1" ht="16" x14ac:dyDescent="0.2">
      <c r="A919" s="11"/>
      <c r="D919" s="142"/>
      <c r="G919" s="19"/>
      <c r="J919" s="15"/>
      <c r="K919" s="10"/>
      <c r="L919" s="10"/>
      <c r="M919" s="15"/>
      <c r="V919" s="25"/>
      <c r="X919" s="40"/>
    </row>
    <row r="920" spans="1:24" s="4" customFormat="1" ht="16" x14ac:dyDescent="0.2">
      <c r="A920" s="11"/>
      <c r="D920" s="142"/>
      <c r="G920" s="19"/>
      <c r="J920" s="15"/>
      <c r="K920" s="10"/>
      <c r="L920" s="10"/>
      <c r="M920" s="15"/>
      <c r="V920" s="25"/>
      <c r="X920" s="40"/>
    </row>
    <row r="921" spans="1:24" s="4" customFormat="1" ht="16" x14ac:dyDescent="0.2">
      <c r="A921" s="11"/>
      <c r="D921" s="142"/>
      <c r="G921" s="19"/>
      <c r="J921" s="15"/>
      <c r="K921" s="10"/>
      <c r="L921" s="10"/>
      <c r="M921" s="15"/>
      <c r="V921" s="25"/>
      <c r="X921" s="40"/>
    </row>
    <row r="922" spans="1:24" s="4" customFormat="1" ht="16" x14ac:dyDescent="0.2">
      <c r="A922" s="11"/>
      <c r="D922" s="142"/>
      <c r="G922" s="19"/>
      <c r="J922" s="15"/>
      <c r="K922" s="10"/>
      <c r="L922" s="10"/>
      <c r="M922" s="15"/>
      <c r="V922" s="25"/>
      <c r="X922" s="40"/>
    </row>
    <row r="923" spans="1:24" s="4" customFormat="1" ht="16" x14ac:dyDescent="0.2">
      <c r="A923" s="11"/>
      <c r="D923" s="142"/>
      <c r="G923" s="19"/>
      <c r="J923" s="15"/>
      <c r="K923" s="10"/>
      <c r="L923" s="10"/>
      <c r="M923" s="15"/>
      <c r="V923" s="25"/>
      <c r="X923" s="40"/>
    </row>
    <row r="924" spans="1:24" s="4" customFormat="1" ht="16" x14ac:dyDescent="0.2">
      <c r="A924" s="11"/>
      <c r="D924" s="142"/>
      <c r="G924" s="19"/>
      <c r="J924" s="15"/>
      <c r="K924" s="10"/>
      <c r="L924" s="10"/>
      <c r="M924" s="15"/>
      <c r="V924" s="25"/>
      <c r="X924" s="40"/>
    </row>
    <row r="925" spans="1:24" s="4" customFormat="1" ht="16" x14ac:dyDescent="0.2">
      <c r="A925" s="11"/>
      <c r="D925" s="142"/>
      <c r="G925" s="19"/>
      <c r="J925" s="15"/>
      <c r="K925" s="10"/>
      <c r="L925" s="10"/>
      <c r="M925" s="15"/>
      <c r="V925" s="25"/>
      <c r="X925" s="40"/>
    </row>
    <row r="926" spans="1:24" s="4" customFormat="1" ht="16" x14ac:dyDescent="0.2">
      <c r="A926" s="11"/>
      <c r="D926" s="142"/>
      <c r="G926" s="19"/>
      <c r="J926" s="15"/>
      <c r="K926" s="10"/>
      <c r="L926" s="10"/>
      <c r="M926" s="15"/>
      <c r="V926" s="25"/>
      <c r="X926" s="40"/>
    </row>
    <row r="927" spans="1:24" s="4" customFormat="1" ht="16" x14ac:dyDescent="0.2">
      <c r="A927" s="11"/>
      <c r="D927" s="142"/>
      <c r="G927" s="19"/>
      <c r="J927" s="15"/>
      <c r="K927" s="10"/>
      <c r="L927" s="10"/>
      <c r="M927" s="15"/>
      <c r="V927" s="25"/>
      <c r="X927" s="40"/>
    </row>
    <row r="928" spans="1:24" s="4" customFormat="1" ht="16" x14ac:dyDescent="0.2">
      <c r="A928" s="11"/>
      <c r="D928" s="142"/>
      <c r="G928" s="19"/>
      <c r="J928" s="15"/>
      <c r="K928" s="10"/>
      <c r="L928" s="10"/>
      <c r="M928" s="15"/>
      <c r="V928" s="25"/>
      <c r="X928" s="40"/>
    </row>
    <row r="929" spans="1:24" s="4" customFormat="1" ht="16" x14ac:dyDescent="0.2">
      <c r="A929" s="11"/>
      <c r="D929" s="142"/>
      <c r="G929" s="19"/>
      <c r="J929" s="15"/>
      <c r="K929" s="10"/>
      <c r="L929" s="10"/>
      <c r="M929" s="15"/>
      <c r="V929" s="25"/>
      <c r="X929" s="40"/>
    </row>
    <row r="930" spans="1:24" s="4" customFormat="1" ht="16" x14ac:dyDescent="0.2">
      <c r="A930" s="11"/>
      <c r="D930" s="142"/>
      <c r="G930" s="19"/>
      <c r="J930" s="15"/>
      <c r="K930" s="10"/>
      <c r="L930" s="10"/>
      <c r="M930" s="15"/>
      <c r="V930" s="25"/>
      <c r="X930" s="40"/>
    </row>
    <row r="931" spans="1:24" s="4" customFormat="1" ht="16" x14ac:dyDescent="0.2">
      <c r="A931" s="11"/>
      <c r="D931" s="142"/>
      <c r="G931" s="19"/>
      <c r="J931" s="15"/>
      <c r="K931" s="10"/>
      <c r="L931" s="10"/>
      <c r="M931" s="15"/>
      <c r="V931" s="25"/>
      <c r="X931" s="40"/>
    </row>
    <row r="932" spans="1:24" s="4" customFormat="1" ht="16" x14ac:dyDescent="0.2">
      <c r="A932" s="11"/>
      <c r="D932" s="142"/>
      <c r="G932" s="19"/>
      <c r="J932" s="15"/>
      <c r="K932" s="10"/>
      <c r="L932" s="10"/>
      <c r="M932" s="15"/>
      <c r="V932" s="25"/>
      <c r="X932" s="40"/>
    </row>
    <row r="933" spans="1:24" s="4" customFormat="1" ht="16" x14ac:dyDescent="0.2">
      <c r="A933" s="11"/>
      <c r="D933" s="142"/>
      <c r="G933" s="19"/>
      <c r="J933" s="15"/>
      <c r="K933" s="10"/>
      <c r="L933" s="10"/>
      <c r="M933" s="15"/>
      <c r="V933" s="25"/>
      <c r="X933" s="40"/>
    </row>
    <row r="934" spans="1:24" s="4" customFormat="1" ht="16" x14ac:dyDescent="0.2">
      <c r="A934" s="11"/>
      <c r="D934" s="142"/>
      <c r="G934" s="19"/>
      <c r="J934" s="15"/>
      <c r="K934" s="10"/>
      <c r="L934" s="10"/>
      <c r="M934" s="15"/>
      <c r="V934" s="25"/>
      <c r="X934" s="40"/>
    </row>
    <row r="935" spans="1:24" s="4" customFormat="1" ht="16" x14ac:dyDescent="0.2">
      <c r="A935" s="11"/>
      <c r="D935" s="142"/>
      <c r="G935" s="19"/>
      <c r="J935" s="15"/>
      <c r="K935" s="10"/>
      <c r="L935" s="10"/>
      <c r="M935" s="15"/>
      <c r="V935" s="25"/>
      <c r="X935" s="40"/>
    </row>
    <row r="936" spans="1:24" s="4" customFormat="1" ht="16" x14ac:dyDescent="0.2">
      <c r="A936" s="11"/>
      <c r="D936" s="142"/>
      <c r="G936" s="19"/>
      <c r="J936" s="15"/>
      <c r="K936" s="10"/>
      <c r="L936" s="10"/>
      <c r="M936" s="15"/>
      <c r="V936" s="25"/>
      <c r="X936" s="40"/>
    </row>
    <row r="937" spans="1:24" s="4" customFormat="1" ht="16" x14ac:dyDescent="0.2">
      <c r="A937" s="11"/>
      <c r="D937" s="142"/>
      <c r="G937" s="19"/>
      <c r="J937" s="15"/>
      <c r="K937" s="10"/>
      <c r="L937" s="10"/>
      <c r="M937" s="15"/>
      <c r="V937" s="25"/>
      <c r="X937" s="40"/>
    </row>
    <row r="938" spans="1:24" s="4" customFormat="1" ht="16" x14ac:dyDescent="0.2">
      <c r="A938" s="11"/>
      <c r="D938" s="142"/>
      <c r="G938" s="19"/>
      <c r="J938" s="15"/>
      <c r="K938" s="10"/>
      <c r="L938" s="10"/>
      <c r="M938" s="15"/>
      <c r="V938" s="25"/>
      <c r="X938" s="40"/>
    </row>
    <row r="939" spans="1:24" s="4" customFormat="1" ht="16" x14ac:dyDescent="0.2">
      <c r="A939" s="11"/>
      <c r="D939" s="142"/>
      <c r="G939" s="19"/>
      <c r="J939" s="15"/>
      <c r="K939" s="10"/>
      <c r="L939" s="10"/>
      <c r="M939" s="15"/>
      <c r="V939" s="25"/>
      <c r="X939" s="40"/>
    </row>
    <row r="940" spans="1:24" s="4" customFormat="1" ht="16" x14ac:dyDescent="0.2">
      <c r="A940" s="11"/>
      <c r="D940" s="142"/>
      <c r="G940" s="19"/>
      <c r="J940" s="15"/>
      <c r="K940" s="10"/>
      <c r="L940" s="10"/>
      <c r="M940" s="15"/>
      <c r="V940" s="25"/>
      <c r="X940" s="40"/>
    </row>
    <row r="941" spans="1:24" s="4" customFormat="1" ht="16" x14ac:dyDescent="0.2">
      <c r="A941" s="11"/>
      <c r="D941" s="142"/>
      <c r="G941" s="19"/>
      <c r="J941" s="15"/>
      <c r="K941" s="10"/>
      <c r="L941" s="10"/>
      <c r="M941" s="15"/>
      <c r="V941" s="25"/>
      <c r="X941" s="40"/>
    </row>
    <row r="942" spans="1:24" s="4" customFormat="1" ht="16" x14ac:dyDescent="0.2">
      <c r="A942" s="11"/>
      <c r="D942" s="142"/>
      <c r="G942" s="19"/>
      <c r="J942" s="15"/>
      <c r="K942" s="10"/>
      <c r="L942" s="10"/>
      <c r="M942" s="15"/>
      <c r="V942" s="25"/>
      <c r="X942" s="40"/>
    </row>
    <row r="943" spans="1:24" s="4" customFormat="1" ht="16" x14ac:dyDescent="0.2">
      <c r="A943" s="11"/>
      <c r="D943" s="142"/>
      <c r="G943" s="19"/>
      <c r="J943" s="15"/>
      <c r="K943" s="10"/>
      <c r="L943" s="10"/>
      <c r="M943" s="15"/>
      <c r="V943" s="25"/>
      <c r="X943" s="40"/>
    </row>
    <row r="944" spans="1:24" s="4" customFormat="1" ht="16" x14ac:dyDescent="0.2">
      <c r="A944" s="11"/>
      <c r="D944" s="142"/>
      <c r="G944" s="19"/>
      <c r="J944" s="15"/>
      <c r="K944" s="10"/>
      <c r="L944" s="10"/>
      <c r="M944" s="15"/>
      <c r="V944" s="25"/>
      <c r="X944" s="40"/>
    </row>
    <row r="945" spans="1:24" s="4" customFormat="1" ht="16" x14ac:dyDescent="0.2">
      <c r="A945" s="11"/>
      <c r="D945" s="142"/>
      <c r="G945" s="19"/>
      <c r="J945" s="15"/>
      <c r="K945" s="10"/>
      <c r="L945" s="10"/>
      <c r="M945" s="15"/>
      <c r="V945" s="25"/>
      <c r="X945" s="40"/>
    </row>
    <row r="946" spans="1:24" s="4" customFormat="1" ht="16" x14ac:dyDescent="0.2">
      <c r="A946" s="11"/>
      <c r="D946" s="142"/>
      <c r="G946" s="19"/>
      <c r="J946" s="15"/>
      <c r="K946" s="10"/>
      <c r="L946" s="10"/>
      <c r="M946" s="15"/>
      <c r="V946" s="25"/>
      <c r="X946" s="40"/>
    </row>
    <row r="947" spans="1:24" s="4" customFormat="1" ht="16" x14ac:dyDescent="0.2">
      <c r="A947" s="11"/>
      <c r="D947" s="142"/>
      <c r="G947" s="19"/>
      <c r="J947" s="15"/>
      <c r="K947" s="10"/>
      <c r="L947" s="10"/>
      <c r="M947" s="15"/>
      <c r="V947" s="25"/>
      <c r="X947" s="40"/>
    </row>
    <row r="948" spans="1:24" s="4" customFormat="1" ht="16" x14ac:dyDescent="0.2">
      <c r="A948" s="11"/>
      <c r="D948" s="142"/>
      <c r="G948" s="19"/>
      <c r="J948" s="15"/>
      <c r="K948" s="10"/>
      <c r="L948" s="10"/>
      <c r="M948" s="15"/>
      <c r="V948" s="25"/>
      <c r="X948" s="40"/>
    </row>
    <row r="949" spans="1:24" s="4" customFormat="1" ht="16" x14ac:dyDescent="0.2">
      <c r="A949" s="11"/>
      <c r="D949" s="142"/>
      <c r="G949" s="19"/>
      <c r="J949" s="15"/>
      <c r="K949" s="10"/>
      <c r="L949" s="10"/>
      <c r="M949" s="15"/>
      <c r="V949" s="25"/>
      <c r="X949" s="40"/>
    </row>
    <row r="950" spans="1:24" s="4" customFormat="1" ht="16" x14ac:dyDescent="0.2">
      <c r="A950" s="11"/>
      <c r="D950" s="142"/>
      <c r="G950" s="19"/>
      <c r="J950" s="15"/>
      <c r="K950" s="10"/>
      <c r="L950" s="10"/>
      <c r="M950" s="15"/>
      <c r="V950" s="25"/>
      <c r="X950" s="40"/>
    </row>
    <row r="951" spans="1:24" s="4" customFormat="1" ht="16" x14ac:dyDescent="0.2">
      <c r="A951" s="11"/>
      <c r="D951" s="142"/>
      <c r="G951" s="19"/>
      <c r="J951" s="15"/>
      <c r="K951" s="10"/>
      <c r="L951" s="10"/>
      <c r="M951" s="15"/>
      <c r="V951" s="25"/>
      <c r="X951" s="40"/>
    </row>
    <row r="952" spans="1:24" s="4" customFormat="1" ht="16" x14ac:dyDescent="0.2">
      <c r="A952" s="11"/>
      <c r="D952" s="142"/>
      <c r="G952" s="19"/>
      <c r="J952" s="15"/>
      <c r="K952" s="10"/>
      <c r="L952" s="10"/>
      <c r="M952" s="15"/>
      <c r="V952" s="25"/>
      <c r="X952" s="40"/>
    </row>
    <row r="953" spans="1:24" s="4" customFormat="1" ht="16" x14ac:dyDescent="0.2">
      <c r="A953" s="11"/>
      <c r="D953" s="142"/>
      <c r="G953" s="19"/>
      <c r="J953" s="15"/>
      <c r="K953" s="10"/>
      <c r="L953" s="10"/>
      <c r="M953" s="15"/>
      <c r="V953" s="25"/>
      <c r="X953" s="40"/>
    </row>
    <row r="954" spans="1:24" s="4" customFormat="1" ht="16" x14ac:dyDescent="0.2">
      <c r="A954" s="11"/>
      <c r="D954" s="142"/>
      <c r="G954" s="19"/>
      <c r="J954" s="15"/>
      <c r="K954" s="10"/>
      <c r="L954" s="10"/>
      <c r="M954" s="15"/>
      <c r="V954" s="25"/>
      <c r="X954" s="40"/>
    </row>
    <row r="955" spans="1:24" s="4" customFormat="1" ht="16" x14ac:dyDescent="0.2">
      <c r="A955" s="11"/>
      <c r="D955" s="142"/>
      <c r="G955" s="19"/>
      <c r="J955" s="15"/>
      <c r="K955" s="10"/>
      <c r="L955" s="10"/>
      <c r="M955" s="15"/>
      <c r="V955" s="25"/>
      <c r="X955" s="40"/>
    </row>
    <row r="956" spans="1:24" s="4" customFormat="1" ht="16" x14ac:dyDescent="0.2">
      <c r="A956" s="11"/>
      <c r="D956" s="142"/>
      <c r="G956" s="19"/>
      <c r="J956" s="15"/>
      <c r="K956" s="10"/>
      <c r="L956" s="10"/>
      <c r="M956" s="15"/>
      <c r="V956" s="25"/>
      <c r="X956" s="40"/>
    </row>
    <row r="957" spans="1:24" s="4" customFormat="1" ht="16" x14ac:dyDescent="0.2">
      <c r="A957" s="11"/>
      <c r="D957" s="142"/>
      <c r="G957" s="19"/>
      <c r="J957" s="15"/>
      <c r="K957" s="10"/>
      <c r="L957" s="10"/>
      <c r="M957" s="15"/>
      <c r="V957" s="25"/>
      <c r="X957" s="40"/>
    </row>
    <row r="958" spans="1:24" s="4" customFormat="1" ht="16" x14ac:dyDescent="0.2">
      <c r="A958" s="11"/>
      <c r="D958" s="142"/>
      <c r="G958" s="19"/>
      <c r="J958" s="15"/>
      <c r="K958" s="10"/>
      <c r="L958" s="10"/>
      <c r="M958" s="15"/>
      <c r="V958" s="25"/>
      <c r="X958" s="40"/>
    </row>
    <row r="959" spans="1:24" s="4" customFormat="1" ht="16" x14ac:dyDescent="0.2">
      <c r="A959" s="11"/>
      <c r="D959" s="142"/>
      <c r="G959" s="19"/>
      <c r="J959" s="15"/>
      <c r="K959" s="10"/>
      <c r="L959" s="10"/>
      <c r="M959" s="15"/>
      <c r="V959" s="25"/>
      <c r="X959" s="40"/>
    </row>
    <row r="960" spans="1:24" s="4" customFormat="1" ht="16" x14ac:dyDescent="0.2">
      <c r="A960" s="11"/>
      <c r="D960" s="142"/>
      <c r="G960" s="19"/>
      <c r="J960" s="15"/>
      <c r="K960" s="10"/>
      <c r="L960" s="10"/>
      <c r="M960" s="15"/>
      <c r="V960" s="25"/>
      <c r="X960" s="40"/>
    </row>
    <row r="961" spans="1:24" s="4" customFormat="1" ht="16" x14ac:dyDescent="0.2">
      <c r="A961" s="11"/>
      <c r="D961" s="142"/>
      <c r="G961" s="19"/>
      <c r="J961" s="15"/>
      <c r="K961" s="10"/>
      <c r="L961" s="10"/>
      <c r="M961" s="15"/>
      <c r="V961" s="25"/>
      <c r="X961" s="40"/>
    </row>
    <row r="962" spans="1:24" s="4" customFormat="1" ht="16" x14ac:dyDescent="0.2">
      <c r="A962" s="11"/>
      <c r="D962" s="142"/>
      <c r="G962" s="19"/>
      <c r="J962" s="15"/>
      <c r="K962" s="10"/>
      <c r="L962" s="10"/>
      <c r="M962" s="15"/>
      <c r="V962" s="25"/>
      <c r="X962" s="40"/>
    </row>
    <row r="963" spans="1:24" s="4" customFormat="1" ht="16" x14ac:dyDescent="0.2">
      <c r="A963" s="11"/>
      <c r="D963" s="142"/>
      <c r="G963" s="19"/>
      <c r="J963" s="15"/>
      <c r="K963" s="10"/>
      <c r="L963" s="10"/>
      <c r="M963" s="15"/>
      <c r="V963" s="25"/>
      <c r="X963" s="40"/>
    </row>
    <row r="964" spans="1:24" s="4" customFormat="1" ht="16" x14ac:dyDescent="0.2">
      <c r="A964" s="11"/>
      <c r="D964" s="142"/>
      <c r="G964" s="19"/>
      <c r="J964" s="15"/>
      <c r="K964" s="10"/>
      <c r="L964" s="10"/>
      <c r="M964" s="15"/>
      <c r="V964" s="25"/>
      <c r="X964" s="40"/>
    </row>
    <row r="965" spans="1:24" s="4" customFormat="1" ht="16" x14ac:dyDescent="0.2">
      <c r="A965" s="11"/>
      <c r="D965" s="142"/>
      <c r="G965" s="19"/>
      <c r="J965" s="15"/>
      <c r="K965" s="10"/>
      <c r="L965" s="10"/>
      <c r="M965" s="15"/>
      <c r="V965" s="25"/>
      <c r="X965" s="40"/>
    </row>
    <row r="966" spans="1:24" s="4" customFormat="1" ht="16" x14ac:dyDescent="0.2">
      <c r="A966" s="11"/>
      <c r="D966" s="142"/>
      <c r="G966" s="19"/>
      <c r="J966" s="15"/>
      <c r="K966" s="10"/>
      <c r="L966" s="10"/>
      <c r="M966" s="15"/>
      <c r="V966" s="25"/>
      <c r="X966" s="40"/>
    </row>
    <row r="967" spans="1:24" s="4" customFormat="1" ht="16" x14ac:dyDescent="0.2">
      <c r="A967" s="11"/>
      <c r="D967" s="142"/>
      <c r="G967" s="19"/>
      <c r="J967" s="15"/>
      <c r="K967" s="10"/>
      <c r="L967" s="10"/>
      <c r="M967" s="15"/>
      <c r="V967" s="25"/>
      <c r="X967" s="40"/>
    </row>
    <row r="968" spans="1:24" s="4" customFormat="1" ht="16" x14ac:dyDescent="0.2">
      <c r="A968" s="11"/>
      <c r="D968" s="142"/>
      <c r="G968" s="19"/>
      <c r="J968" s="15"/>
      <c r="K968" s="10"/>
      <c r="L968" s="10"/>
      <c r="M968" s="15"/>
      <c r="V968" s="25"/>
      <c r="X968" s="40"/>
    </row>
    <row r="969" spans="1:24" s="4" customFormat="1" ht="16" x14ac:dyDescent="0.2">
      <c r="A969" s="11"/>
      <c r="D969" s="142"/>
      <c r="G969" s="19"/>
      <c r="J969" s="15"/>
      <c r="K969" s="10"/>
      <c r="L969" s="10"/>
      <c r="M969" s="15"/>
      <c r="V969" s="25"/>
      <c r="X969" s="40"/>
    </row>
    <row r="970" spans="1:24" s="4" customFormat="1" ht="16" x14ac:dyDescent="0.2">
      <c r="A970" s="11"/>
      <c r="D970" s="142"/>
      <c r="G970" s="19"/>
      <c r="J970" s="15"/>
      <c r="K970" s="10"/>
      <c r="L970" s="10"/>
      <c r="M970" s="15"/>
      <c r="V970" s="25"/>
      <c r="X970" s="40"/>
    </row>
    <row r="971" spans="1:24" s="4" customFormat="1" ht="16" x14ac:dyDescent="0.2">
      <c r="A971" s="11"/>
      <c r="D971" s="142"/>
      <c r="G971" s="19"/>
      <c r="J971" s="15"/>
      <c r="K971" s="10"/>
      <c r="L971" s="10"/>
      <c r="M971" s="15"/>
      <c r="V971" s="25"/>
      <c r="X971" s="40"/>
    </row>
    <row r="972" spans="1:24" s="4" customFormat="1" ht="16" x14ac:dyDescent="0.2">
      <c r="A972" s="11"/>
      <c r="D972" s="142"/>
      <c r="G972" s="19"/>
      <c r="J972" s="15"/>
      <c r="K972" s="10"/>
      <c r="L972" s="10"/>
      <c r="M972" s="15"/>
      <c r="V972" s="25"/>
      <c r="X972" s="40"/>
    </row>
    <row r="973" spans="1:24" s="4" customFormat="1" ht="16" x14ac:dyDescent="0.2">
      <c r="A973" s="11"/>
      <c r="D973" s="142"/>
      <c r="G973" s="19"/>
      <c r="J973" s="15"/>
      <c r="K973" s="10"/>
      <c r="L973" s="10"/>
      <c r="M973" s="15"/>
      <c r="V973" s="25"/>
      <c r="X973" s="40"/>
    </row>
    <row r="974" spans="1:24" s="4" customFormat="1" ht="16" x14ac:dyDescent="0.2">
      <c r="A974" s="11"/>
      <c r="D974" s="142"/>
      <c r="G974" s="19"/>
      <c r="J974" s="15"/>
      <c r="K974" s="10"/>
      <c r="L974" s="10"/>
      <c r="M974" s="15"/>
      <c r="V974" s="25"/>
      <c r="X974" s="40"/>
    </row>
    <row r="975" spans="1:24" s="4" customFormat="1" ht="16" x14ac:dyDescent="0.2">
      <c r="A975" s="11"/>
      <c r="D975" s="142"/>
      <c r="G975" s="19"/>
      <c r="J975" s="15"/>
      <c r="K975" s="10"/>
      <c r="L975" s="10"/>
      <c r="M975" s="15"/>
      <c r="V975" s="25"/>
      <c r="X975" s="40"/>
    </row>
    <row r="976" spans="1:24" s="4" customFormat="1" ht="16" x14ac:dyDescent="0.2">
      <c r="A976" s="11"/>
      <c r="D976" s="142"/>
      <c r="G976" s="19"/>
      <c r="J976" s="15"/>
      <c r="K976" s="10"/>
      <c r="L976" s="10"/>
      <c r="M976" s="15"/>
      <c r="V976" s="25"/>
      <c r="X976" s="40"/>
    </row>
    <row r="977" spans="1:24" s="4" customFormat="1" ht="16" x14ac:dyDescent="0.2">
      <c r="A977" s="11"/>
      <c r="D977" s="142"/>
      <c r="G977" s="19"/>
      <c r="J977" s="15"/>
      <c r="K977" s="10"/>
      <c r="L977" s="10"/>
      <c r="M977" s="15"/>
      <c r="V977" s="25"/>
      <c r="X977" s="40"/>
    </row>
    <row r="978" spans="1:24" s="4" customFormat="1" ht="16" x14ac:dyDescent="0.2">
      <c r="A978" s="11"/>
      <c r="D978" s="142"/>
      <c r="G978" s="19"/>
      <c r="J978" s="15"/>
      <c r="K978" s="10"/>
      <c r="L978" s="10"/>
      <c r="M978" s="15"/>
      <c r="V978" s="25"/>
      <c r="X978" s="40"/>
    </row>
    <row r="979" spans="1:24" s="4" customFormat="1" ht="16" x14ac:dyDescent="0.2">
      <c r="A979" s="11"/>
      <c r="D979" s="142"/>
      <c r="G979" s="19"/>
      <c r="J979" s="15"/>
      <c r="K979" s="10"/>
      <c r="L979" s="10"/>
      <c r="M979" s="15"/>
      <c r="V979" s="25"/>
      <c r="X979" s="40"/>
    </row>
    <row r="980" spans="1:24" s="4" customFormat="1" ht="16" x14ac:dyDescent="0.2">
      <c r="A980" s="11"/>
      <c r="D980" s="142"/>
      <c r="G980" s="19"/>
      <c r="J980" s="15"/>
      <c r="K980" s="10"/>
      <c r="L980" s="10"/>
      <c r="M980" s="15"/>
      <c r="V980" s="25"/>
      <c r="X980" s="40"/>
    </row>
    <row r="981" spans="1:24" s="4" customFormat="1" ht="16" x14ac:dyDescent="0.2">
      <c r="A981" s="11"/>
      <c r="D981" s="142"/>
      <c r="G981" s="19"/>
      <c r="J981" s="15"/>
      <c r="K981" s="10"/>
      <c r="L981" s="10"/>
      <c r="M981" s="15"/>
      <c r="V981" s="25"/>
      <c r="X981" s="40"/>
    </row>
    <row r="982" spans="1:24" s="4" customFormat="1" ht="16" x14ac:dyDescent="0.2">
      <c r="A982" s="11"/>
      <c r="D982" s="142"/>
      <c r="G982" s="19"/>
      <c r="J982" s="15"/>
      <c r="K982" s="10"/>
      <c r="L982" s="10"/>
      <c r="M982" s="15"/>
      <c r="V982" s="25"/>
      <c r="X982" s="40"/>
    </row>
    <row r="983" spans="1:24" s="4" customFormat="1" ht="16" x14ac:dyDescent="0.2">
      <c r="A983" s="11"/>
      <c r="D983" s="142"/>
      <c r="G983" s="19"/>
      <c r="J983" s="15"/>
      <c r="K983" s="10"/>
      <c r="L983" s="10"/>
      <c r="M983" s="15"/>
      <c r="V983" s="25"/>
      <c r="X983" s="40"/>
    </row>
    <row r="984" spans="1:24" s="4" customFormat="1" ht="16" x14ac:dyDescent="0.2">
      <c r="A984" s="11"/>
      <c r="D984" s="142"/>
      <c r="G984" s="19"/>
      <c r="J984" s="15"/>
      <c r="K984" s="10"/>
      <c r="L984" s="10"/>
      <c r="M984" s="15"/>
      <c r="V984" s="25"/>
      <c r="X984" s="40"/>
    </row>
    <row r="985" spans="1:24" s="4" customFormat="1" ht="16" x14ac:dyDescent="0.2">
      <c r="A985" s="11"/>
      <c r="D985" s="142"/>
      <c r="G985" s="19"/>
      <c r="J985" s="15"/>
      <c r="K985" s="10"/>
      <c r="L985" s="10"/>
      <c r="M985" s="15"/>
      <c r="V985" s="25"/>
      <c r="X985" s="40"/>
    </row>
    <row r="986" spans="1:24" s="4" customFormat="1" ht="16" x14ac:dyDescent="0.2">
      <c r="A986" s="11"/>
      <c r="D986" s="142"/>
      <c r="G986" s="19"/>
      <c r="J986" s="15"/>
      <c r="K986" s="10"/>
      <c r="L986" s="10"/>
      <c r="M986" s="15"/>
      <c r="V986" s="25"/>
      <c r="X986" s="40"/>
    </row>
    <row r="987" spans="1:24" s="4" customFormat="1" ht="16" x14ac:dyDescent="0.2">
      <c r="A987" s="11"/>
      <c r="D987" s="142"/>
      <c r="G987" s="19"/>
      <c r="J987" s="15"/>
      <c r="K987" s="10"/>
      <c r="L987" s="10"/>
      <c r="M987" s="15"/>
      <c r="V987" s="25"/>
      <c r="X987" s="40"/>
    </row>
    <row r="988" spans="1:24" s="4" customFormat="1" ht="16" x14ac:dyDescent="0.2">
      <c r="A988" s="11"/>
      <c r="D988" s="142"/>
      <c r="G988" s="19"/>
      <c r="J988" s="15"/>
      <c r="K988" s="10"/>
      <c r="L988" s="10"/>
      <c r="M988" s="15"/>
      <c r="V988" s="25"/>
      <c r="X988" s="40"/>
    </row>
    <row r="989" spans="1:24" s="4" customFormat="1" ht="16" x14ac:dyDescent="0.2">
      <c r="A989" s="11"/>
      <c r="D989" s="142"/>
      <c r="G989" s="19"/>
      <c r="J989" s="15"/>
      <c r="K989" s="10"/>
      <c r="L989" s="10"/>
      <c r="M989" s="15"/>
      <c r="V989" s="25"/>
      <c r="X989" s="40"/>
    </row>
    <row r="990" spans="1:24" s="4" customFormat="1" ht="16" x14ac:dyDescent="0.2">
      <c r="A990" s="11"/>
      <c r="D990" s="142"/>
      <c r="G990" s="19"/>
      <c r="J990" s="15"/>
      <c r="K990" s="10"/>
      <c r="L990" s="10"/>
      <c r="M990" s="15"/>
      <c r="V990" s="25"/>
      <c r="X990" s="40"/>
    </row>
    <row r="991" spans="1:24" s="4" customFormat="1" ht="16" x14ac:dyDescent="0.2">
      <c r="A991" s="11"/>
      <c r="D991" s="142"/>
      <c r="G991" s="19"/>
      <c r="J991" s="15"/>
      <c r="K991" s="10"/>
      <c r="L991" s="10"/>
      <c r="M991" s="15"/>
      <c r="V991" s="25"/>
      <c r="X991" s="40"/>
    </row>
    <row r="992" spans="1:24" s="4" customFormat="1" ht="16" x14ac:dyDescent="0.2">
      <c r="A992" s="11"/>
      <c r="D992" s="142"/>
      <c r="G992" s="19"/>
      <c r="J992" s="15"/>
      <c r="K992" s="10"/>
      <c r="L992" s="10"/>
      <c r="M992" s="15"/>
      <c r="V992" s="25"/>
      <c r="X992" s="40"/>
    </row>
    <row r="993" spans="1:24" s="4" customFormat="1" ht="16" x14ac:dyDescent="0.2">
      <c r="A993" s="11"/>
      <c r="D993" s="142"/>
      <c r="G993" s="19"/>
      <c r="J993" s="15"/>
      <c r="K993" s="10"/>
      <c r="L993" s="10"/>
      <c r="M993" s="15"/>
      <c r="V993" s="25"/>
      <c r="X993" s="40"/>
    </row>
    <row r="994" spans="1:24" s="4" customFormat="1" ht="16" x14ac:dyDescent="0.2">
      <c r="A994" s="11"/>
      <c r="D994" s="142"/>
      <c r="G994" s="19"/>
      <c r="J994" s="15"/>
      <c r="K994" s="10"/>
      <c r="L994" s="10"/>
      <c r="M994" s="15"/>
      <c r="V994" s="25"/>
      <c r="X994" s="40"/>
    </row>
    <row r="995" spans="1:24" s="4" customFormat="1" ht="16" x14ac:dyDescent="0.2">
      <c r="A995" s="11"/>
      <c r="D995" s="142"/>
      <c r="G995" s="19"/>
      <c r="J995" s="15"/>
      <c r="K995" s="10"/>
      <c r="L995" s="10"/>
      <c r="M995" s="15"/>
      <c r="V995" s="25"/>
      <c r="X995" s="40"/>
    </row>
    <row r="996" spans="1:24" s="4" customFormat="1" ht="16" x14ac:dyDescent="0.2">
      <c r="A996" s="11"/>
      <c r="D996" s="142"/>
      <c r="G996" s="19"/>
      <c r="J996" s="15"/>
      <c r="K996" s="10"/>
      <c r="L996" s="10"/>
      <c r="M996" s="15"/>
      <c r="V996" s="25"/>
      <c r="X996" s="40"/>
    </row>
    <row r="997" spans="1:24" s="4" customFormat="1" ht="16" x14ac:dyDescent="0.2">
      <c r="A997" s="11"/>
      <c r="D997" s="142"/>
      <c r="G997" s="19"/>
      <c r="J997" s="15"/>
      <c r="K997" s="10"/>
      <c r="L997" s="10"/>
      <c r="M997" s="15"/>
      <c r="V997" s="25"/>
      <c r="X997" s="40"/>
    </row>
    <row r="998" spans="1:24" s="4" customFormat="1" ht="16" x14ac:dyDescent="0.2">
      <c r="A998" s="11"/>
      <c r="D998" s="142"/>
      <c r="G998" s="19"/>
      <c r="J998" s="15"/>
      <c r="K998" s="10"/>
      <c r="L998" s="10"/>
      <c r="M998" s="15"/>
      <c r="V998" s="25"/>
      <c r="X998" s="40"/>
    </row>
    <row r="999" spans="1:24" s="4" customFormat="1" ht="16" x14ac:dyDescent="0.2">
      <c r="A999" s="11"/>
      <c r="D999" s="142"/>
      <c r="G999" s="19"/>
      <c r="J999" s="15"/>
      <c r="K999" s="10"/>
      <c r="L999" s="10"/>
      <c r="M999" s="15"/>
      <c r="V999" s="25"/>
      <c r="X999" s="40"/>
    </row>
    <row r="1000" spans="1:24" s="4" customFormat="1" ht="16" x14ac:dyDescent="0.2">
      <c r="A1000" s="11"/>
      <c r="D1000" s="142"/>
      <c r="G1000" s="19"/>
      <c r="J1000" s="15"/>
      <c r="K1000" s="10"/>
      <c r="L1000" s="10"/>
      <c r="M1000" s="15"/>
      <c r="V1000" s="25"/>
      <c r="X1000" s="40"/>
    </row>
    <row r="1001" spans="1:24" s="4" customFormat="1" ht="16" x14ac:dyDescent="0.2">
      <c r="A1001" s="11"/>
      <c r="D1001" s="142"/>
      <c r="G1001" s="19"/>
      <c r="J1001" s="15"/>
      <c r="K1001" s="10"/>
      <c r="L1001" s="10"/>
      <c r="M1001" s="15"/>
      <c r="V1001" s="25"/>
      <c r="X1001" s="40"/>
    </row>
    <row r="1002" spans="1:24" s="4" customFormat="1" ht="16" x14ac:dyDescent="0.2">
      <c r="A1002" s="11"/>
      <c r="D1002" s="142"/>
      <c r="G1002" s="19"/>
      <c r="J1002" s="15"/>
      <c r="K1002" s="10"/>
      <c r="L1002" s="10"/>
      <c r="M1002" s="15"/>
      <c r="V1002" s="25"/>
      <c r="X1002" s="40"/>
    </row>
    <row r="1003" spans="1:24" s="4" customFormat="1" ht="16" x14ac:dyDescent="0.2">
      <c r="A1003" s="11"/>
      <c r="D1003" s="142"/>
      <c r="G1003" s="19"/>
      <c r="J1003" s="15"/>
      <c r="K1003" s="10"/>
      <c r="L1003" s="10"/>
      <c r="M1003" s="15"/>
      <c r="V1003" s="25"/>
      <c r="X1003" s="40"/>
    </row>
    <row r="1004" spans="1:24" s="4" customFormat="1" ht="16" x14ac:dyDescent="0.2">
      <c r="A1004" s="11"/>
      <c r="D1004" s="142"/>
      <c r="G1004" s="19"/>
      <c r="J1004" s="15"/>
      <c r="K1004" s="10"/>
      <c r="L1004" s="10"/>
      <c r="M1004" s="15"/>
      <c r="V1004" s="25"/>
      <c r="X1004" s="40"/>
    </row>
    <row r="1005" spans="1:24" s="4" customFormat="1" ht="16" x14ac:dyDescent="0.2">
      <c r="A1005" s="11"/>
      <c r="D1005" s="142"/>
      <c r="G1005" s="19"/>
      <c r="J1005" s="15"/>
      <c r="K1005" s="10"/>
      <c r="L1005" s="10"/>
      <c r="M1005" s="15"/>
      <c r="V1005" s="25"/>
      <c r="X1005" s="40"/>
    </row>
    <row r="1006" spans="1:24" s="4" customFormat="1" ht="16" x14ac:dyDescent="0.2">
      <c r="A1006" s="11"/>
      <c r="D1006" s="142"/>
      <c r="G1006" s="19"/>
      <c r="J1006" s="15"/>
      <c r="K1006" s="10"/>
      <c r="L1006" s="10"/>
      <c r="M1006" s="15"/>
      <c r="V1006" s="25"/>
      <c r="X1006" s="40"/>
    </row>
    <row r="1007" spans="1:24" s="4" customFormat="1" ht="16" x14ac:dyDescent="0.2">
      <c r="A1007" s="11"/>
      <c r="D1007" s="142"/>
      <c r="G1007" s="19"/>
      <c r="J1007" s="15"/>
      <c r="K1007" s="10"/>
      <c r="L1007" s="10"/>
      <c r="M1007" s="15"/>
      <c r="V1007" s="25"/>
      <c r="X1007" s="40"/>
    </row>
    <row r="1008" spans="1:24" s="4" customFormat="1" ht="16" x14ac:dyDescent="0.2">
      <c r="A1008" s="11"/>
      <c r="D1008" s="142"/>
      <c r="G1008" s="19"/>
      <c r="J1008" s="15"/>
      <c r="K1008" s="10"/>
      <c r="L1008" s="10"/>
      <c r="M1008" s="15"/>
      <c r="V1008" s="25"/>
      <c r="X1008" s="40"/>
    </row>
    <row r="1009" spans="1:24" s="4" customFormat="1" ht="16" x14ac:dyDescent="0.2">
      <c r="A1009" s="11"/>
      <c r="D1009" s="142"/>
      <c r="G1009" s="19"/>
      <c r="J1009" s="15"/>
      <c r="K1009" s="10"/>
      <c r="L1009" s="10"/>
      <c r="M1009" s="15"/>
      <c r="V1009" s="25"/>
      <c r="X1009" s="40"/>
    </row>
    <row r="1010" spans="1:24" s="4" customFormat="1" ht="16" x14ac:dyDescent="0.2">
      <c r="A1010" s="11"/>
      <c r="D1010" s="142"/>
      <c r="G1010" s="19"/>
      <c r="J1010" s="15"/>
      <c r="K1010" s="10"/>
      <c r="L1010" s="10"/>
      <c r="M1010" s="15"/>
      <c r="V1010" s="25"/>
      <c r="X1010" s="40"/>
    </row>
    <row r="1011" spans="1:24" s="4" customFormat="1" ht="16" x14ac:dyDescent="0.2">
      <c r="A1011" s="11"/>
      <c r="D1011" s="142"/>
      <c r="G1011" s="19"/>
      <c r="J1011" s="15"/>
      <c r="K1011" s="10"/>
      <c r="L1011" s="10"/>
      <c r="M1011" s="15"/>
      <c r="V1011" s="25"/>
      <c r="X1011" s="40"/>
    </row>
    <row r="1012" spans="1:24" s="4" customFormat="1" ht="16" x14ac:dyDescent="0.2">
      <c r="A1012" s="11"/>
      <c r="D1012" s="142"/>
      <c r="G1012" s="19"/>
      <c r="J1012" s="15"/>
      <c r="K1012" s="10"/>
      <c r="L1012" s="10"/>
      <c r="M1012" s="15"/>
      <c r="V1012" s="25"/>
      <c r="X1012" s="40"/>
    </row>
    <row r="1013" spans="1:24" s="4" customFormat="1" ht="16" x14ac:dyDescent="0.2">
      <c r="A1013" s="11"/>
      <c r="D1013" s="142"/>
      <c r="G1013" s="19"/>
      <c r="J1013" s="15"/>
      <c r="K1013" s="10"/>
      <c r="L1013" s="10"/>
      <c r="M1013" s="15"/>
      <c r="V1013" s="25"/>
      <c r="X1013" s="40"/>
    </row>
    <row r="1014" spans="1:24" s="4" customFormat="1" ht="16" x14ac:dyDescent="0.2">
      <c r="A1014" s="11"/>
      <c r="D1014" s="142"/>
      <c r="G1014" s="19"/>
      <c r="J1014" s="15"/>
      <c r="K1014" s="10"/>
      <c r="L1014" s="10"/>
      <c r="M1014" s="15"/>
      <c r="V1014" s="25"/>
      <c r="X1014" s="40"/>
    </row>
    <row r="1015" spans="1:24" s="4" customFormat="1" ht="16" x14ac:dyDescent="0.2">
      <c r="A1015" s="11"/>
      <c r="D1015" s="142"/>
      <c r="G1015" s="19"/>
      <c r="J1015" s="15"/>
      <c r="K1015" s="10"/>
      <c r="L1015" s="10"/>
      <c r="M1015" s="15"/>
      <c r="V1015" s="25"/>
      <c r="X1015" s="40"/>
    </row>
    <row r="1016" spans="1:24" s="4" customFormat="1" ht="16" x14ac:dyDescent="0.2">
      <c r="A1016" s="11"/>
      <c r="D1016" s="142"/>
      <c r="G1016" s="19"/>
      <c r="J1016" s="15"/>
      <c r="K1016" s="10"/>
      <c r="L1016" s="10"/>
      <c r="M1016" s="15"/>
      <c r="V1016" s="25"/>
      <c r="X1016" s="40"/>
    </row>
    <row r="1017" spans="1:24" s="4" customFormat="1" ht="16" x14ac:dyDescent="0.2">
      <c r="A1017" s="11"/>
      <c r="D1017" s="142"/>
      <c r="G1017" s="19"/>
      <c r="J1017" s="15"/>
      <c r="K1017" s="10"/>
      <c r="L1017" s="10"/>
      <c r="M1017" s="15"/>
      <c r="V1017" s="25"/>
      <c r="X1017" s="40"/>
    </row>
    <row r="1018" spans="1:24" s="4" customFormat="1" ht="16" x14ac:dyDescent="0.2">
      <c r="A1018" s="11"/>
      <c r="D1018" s="142"/>
      <c r="G1018" s="19"/>
      <c r="J1018" s="15"/>
      <c r="K1018" s="10"/>
      <c r="L1018" s="10"/>
      <c r="M1018" s="15"/>
      <c r="V1018" s="25"/>
      <c r="X1018" s="40"/>
    </row>
    <row r="1019" spans="1:24" s="4" customFormat="1" ht="16" x14ac:dyDescent="0.2">
      <c r="A1019" s="11"/>
      <c r="D1019" s="142"/>
      <c r="G1019" s="19"/>
      <c r="J1019" s="15"/>
      <c r="K1019" s="10"/>
      <c r="L1019" s="10"/>
      <c r="M1019" s="15"/>
      <c r="V1019" s="25"/>
      <c r="X1019" s="40"/>
    </row>
    <row r="1020" spans="1:24" s="4" customFormat="1" ht="16" x14ac:dyDescent="0.2">
      <c r="A1020" s="11"/>
      <c r="D1020" s="142"/>
      <c r="G1020" s="19"/>
      <c r="J1020" s="15"/>
      <c r="K1020" s="10"/>
      <c r="L1020" s="10"/>
      <c r="M1020" s="15"/>
      <c r="V1020" s="25"/>
      <c r="X1020" s="40"/>
    </row>
    <row r="1021" spans="1:24" s="4" customFormat="1" ht="16" x14ac:dyDescent="0.2">
      <c r="A1021" s="11"/>
      <c r="D1021" s="142"/>
      <c r="G1021" s="19"/>
      <c r="J1021" s="15"/>
      <c r="K1021" s="10"/>
      <c r="L1021" s="10"/>
      <c r="M1021" s="15"/>
      <c r="V1021" s="25"/>
      <c r="X1021" s="40"/>
    </row>
    <row r="1022" spans="1:24" s="4" customFormat="1" ht="16" x14ac:dyDescent="0.2">
      <c r="A1022" s="11"/>
      <c r="D1022" s="142"/>
      <c r="G1022" s="19"/>
      <c r="J1022" s="15"/>
      <c r="K1022" s="10"/>
      <c r="L1022" s="10"/>
      <c r="M1022" s="15"/>
      <c r="V1022" s="25"/>
      <c r="X1022" s="40"/>
    </row>
    <row r="1023" spans="1:24" s="4" customFormat="1" ht="16" x14ac:dyDescent="0.2">
      <c r="A1023" s="11"/>
      <c r="D1023" s="142"/>
      <c r="G1023" s="19"/>
      <c r="J1023" s="15"/>
      <c r="K1023" s="10"/>
      <c r="L1023" s="10"/>
      <c r="M1023" s="15"/>
      <c r="V1023" s="25"/>
      <c r="X1023" s="40"/>
    </row>
    <row r="1024" spans="1:24" s="4" customFormat="1" ht="16" x14ac:dyDescent="0.2">
      <c r="A1024" s="11"/>
      <c r="D1024" s="142"/>
      <c r="G1024" s="19"/>
      <c r="J1024" s="15"/>
      <c r="K1024" s="10"/>
      <c r="L1024" s="10"/>
      <c r="M1024" s="15"/>
      <c r="V1024" s="25"/>
      <c r="X1024" s="40"/>
    </row>
    <row r="1025" spans="1:24" s="4" customFormat="1" ht="16" x14ac:dyDescent="0.2">
      <c r="A1025" s="11"/>
      <c r="D1025" s="142"/>
      <c r="G1025" s="19"/>
      <c r="J1025" s="15"/>
      <c r="K1025" s="10"/>
      <c r="L1025" s="10"/>
      <c r="M1025" s="15"/>
      <c r="V1025" s="25"/>
      <c r="X1025" s="40"/>
    </row>
    <row r="1026" spans="1:24" s="4" customFormat="1" ht="16" x14ac:dyDescent="0.2">
      <c r="A1026" s="11"/>
      <c r="D1026" s="142"/>
      <c r="G1026" s="19"/>
      <c r="J1026" s="15"/>
      <c r="K1026" s="10"/>
      <c r="L1026" s="10"/>
      <c r="M1026" s="15"/>
      <c r="V1026" s="25"/>
      <c r="X1026" s="40"/>
    </row>
    <row r="1027" spans="1:24" s="4" customFormat="1" ht="16" x14ac:dyDescent="0.2">
      <c r="A1027" s="11"/>
      <c r="D1027" s="142"/>
      <c r="G1027" s="19"/>
      <c r="J1027" s="15"/>
      <c r="K1027" s="10"/>
      <c r="L1027" s="10"/>
      <c r="M1027" s="15"/>
      <c r="V1027" s="25"/>
      <c r="X1027" s="40"/>
    </row>
    <row r="1028" spans="1:24" s="4" customFormat="1" ht="16" x14ac:dyDescent="0.2">
      <c r="A1028" s="11"/>
      <c r="D1028" s="142"/>
      <c r="G1028" s="19"/>
      <c r="J1028" s="15"/>
      <c r="K1028" s="10"/>
      <c r="L1028" s="10"/>
      <c r="M1028" s="15"/>
      <c r="V1028" s="25"/>
      <c r="X1028" s="40"/>
    </row>
    <row r="1029" spans="1:24" s="4" customFormat="1" ht="16" x14ac:dyDescent="0.2">
      <c r="A1029" s="11"/>
      <c r="D1029" s="142"/>
      <c r="G1029" s="19"/>
      <c r="J1029" s="15"/>
      <c r="K1029" s="10"/>
      <c r="L1029" s="10"/>
      <c r="M1029" s="15"/>
      <c r="V1029" s="25"/>
      <c r="X1029" s="40"/>
    </row>
    <row r="1030" spans="1:24" s="4" customFormat="1" ht="16" x14ac:dyDescent="0.2">
      <c r="A1030" s="11"/>
      <c r="D1030" s="142"/>
      <c r="G1030" s="19"/>
      <c r="J1030" s="15"/>
      <c r="K1030" s="10"/>
      <c r="L1030" s="10"/>
      <c r="M1030" s="15"/>
      <c r="V1030" s="25"/>
      <c r="X1030" s="40"/>
    </row>
    <row r="1031" spans="1:24" s="4" customFormat="1" ht="16" x14ac:dyDescent="0.2">
      <c r="A1031" s="11"/>
      <c r="D1031" s="142"/>
      <c r="G1031" s="19"/>
      <c r="J1031" s="15"/>
      <c r="K1031" s="10"/>
      <c r="L1031" s="10"/>
      <c r="M1031" s="15"/>
      <c r="V1031" s="25"/>
      <c r="X1031" s="40"/>
    </row>
    <row r="1032" spans="1:24" s="4" customFormat="1" ht="16" x14ac:dyDescent="0.2">
      <c r="A1032" s="11"/>
      <c r="D1032" s="142"/>
      <c r="G1032" s="19"/>
      <c r="J1032" s="15"/>
      <c r="K1032" s="10"/>
      <c r="L1032" s="10"/>
      <c r="M1032" s="15"/>
      <c r="V1032" s="25"/>
      <c r="X1032" s="40"/>
    </row>
    <row r="1033" spans="1:24" s="4" customFormat="1" ht="16" x14ac:dyDescent="0.2">
      <c r="A1033" s="11"/>
      <c r="D1033" s="142"/>
      <c r="G1033" s="19"/>
      <c r="J1033" s="15"/>
      <c r="K1033" s="10"/>
      <c r="L1033" s="10"/>
      <c r="M1033" s="15"/>
      <c r="V1033" s="25"/>
      <c r="X1033" s="40"/>
    </row>
    <row r="1034" spans="1:24" s="4" customFormat="1" ht="16" x14ac:dyDescent="0.2">
      <c r="A1034" s="11"/>
      <c r="D1034" s="142"/>
      <c r="G1034" s="19"/>
      <c r="J1034" s="15"/>
      <c r="K1034" s="10"/>
      <c r="L1034" s="10"/>
      <c r="M1034" s="15"/>
      <c r="V1034" s="25"/>
      <c r="X1034" s="40"/>
    </row>
    <row r="1035" spans="1:24" s="4" customFormat="1" ht="16" x14ac:dyDescent="0.2">
      <c r="A1035" s="11"/>
      <c r="D1035" s="142"/>
      <c r="G1035" s="19"/>
      <c r="J1035" s="15"/>
      <c r="K1035" s="10"/>
      <c r="L1035" s="10"/>
      <c r="M1035" s="15"/>
      <c r="V1035" s="25"/>
      <c r="X1035" s="40"/>
    </row>
    <row r="1036" spans="1:24" s="4" customFormat="1" ht="16" x14ac:dyDescent="0.2">
      <c r="A1036" s="11"/>
      <c r="D1036" s="142"/>
      <c r="G1036" s="19"/>
      <c r="J1036" s="15"/>
      <c r="K1036" s="10"/>
      <c r="L1036" s="10"/>
      <c r="M1036" s="15"/>
      <c r="V1036" s="25"/>
      <c r="X1036" s="40"/>
    </row>
    <row r="1037" spans="1:24" s="4" customFormat="1" ht="16" x14ac:dyDescent="0.2">
      <c r="A1037" s="11"/>
      <c r="D1037" s="142"/>
      <c r="G1037" s="19"/>
      <c r="J1037" s="15"/>
      <c r="K1037" s="10"/>
      <c r="L1037" s="10"/>
      <c r="M1037" s="15"/>
      <c r="V1037" s="25"/>
      <c r="X1037" s="40"/>
    </row>
    <row r="1038" spans="1:24" s="4" customFormat="1" ht="16" x14ac:dyDescent="0.2">
      <c r="A1038" s="11"/>
      <c r="D1038" s="142"/>
      <c r="G1038" s="19"/>
      <c r="J1038" s="15"/>
      <c r="K1038" s="10"/>
      <c r="L1038" s="10"/>
      <c r="M1038" s="15"/>
      <c r="V1038" s="25"/>
      <c r="X1038" s="40"/>
    </row>
    <row r="1039" spans="1:24" s="4" customFormat="1" ht="16" x14ac:dyDescent="0.2">
      <c r="A1039" s="11"/>
      <c r="D1039" s="142"/>
      <c r="G1039" s="19"/>
      <c r="J1039" s="15"/>
      <c r="K1039" s="10"/>
      <c r="L1039" s="10"/>
      <c r="M1039" s="15"/>
      <c r="V1039" s="25"/>
      <c r="X1039" s="40"/>
    </row>
    <row r="1040" spans="1:24" s="4" customFormat="1" ht="16" x14ac:dyDescent="0.2">
      <c r="A1040" s="11"/>
      <c r="D1040" s="142"/>
      <c r="G1040" s="19"/>
      <c r="J1040" s="15"/>
      <c r="K1040" s="10"/>
      <c r="L1040" s="10"/>
      <c r="M1040" s="15"/>
      <c r="V1040" s="25"/>
      <c r="X1040" s="40"/>
    </row>
    <row r="1041" spans="1:24" s="4" customFormat="1" ht="16" x14ac:dyDescent="0.2">
      <c r="A1041" s="11"/>
      <c r="D1041" s="142"/>
      <c r="G1041" s="19"/>
      <c r="J1041" s="15"/>
      <c r="K1041" s="10"/>
      <c r="L1041" s="10"/>
      <c r="M1041" s="15"/>
      <c r="V1041" s="25"/>
      <c r="X1041" s="40"/>
    </row>
    <row r="1042" spans="1:24" s="4" customFormat="1" ht="16" x14ac:dyDescent="0.2">
      <c r="A1042" s="11"/>
      <c r="D1042" s="142"/>
      <c r="G1042" s="19"/>
      <c r="J1042" s="15"/>
      <c r="K1042" s="10"/>
      <c r="L1042" s="10"/>
      <c r="M1042" s="15"/>
      <c r="V1042" s="25"/>
      <c r="X1042" s="40"/>
    </row>
    <row r="1043" spans="1:24" s="4" customFormat="1" ht="16" x14ac:dyDescent="0.2">
      <c r="A1043" s="11"/>
      <c r="D1043" s="142"/>
      <c r="G1043" s="19"/>
      <c r="J1043" s="15"/>
      <c r="K1043" s="10"/>
      <c r="L1043" s="10"/>
      <c r="M1043" s="15"/>
      <c r="V1043" s="25"/>
      <c r="X1043" s="40"/>
    </row>
    <row r="1044" spans="1:24" s="4" customFormat="1" ht="16" x14ac:dyDescent="0.2">
      <c r="A1044" s="11"/>
      <c r="D1044" s="142"/>
      <c r="G1044" s="19"/>
      <c r="J1044" s="15"/>
      <c r="K1044" s="10"/>
      <c r="L1044" s="10"/>
      <c r="M1044" s="15"/>
      <c r="V1044" s="25"/>
      <c r="X1044" s="40"/>
    </row>
    <row r="1045" spans="1:24" s="4" customFormat="1" ht="16" x14ac:dyDescent="0.2">
      <c r="A1045" s="11"/>
      <c r="D1045" s="142"/>
      <c r="G1045" s="19"/>
      <c r="J1045" s="15"/>
      <c r="K1045" s="10"/>
      <c r="L1045" s="10"/>
      <c r="M1045" s="15"/>
      <c r="V1045" s="25"/>
      <c r="X1045" s="40"/>
    </row>
    <row r="1046" spans="1:24" s="4" customFormat="1" ht="16" x14ac:dyDescent="0.2">
      <c r="A1046" s="11"/>
      <c r="D1046" s="142"/>
      <c r="G1046" s="19"/>
      <c r="J1046" s="15"/>
      <c r="K1046" s="10"/>
      <c r="L1046" s="10"/>
      <c r="M1046" s="15"/>
      <c r="V1046" s="25"/>
      <c r="X1046" s="40"/>
    </row>
    <row r="1047" spans="1:24" s="4" customFormat="1" ht="16" x14ac:dyDescent="0.2">
      <c r="A1047" s="11"/>
      <c r="D1047" s="142"/>
      <c r="G1047" s="19"/>
      <c r="J1047" s="15"/>
      <c r="K1047" s="10"/>
      <c r="L1047" s="10"/>
      <c r="M1047" s="15"/>
      <c r="V1047" s="25"/>
      <c r="X1047" s="40"/>
    </row>
    <row r="1048" spans="1:24" s="4" customFormat="1" ht="16" x14ac:dyDescent="0.2">
      <c r="A1048" s="11"/>
      <c r="D1048" s="142"/>
      <c r="G1048" s="19"/>
      <c r="J1048" s="15"/>
      <c r="K1048" s="10"/>
      <c r="L1048" s="10"/>
      <c r="M1048" s="15"/>
      <c r="V1048" s="25"/>
      <c r="X1048" s="40"/>
    </row>
    <row r="1049" spans="1:24" s="4" customFormat="1" ht="16" x14ac:dyDescent="0.2">
      <c r="A1049" s="11"/>
      <c r="D1049" s="142"/>
      <c r="G1049" s="19"/>
      <c r="J1049" s="15"/>
      <c r="K1049" s="10"/>
      <c r="L1049" s="10"/>
      <c r="M1049" s="15"/>
      <c r="V1049" s="25"/>
      <c r="X1049" s="40"/>
    </row>
    <row r="1050" spans="1:24" s="4" customFormat="1" ht="16" x14ac:dyDescent="0.2">
      <c r="A1050" s="11"/>
      <c r="D1050" s="142"/>
      <c r="G1050" s="19"/>
      <c r="J1050" s="15"/>
      <c r="K1050" s="10"/>
      <c r="L1050" s="10"/>
      <c r="M1050" s="15"/>
      <c r="V1050" s="25"/>
      <c r="X1050" s="40"/>
    </row>
    <row r="1051" spans="1:24" s="4" customFormat="1" ht="16" x14ac:dyDescent="0.2">
      <c r="A1051" s="11"/>
      <c r="D1051" s="142"/>
      <c r="G1051" s="19"/>
      <c r="J1051" s="15"/>
      <c r="K1051" s="10"/>
      <c r="L1051" s="10"/>
      <c r="M1051" s="15"/>
      <c r="V1051" s="25"/>
      <c r="X1051" s="40"/>
    </row>
    <row r="1052" spans="1:24" s="4" customFormat="1" ht="16" x14ac:dyDescent="0.2">
      <c r="A1052" s="11"/>
      <c r="D1052" s="142"/>
      <c r="G1052" s="19"/>
      <c r="J1052" s="15"/>
      <c r="K1052" s="10"/>
      <c r="L1052" s="10"/>
      <c r="M1052" s="15"/>
      <c r="V1052" s="25"/>
      <c r="X1052" s="40"/>
    </row>
    <row r="1053" spans="1:24" s="4" customFormat="1" ht="16" x14ac:dyDescent="0.2">
      <c r="A1053" s="11"/>
      <c r="D1053" s="142"/>
      <c r="G1053" s="19"/>
      <c r="J1053" s="15"/>
      <c r="K1053" s="10"/>
      <c r="L1053" s="10"/>
      <c r="M1053" s="15"/>
      <c r="V1053" s="25"/>
      <c r="X1053" s="40"/>
    </row>
    <row r="1054" spans="1:24" s="4" customFormat="1" ht="16" x14ac:dyDescent="0.2">
      <c r="A1054" s="11"/>
      <c r="D1054" s="142"/>
      <c r="G1054" s="19"/>
      <c r="J1054" s="15"/>
      <c r="K1054" s="10"/>
      <c r="L1054" s="10"/>
      <c r="M1054" s="15"/>
      <c r="V1054" s="25"/>
      <c r="X1054" s="40"/>
    </row>
    <row r="1055" spans="1:24" s="4" customFormat="1" ht="16" x14ac:dyDescent="0.2">
      <c r="A1055" s="11"/>
      <c r="D1055" s="142"/>
      <c r="G1055" s="19"/>
      <c r="J1055" s="15"/>
      <c r="K1055" s="10"/>
      <c r="L1055" s="10"/>
      <c r="M1055" s="15"/>
      <c r="V1055" s="25"/>
      <c r="X1055" s="40"/>
    </row>
    <row r="1056" spans="1:24" s="4" customFormat="1" ht="16" x14ac:dyDescent="0.2">
      <c r="A1056" s="11"/>
      <c r="D1056" s="142"/>
      <c r="G1056" s="19"/>
      <c r="J1056" s="15"/>
      <c r="K1056" s="10"/>
      <c r="L1056" s="10"/>
      <c r="M1056" s="15"/>
      <c r="V1056" s="25"/>
      <c r="X1056" s="40"/>
    </row>
    <row r="1057" spans="1:24" s="4" customFormat="1" ht="16" x14ac:dyDescent="0.2">
      <c r="A1057" s="11"/>
      <c r="D1057" s="142"/>
      <c r="G1057" s="19"/>
      <c r="J1057" s="15"/>
      <c r="K1057" s="10"/>
      <c r="L1057" s="10"/>
      <c r="M1057" s="15"/>
      <c r="V1057" s="25"/>
      <c r="X1057" s="40"/>
    </row>
    <row r="1058" spans="1:24" s="4" customFormat="1" ht="16" x14ac:dyDescent="0.2">
      <c r="A1058" s="11"/>
      <c r="D1058" s="142"/>
      <c r="G1058" s="19"/>
      <c r="J1058" s="15"/>
      <c r="K1058" s="10"/>
      <c r="L1058" s="10"/>
      <c r="M1058" s="15"/>
      <c r="V1058" s="25"/>
      <c r="X1058" s="40"/>
    </row>
    <row r="1059" spans="1:24" s="4" customFormat="1" ht="16" x14ac:dyDescent="0.2">
      <c r="A1059" s="11"/>
      <c r="D1059" s="142"/>
      <c r="G1059" s="19"/>
      <c r="J1059" s="15"/>
      <c r="K1059" s="10"/>
      <c r="L1059" s="10"/>
      <c r="M1059" s="15"/>
      <c r="V1059" s="25"/>
      <c r="X1059" s="40"/>
    </row>
    <row r="1060" spans="1:24" s="4" customFormat="1" ht="16" x14ac:dyDescent="0.2">
      <c r="A1060" s="11"/>
      <c r="D1060" s="142"/>
      <c r="G1060" s="19"/>
      <c r="J1060" s="15"/>
      <c r="K1060" s="10"/>
      <c r="L1060" s="10"/>
      <c r="M1060" s="15"/>
      <c r="V1060" s="25"/>
      <c r="X1060" s="40"/>
    </row>
    <row r="1061" spans="1:24" s="4" customFormat="1" ht="16" x14ac:dyDescent="0.2">
      <c r="A1061" s="11"/>
      <c r="D1061" s="142"/>
      <c r="G1061" s="19"/>
      <c r="J1061" s="15"/>
      <c r="K1061" s="10"/>
      <c r="L1061" s="10"/>
      <c r="M1061" s="15"/>
      <c r="V1061" s="25"/>
      <c r="X1061" s="40"/>
    </row>
    <row r="1062" spans="1:24" s="4" customFormat="1" ht="16" x14ac:dyDescent="0.2">
      <c r="A1062" s="11"/>
      <c r="D1062" s="142"/>
      <c r="G1062" s="19"/>
      <c r="J1062" s="15"/>
      <c r="K1062" s="10"/>
      <c r="L1062" s="10"/>
      <c r="M1062" s="15"/>
      <c r="V1062" s="25"/>
      <c r="X1062" s="40"/>
    </row>
    <row r="1063" spans="1:24" s="4" customFormat="1" ht="16" x14ac:dyDescent="0.2">
      <c r="A1063" s="11"/>
      <c r="D1063" s="142"/>
      <c r="G1063" s="19"/>
      <c r="J1063" s="15"/>
      <c r="K1063" s="10"/>
      <c r="L1063" s="10"/>
      <c r="M1063" s="15"/>
      <c r="V1063" s="25"/>
      <c r="X1063" s="40"/>
    </row>
    <row r="1064" spans="1:24" s="4" customFormat="1" ht="16" x14ac:dyDescent="0.2">
      <c r="A1064" s="11"/>
      <c r="D1064" s="142"/>
      <c r="G1064" s="19"/>
      <c r="J1064" s="15"/>
      <c r="K1064" s="10"/>
      <c r="L1064" s="10"/>
      <c r="M1064" s="15"/>
      <c r="V1064" s="25"/>
      <c r="X1064" s="40"/>
    </row>
    <row r="1065" spans="1:24" s="4" customFormat="1" ht="16" x14ac:dyDescent="0.2">
      <c r="A1065" s="11"/>
      <c r="D1065" s="142"/>
      <c r="G1065" s="19"/>
      <c r="J1065" s="15"/>
      <c r="K1065" s="10"/>
      <c r="L1065" s="10"/>
      <c r="M1065" s="15"/>
      <c r="V1065" s="25"/>
      <c r="X1065" s="40"/>
    </row>
    <row r="1066" spans="1:24" s="4" customFormat="1" ht="16" x14ac:dyDescent="0.2">
      <c r="A1066" s="11"/>
      <c r="D1066" s="142"/>
      <c r="G1066" s="19"/>
      <c r="J1066" s="15"/>
      <c r="K1066" s="10"/>
      <c r="L1066" s="10"/>
      <c r="M1066" s="15"/>
      <c r="V1066" s="25"/>
      <c r="X1066" s="40"/>
    </row>
    <row r="1067" spans="1:24" s="4" customFormat="1" ht="16" x14ac:dyDescent="0.2">
      <c r="A1067" s="11"/>
      <c r="D1067" s="142"/>
      <c r="G1067" s="19"/>
      <c r="J1067" s="15"/>
      <c r="K1067" s="10"/>
      <c r="L1067" s="10"/>
      <c r="M1067" s="15"/>
      <c r="V1067" s="25"/>
      <c r="X1067" s="40"/>
    </row>
    <row r="1068" spans="1:24" s="4" customFormat="1" ht="16" x14ac:dyDescent="0.2">
      <c r="A1068" s="11"/>
      <c r="D1068" s="142"/>
      <c r="G1068" s="19"/>
      <c r="J1068" s="15"/>
      <c r="K1068" s="10"/>
      <c r="L1068" s="10"/>
      <c r="M1068" s="15"/>
      <c r="V1068" s="25"/>
      <c r="X1068" s="40"/>
    </row>
    <row r="1069" spans="1:24" s="4" customFormat="1" ht="16" x14ac:dyDescent="0.2">
      <c r="A1069" s="11"/>
      <c r="D1069" s="142"/>
      <c r="G1069" s="19"/>
      <c r="J1069" s="15"/>
      <c r="K1069" s="10"/>
      <c r="L1069" s="10"/>
      <c r="M1069" s="15"/>
      <c r="V1069" s="25"/>
      <c r="X1069" s="40"/>
    </row>
    <row r="1070" spans="1:24" s="4" customFormat="1" ht="16" x14ac:dyDescent="0.2">
      <c r="A1070" s="11"/>
      <c r="D1070" s="142"/>
      <c r="G1070" s="19"/>
      <c r="J1070" s="15"/>
      <c r="K1070" s="10"/>
      <c r="L1070" s="10"/>
      <c r="M1070" s="15"/>
      <c r="V1070" s="25"/>
      <c r="X1070" s="40"/>
    </row>
    <row r="1071" spans="1:24" s="4" customFormat="1" ht="16" x14ac:dyDescent="0.2">
      <c r="A1071" s="11"/>
      <c r="D1071" s="142"/>
      <c r="G1071" s="19"/>
      <c r="J1071" s="15"/>
      <c r="K1071" s="10"/>
      <c r="L1071" s="10"/>
      <c r="M1071" s="15"/>
      <c r="V1071" s="25"/>
      <c r="X1071" s="40"/>
    </row>
    <row r="1072" spans="1:24" s="4" customFormat="1" ht="16" x14ac:dyDescent="0.2">
      <c r="A1072" s="11"/>
      <c r="D1072" s="142"/>
      <c r="G1072" s="19"/>
      <c r="J1072" s="15"/>
      <c r="K1072" s="10"/>
      <c r="L1072" s="10"/>
      <c r="M1072" s="15"/>
      <c r="V1072" s="25"/>
      <c r="X1072" s="40"/>
    </row>
    <row r="1073" spans="1:24" s="4" customFormat="1" ht="16" x14ac:dyDescent="0.2">
      <c r="A1073" s="11"/>
      <c r="D1073" s="142"/>
      <c r="G1073" s="19"/>
      <c r="J1073" s="15"/>
      <c r="K1073" s="10"/>
      <c r="L1073" s="10"/>
      <c r="M1073" s="15"/>
      <c r="V1073" s="25"/>
      <c r="X1073" s="40"/>
    </row>
    <row r="1074" spans="1:24" s="4" customFormat="1" ht="16" x14ac:dyDescent="0.2">
      <c r="A1074" s="11"/>
      <c r="D1074" s="142"/>
      <c r="G1074" s="19"/>
      <c r="J1074" s="15"/>
      <c r="K1074" s="10"/>
      <c r="L1074" s="10"/>
      <c r="M1074" s="15"/>
      <c r="V1074" s="25"/>
      <c r="X1074" s="40"/>
    </row>
    <row r="1075" spans="1:24" s="4" customFormat="1" ht="16" x14ac:dyDescent="0.2">
      <c r="A1075" s="11"/>
      <c r="D1075" s="142"/>
      <c r="G1075" s="19"/>
      <c r="J1075" s="15"/>
      <c r="K1075" s="10"/>
      <c r="L1075" s="10"/>
      <c r="M1075" s="15"/>
      <c r="V1075" s="25"/>
      <c r="X1075" s="40"/>
    </row>
    <row r="1076" spans="1:24" s="4" customFormat="1" ht="16" x14ac:dyDescent="0.2">
      <c r="A1076" s="11"/>
      <c r="D1076" s="142"/>
      <c r="G1076" s="19"/>
      <c r="J1076" s="15"/>
      <c r="K1076" s="10"/>
      <c r="L1076" s="10"/>
      <c r="M1076" s="15"/>
      <c r="V1076" s="25"/>
      <c r="X1076" s="40"/>
    </row>
    <row r="1077" spans="1:24" s="4" customFormat="1" ht="16" x14ac:dyDescent="0.2">
      <c r="A1077" s="11"/>
      <c r="D1077" s="142"/>
      <c r="G1077" s="19"/>
      <c r="J1077" s="15"/>
      <c r="K1077" s="10"/>
      <c r="L1077" s="10"/>
      <c r="M1077" s="15"/>
      <c r="V1077" s="25"/>
      <c r="X1077" s="40"/>
    </row>
    <row r="1078" spans="1:24" s="4" customFormat="1" ht="16" x14ac:dyDescent="0.2">
      <c r="A1078" s="11"/>
      <c r="D1078" s="142"/>
      <c r="G1078" s="19"/>
      <c r="J1078" s="15"/>
      <c r="K1078" s="10"/>
      <c r="L1078" s="10"/>
      <c r="M1078" s="15"/>
      <c r="V1078" s="25"/>
      <c r="X1078" s="40"/>
    </row>
    <row r="1079" spans="1:24" s="4" customFormat="1" ht="16" x14ac:dyDescent="0.2">
      <c r="A1079" s="11"/>
      <c r="D1079" s="142"/>
      <c r="G1079" s="19"/>
      <c r="J1079" s="15"/>
      <c r="K1079" s="10"/>
      <c r="L1079" s="10"/>
      <c r="M1079" s="15"/>
      <c r="V1079" s="25"/>
      <c r="X1079" s="40"/>
    </row>
    <row r="1080" spans="1:24" s="4" customFormat="1" ht="16" x14ac:dyDescent="0.2">
      <c r="A1080" s="11"/>
      <c r="D1080" s="142"/>
      <c r="G1080" s="19"/>
      <c r="J1080" s="15"/>
      <c r="K1080" s="10"/>
      <c r="L1080" s="10"/>
      <c r="M1080" s="15"/>
      <c r="V1080" s="25"/>
      <c r="X1080" s="40"/>
    </row>
    <row r="1081" spans="1:24" s="4" customFormat="1" ht="16" x14ac:dyDescent="0.2">
      <c r="A1081" s="11"/>
      <c r="D1081" s="142"/>
      <c r="G1081" s="19"/>
      <c r="J1081" s="15"/>
      <c r="K1081" s="10"/>
      <c r="L1081" s="10"/>
      <c r="M1081" s="15"/>
      <c r="V1081" s="25"/>
      <c r="X1081" s="40"/>
    </row>
    <row r="1082" spans="1:24" s="4" customFormat="1" ht="16" x14ac:dyDescent="0.2">
      <c r="A1082" s="11"/>
      <c r="D1082" s="142"/>
      <c r="G1082" s="19"/>
      <c r="J1082" s="15"/>
      <c r="K1082" s="10"/>
      <c r="L1082" s="10"/>
      <c r="M1082" s="15"/>
      <c r="V1082" s="25"/>
      <c r="X1082" s="40"/>
    </row>
    <row r="1083" spans="1:24" s="4" customFormat="1" ht="16" x14ac:dyDescent="0.2">
      <c r="A1083" s="11"/>
      <c r="D1083" s="142"/>
      <c r="G1083" s="19"/>
      <c r="J1083" s="15"/>
      <c r="K1083" s="10"/>
      <c r="L1083" s="10"/>
      <c r="M1083" s="15"/>
      <c r="V1083" s="25"/>
      <c r="X1083" s="40"/>
    </row>
    <row r="1084" spans="1:24" s="4" customFormat="1" ht="16" x14ac:dyDescent="0.2">
      <c r="A1084" s="11"/>
      <c r="D1084" s="142"/>
      <c r="G1084" s="19"/>
      <c r="J1084" s="15"/>
      <c r="K1084" s="10"/>
      <c r="L1084" s="10"/>
      <c r="M1084" s="15"/>
      <c r="V1084" s="25"/>
      <c r="X1084" s="40"/>
    </row>
    <row r="1085" spans="1:24" s="4" customFormat="1" ht="16" x14ac:dyDescent="0.2">
      <c r="A1085" s="11"/>
      <c r="D1085" s="142"/>
      <c r="G1085" s="19"/>
      <c r="J1085" s="15"/>
      <c r="K1085" s="10"/>
      <c r="L1085" s="10"/>
      <c r="M1085" s="15"/>
      <c r="V1085" s="25"/>
      <c r="X1085" s="40"/>
    </row>
    <row r="1086" spans="1:24" s="4" customFormat="1" ht="16" x14ac:dyDescent="0.2">
      <c r="A1086" s="11"/>
      <c r="D1086" s="142"/>
      <c r="G1086" s="19"/>
      <c r="J1086" s="15"/>
      <c r="K1086" s="10"/>
      <c r="L1086" s="10"/>
      <c r="M1086" s="15"/>
      <c r="V1086" s="25"/>
      <c r="X1086" s="40"/>
    </row>
    <row r="1087" spans="1:24" s="4" customFormat="1" ht="16" x14ac:dyDescent="0.2">
      <c r="A1087" s="11"/>
      <c r="D1087" s="142"/>
      <c r="G1087" s="19"/>
      <c r="J1087" s="15"/>
      <c r="K1087" s="10"/>
      <c r="L1087" s="10"/>
      <c r="M1087" s="15"/>
      <c r="V1087" s="25"/>
      <c r="X1087" s="40"/>
    </row>
    <row r="1088" spans="1:24" s="4" customFormat="1" ht="16" x14ac:dyDescent="0.2">
      <c r="A1088" s="11"/>
      <c r="D1088" s="142"/>
      <c r="G1088" s="19"/>
      <c r="J1088" s="15"/>
      <c r="K1088" s="10"/>
      <c r="L1088" s="10"/>
      <c r="M1088" s="15"/>
      <c r="V1088" s="25"/>
      <c r="X1088" s="40"/>
    </row>
    <row r="1089" spans="1:24" s="4" customFormat="1" ht="16" x14ac:dyDescent="0.2">
      <c r="A1089" s="11"/>
      <c r="D1089" s="142"/>
      <c r="G1089" s="19"/>
      <c r="J1089" s="15"/>
      <c r="K1089" s="10"/>
      <c r="L1089" s="10"/>
      <c r="M1089" s="15"/>
      <c r="V1089" s="25"/>
      <c r="X1089" s="40"/>
    </row>
    <row r="1090" spans="1:24" s="4" customFormat="1" ht="16" x14ac:dyDescent="0.2">
      <c r="A1090" s="11"/>
      <c r="D1090" s="142"/>
      <c r="G1090" s="19"/>
      <c r="J1090" s="15"/>
      <c r="K1090" s="10"/>
      <c r="L1090" s="10"/>
      <c r="M1090" s="15"/>
      <c r="V1090" s="25"/>
      <c r="X1090" s="40"/>
    </row>
    <row r="1091" spans="1:24" s="4" customFormat="1" ht="16" x14ac:dyDescent="0.2">
      <c r="A1091" s="11"/>
      <c r="D1091" s="142"/>
      <c r="G1091" s="19"/>
      <c r="J1091" s="15"/>
      <c r="K1091" s="10"/>
      <c r="L1091" s="10"/>
      <c r="M1091" s="15"/>
      <c r="V1091" s="25"/>
      <c r="X1091" s="40"/>
    </row>
    <row r="1092" spans="1:24" s="4" customFormat="1" ht="16" x14ac:dyDescent="0.2">
      <c r="A1092" s="11"/>
      <c r="D1092" s="142"/>
      <c r="G1092" s="19"/>
      <c r="J1092" s="15"/>
      <c r="K1092" s="10"/>
      <c r="L1092" s="10"/>
      <c r="M1092" s="15"/>
      <c r="V1092" s="25"/>
      <c r="X1092" s="40"/>
    </row>
    <row r="1093" spans="1:24" s="4" customFormat="1" ht="16" x14ac:dyDescent="0.2">
      <c r="A1093" s="11"/>
      <c r="D1093" s="142"/>
      <c r="G1093" s="19"/>
      <c r="J1093" s="15"/>
      <c r="K1093" s="10"/>
      <c r="L1093" s="10"/>
      <c r="M1093" s="15"/>
      <c r="V1093" s="25"/>
      <c r="X1093" s="40"/>
    </row>
    <row r="1094" spans="1:24" s="4" customFormat="1" ht="16" x14ac:dyDescent="0.2">
      <c r="A1094" s="11"/>
      <c r="D1094" s="142"/>
      <c r="G1094" s="19"/>
      <c r="J1094" s="15"/>
      <c r="K1094" s="10"/>
      <c r="L1094" s="10"/>
      <c r="M1094" s="15"/>
      <c r="V1094" s="25"/>
      <c r="X1094" s="40"/>
    </row>
    <row r="1095" spans="1:24" s="4" customFormat="1" ht="16" x14ac:dyDescent="0.2">
      <c r="A1095" s="11"/>
      <c r="D1095" s="142"/>
      <c r="G1095" s="19"/>
      <c r="J1095" s="15"/>
      <c r="K1095" s="10"/>
      <c r="L1095" s="10"/>
      <c r="M1095" s="15"/>
      <c r="V1095" s="25"/>
      <c r="X1095" s="40"/>
    </row>
    <row r="1096" spans="1:24" s="4" customFormat="1" ht="16" x14ac:dyDescent="0.2">
      <c r="A1096" s="11"/>
      <c r="D1096" s="142"/>
      <c r="G1096" s="19"/>
      <c r="J1096" s="15"/>
      <c r="K1096" s="10"/>
      <c r="L1096" s="10"/>
      <c r="M1096" s="15"/>
      <c r="V1096" s="25"/>
      <c r="X1096" s="40"/>
    </row>
    <row r="1097" spans="1:24" s="4" customFormat="1" ht="16" x14ac:dyDescent="0.2">
      <c r="A1097" s="11"/>
      <c r="D1097" s="142"/>
      <c r="G1097" s="19"/>
      <c r="J1097" s="15"/>
      <c r="K1097" s="10"/>
      <c r="L1097" s="10"/>
      <c r="M1097" s="15"/>
      <c r="V1097" s="25"/>
      <c r="X1097" s="40"/>
    </row>
    <row r="1098" spans="1:24" s="4" customFormat="1" ht="16" x14ac:dyDescent="0.2">
      <c r="A1098" s="11"/>
      <c r="D1098" s="142"/>
      <c r="G1098" s="19"/>
      <c r="J1098" s="15"/>
      <c r="K1098" s="10"/>
      <c r="L1098" s="10"/>
      <c r="M1098" s="15"/>
      <c r="V1098" s="25"/>
      <c r="X1098" s="40"/>
    </row>
    <row r="1099" spans="1:24" s="4" customFormat="1" ht="16" x14ac:dyDescent="0.2">
      <c r="A1099" s="11"/>
      <c r="D1099" s="142"/>
      <c r="G1099" s="19"/>
      <c r="J1099" s="15"/>
      <c r="K1099" s="10"/>
      <c r="L1099" s="10"/>
      <c r="M1099" s="15"/>
      <c r="V1099" s="25"/>
      <c r="X1099" s="40"/>
    </row>
    <row r="1100" spans="1:24" s="4" customFormat="1" ht="16" x14ac:dyDescent="0.2">
      <c r="A1100" s="11"/>
      <c r="D1100" s="142"/>
      <c r="G1100" s="19"/>
      <c r="J1100" s="15"/>
      <c r="K1100" s="10"/>
      <c r="L1100" s="10"/>
      <c r="M1100" s="15"/>
      <c r="V1100" s="25"/>
      <c r="X1100" s="40"/>
    </row>
    <row r="1101" spans="1:24" s="4" customFormat="1" ht="16" x14ac:dyDescent="0.2">
      <c r="A1101" s="11"/>
      <c r="D1101" s="142"/>
      <c r="G1101" s="19"/>
      <c r="J1101" s="15"/>
      <c r="K1101" s="10"/>
      <c r="L1101" s="10"/>
      <c r="M1101" s="15"/>
      <c r="V1101" s="25"/>
      <c r="X1101" s="40"/>
    </row>
    <row r="1102" spans="1:24" s="4" customFormat="1" ht="16" x14ac:dyDescent="0.2">
      <c r="A1102" s="11"/>
      <c r="D1102" s="142"/>
      <c r="G1102" s="19"/>
      <c r="J1102" s="15"/>
      <c r="K1102" s="10"/>
      <c r="L1102" s="10"/>
      <c r="M1102" s="15"/>
      <c r="V1102" s="25"/>
      <c r="X1102" s="40"/>
    </row>
    <row r="1103" spans="1:24" s="4" customFormat="1" ht="16" x14ac:dyDescent="0.2">
      <c r="A1103" s="11"/>
      <c r="D1103" s="142"/>
      <c r="G1103" s="19"/>
      <c r="J1103" s="15"/>
      <c r="K1103" s="10"/>
      <c r="L1103" s="10"/>
      <c r="M1103" s="15"/>
      <c r="V1103" s="25"/>
      <c r="X1103" s="40"/>
    </row>
    <row r="1104" spans="1:24" s="4" customFormat="1" ht="16" x14ac:dyDescent="0.2">
      <c r="A1104" s="11"/>
      <c r="D1104" s="142"/>
      <c r="G1104" s="19"/>
      <c r="J1104" s="15"/>
      <c r="K1104" s="10"/>
      <c r="L1104" s="10"/>
      <c r="M1104" s="15"/>
      <c r="V1104" s="25"/>
      <c r="X1104" s="40"/>
    </row>
    <row r="1105" spans="1:24" s="4" customFormat="1" ht="16" x14ac:dyDescent="0.2">
      <c r="A1105" s="11"/>
      <c r="D1105" s="142"/>
      <c r="G1105" s="19"/>
      <c r="J1105" s="15"/>
      <c r="K1105" s="10"/>
      <c r="L1105" s="10"/>
      <c r="M1105" s="15"/>
      <c r="V1105" s="25"/>
      <c r="X1105" s="40"/>
    </row>
    <row r="1106" spans="1:24" s="4" customFormat="1" ht="16" x14ac:dyDescent="0.2">
      <c r="A1106" s="11"/>
      <c r="D1106" s="142"/>
      <c r="G1106" s="19"/>
      <c r="J1106" s="15"/>
      <c r="K1106" s="10"/>
      <c r="L1106" s="10"/>
      <c r="M1106" s="15"/>
      <c r="V1106" s="25"/>
      <c r="X1106" s="40"/>
    </row>
    <row r="1107" spans="1:24" s="4" customFormat="1" ht="16" x14ac:dyDescent="0.2">
      <c r="A1107" s="11"/>
      <c r="D1107" s="142"/>
      <c r="G1107" s="19"/>
      <c r="J1107" s="15"/>
      <c r="K1107" s="10"/>
      <c r="L1107" s="10"/>
      <c r="M1107" s="15"/>
      <c r="V1107" s="25"/>
      <c r="X1107" s="40"/>
    </row>
    <row r="1108" spans="1:24" s="4" customFormat="1" ht="16" x14ac:dyDescent="0.2">
      <c r="A1108" s="11"/>
      <c r="D1108" s="142"/>
      <c r="G1108" s="19"/>
      <c r="J1108" s="15"/>
      <c r="K1108" s="10"/>
      <c r="L1108" s="10"/>
      <c r="M1108" s="15"/>
      <c r="V1108" s="25"/>
      <c r="X1108" s="40"/>
    </row>
    <row r="1109" spans="1:24" s="4" customFormat="1" ht="16" x14ac:dyDescent="0.2">
      <c r="A1109" s="11"/>
      <c r="D1109" s="142"/>
      <c r="G1109" s="19"/>
      <c r="J1109" s="15"/>
      <c r="K1109" s="10"/>
      <c r="L1109" s="10"/>
      <c r="M1109" s="15"/>
      <c r="V1109" s="25"/>
      <c r="X1109" s="40"/>
    </row>
    <row r="1110" spans="1:24" s="4" customFormat="1" ht="16" x14ac:dyDescent="0.2">
      <c r="A1110" s="11"/>
      <c r="D1110" s="142"/>
      <c r="G1110" s="19"/>
      <c r="J1110" s="15"/>
      <c r="K1110" s="10"/>
      <c r="L1110" s="10"/>
      <c r="M1110" s="15"/>
      <c r="V1110" s="25"/>
      <c r="X1110" s="40"/>
    </row>
    <row r="1111" spans="1:24" s="4" customFormat="1" ht="16" x14ac:dyDescent="0.2">
      <c r="A1111" s="11"/>
      <c r="D1111" s="142"/>
      <c r="G1111" s="19"/>
      <c r="J1111" s="15"/>
      <c r="K1111" s="10"/>
      <c r="L1111" s="10"/>
      <c r="M1111" s="15"/>
      <c r="V1111" s="25"/>
      <c r="X1111" s="40"/>
    </row>
    <row r="1112" spans="1:24" s="4" customFormat="1" ht="16" x14ac:dyDescent="0.2">
      <c r="A1112" s="11"/>
      <c r="D1112" s="142"/>
      <c r="G1112" s="19"/>
      <c r="J1112" s="15"/>
      <c r="K1112" s="10"/>
      <c r="L1112" s="10"/>
      <c r="M1112" s="15"/>
      <c r="V1112" s="25"/>
      <c r="X1112" s="40"/>
    </row>
    <row r="1113" spans="1:24" s="4" customFormat="1" ht="16" x14ac:dyDescent="0.2">
      <c r="A1113" s="11"/>
      <c r="D1113" s="142"/>
      <c r="G1113" s="19"/>
      <c r="J1113" s="15"/>
      <c r="K1113" s="10"/>
      <c r="L1113" s="10"/>
      <c r="M1113" s="15"/>
      <c r="V1113" s="25"/>
      <c r="X1113" s="40"/>
    </row>
    <row r="1114" spans="1:24" s="4" customFormat="1" ht="16" x14ac:dyDescent="0.2">
      <c r="A1114" s="11"/>
      <c r="D1114" s="142"/>
      <c r="G1114" s="19"/>
      <c r="J1114" s="15"/>
      <c r="K1114" s="10"/>
      <c r="L1114" s="10"/>
      <c r="M1114" s="15"/>
      <c r="V1114" s="25"/>
      <c r="X1114" s="40"/>
    </row>
    <row r="1115" spans="1:24" s="4" customFormat="1" ht="16" x14ac:dyDescent="0.2">
      <c r="A1115" s="11"/>
      <c r="D1115" s="142"/>
      <c r="G1115" s="19"/>
      <c r="J1115" s="15"/>
      <c r="K1115" s="10"/>
      <c r="L1115" s="10"/>
      <c r="M1115" s="15"/>
      <c r="V1115" s="25"/>
      <c r="X1115" s="40"/>
    </row>
    <row r="1116" spans="1:24" s="4" customFormat="1" ht="16" x14ac:dyDescent="0.2">
      <c r="A1116" s="11"/>
      <c r="D1116" s="142"/>
      <c r="G1116" s="19"/>
      <c r="J1116" s="15"/>
      <c r="K1116" s="10"/>
      <c r="L1116" s="10"/>
      <c r="M1116" s="15"/>
      <c r="V1116" s="25"/>
      <c r="X1116" s="40"/>
    </row>
    <row r="1117" spans="1:24" s="4" customFormat="1" ht="16" x14ac:dyDescent="0.2">
      <c r="A1117" s="11"/>
      <c r="D1117" s="142"/>
      <c r="G1117" s="19"/>
      <c r="J1117" s="15"/>
      <c r="K1117" s="10"/>
      <c r="L1117" s="10"/>
      <c r="M1117" s="15"/>
      <c r="V1117" s="25"/>
      <c r="X1117" s="40"/>
    </row>
    <row r="1118" spans="1:24" s="4" customFormat="1" ht="16" x14ac:dyDescent="0.2">
      <c r="A1118" s="11"/>
      <c r="D1118" s="142"/>
      <c r="G1118" s="19"/>
      <c r="J1118" s="15"/>
      <c r="K1118" s="10"/>
      <c r="L1118" s="10"/>
      <c r="M1118" s="15"/>
      <c r="V1118" s="25"/>
      <c r="X1118" s="40"/>
    </row>
    <row r="1119" spans="1:24" s="4" customFormat="1" ht="16" x14ac:dyDescent="0.2">
      <c r="A1119" s="11"/>
      <c r="D1119" s="142"/>
      <c r="G1119" s="19"/>
      <c r="J1119" s="15"/>
      <c r="K1119" s="10"/>
      <c r="L1119" s="10"/>
      <c r="M1119" s="15"/>
      <c r="V1119" s="25"/>
      <c r="X1119" s="40"/>
    </row>
    <row r="1120" spans="1:24" s="4" customFormat="1" ht="16" x14ac:dyDescent="0.2">
      <c r="A1120" s="11"/>
      <c r="D1120" s="142"/>
      <c r="G1120" s="19"/>
      <c r="J1120" s="15"/>
      <c r="K1120" s="10"/>
      <c r="L1120" s="10"/>
      <c r="M1120" s="15"/>
      <c r="V1120" s="25"/>
      <c r="X1120" s="40"/>
    </row>
    <row r="1121" spans="1:24" s="4" customFormat="1" ht="16" x14ac:dyDescent="0.2">
      <c r="A1121" s="11"/>
      <c r="D1121" s="142"/>
      <c r="G1121" s="19"/>
      <c r="J1121" s="15"/>
      <c r="K1121" s="10"/>
      <c r="L1121" s="10"/>
      <c r="M1121" s="15"/>
      <c r="V1121" s="25"/>
      <c r="X1121" s="40"/>
    </row>
    <row r="1122" spans="1:24" s="4" customFormat="1" ht="16" x14ac:dyDescent="0.2">
      <c r="A1122" s="11"/>
      <c r="D1122" s="142"/>
      <c r="G1122" s="19"/>
      <c r="J1122" s="15"/>
      <c r="K1122" s="10"/>
      <c r="L1122" s="10"/>
      <c r="M1122" s="15"/>
      <c r="V1122" s="25"/>
      <c r="X1122" s="40"/>
    </row>
    <row r="1123" spans="1:24" s="4" customFormat="1" ht="16" x14ac:dyDescent="0.2">
      <c r="A1123" s="11"/>
      <c r="D1123" s="142"/>
      <c r="G1123" s="19"/>
      <c r="J1123" s="15"/>
      <c r="K1123" s="10"/>
      <c r="L1123" s="10"/>
      <c r="M1123" s="15"/>
      <c r="V1123" s="25"/>
      <c r="X1123" s="40"/>
    </row>
    <row r="1124" spans="1:24" s="4" customFormat="1" ht="16" x14ac:dyDescent="0.2">
      <c r="A1124" s="11"/>
      <c r="D1124" s="142"/>
      <c r="G1124" s="19"/>
      <c r="J1124" s="15"/>
      <c r="K1124" s="10"/>
      <c r="L1124" s="10"/>
      <c r="M1124" s="15"/>
      <c r="V1124" s="25"/>
      <c r="X1124" s="40"/>
    </row>
    <row r="1125" spans="1:24" s="4" customFormat="1" ht="16" x14ac:dyDescent="0.2">
      <c r="A1125" s="11"/>
      <c r="D1125" s="142"/>
      <c r="G1125" s="19"/>
      <c r="J1125" s="15"/>
      <c r="K1125" s="10"/>
      <c r="L1125" s="10"/>
      <c r="M1125" s="15"/>
      <c r="V1125" s="25"/>
      <c r="X1125" s="40"/>
    </row>
    <row r="1126" spans="1:24" s="4" customFormat="1" ht="16" x14ac:dyDescent="0.2">
      <c r="A1126" s="11"/>
      <c r="D1126" s="142"/>
      <c r="G1126" s="19"/>
      <c r="J1126" s="15"/>
      <c r="K1126" s="10"/>
      <c r="L1126" s="10"/>
      <c r="M1126" s="15"/>
      <c r="V1126" s="25"/>
      <c r="X1126" s="40"/>
    </row>
    <row r="1127" spans="1:24" s="4" customFormat="1" ht="16" x14ac:dyDescent="0.2">
      <c r="A1127" s="11"/>
      <c r="D1127" s="142"/>
      <c r="G1127" s="19"/>
      <c r="J1127" s="15"/>
      <c r="K1127" s="10"/>
      <c r="L1127" s="10"/>
      <c r="M1127" s="15"/>
      <c r="V1127" s="25"/>
      <c r="X1127" s="40"/>
    </row>
    <row r="1128" spans="1:24" s="4" customFormat="1" ht="16" x14ac:dyDescent="0.2">
      <c r="A1128" s="11"/>
      <c r="D1128" s="142"/>
      <c r="G1128" s="19"/>
      <c r="J1128" s="15"/>
      <c r="K1128" s="10"/>
      <c r="L1128" s="10"/>
      <c r="M1128" s="15"/>
      <c r="V1128" s="25"/>
      <c r="X1128" s="40"/>
    </row>
    <row r="1129" spans="1:24" s="4" customFormat="1" ht="16" x14ac:dyDescent="0.2">
      <c r="A1129" s="11"/>
      <c r="D1129" s="142"/>
      <c r="G1129" s="19"/>
      <c r="J1129" s="15"/>
      <c r="K1129" s="10"/>
      <c r="L1129" s="10"/>
      <c r="M1129" s="15"/>
      <c r="V1129" s="25"/>
      <c r="X1129" s="40"/>
    </row>
    <row r="1130" spans="1:24" s="4" customFormat="1" ht="16" x14ac:dyDescent="0.2">
      <c r="A1130" s="11"/>
      <c r="D1130" s="142"/>
      <c r="G1130" s="19"/>
      <c r="J1130" s="15"/>
      <c r="K1130" s="10"/>
      <c r="L1130" s="10"/>
      <c r="M1130" s="15"/>
      <c r="V1130" s="25"/>
      <c r="X1130" s="40"/>
    </row>
    <row r="1131" spans="1:24" s="4" customFormat="1" ht="16" x14ac:dyDescent="0.2">
      <c r="A1131" s="11"/>
      <c r="D1131" s="142"/>
      <c r="G1131" s="19"/>
      <c r="J1131" s="15"/>
      <c r="K1131" s="10"/>
      <c r="L1131" s="10"/>
      <c r="M1131" s="15"/>
      <c r="V1131" s="25"/>
      <c r="X1131" s="40"/>
    </row>
    <row r="1132" spans="1:24" s="4" customFormat="1" ht="16" x14ac:dyDescent="0.2">
      <c r="A1132" s="11"/>
      <c r="D1132" s="142"/>
      <c r="G1132" s="19"/>
      <c r="J1132" s="15"/>
      <c r="K1132" s="10"/>
      <c r="L1132" s="10"/>
      <c r="M1132" s="15"/>
      <c r="V1132" s="25"/>
      <c r="X1132" s="40"/>
    </row>
    <row r="1133" spans="1:24" s="4" customFormat="1" ht="16" x14ac:dyDescent="0.2">
      <c r="A1133" s="11"/>
      <c r="D1133" s="142"/>
      <c r="G1133" s="19"/>
      <c r="J1133" s="15"/>
      <c r="K1133" s="10"/>
      <c r="L1133" s="10"/>
      <c r="M1133" s="15"/>
      <c r="V1133" s="25"/>
      <c r="X1133" s="40"/>
    </row>
    <row r="1134" spans="1:24" s="4" customFormat="1" ht="16" x14ac:dyDescent="0.2">
      <c r="A1134" s="11"/>
      <c r="D1134" s="142"/>
      <c r="G1134" s="19"/>
      <c r="J1134" s="15"/>
      <c r="K1134" s="10"/>
      <c r="L1134" s="10"/>
      <c r="M1134" s="15"/>
      <c r="V1134" s="25"/>
      <c r="X1134" s="40"/>
    </row>
    <row r="1135" spans="1:24" s="4" customFormat="1" ht="16" x14ac:dyDescent="0.2">
      <c r="A1135" s="11"/>
      <c r="D1135" s="142"/>
      <c r="G1135" s="19"/>
      <c r="J1135" s="15"/>
      <c r="K1135" s="10"/>
      <c r="L1135" s="10"/>
      <c r="M1135" s="15"/>
      <c r="V1135" s="25"/>
      <c r="X1135" s="40"/>
    </row>
    <row r="1136" spans="1:24" s="4" customFormat="1" ht="16" x14ac:dyDescent="0.2">
      <c r="A1136" s="11"/>
      <c r="D1136" s="142"/>
      <c r="G1136" s="19"/>
      <c r="J1136" s="15"/>
      <c r="K1136" s="10"/>
      <c r="L1136" s="10"/>
      <c r="M1136" s="15"/>
      <c r="V1136" s="25"/>
      <c r="X1136" s="40"/>
    </row>
    <row r="1137" spans="1:24" s="4" customFormat="1" ht="16" x14ac:dyDescent="0.2">
      <c r="A1137" s="11"/>
      <c r="D1137" s="142"/>
      <c r="G1137" s="19"/>
      <c r="J1137" s="15"/>
      <c r="K1137" s="10"/>
      <c r="L1137" s="10"/>
      <c r="M1137" s="15"/>
      <c r="V1137" s="25"/>
      <c r="X1137" s="40"/>
    </row>
    <row r="1138" spans="1:24" s="4" customFormat="1" ht="16" x14ac:dyDescent="0.2">
      <c r="A1138" s="11"/>
      <c r="D1138" s="142"/>
      <c r="G1138" s="19"/>
      <c r="J1138" s="15"/>
      <c r="K1138" s="10"/>
      <c r="L1138" s="10"/>
      <c r="M1138" s="15"/>
      <c r="V1138" s="25"/>
      <c r="X1138" s="40"/>
    </row>
    <row r="1139" spans="1:24" s="4" customFormat="1" ht="16" x14ac:dyDescent="0.2">
      <c r="A1139" s="11"/>
      <c r="D1139" s="142"/>
      <c r="G1139" s="19"/>
      <c r="J1139" s="15"/>
      <c r="K1139" s="10"/>
      <c r="L1139" s="10"/>
      <c r="M1139" s="15"/>
      <c r="V1139" s="25"/>
      <c r="X1139" s="40"/>
    </row>
    <row r="1140" spans="1:24" s="4" customFormat="1" ht="16" x14ac:dyDescent="0.2">
      <c r="A1140" s="11"/>
      <c r="D1140" s="142"/>
      <c r="G1140" s="19"/>
      <c r="J1140" s="15"/>
      <c r="K1140" s="10"/>
      <c r="L1140" s="10"/>
      <c r="M1140" s="15"/>
      <c r="V1140" s="25"/>
      <c r="X1140" s="40"/>
    </row>
    <row r="1141" spans="1:24" s="4" customFormat="1" ht="16" x14ac:dyDescent="0.2">
      <c r="A1141" s="11"/>
      <c r="D1141" s="142"/>
      <c r="G1141" s="19"/>
      <c r="J1141" s="15"/>
      <c r="K1141" s="10"/>
      <c r="L1141" s="10"/>
      <c r="M1141" s="15"/>
      <c r="V1141" s="25"/>
      <c r="X1141" s="40"/>
    </row>
    <row r="1142" spans="1:24" s="4" customFormat="1" ht="16" x14ac:dyDescent="0.2">
      <c r="A1142" s="11"/>
      <c r="D1142" s="142"/>
      <c r="G1142" s="19"/>
      <c r="J1142" s="15"/>
      <c r="K1142" s="10"/>
      <c r="L1142" s="10"/>
      <c r="M1142" s="15"/>
      <c r="V1142" s="25"/>
      <c r="X1142" s="40"/>
    </row>
    <row r="1143" spans="1:24" s="4" customFormat="1" ht="16" x14ac:dyDescent="0.2">
      <c r="A1143" s="11"/>
      <c r="D1143" s="142"/>
      <c r="G1143" s="19"/>
      <c r="J1143" s="15"/>
      <c r="K1143" s="10"/>
      <c r="L1143" s="10"/>
      <c r="M1143" s="15"/>
      <c r="V1143" s="25"/>
      <c r="X1143" s="40"/>
    </row>
    <row r="1144" spans="1:24" s="4" customFormat="1" ht="16" x14ac:dyDescent="0.2">
      <c r="A1144" s="11"/>
      <c r="D1144" s="142"/>
      <c r="G1144" s="19"/>
      <c r="J1144" s="15"/>
      <c r="K1144" s="10"/>
      <c r="L1144" s="10"/>
      <c r="M1144" s="15"/>
      <c r="V1144" s="25"/>
      <c r="X1144" s="40"/>
    </row>
    <row r="1145" spans="1:24" s="4" customFormat="1" ht="16" x14ac:dyDescent="0.2">
      <c r="A1145" s="11"/>
      <c r="D1145" s="142"/>
      <c r="G1145" s="19"/>
      <c r="J1145" s="15"/>
      <c r="K1145" s="10"/>
      <c r="L1145" s="10"/>
      <c r="M1145" s="15"/>
      <c r="V1145" s="25"/>
      <c r="X1145" s="40"/>
    </row>
    <row r="1146" spans="1:24" s="4" customFormat="1" ht="16" x14ac:dyDescent="0.2">
      <c r="A1146" s="11"/>
      <c r="D1146" s="142"/>
      <c r="G1146" s="19"/>
      <c r="J1146" s="15"/>
      <c r="K1146" s="10"/>
      <c r="L1146" s="10"/>
      <c r="M1146" s="15"/>
      <c r="V1146" s="25"/>
      <c r="X1146" s="40"/>
    </row>
    <row r="1147" spans="1:24" s="4" customFormat="1" ht="16" x14ac:dyDescent="0.2">
      <c r="A1147" s="11"/>
      <c r="D1147" s="142"/>
      <c r="G1147" s="19"/>
      <c r="J1147" s="15"/>
      <c r="K1147" s="10"/>
      <c r="L1147" s="10"/>
      <c r="M1147" s="15"/>
      <c r="V1147" s="25"/>
      <c r="X1147" s="40"/>
    </row>
    <row r="1148" spans="1:24" s="4" customFormat="1" ht="16" x14ac:dyDescent="0.2">
      <c r="A1148" s="11"/>
      <c r="D1148" s="142"/>
      <c r="G1148" s="19"/>
      <c r="J1148" s="15"/>
      <c r="K1148" s="10"/>
      <c r="L1148" s="10"/>
      <c r="M1148" s="15"/>
      <c r="V1148" s="25"/>
      <c r="X1148" s="40"/>
    </row>
    <row r="1149" spans="1:24" s="4" customFormat="1" ht="16" x14ac:dyDescent="0.2">
      <c r="A1149" s="11"/>
      <c r="D1149" s="142"/>
      <c r="G1149" s="19"/>
      <c r="J1149" s="15"/>
      <c r="K1149" s="10"/>
      <c r="L1149" s="10"/>
      <c r="M1149" s="15"/>
      <c r="V1149" s="25"/>
      <c r="X1149" s="40"/>
    </row>
    <row r="1150" spans="1:24" s="4" customFormat="1" ht="16" x14ac:dyDescent="0.2">
      <c r="A1150" s="11"/>
      <c r="D1150" s="142"/>
      <c r="G1150" s="19"/>
      <c r="J1150" s="15"/>
      <c r="K1150" s="10"/>
      <c r="L1150" s="10"/>
      <c r="M1150" s="15"/>
      <c r="V1150" s="25"/>
      <c r="X1150" s="40"/>
    </row>
    <row r="1151" spans="1:24" s="4" customFormat="1" ht="16" x14ac:dyDescent="0.2">
      <c r="A1151" s="11"/>
      <c r="D1151" s="142"/>
      <c r="G1151" s="19"/>
      <c r="J1151" s="15"/>
      <c r="K1151" s="10"/>
      <c r="L1151" s="10"/>
      <c r="M1151" s="15"/>
      <c r="V1151" s="25"/>
      <c r="X1151" s="40"/>
    </row>
    <row r="1152" spans="1:24" s="4" customFormat="1" ht="16" x14ac:dyDescent="0.2">
      <c r="A1152" s="11"/>
      <c r="D1152" s="142"/>
      <c r="G1152" s="19"/>
      <c r="J1152" s="15"/>
      <c r="K1152" s="10"/>
      <c r="L1152" s="10"/>
      <c r="M1152" s="15"/>
      <c r="V1152" s="25"/>
      <c r="X1152" s="40"/>
    </row>
    <row r="1153" spans="1:24" s="4" customFormat="1" ht="16" x14ac:dyDescent="0.2">
      <c r="A1153" s="11"/>
      <c r="D1153" s="142"/>
      <c r="G1153" s="19"/>
      <c r="J1153" s="15"/>
      <c r="K1153" s="10"/>
      <c r="L1153" s="10"/>
      <c r="M1153" s="15"/>
      <c r="V1153" s="25"/>
      <c r="X1153" s="40"/>
    </row>
    <row r="1154" spans="1:24" s="4" customFormat="1" ht="16" x14ac:dyDescent="0.2">
      <c r="A1154" s="11"/>
      <c r="D1154" s="142"/>
      <c r="G1154" s="19"/>
      <c r="J1154" s="15"/>
      <c r="K1154" s="10"/>
      <c r="L1154" s="10"/>
      <c r="M1154" s="15"/>
      <c r="V1154" s="25"/>
      <c r="X1154" s="40"/>
    </row>
    <row r="1155" spans="1:24" s="4" customFormat="1" ht="16" x14ac:dyDescent="0.2">
      <c r="A1155" s="11"/>
      <c r="D1155" s="142"/>
      <c r="G1155" s="19"/>
      <c r="J1155" s="15"/>
      <c r="K1155" s="10"/>
      <c r="L1155" s="10"/>
      <c r="M1155" s="15"/>
      <c r="V1155" s="25"/>
      <c r="X1155" s="40"/>
    </row>
    <row r="1156" spans="1:24" s="4" customFormat="1" ht="16" x14ac:dyDescent="0.2">
      <c r="A1156" s="11"/>
      <c r="D1156" s="142"/>
      <c r="G1156" s="19"/>
      <c r="J1156" s="15"/>
      <c r="K1156" s="10"/>
      <c r="L1156" s="10"/>
      <c r="M1156" s="15"/>
      <c r="V1156" s="25"/>
      <c r="X1156" s="40"/>
    </row>
    <row r="1157" spans="1:24" s="4" customFormat="1" ht="16" x14ac:dyDescent="0.2">
      <c r="A1157" s="11"/>
      <c r="D1157" s="142"/>
      <c r="G1157" s="19"/>
      <c r="J1157" s="15"/>
      <c r="K1157" s="10"/>
      <c r="L1157" s="10"/>
      <c r="M1157" s="15"/>
      <c r="V1157" s="25"/>
      <c r="X1157" s="40"/>
    </row>
    <row r="1158" spans="1:24" s="4" customFormat="1" ht="16" x14ac:dyDescent="0.2">
      <c r="A1158" s="11"/>
      <c r="D1158" s="142"/>
      <c r="G1158" s="19"/>
      <c r="J1158" s="15"/>
      <c r="K1158" s="10"/>
      <c r="L1158" s="10"/>
      <c r="M1158" s="15"/>
      <c r="V1158" s="25"/>
      <c r="X1158" s="40"/>
    </row>
    <row r="1159" spans="1:24" s="4" customFormat="1" ht="16" x14ac:dyDescent="0.2">
      <c r="A1159" s="11"/>
      <c r="D1159" s="142"/>
      <c r="G1159" s="19"/>
      <c r="J1159" s="15"/>
      <c r="K1159" s="10"/>
      <c r="L1159" s="10"/>
      <c r="M1159" s="15"/>
      <c r="V1159" s="25"/>
      <c r="X1159" s="40"/>
    </row>
    <row r="1160" spans="1:24" s="4" customFormat="1" ht="16" x14ac:dyDescent="0.2">
      <c r="A1160" s="11"/>
      <c r="D1160" s="142"/>
      <c r="G1160" s="19"/>
      <c r="J1160" s="15"/>
      <c r="K1160" s="10"/>
      <c r="L1160" s="10"/>
      <c r="M1160" s="15"/>
      <c r="V1160" s="25"/>
      <c r="X1160" s="40"/>
    </row>
    <row r="1161" spans="1:24" s="4" customFormat="1" ht="16" x14ac:dyDescent="0.2">
      <c r="A1161" s="11"/>
      <c r="D1161" s="142"/>
      <c r="G1161" s="19"/>
      <c r="J1161" s="15"/>
      <c r="K1161" s="10"/>
      <c r="L1161" s="10"/>
      <c r="M1161" s="15"/>
      <c r="V1161" s="25"/>
      <c r="X1161" s="40"/>
    </row>
    <row r="1162" spans="1:24" s="4" customFormat="1" ht="16" x14ac:dyDescent="0.2">
      <c r="A1162" s="11"/>
      <c r="D1162" s="142"/>
      <c r="G1162" s="19"/>
      <c r="J1162" s="15"/>
      <c r="K1162" s="10"/>
      <c r="L1162" s="10"/>
      <c r="M1162" s="15"/>
      <c r="V1162" s="25"/>
      <c r="X1162" s="40"/>
    </row>
    <row r="1163" spans="1:24" s="4" customFormat="1" ht="16" x14ac:dyDescent="0.2">
      <c r="A1163" s="11"/>
      <c r="D1163" s="142"/>
      <c r="G1163" s="19"/>
      <c r="J1163" s="15"/>
      <c r="K1163" s="10"/>
      <c r="L1163" s="10"/>
      <c r="M1163" s="15"/>
      <c r="V1163" s="25"/>
      <c r="X1163" s="40"/>
    </row>
    <row r="1164" spans="1:24" s="4" customFormat="1" ht="16" x14ac:dyDescent="0.2">
      <c r="A1164" s="11"/>
      <c r="D1164" s="142"/>
      <c r="G1164" s="19"/>
      <c r="J1164" s="15"/>
      <c r="K1164" s="10"/>
      <c r="L1164" s="10"/>
      <c r="M1164" s="15"/>
      <c r="V1164" s="25"/>
      <c r="X1164" s="40"/>
    </row>
    <row r="1165" spans="1:24" s="4" customFormat="1" ht="16" x14ac:dyDescent="0.2">
      <c r="A1165" s="11"/>
      <c r="D1165" s="142"/>
      <c r="G1165" s="19"/>
      <c r="J1165" s="15"/>
      <c r="K1165" s="10"/>
      <c r="L1165" s="10"/>
      <c r="M1165" s="15"/>
      <c r="V1165" s="25"/>
      <c r="X1165" s="40"/>
    </row>
    <row r="1166" spans="1:24" s="4" customFormat="1" ht="16" x14ac:dyDescent="0.2">
      <c r="A1166" s="11"/>
      <c r="D1166" s="142"/>
      <c r="G1166" s="19"/>
      <c r="J1166" s="15"/>
      <c r="K1166" s="10"/>
      <c r="L1166" s="10"/>
      <c r="M1166" s="15"/>
      <c r="V1166" s="25"/>
      <c r="X1166" s="40"/>
    </row>
    <row r="1167" spans="1:24" s="4" customFormat="1" ht="16" x14ac:dyDescent="0.2">
      <c r="A1167" s="11"/>
      <c r="D1167" s="142"/>
      <c r="G1167" s="19"/>
      <c r="J1167" s="15"/>
      <c r="K1167" s="10"/>
      <c r="L1167" s="10"/>
      <c r="M1167" s="15"/>
      <c r="V1167" s="25"/>
      <c r="X1167" s="40"/>
    </row>
    <row r="1168" spans="1:24" s="4" customFormat="1" ht="16" x14ac:dyDescent="0.2">
      <c r="A1168" s="11"/>
      <c r="D1168" s="142"/>
      <c r="G1168" s="19"/>
      <c r="J1168" s="15"/>
      <c r="K1168" s="10"/>
      <c r="L1168" s="10"/>
      <c r="M1168" s="15"/>
      <c r="V1168" s="25"/>
      <c r="X1168" s="40"/>
    </row>
    <row r="1169" spans="1:24" s="4" customFormat="1" ht="16" x14ac:dyDescent="0.2">
      <c r="A1169" s="11"/>
      <c r="D1169" s="142"/>
      <c r="G1169" s="19"/>
      <c r="J1169" s="15"/>
      <c r="K1169" s="10"/>
      <c r="L1169" s="10"/>
      <c r="M1169" s="15"/>
      <c r="V1169" s="25"/>
      <c r="X1169" s="40"/>
    </row>
    <row r="1170" spans="1:24" s="4" customFormat="1" ht="16" x14ac:dyDescent="0.2">
      <c r="A1170" s="11"/>
      <c r="D1170" s="142"/>
      <c r="G1170" s="19"/>
      <c r="J1170" s="15"/>
      <c r="K1170" s="10"/>
      <c r="L1170" s="10"/>
      <c r="M1170" s="15"/>
      <c r="V1170" s="25"/>
      <c r="X1170" s="40"/>
    </row>
    <row r="1171" spans="1:24" s="4" customFormat="1" ht="16" x14ac:dyDescent="0.2">
      <c r="A1171" s="11"/>
      <c r="D1171" s="142"/>
      <c r="G1171" s="19"/>
      <c r="J1171" s="15"/>
      <c r="K1171" s="10"/>
      <c r="L1171" s="10"/>
      <c r="M1171" s="15"/>
      <c r="V1171" s="25"/>
      <c r="X1171" s="40"/>
    </row>
    <row r="1172" spans="1:24" s="4" customFormat="1" ht="16" x14ac:dyDescent="0.2">
      <c r="A1172" s="11"/>
      <c r="D1172" s="142"/>
      <c r="G1172" s="19"/>
      <c r="J1172" s="15"/>
      <c r="K1172" s="10"/>
      <c r="L1172" s="10"/>
      <c r="M1172" s="15"/>
      <c r="V1172" s="25"/>
      <c r="X1172" s="40"/>
    </row>
    <row r="1173" spans="1:24" s="4" customFormat="1" ht="16" x14ac:dyDescent="0.2">
      <c r="A1173" s="11"/>
      <c r="D1173" s="142"/>
      <c r="G1173" s="19"/>
      <c r="J1173" s="15"/>
      <c r="K1173" s="10"/>
      <c r="L1173" s="10"/>
      <c r="M1173" s="15"/>
      <c r="V1173" s="25"/>
      <c r="X1173" s="40"/>
    </row>
    <row r="1174" spans="1:24" s="4" customFormat="1" ht="16" x14ac:dyDescent="0.2">
      <c r="A1174" s="11"/>
      <c r="D1174" s="142"/>
      <c r="G1174" s="19"/>
      <c r="J1174" s="15"/>
      <c r="K1174" s="10"/>
      <c r="L1174" s="10"/>
      <c r="M1174" s="15"/>
      <c r="V1174" s="25"/>
      <c r="X1174" s="40"/>
    </row>
    <row r="1175" spans="1:24" s="4" customFormat="1" ht="16" x14ac:dyDescent="0.2">
      <c r="A1175" s="11"/>
      <c r="D1175" s="142"/>
      <c r="G1175" s="19"/>
      <c r="J1175" s="15"/>
      <c r="K1175" s="10"/>
      <c r="L1175" s="10"/>
      <c r="M1175" s="15"/>
      <c r="V1175" s="25"/>
      <c r="X1175" s="40"/>
    </row>
    <row r="1176" spans="1:24" s="4" customFormat="1" ht="16" x14ac:dyDescent="0.2">
      <c r="A1176" s="11"/>
      <c r="D1176" s="142"/>
      <c r="G1176" s="19"/>
      <c r="J1176" s="15"/>
      <c r="K1176" s="10"/>
      <c r="L1176" s="10"/>
      <c r="M1176" s="15"/>
      <c r="V1176" s="25"/>
      <c r="X1176" s="40"/>
    </row>
    <row r="1177" spans="1:24" s="4" customFormat="1" ht="16" x14ac:dyDescent="0.2">
      <c r="A1177" s="11"/>
      <c r="D1177" s="142"/>
      <c r="G1177" s="19"/>
      <c r="J1177" s="15"/>
      <c r="K1177" s="10"/>
      <c r="L1177" s="10"/>
      <c r="M1177" s="15"/>
      <c r="V1177" s="25"/>
      <c r="X1177" s="40"/>
    </row>
    <row r="1178" spans="1:24" s="4" customFormat="1" ht="16" x14ac:dyDescent="0.2">
      <c r="A1178" s="11"/>
      <c r="D1178" s="142"/>
      <c r="G1178" s="19"/>
      <c r="J1178" s="15"/>
      <c r="K1178" s="10"/>
      <c r="L1178" s="10"/>
      <c r="M1178" s="15"/>
      <c r="V1178" s="25"/>
      <c r="X1178" s="40"/>
    </row>
    <row r="1179" spans="1:24" s="4" customFormat="1" ht="16" x14ac:dyDescent="0.2">
      <c r="A1179" s="11"/>
      <c r="D1179" s="142"/>
      <c r="G1179" s="19"/>
      <c r="J1179" s="15"/>
      <c r="K1179" s="10"/>
      <c r="L1179" s="10"/>
      <c r="M1179" s="15"/>
      <c r="V1179" s="25"/>
      <c r="X1179" s="40"/>
    </row>
    <row r="1180" spans="1:24" s="4" customFormat="1" ht="16" x14ac:dyDescent="0.2">
      <c r="A1180" s="11"/>
      <c r="D1180" s="142"/>
      <c r="G1180" s="19"/>
      <c r="J1180" s="15"/>
      <c r="K1180" s="10"/>
      <c r="L1180" s="10"/>
      <c r="M1180" s="15"/>
      <c r="V1180" s="25"/>
      <c r="X1180" s="40"/>
    </row>
    <row r="1181" spans="1:24" s="4" customFormat="1" ht="16" x14ac:dyDescent="0.2">
      <c r="A1181" s="11"/>
      <c r="D1181" s="142"/>
      <c r="G1181" s="19"/>
      <c r="J1181" s="15"/>
      <c r="K1181" s="10"/>
      <c r="L1181" s="10"/>
      <c r="M1181" s="15"/>
      <c r="V1181" s="25"/>
      <c r="X1181" s="40"/>
    </row>
    <row r="1182" spans="1:24" s="4" customFormat="1" ht="16" x14ac:dyDescent="0.2">
      <c r="A1182" s="11"/>
      <c r="D1182" s="142"/>
      <c r="G1182" s="19"/>
      <c r="J1182" s="15"/>
      <c r="K1182" s="10"/>
      <c r="L1182" s="10"/>
      <c r="M1182" s="15"/>
      <c r="V1182" s="25"/>
      <c r="X1182" s="40"/>
    </row>
    <row r="1183" spans="1:24" s="4" customFormat="1" ht="16" x14ac:dyDescent="0.2">
      <c r="A1183" s="11"/>
      <c r="D1183" s="142"/>
      <c r="G1183" s="19"/>
      <c r="J1183" s="15"/>
      <c r="K1183" s="10"/>
      <c r="L1183" s="10"/>
      <c r="M1183" s="15"/>
      <c r="V1183" s="25"/>
      <c r="X1183" s="40"/>
    </row>
    <row r="1184" spans="1:24" s="4" customFormat="1" ht="16" x14ac:dyDescent="0.2">
      <c r="A1184" s="11"/>
      <c r="D1184" s="142"/>
      <c r="G1184" s="19"/>
      <c r="J1184" s="15"/>
      <c r="K1184" s="10"/>
      <c r="L1184" s="10"/>
      <c r="M1184" s="15"/>
      <c r="V1184" s="25"/>
      <c r="X1184" s="40"/>
    </row>
    <row r="1185" spans="1:24" s="4" customFormat="1" ht="16" x14ac:dyDescent="0.2">
      <c r="A1185" s="11"/>
      <c r="D1185" s="142"/>
      <c r="G1185" s="19"/>
      <c r="J1185" s="15"/>
      <c r="K1185" s="10"/>
      <c r="L1185" s="10"/>
      <c r="M1185" s="15"/>
      <c r="V1185" s="25"/>
      <c r="X1185" s="40"/>
    </row>
    <row r="1186" spans="1:24" s="4" customFormat="1" ht="16" x14ac:dyDescent="0.2">
      <c r="A1186" s="11"/>
      <c r="D1186" s="142"/>
      <c r="G1186" s="19"/>
      <c r="J1186" s="15"/>
      <c r="K1186" s="10"/>
      <c r="L1186" s="10"/>
      <c r="M1186" s="15"/>
      <c r="V1186" s="25"/>
      <c r="X1186" s="40"/>
    </row>
    <row r="1187" spans="1:24" s="4" customFormat="1" ht="16" x14ac:dyDescent="0.2">
      <c r="A1187" s="11"/>
      <c r="D1187" s="142"/>
      <c r="G1187" s="19"/>
      <c r="J1187" s="15"/>
      <c r="K1187" s="10"/>
      <c r="L1187" s="10"/>
      <c r="M1187" s="15"/>
      <c r="V1187" s="25"/>
      <c r="X1187" s="40"/>
    </row>
    <row r="1188" spans="1:24" s="4" customFormat="1" ht="16" x14ac:dyDescent="0.2">
      <c r="A1188" s="11"/>
      <c r="D1188" s="142"/>
      <c r="G1188" s="19"/>
      <c r="J1188" s="15"/>
      <c r="K1188" s="10"/>
      <c r="L1188" s="10"/>
      <c r="M1188" s="15"/>
      <c r="V1188" s="25"/>
      <c r="X1188" s="40"/>
    </row>
    <row r="1189" spans="1:24" s="4" customFormat="1" ht="16" x14ac:dyDescent="0.2">
      <c r="A1189" s="11"/>
      <c r="D1189" s="142"/>
      <c r="G1189" s="19"/>
      <c r="J1189" s="15"/>
      <c r="K1189" s="10"/>
      <c r="L1189" s="10"/>
      <c r="M1189" s="15"/>
      <c r="V1189" s="25"/>
      <c r="X1189" s="40"/>
    </row>
    <row r="1190" spans="1:24" s="4" customFormat="1" ht="16" x14ac:dyDescent="0.2">
      <c r="A1190" s="11"/>
      <c r="D1190" s="142"/>
      <c r="G1190" s="19"/>
      <c r="J1190" s="15"/>
      <c r="K1190" s="10"/>
      <c r="L1190" s="10"/>
      <c r="M1190" s="15"/>
      <c r="V1190" s="25"/>
      <c r="X1190" s="40"/>
    </row>
    <row r="1191" spans="1:24" s="4" customFormat="1" ht="16" x14ac:dyDescent="0.2">
      <c r="A1191" s="11"/>
      <c r="D1191" s="142"/>
      <c r="G1191" s="19"/>
      <c r="J1191" s="15"/>
      <c r="K1191" s="10"/>
      <c r="L1191" s="10"/>
      <c r="M1191" s="15"/>
      <c r="V1191" s="25"/>
      <c r="X1191" s="40"/>
    </row>
    <row r="1192" spans="1:24" s="4" customFormat="1" ht="16" x14ac:dyDescent="0.2">
      <c r="A1192" s="11"/>
      <c r="D1192" s="142"/>
      <c r="G1192" s="19"/>
      <c r="J1192" s="15"/>
      <c r="K1192" s="10"/>
      <c r="L1192" s="10"/>
      <c r="M1192" s="15"/>
      <c r="V1192" s="25"/>
      <c r="X1192" s="40"/>
    </row>
    <row r="1193" spans="1:24" s="4" customFormat="1" ht="16" x14ac:dyDescent="0.2">
      <c r="A1193" s="11"/>
      <c r="D1193" s="142"/>
      <c r="G1193" s="19"/>
      <c r="J1193" s="15"/>
      <c r="K1193" s="10"/>
      <c r="L1193" s="10"/>
      <c r="M1193" s="15"/>
      <c r="V1193" s="25"/>
      <c r="X1193" s="40"/>
    </row>
    <row r="1194" spans="1:24" s="4" customFormat="1" ht="16" x14ac:dyDescent="0.2">
      <c r="A1194" s="11"/>
      <c r="D1194" s="142"/>
      <c r="G1194" s="19"/>
      <c r="J1194" s="15"/>
      <c r="K1194" s="10"/>
      <c r="L1194" s="10"/>
      <c r="M1194" s="15"/>
      <c r="V1194" s="25"/>
      <c r="X1194" s="40"/>
    </row>
    <row r="1195" spans="1:24" s="4" customFormat="1" ht="16" x14ac:dyDescent="0.2">
      <c r="A1195" s="11"/>
      <c r="D1195" s="142"/>
      <c r="G1195" s="19"/>
      <c r="J1195" s="15"/>
      <c r="K1195" s="10"/>
      <c r="L1195" s="10"/>
      <c r="M1195" s="15"/>
      <c r="V1195" s="25"/>
      <c r="X1195" s="40"/>
    </row>
    <row r="1196" spans="1:24" s="4" customFormat="1" ht="16" x14ac:dyDescent="0.2">
      <c r="A1196" s="11"/>
      <c r="D1196" s="142"/>
      <c r="G1196" s="19"/>
      <c r="J1196" s="15"/>
      <c r="K1196" s="10"/>
      <c r="L1196" s="10"/>
      <c r="M1196" s="15"/>
      <c r="V1196" s="25"/>
      <c r="X1196" s="40"/>
    </row>
    <row r="1197" spans="1:24" s="4" customFormat="1" ht="16" x14ac:dyDescent="0.2">
      <c r="A1197" s="11"/>
      <c r="D1197" s="142"/>
      <c r="G1197" s="19"/>
      <c r="J1197" s="15"/>
      <c r="K1197" s="10"/>
      <c r="L1197" s="10"/>
      <c r="M1197" s="15"/>
      <c r="V1197" s="25"/>
      <c r="X1197" s="40"/>
    </row>
    <row r="1198" spans="1:24" s="4" customFormat="1" ht="16" x14ac:dyDescent="0.2">
      <c r="A1198" s="11"/>
      <c r="D1198" s="142"/>
      <c r="G1198" s="19"/>
      <c r="J1198" s="15"/>
      <c r="K1198" s="10"/>
      <c r="L1198" s="10"/>
      <c r="M1198" s="15"/>
      <c r="V1198" s="25"/>
      <c r="X1198" s="40"/>
    </row>
    <row r="1199" spans="1:24" s="4" customFormat="1" ht="16" x14ac:dyDescent="0.2">
      <c r="A1199" s="11"/>
      <c r="D1199" s="142"/>
      <c r="G1199" s="19"/>
      <c r="J1199" s="15"/>
      <c r="K1199" s="10"/>
      <c r="L1199" s="10"/>
      <c r="M1199" s="15"/>
      <c r="V1199" s="25"/>
      <c r="X1199" s="40"/>
    </row>
    <row r="1200" spans="1:24" s="4" customFormat="1" ht="16" x14ac:dyDescent="0.2">
      <c r="A1200" s="11"/>
      <c r="D1200" s="142"/>
      <c r="G1200" s="19"/>
      <c r="J1200" s="15"/>
      <c r="K1200" s="10"/>
      <c r="L1200" s="10"/>
      <c r="M1200" s="15"/>
      <c r="V1200" s="25"/>
      <c r="X1200" s="40"/>
    </row>
    <row r="1201" spans="1:24" s="4" customFormat="1" ht="16" x14ac:dyDescent="0.2">
      <c r="A1201" s="11"/>
      <c r="D1201" s="142"/>
      <c r="G1201" s="19"/>
      <c r="J1201" s="15"/>
      <c r="K1201" s="10"/>
      <c r="L1201" s="10"/>
      <c r="M1201" s="15"/>
      <c r="V1201" s="25"/>
      <c r="X1201" s="40"/>
    </row>
    <row r="1202" spans="1:24" s="4" customFormat="1" ht="16" x14ac:dyDescent="0.2">
      <c r="A1202" s="11"/>
      <c r="D1202" s="142"/>
      <c r="G1202" s="19"/>
      <c r="J1202" s="15"/>
      <c r="K1202" s="10"/>
      <c r="L1202" s="10"/>
      <c r="M1202" s="15"/>
      <c r="V1202" s="25"/>
      <c r="X1202" s="40"/>
    </row>
    <row r="1203" spans="1:24" s="4" customFormat="1" ht="16" x14ac:dyDescent="0.2">
      <c r="A1203" s="11"/>
      <c r="D1203" s="142"/>
      <c r="G1203" s="19"/>
      <c r="J1203" s="15"/>
      <c r="K1203" s="10"/>
      <c r="L1203" s="10"/>
      <c r="M1203" s="15"/>
      <c r="V1203" s="25"/>
      <c r="X1203" s="40"/>
    </row>
    <row r="1204" spans="1:24" s="4" customFormat="1" ht="16" x14ac:dyDescent="0.2">
      <c r="A1204" s="11"/>
      <c r="D1204" s="142"/>
      <c r="G1204" s="19"/>
      <c r="J1204" s="15"/>
      <c r="K1204" s="10"/>
      <c r="L1204" s="10"/>
      <c r="M1204" s="15"/>
      <c r="V1204" s="25"/>
      <c r="X1204" s="40"/>
    </row>
    <row r="1205" spans="1:24" s="4" customFormat="1" ht="16" x14ac:dyDescent="0.2">
      <c r="A1205" s="11"/>
      <c r="D1205" s="142"/>
      <c r="G1205" s="19"/>
      <c r="J1205" s="15"/>
      <c r="K1205" s="10"/>
      <c r="L1205" s="10"/>
      <c r="M1205" s="15"/>
      <c r="V1205" s="25"/>
      <c r="X1205" s="40"/>
    </row>
    <row r="1206" spans="1:24" s="4" customFormat="1" ht="16" x14ac:dyDescent="0.2">
      <c r="A1206" s="11"/>
      <c r="D1206" s="142"/>
      <c r="G1206" s="19"/>
      <c r="J1206" s="15"/>
      <c r="K1206" s="10"/>
      <c r="L1206" s="10"/>
      <c r="M1206" s="15"/>
      <c r="V1206" s="25"/>
      <c r="X1206" s="40"/>
    </row>
    <row r="1207" spans="1:24" s="4" customFormat="1" ht="16" x14ac:dyDescent="0.2">
      <c r="A1207" s="11"/>
      <c r="D1207" s="142"/>
      <c r="G1207" s="19"/>
      <c r="J1207" s="15"/>
      <c r="K1207" s="10"/>
      <c r="L1207" s="10"/>
      <c r="M1207" s="15"/>
      <c r="V1207" s="25"/>
      <c r="X1207" s="40"/>
    </row>
    <row r="1208" spans="1:24" s="4" customFormat="1" ht="16" x14ac:dyDescent="0.2">
      <c r="A1208" s="11"/>
      <c r="D1208" s="142"/>
      <c r="G1208" s="19"/>
      <c r="J1208" s="15"/>
      <c r="K1208" s="10"/>
      <c r="L1208" s="10"/>
      <c r="M1208" s="15"/>
      <c r="V1208" s="25"/>
      <c r="X1208" s="40"/>
    </row>
    <row r="1209" spans="1:24" s="4" customFormat="1" ht="16" x14ac:dyDescent="0.2">
      <c r="A1209" s="11"/>
      <c r="D1209" s="142"/>
      <c r="G1209" s="19"/>
      <c r="J1209" s="15"/>
      <c r="K1209" s="10"/>
      <c r="L1209" s="10"/>
      <c r="M1209" s="15"/>
      <c r="V1209" s="25"/>
      <c r="X1209" s="40"/>
    </row>
    <row r="1210" spans="1:24" s="4" customFormat="1" ht="16" x14ac:dyDescent="0.2">
      <c r="A1210" s="11"/>
      <c r="D1210" s="142"/>
      <c r="G1210" s="19"/>
      <c r="J1210" s="15"/>
      <c r="K1210" s="10"/>
      <c r="L1210" s="10"/>
      <c r="M1210" s="15"/>
      <c r="V1210" s="25"/>
      <c r="X1210" s="40"/>
    </row>
    <row r="1211" spans="1:24" s="4" customFormat="1" ht="16" x14ac:dyDescent="0.2">
      <c r="A1211" s="11"/>
      <c r="D1211" s="142"/>
      <c r="G1211" s="19"/>
      <c r="J1211" s="15"/>
      <c r="K1211" s="10"/>
      <c r="L1211" s="10"/>
      <c r="M1211" s="15"/>
      <c r="V1211" s="25"/>
      <c r="X1211" s="40"/>
    </row>
    <row r="1212" spans="1:24" s="4" customFormat="1" ht="16" x14ac:dyDescent="0.2">
      <c r="A1212" s="11"/>
      <c r="D1212" s="142"/>
      <c r="G1212" s="19"/>
      <c r="J1212" s="15"/>
      <c r="K1212" s="10"/>
      <c r="L1212" s="10"/>
      <c r="M1212" s="15"/>
      <c r="V1212" s="25"/>
      <c r="X1212" s="40"/>
    </row>
    <row r="1213" spans="1:24" s="4" customFormat="1" ht="16" x14ac:dyDescent="0.2">
      <c r="A1213" s="11"/>
      <c r="D1213" s="142"/>
      <c r="G1213" s="19"/>
      <c r="J1213" s="15"/>
      <c r="K1213" s="10"/>
      <c r="L1213" s="10"/>
      <c r="M1213" s="15"/>
      <c r="V1213" s="25"/>
      <c r="X1213" s="40"/>
    </row>
    <row r="1214" spans="1:24" s="4" customFormat="1" ht="16" x14ac:dyDescent="0.2">
      <c r="A1214" s="11"/>
      <c r="D1214" s="142"/>
      <c r="G1214" s="19"/>
      <c r="J1214" s="15"/>
      <c r="K1214" s="10"/>
      <c r="L1214" s="10"/>
      <c r="M1214" s="15"/>
      <c r="V1214" s="25"/>
      <c r="X1214" s="40"/>
    </row>
    <row r="1215" spans="1:24" s="4" customFormat="1" ht="16" x14ac:dyDescent="0.2">
      <c r="A1215" s="11"/>
      <c r="D1215" s="142"/>
      <c r="G1215" s="19"/>
      <c r="J1215" s="15"/>
      <c r="K1215" s="10"/>
      <c r="L1215" s="10"/>
      <c r="M1215" s="15"/>
      <c r="V1215" s="25"/>
      <c r="X1215" s="40"/>
    </row>
    <row r="1216" spans="1:24" s="4" customFormat="1" ht="16" x14ac:dyDescent="0.2">
      <c r="A1216" s="11"/>
      <c r="D1216" s="142"/>
      <c r="G1216" s="19"/>
      <c r="J1216" s="15"/>
      <c r="K1216" s="10"/>
      <c r="L1216" s="10"/>
      <c r="M1216" s="15"/>
      <c r="V1216" s="25"/>
      <c r="X1216" s="40"/>
    </row>
    <row r="1217" spans="1:24" s="4" customFormat="1" ht="16" x14ac:dyDescent="0.2">
      <c r="A1217" s="11"/>
      <c r="D1217" s="142"/>
      <c r="G1217" s="19"/>
      <c r="J1217" s="15"/>
      <c r="K1217" s="10"/>
      <c r="L1217" s="10"/>
      <c r="M1217" s="15"/>
      <c r="V1217" s="25"/>
      <c r="X1217" s="40"/>
    </row>
    <row r="1218" spans="1:24" s="4" customFormat="1" ht="16" x14ac:dyDescent="0.2">
      <c r="A1218" s="11"/>
      <c r="D1218" s="142"/>
      <c r="G1218" s="19"/>
      <c r="J1218" s="15"/>
      <c r="K1218" s="10"/>
      <c r="L1218" s="10"/>
      <c r="M1218" s="15"/>
      <c r="V1218" s="25"/>
      <c r="X1218" s="40"/>
    </row>
    <row r="1219" spans="1:24" s="4" customFormat="1" ht="16" x14ac:dyDescent="0.2">
      <c r="A1219" s="11"/>
      <c r="D1219" s="142"/>
      <c r="G1219" s="19"/>
      <c r="J1219" s="15"/>
      <c r="K1219" s="10"/>
      <c r="L1219" s="10"/>
      <c r="M1219" s="15"/>
      <c r="V1219" s="25"/>
      <c r="X1219" s="40"/>
    </row>
    <row r="1220" spans="1:24" s="4" customFormat="1" ht="16" x14ac:dyDescent="0.2">
      <c r="A1220" s="11"/>
      <c r="D1220" s="142"/>
      <c r="G1220" s="19"/>
      <c r="J1220" s="15"/>
      <c r="K1220" s="10"/>
      <c r="L1220" s="10"/>
      <c r="M1220" s="15"/>
      <c r="V1220" s="25"/>
      <c r="X1220" s="40"/>
    </row>
    <row r="1221" spans="1:24" s="4" customFormat="1" ht="16" x14ac:dyDescent="0.2">
      <c r="A1221" s="11"/>
      <c r="D1221" s="142"/>
      <c r="G1221" s="19"/>
      <c r="J1221" s="15"/>
      <c r="K1221" s="10"/>
      <c r="L1221" s="10"/>
      <c r="M1221" s="15"/>
      <c r="V1221" s="25"/>
      <c r="X1221" s="40"/>
    </row>
    <row r="1222" spans="1:24" s="4" customFormat="1" ht="16" x14ac:dyDescent="0.2">
      <c r="A1222" s="11"/>
      <c r="D1222" s="142"/>
      <c r="G1222" s="19"/>
      <c r="J1222" s="15"/>
      <c r="K1222" s="10"/>
      <c r="L1222" s="10"/>
      <c r="M1222" s="15"/>
      <c r="V1222" s="25"/>
      <c r="X1222" s="40"/>
    </row>
    <row r="1223" spans="1:24" s="4" customFormat="1" ht="16" x14ac:dyDescent="0.2">
      <c r="A1223" s="11"/>
      <c r="D1223" s="142"/>
      <c r="G1223" s="19"/>
      <c r="J1223" s="15"/>
      <c r="K1223" s="10"/>
      <c r="L1223" s="10"/>
      <c r="M1223" s="15"/>
      <c r="V1223" s="25"/>
      <c r="X1223" s="40"/>
    </row>
    <row r="1224" spans="1:24" s="4" customFormat="1" ht="16" x14ac:dyDescent="0.2">
      <c r="A1224" s="11"/>
      <c r="D1224" s="142"/>
      <c r="G1224" s="19"/>
      <c r="J1224" s="15"/>
      <c r="K1224" s="10"/>
      <c r="L1224" s="10"/>
      <c r="M1224" s="15"/>
      <c r="V1224" s="25"/>
      <c r="X1224" s="40"/>
    </row>
    <row r="1225" spans="1:24" s="4" customFormat="1" ht="16" x14ac:dyDescent="0.2">
      <c r="A1225" s="11"/>
      <c r="D1225" s="142"/>
      <c r="G1225" s="19"/>
      <c r="J1225" s="15"/>
      <c r="K1225" s="10"/>
      <c r="L1225" s="10"/>
      <c r="M1225" s="15"/>
      <c r="V1225" s="25"/>
      <c r="X1225" s="40"/>
    </row>
    <row r="1226" spans="1:24" s="4" customFormat="1" ht="16" x14ac:dyDescent="0.2">
      <c r="A1226" s="11"/>
      <c r="D1226" s="142"/>
      <c r="G1226" s="19"/>
      <c r="J1226" s="15"/>
      <c r="K1226" s="10"/>
      <c r="L1226" s="10"/>
      <c r="M1226" s="15"/>
      <c r="V1226" s="25"/>
      <c r="X1226" s="40"/>
    </row>
    <row r="1227" spans="1:24" s="4" customFormat="1" ht="16" x14ac:dyDescent="0.2">
      <c r="A1227" s="11"/>
      <c r="D1227" s="142"/>
      <c r="G1227" s="19"/>
      <c r="J1227" s="15"/>
      <c r="K1227" s="10"/>
      <c r="L1227" s="10"/>
      <c r="M1227" s="15"/>
      <c r="V1227" s="25"/>
      <c r="X1227" s="40"/>
    </row>
    <row r="1228" spans="1:24" s="4" customFormat="1" ht="16" x14ac:dyDescent="0.2">
      <c r="A1228" s="11"/>
      <c r="D1228" s="142"/>
      <c r="G1228" s="19"/>
      <c r="J1228" s="15"/>
      <c r="K1228" s="10"/>
      <c r="L1228" s="10"/>
      <c r="M1228" s="15"/>
      <c r="V1228" s="25"/>
      <c r="X1228" s="40"/>
    </row>
    <row r="1229" spans="1:24" s="4" customFormat="1" ht="16" x14ac:dyDescent="0.2">
      <c r="A1229" s="11"/>
      <c r="D1229" s="142"/>
      <c r="G1229" s="19"/>
      <c r="J1229" s="15"/>
      <c r="K1229" s="10"/>
      <c r="L1229" s="10"/>
      <c r="M1229" s="15"/>
      <c r="V1229" s="25"/>
      <c r="X1229" s="40"/>
    </row>
    <row r="1230" spans="1:24" s="4" customFormat="1" ht="16" x14ac:dyDescent="0.2">
      <c r="A1230" s="11"/>
      <c r="D1230" s="142"/>
      <c r="G1230" s="19"/>
      <c r="J1230" s="15"/>
      <c r="K1230" s="10"/>
      <c r="L1230" s="10"/>
      <c r="M1230" s="15"/>
      <c r="V1230" s="25"/>
      <c r="X1230" s="40"/>
    </row>
    <row r="1231" spans="1:24" s="4" customFormat="1" ht="16" x14ac:dyDescent="0.2">
      <c r="A1231" s="11"/>
      <c r="D1231" s="142"/>
      <c r="G1231" s="19"/>
      <c r="J1231" s="15"/>
      <c r="K1231" s="10"/>
      <c r="L1231" s="10"/>
      <c r="M1231" s="15"/>
      <c r="V1231" s="25"/>
      <c r="X1231" s="40"/>
    </row>
    <row r="1232" spans="1:24" s="4" customFormat="1" ht="16" x14ac:dyDescent="0.2">
      <c r="A1232" s="11"/>
      <c r="D1232" s="142"/>
      <c r="G1232" s="19"/>
      <c r="J1232" s="15"/>
      <c r="K1232" s="10"/>
      <c r="L1232" s="10"/>
      <c r="M1232" s="15"/>
      <c r="V1232" s="25"/>
      <c r="X1232" s="40"/>
    </row>
    <row r="1233" spans="1:24" s="4" customFormat="1" ht="16" x14ac:dyDescent="0.2">
      <c r="A1233" s="11"/>
      <c r="D1233" s="142"/>
      <c r="G1233" s="19"/>
      <c r="J1233" s="15"/>
      <c r="K1233" s="10"/>
      <c r="L1233" s="10"/>
      <c r="M1233" s="15"/>
      <c r="V1233" s="25"/>
      <c r="X1233" s="40"/>
    </row>
    <row r="1234" spans="1:24" s="4" customFormat="1" ht="16" x14ac:dyDescent="0.2">
      <c r="A1234" s="11"/>
      <c r="D1234" s="142"/>
      <c r="G1234" s="19"/>
      <c r="J1234" s="15"/>
      <c r="K1234" s="10"/>
      <c r="L1234" s="10"/>
      <c r="M1234" s="15"/>
      <c r="V1234" s="25"/>
      <c r="X1234" s="40"/>
    </row>
    <row r="1235" spans="1:24" s="4" customFormat="1" ht="16" x14ac:dyDescent="0.2">
      <c r="A1235" s="11"/>
      <c r="D1235" s="142"/>
      <c r="G1235" s="19"/>
      <c r="J1235" s="15"/>
      <c r="K1235" s="10"/>
      <c r="L1235" s="10"/>
      <c r="M1235" s="15"/>
      <c r="V1235" s="25"/>
      <c r="X1235" s="40"/>
    </row>
    <row r="1236" spans="1:24" s="4" customFormat="1" ht="16" x14ac:dyDescent="0.2">
      <c r="A1236" s="11"/>
      <c r="D1236" s="142"/>
      <c r="G1236" s="19"/>
      <c r="J1236" s="15"/>
      <c r="K1236" s="10"/>
      <c r="L1236" s="10"/>
      <c r="M1236" s="15"/>
      <c r="V1236" s="25"/>
      <c r="X1236" s="40"/>
    </row>
    <row r="1237" spans="1:24" s="4" customFormat="1" ht="16" x14ac:dyDescent="0.2">
      <c r="A1237" s="11"/>
      <c r="D1237" s="142"/>
      <c r="G1237" s="19"/>
      <c r="J1237" s="15"/>
      <c r="K1237" s="10"/>
      <c r="L1237" s="10"/>
      <c r="M1237" s="15"/>
      <c r="V1237" s="25"/>
      <c r="X1237" s="40"/>
    </row>
    <row r="1238" spans="1:24" s="4" customFormat="1" ht="16" x14ac:dyDescent="0.2">
      <c r="A1238" s="11"/>
      <c r="D1238" s="142"/>
      <c r="G1238" s="19"/>
      <c r="J1238" s="15"/>
      <c r="K1238" s="10"/>
      <c r="L1238" s="10"/>
      <c r="M1238" s="15"/>
      <c r="V1238" s="25"/>
      <c r="X1238" s="40"/>
    </row>
    <row r="1239" spans="1:24" s="4" customFormat="1" ht="16" x14ac:dyDescent="0.2">
      <c r="A1239" s="11"/>
      <c r="D1239" s="142"/>
      <c r="G1239" s="19"/>
      <c r="J1239" s="15"/>
      <c r="K1239" s="10"/>
      <c r="L1239" s="10"/>
      <c r="M1239" s="15"/>
      <c r="V1239" s="25"/>
      <c r="X1239" s="40"/>
    </row>
    <row r="1240" spans="1:24" s="4" customFormat="1" ht="16" x14ac:dyDescent="0.2">
      <c r="A1240" s="11"/>
      <c r="D1240" s="142"/>
      <c r="G1240" s="19"/>
      <c r="J1240" s="15"/>
      <c r="K1240" s="10"/>
      <c r="L1240" s="10"/>
      <c r="M1240" s="15"/>
      <c r="V1240" s="25"/>
      <c r="X1240" s="40"/>
    </row>
    <row r="1241" spans="1:24" s="4" customFormat="1" ht="16" x14ac:dyDescent="0.2">
      <c r="A1241" s="11"/>
      <c r="D1241" s="142"/>
      <c r="G1241" s="19"/>
      <c r="J1241" s="15"/>
      <c r="K1241" s="10"/>
      <c r="L1241" s="10"/>
      <c r="M1241" s="15"/>
      <c r="V1241" s="25"/>
      <c r="X1241" s="40"/>
    </row>
    <row r="1242" spans="1:24" s="4" customFormat="1" ht="16" x14ac:dyDescent="0.2">
      <c r="A1242" s="11"/>
      <c r="D1242" s="142"/>
      <c r="G1242" s="19"/>
      <c r="J1242" s="15"/>
      <c r="K1242" s="10"/>
      <c r="L1242" s="10"/>
      <c r="M1242" s="15"/>
      <c r="V1242" s="25"/>
      <c r="X1242" s="40"/>
    </row>
    <row r="1243" spans="1:24" s="4" customFormat="1" ht="16" x14ac:dyDescent="0.2">
      <c r="A1243" s="11"/>
      <c r="D1243" s="142"/>
      <c r="G1243" s="19"/>
      <c r="J1243" s="15"/>
      <c r="K1243" s="10"/>
      <c r="L1243" s="10"/>
      <c r="M1243" s="15"/>
      <c r="V1243" s="25"/>
      <c r="X1243" s="40"/>
    </row>
    <row r="1244" spans="1:24" s="4" customFormat="1" ht="16" x14ac:dyDescent="0.2">
      <c r="A1244" s="11"/>
      <c r="D1244" s="142"/>
      <c r="G1244" s="19"/>
      <c r="J1244" s="15"/>
      <c r="K1244" s="10"/>
      <c r="L1244" s="10"/>
      <c r="M1244" s="15"/>
      <c r="V1244" s="25"/>
      <c r="X1244" s="40"/>
    </row>
    <row r="1245" spans="1:24" s="4" customFormat="1" ht="16" x14ac:dyDescent="0.2">
      <c r="A1245" s="11"/>
      <c r="D1245" s="142"/>
      <c r="G1245" s="19"/>
      <c r="J1245" s="15"/>
      <c r="K1245" s="10"/>
      <c r="L1245" s="10"/>
      <c r="M1245" s="15"/>
      <c r="V1245" s="25"/>
      <c r="X1245" s="40"/>
    </row>
    <row r="1246" spans="1:24" s="4" customFormat="1" ht="16" x14ac:dyDescent="0.2">
      <c r="A1246" s="11"/>
      <c r="D1246" s="142"/>
      <c r="G1246" s="19"/>
      <c r="J1246" s="15"/>
      <c r="K1246" s="10"/>
      <c r="L1246" s="10"/>
      <c r="M1246" s="15"/>
      <c r="V1246" s="25"/>
      <c r="X1246" s="40"/>
    </row>
    <row r="1247" spans="1:24" s="4" customFormat="1" ht="16" x14ac:dyDescent="0.2">
      <c r="A1247" s="11"/>
      <c r="D1247" s="142"/>
      <c r="G1247" s="19"/>
      <c r="J1247" s="15"/>
      <c r="K1247" s="10"/>
      <c r="L1247" s="10"/>
      <c r="M1247" s="15"/>
      <c r="V1247" s="25"/>
      <c r="X1247" s="40"/>
    </row>
    <row r="1248" spans="1:24" s="4" customFormat="1" ht="16" x14ac:dyDescent="0.2">
      <c r="A1248" s="11"/>
      <c r="D1248" s="142"/>
      <c r="G1248" s="19"/>
      <c r="J1248" s="15"/>
      <c r="K1248" s="10"/>
      <c r="L1248" s="10"/>
      <c r="M1248" s="15"/>
      <c r="V1248" s="25"/>
      <c r="X1248" s="40"/>
    </row>
    <row r="1249" spans="1:24" s="4" customFormat="1" ht="16" x14ac:dyDescent="0.2">
      <c r="A1249" s="11"/>
      <c r="D1249" s="142"/>
      <c r="G1249" s="19"/>
      <c r="J1249" s="15"/>
      <c r="K1249" s="10"/>
      <c r="L1249" s="10"/>
      <c r="M1249" s="15"/>
      <c r="V1249" s="25"/>
      <c r="X1249" s="40"/>
    </row>
    <row r="1250" spans="1:24" s="4" customFormat="1" ht="16" x14ac:dyDescent="0.2">
      <c r="A1250" s="11"/>
      <c r="D1250" s="142"/>
      <c r="G1250" s="19"/>
      <c r="J1250" s="15"/>
      <c r="K1250" s="10"/>
      <c r="L1250" s="10"/>
      <c r="M1250" s="15"/>
      <c r="V1250" s="25"/>
      <c r="X1250" s="40"/>
    </row>
    <row r="1251" spans="1:24" s="4" customFormat="1" ht="16" x14ac:dyDescent="0.2">
      <c r="A1251" s="11"/>
      <c r="D1251" s="142"/>
      <c r="G1251" s="19"/>
      <c r="J1251" s="15"/>
      <c r="K1251" s="10"/>
      <c r="L1251" s="10"/>
      <c r="M1251" s="15"/>
      <c r="V1251" s="25"/>
      <c r="X1251" s="40"/>
    </row>
    <row r="1252" spans="1:24" s="4" customFormat="1" ht="16" x14ac:dyDescent="0.2">
      <c r="A1252" s="11"/>
      <c r="D1252" s="142"/>
      <c r="G1252" s="19"/>
      <c r="J1252" s="15"/>
      <c r="K1252" s="10"/>
      <c r="L1252" s="10"/>
      <c r="M1252" s="15"/>
      <c r="V1252" s="25"/>
      <c r="X1252" s="40"/>
    </row>
    <row r="1253" spans="1:24" s="4" customFormat="1" ht="16" x14ac:dyDescent="0.2">
      <c r="A1253" s="11"/>
      <c r="D1253" s="142"/>
      <c r="G1253" s="19"/>
      <c r="J1253" s="15"/>
      <c r="K1253" s="10"/>
      <c r="L1253" s="10"/>
      <c r="M1253" s="15"/>
      <c r="V1253" s="25"/>
      <c r="X1253" s="40"/>
    </row>
    <row r="1254" spans="1:24" s="4" customFormat="1" ht="16" x14ac:dyDescent="0.2">
      <c r="A1254" s="11"/>
      <c r="D1254" s="142"/>
      <c r="G1254" s="19"/>
      <c r="J1254" s="15"/>
      <c r="K1254" s="10"/>
      <c r="L1254" s="10"/>
      <c r="M1254" s="15"/>
      <c r="V1254" s="25"/>
      <c r="X1254" s="40"/>
    </row>
    <row r="1255" spans="1:24" s="4" customFormat="1" ht="16" x14ac:dyDescent="0.2">
      <c r="A1255" s="11"/>
      <c r="D1255" s="142"/>
      <c r="G1255" s="19"/>
      <c r="J1255" s="15"/>
      <c r="K1255" s="10"/>
      <c r="L1255" s="10"/>
      <c r="M1255" s="15"/>
      <c r="V1255" s="25"/>
      <c r="X1255" s="40"/>
    </row>
    <row r="1256" spans="1:24" s="4" customFormat="1" ht="16" x14ac:dyDescent="0.2">
      <c r="A1256" s="11"/>
      <c r="D1256" s="142"/>
      <c r="G1256" s="19"/>
      <c r="J1256" s="15"/>
      <c r="K1256" s="10"/>
      <c r="L1256" s="10"/>
      <c r="M1256" s="15"/>
      <c r="V1256" s="25"/>
      <c r="X1256" s="40"/>
    </row>
    <row r="1257" spans="1:24" s="4" customFormat="1" ht="16" x14ac:dyDescent="0.2">
      <c r="A1257" s="11"/>
      <c r="D1257" s="142"/>
      <c r="G1257" s="19"/>
      <c r="J1257" s="15"/>
      <c r="K1257" s="10"/>
      <c r="L1257" s="10"/>
      <c r="M1257" s="15"/>
      <c r="V1257" s="25"/>
      <c r="X1257" s="40"/>
    </row>
    <row r="1258" spans="1:24" s="4" customFormat="1" ht="16" x14ac:dyDescent="0.2">
      <c r="A1258" s="11"/>
      <c r="D1258" s="142"/>
      <c r="G1258" s="19"/>
      <c r="J1258" s="15"/>
      <c r="K1258" s="10"/>
      <c r="L1258" s="10"/>
      <c r="M1258" s="15"/>
      <c r="V1258" s="25"/>
      <c r="X1258" s="40"/>
    </row>
    <row r="1259" spans="1:24" s="4" customFormat="1" ht="16" x14ac:dyDescent="0.2">
      <c r="A1259" s="11"/>
      <c r="D1259" s="142"/>
      <c r="G1259" s="19"/>
      <c r="J1259" s="15"/>
      <c r="K1259" s="10"/>
      <c r="L1259" s="10"/>
      <c r="M1259" s="15"/>
      <c r="V1259" s="25"/>
      <c r="X1259" s="40"/>
    </row>
    <row r="1260" spans="1:24" s="4" customFormat="1" ht="16" x14ac:dyDescent="0.2">
      <c r="A1260" s="11"/>
      <c r="D1260" s="142"/>
      <c r="G1260" s="19"/>
      <c r="J1260" s="15"/>
      <c r="K1260" s="10"/>
      <c r="L1260" s="10"/>
      <c r="M1260" s="15"/>
      <c r="V1260" s="25"/>
      <c r="X1260" s="40"/>
    </row>
    <row r="1261" spans="1:24" s="4" customFormat="1" ht="16" x14ac:dyDescent="0.2">
      <c r="A1261" s="11"/>
      <c r="D1261" s="142"/>
      <c r="G1261" s="19"/>
      <c r="J1261" s="15"/>
      <c r="K1261" s="10"/>
      <c r="L1261" s="10"/>
      <c r="M1261" s="15"/>
      <c r="V1261" s="25"/>
      <c r="X1261" s="40"/>
    </row>
    <row r="1262" spans="1:24" s="4" customFormat="1" ht="16" x14ac:dyDescent="0.2">
      <c r="A1262" s="11"/>
      <c r="D1262" s="142"/>
      <c r="G1262" s="19"/>
      <c r="J1262" s="15"/>
      <c r="K1262" s="10"/>
      <c r="L1262" s="10"/>
      <c r="M1262" s="15"/>
      <c r="V1262" s="25"/>
      <c r="X1262" s="40"/>
    </row>
    <row r="1263" spans="1:24" s="4" customFormat="1" ht="16" x14ac:dyDescent="0.2">
      <c r="A1263" s="11"/>
      <c r="D1263" s="142"/>
      <c r="G1263" s="19"/>
      <c r="J1263" s="15"/>
      <c r="K1263" s="10"/>
      <c r="L1263" s="10"/>
      <c r="M1263" s="15"/>
      <c r="V1263" s="25"/>
      <c r="X1263" s="40"/>
    </row>
    <row r="1264" spans="1:24" s="4" customFormat="1" ht="16" x14ac:dyDescent="0.2">
      <c r="A1264" s="11"/>
      <c r="D1264" s="142"/>
      <c r="G1264" s="19"/>
      <c r="J1264" s="15"/>
      <c r="K1264" s="10"/>
      <c r="L1264" s="10"/>
      <c r="M1264" s="15"/>
      <c r="V1264" s="25"/>
      <c r="X1264" s="40"/>
    </row>
    <row r="1265" spans="1:24" s="4" customFormat="1" ht="16" x14ac:dyDescent="0.2">
      <c r="A1265" s="11"/>
      <c r="D1265" s="142"/>
      <c r="G1265" s="19"/>
      <c r="J1265" s="15"/>
      <c r="K1265" s="10"/>
      <c r="L1265" s="10"/>
      <c r="M1265" s="15"/>
      <c r="V1265" s="25"/>
      <c r="X1265" s="40"/>
    </row>
    <row r="1266" spans="1:24" s="4" customFormat="1" ht="16" x14ac:dyDescent="0.2">
      <c r="A1266" s="11"/>
      <c r="D1266" s="142"/>
      <c r="G1266" s="19"/>
      <c r="J1266" s="15"/>
      <c r="K1266" s="10"/>
      <c r="L1266" s="10"/>
      <c r="M1266" s="15"/>
      <c r="V1266" s="25"/>
      <c r="X1266" s="40"/>
    </row>
    <row r="1267" spans="1:24" s="4" customFormat="1" ht="16" x14ac:dyDescent="0.2">
      <c r="A1267" s="11"/>
      <c r="D1267" s="142"/>
      <c r="G1267" s="19"/>
      <c r="J1267" s="15"/>
      <c r="K1267" s="10"/>
      <c r="L1267" s="10"/>
      <c r="M1267" s="15"/>
      <c r="V1267" s="25"/>
      <c r="X1267" s="40"/>
    </row>
    <row r="1268" spans="1:24" s="4" customFormat="1" ht="16" x14ac:dyDescent="0.2">
      <c r="A1268" s="11"/>
      <c r="D1268" s="142"/>
      <c r="G1268" s="19"/>
      <c r="J1268" s="15"/>
      <c r="K1268" s="10"/>
      <c r="L1268" s="10"/>
      <c r="M1268" s="15"/>
      <c r="V1268" s="25"/>
      <c r="X1268" s="40"/>
    </row>
    <row r="1269" spans="1:24" s="4" customFormat="1" ht="16" x14ac:dyDescent="0.2">
      <c r="A1269" s="11"/>
      <c r="D1269" s="142"/>
      <c r="G1269" s="19"/>
      <c r="J1269" s="15"/>
      <c r="K1269" s="10"/>
      <c r="L1269" s="10"/>
      <c r="M1269" s="15"/>
      <c r="V1269" s="25"/>
      <c r="X1269" s="40"/>
    </row>
    <row r="1270" spans="1:24" s="4" customFormat="1" ht="16" x14ac:dyDescent="0.2">
      <c r="A1270" s="11"/>
      <c r="D1270" s="142"/>
      <c r="G1270" s="19"/>
      <c r="J1270" s="15"/>
      <c r="K1270" s="10"/>
      <c r="L1270" s="10"/>
      <c r="M1270" s="15"/>
      <c r="V1270" s="25"/>
      <c r="X1270" s="40"/>
    </row>
    <row r="1271" spans="1:24" s="4" customFormat="1" ht="16" x14ac:dyDescent="0.2">
      <c r="A1271" s="11"/>
      <c r="D1271" s="142"/>
      <c r="G1271" s="19"/>
      <c r="J1271" s="15"/>
      <c r="K1271" s="10"/>
      <c r="L1271" s="10"/>
      <c r="M1271" s="15"/>
      <c r="V1271" s="25"/>
      <c r="X1271" s="40"/>
    </row>
    <row r="1272" spans="1:24" s="4" customFormat="1" ht="16" x14ac:dyDescent="0.2">
      <c r="A1272" s="11"/>
      <c r="D1272" s="142"/>
      <c r="G1272" s="19"/>
      <c r="J1272" s="15"/>
      <c r="K1272" s="10"/>
      <c r="L1272" s="10"/>
      <c r="M1272" s="15"/>
      <c r="V1272" s="25"/>
      <c r="X1272" s="40"/>
    </row>
    <row r="1273" spans="1:24" s="4" customFormat="1" ht="16" x14ac:dyDescent="0.2">
      <c r="A1273" s="11"/>
      <c r="D1273" s="142"/>
      <c r="G1273" s="19"/>
      <c r="J1273" s="15"/>
      <c r="K1273" s="10"/>
      <c r="L1273" s="10"/>
      <c r="M1273" s="15"/>
      <c r="V1273" s="25"/>
      <c r="X1273" s="40"/>
    </row>
    <row r="1274" spans="1:24" s="4" customFormat="1" ht="16" x14ac:dyDescent="0.2">
      <c r="A1274" s="11"/>
      <c r="D1274" s="142"/>
      <c r="G1274" s="19"/>
      <c r="J1274" s="15"/>
      <c r="K1274" s="10"/>
      <c r="L1274" s="10"/>
      <c r="M1274" s="15"/>
      <c r="V1274" s="25"/>
      <c r="X1274" s="40"/>
    </row>
    <row r="1275" spans="1:24" s="4" customFormat="1" ht="16" x14ac:dyDescent="0.2">
      <c r="A1275" s="11"/>
      <c r="D1275" s="142"/>
      <c r="G1275" s="19"/>
      <c r="J1275" s="15"/>
      <c r="K1275" s="10"/>
      <c r="L1275" s="10"/>
      <c r="M1275" s="15"/>
      <c r="V1275" s="25"/>
      <c r="X1275" s="40"/>
    </row>
    <row r="1276" spans="1:24" s="4" customFormat="1" ht="16" x14ac:dyDescent="0.2">
      <c r="A1276" s="11"/>
      <c r="D1276" s="142"/>
      <c r="G1276" s="19"/>
      <c r="J1276" s="15"/>
      <c r="K1276" s="10"/>
      <c r="L1276" s="10"/>
      <c r="M1276" s="15"/>
      <c r="V1276" s="25"/>
      <c r="X1276" s="40"/>
    </row>
    <row r="1277" spans="1:24" s="4" customFormat="1" ht="16" x14ac:dyDescent="0.2">
      <c r="A1277" s="11"/>
      <c r="D1277" s="142"/>
      <c r="G1277" s="19"/>
      <c r="J1277" s="15"/>
      <c r="K1277" s="10"/>
      <c r="L1277" s="10"/>
      <c r="M1277" s="15"/>
      <c r="V1277" s="25"/>
      <c r="X1277" s="40"/>
    </row>
    <row r="1278" spans="1:24" s="4" customFormat="1" ht="16" x14ac:dyDescent="0.2">
      <c r="A1278" s="11"/>
      <c r="D1278" s="142"/>
      <c r="G1278" s="19"/>
      <c r="J1278" s="15"/>
      <c r="K1278" s="10"/>
      <c r="L1278" s="10"/>
      <c r="M1278" s="15"/>
      <c r="V1278" s="25"/>
      <c r="X1278" s="40"/>
    </row>
    <row r="1279" spans="1:24" s="4" customFormat="1" ht="16" x14ac:dyDescent="0.2">
      <c r="A1279" s="11"/>
      <c r="D1279" s="142"/>
      <c r="G1279" s="19"/>
      <c r="J1279" s="15"/>
      <c r="K1279" s="10"/>
      <c r="L1279" s="10"/>
      <c r="M1279" s="15"/>
      <c r="V1279" s="25"/>
      <c r="X1279" s="40"/>
    </row>
    <row r="1280" spans="1:24" s="4" customFormat="1" ht="16" x14ac:dyDescent="0.2">
      <c r="A1280" s="11"/>
      <c r="D1280" s="142"/>
      <c r="G1280" s="19"/>
      <c r="J1280" s="15"/>
      <c r="K1280" s="10"/>
      <c r="L1280" s="10"/>
      <c r="M1280" s="15"/>
      <c r="V1280" s="25"/>
      <c r="X1280" s="40"/>
    </row>
    <row r="1281" spans="1:24" s="4" customFormat="1" ht="16" x14ac:dyDescent="0.2">
      <c r="A1281" s="11"/>
      <c r="D1281" s="142"/>
      <c r="G1281" s="19"/>
      <c r="J1281" s="15"/>
      <c r="K1281" s="10"/>
      <c r="L1281" s="10"/>
      <c r="M1281" s="15"/>
      <c r="V1281" s="25"/>
      <c r="X1281" s="40"/>
    </row>
    <row r="1282" spans="1:24" s="4" customFormat="1" ht="16" x14ac:dyDescent="0.2">
      <c r="A1282" s="11"/>
      <c r="D1282" s="142"/>
      <c r="G1282" s="19"/>
      <c r="J1282" s="15"/>
      <c r="K1282" s="10"/>
      <c r="L1282" s="10"/>
      <c r="M1282" s="15"/>
      <c r="V1282" s="25"/>
      <c r="X1282" s="40"/>
    </row>
    <row r="1283" spans="1:24" s="4" customFormat="1" ht="16" x14ac:dyDescent="0.2">
      <c r="A1283" s="11"/>
      <c r="D1283" s="142"/>
      <c r="G1283" s="19"/>
      <c r="J1283" s="15"/>
      <c r="K1283" s="10"/>
      <c r="L1283" s="10"/>
      <c r="M1283" s="15"/>
      <c r="V1283" s="25"/>
      <c r="X1283" s="40"/>
    </row>
    <row r="1284" spans="1:24" s="4" customFormat="1" ht="16" x14ac:dyDescent="0.2">
      <c r="A1284" s="11"/>
      <c r="D1284" s="142"/>
      <c r="G1284" s="19"/>
      <c r="J1284" s="15"/>
      <c r="K1284" s="10"/>
      <c r="L1284" s="10"/>
      <c r="M1284" s="15"/>
      <c r="V1284" s="25"/>
      <c r="X1284" s="40"/>
    </row>
    <row r="1285" spans="1:24" s="4" customFormat="1" ht="16" x14ac:dyDescent="0.2">
      <c r="A1285" s="11"/>
      <c r="D1285" s="142"/>
      <c r="G1285" s="19"/>
      <c r="J1285" s="15"/>
      <c r="K1285" s="10"/>
      <c r="L1285" s="10"/>
      <c r="M1285" s="15"/>
      <c r="V1285" s="25"/>
      <c r="X1285" s="40"/>
    </row>
    <row r="1286" spans="1:24" s="4" customFormat="1" ht="16" x14ac:dyDescent="0.2">
      <c r="A1286" s="11"/>
      <c r="D1286" s="142"/>
      <c r="G1286" s="19"/>
      <c r="J1286" s="15"/>
      <c r="K1286" s="10"/>
      <c r="L1286" s="10"/>
      <c r="M1286" s="15"/>
      <c r="V1286" s="25"/>
      <c r="X1286" s="40"/>
    </row>
    <row r="1287" spans="1:24" s="4" customFormat="1" ht="16" x14ac:dyDescent="0.2">
      <c r="A1287" s="11"/>
      <c r="D1287" s="142"/>
      <c r="G1287" s="19"/>
      <c r="J1287" s="15"/>
      <c r="K1287" s="10"/>
      <c r="L1287" s="10"/>
      <c r="M1287" s="15"/>
      <c r="V1287" s="25"/>
      <c r="X1287" s="40"/>
    </row>
    <row r="1288" spans="1:24" s="4" customFormat="1" ht="16" x14ac:dyDescent="0.2">
      <c r="A1288" s="11"/>
      <c r="D1288" s="142"/>
      <c r="G1288" s="19"/>
      <c r="J1288" s="15"/>
      <c r="K1288" s="10"/>
      <c r="L1288" s="10"/>
      <c r="M1288" s="15"/>
      <c r="V1288" s="25"/>
      <c r="X1288" s="40"/>
    </row>
    <row r="1289" spans="1:24" s="4" customFormat="1" ht="16" x14ac:dyDescent="0.2">
      <c r="A1289" s="11"/>
      <c r="D1289" s="142"/>
      <c r="G1289" s="19"/>
      <c r="J1289" s="15"/>
      <c r="K1289" s="10"/>
      <c r="L1289" s="10"/>
      <c r="M1289" s="15"/>
      <c r="V1289" s="25"/>
      <c r="X1289" s="40"/>
    </row>
    <row r="1290" spans="1:24" s="4" customFormat="1" ht="16" x14ac:dyDescent="0.2">
      <c r="A1290" s="11"/>
      <c r="D1290" s="142"/>
      <c r="G1290" s="19"/>
      <c r="J1290" s="15"/>
      <c r="K1290" s="10"/>
      <c r="L1290" s="10"/>
      <c r="M1290" s="15"/>
      <c r="V1290" s="25"/>
      <c r="X1290" s="40"/>
    </row>
    <row r="1291" spans="1:24" s="4" customFormat="1" ht="16" x14ac:dyDescent="0.2">
      <c r="A1291" s="11"/>
      <c r="D1291" s="142"/>
      <c r="G1291" s="19"/>
      <c r="J1291" s="15"/>
      <c r="K1291" s="10"/>
      <c r="L1291" s="10"/>
      <c r="M1291" s="15"/>
      <c r="V1291" s="25"/>
      <c r="X1291" s="40"/>
    </row>
    <row r="1292" spans="1:24" s="4" customFormat="1" ht="16" x14ac:dyDescent="0.2">
      <c r="A1292" s="11"/>
      <c r="D1292" s="142"/>
      <c r="G1292" s="19"/>
      <c r="J1292" s="15"/>
      <c r="K1292" s="10"/>
      <c r="L1292" s="10"/>
      <c r="M1292" s="15"/>
      <c r="V1292" s="25"/>
      <c r="X1292" s="40"/>
    </row>
    <row r="1293" spans="1:24" s="4" customFormat="1" ht="16" x14ac:dyDescent="0.2">
      <c r="A1293" s="11"/>
      <c r="D1293" s="142"/>
      <c r="G1293" s="19"/>
      <c r="J1293" s="15"/>
      <c r="K1293" s="10"/>
      <c r="L1293" s="10"/>
      <c r="M1293" s="15"/>
      <c r="V1293" s="25"/>
      <c r="X1293" s="40"/>
    </row>
    <row r="1294" spans="1:24" s="4" customFormat="1" ht="16" x14ac:dyDescent="0.2">
      <c r="A1294" s="11"/>
      <c r="D1294" s="142"/>
      <c r="G1294" s="19"/>
      <c r="J1294" s="15"/>
      <c r="K1294" s="10"/>
      <c r="L1294" s="10"/>
      <c r="M1294" s="15"/>
      <c r="V1294" s="25"/>
      <c r="X1294" s="40"/>
    </row>
    <row r="1295" spans="1:24" s="4" customFormat="1" ht="16" x14ac:dyDescent="0.2">
      <c r="A1295" s="11"/>
      <c r="D1295" s="142"/>
      <c r="G1295" s="19"/>
      <c r="J1295" s="15"/>
      <c r="K1295" s="10"/>
      <c r="L1295" s="10"/>
      <c r="M1295" s="15"/>
      <c r="V1295" s="25"/>
      <c r="X1295" s="40"/>
    </row>
    <row r="1296" spans="1:24" s="4" customFormat="1" ht="16" x14ac:dyDescent="0.2">
      <c r="A1296" s="11"/>
      <c r="D1296" s="142"/>
      <c r="G1296" s="19"/>
      <c r="J1296" s="15"/>
      <c r="K1296" s="10"/>
      <c r="L1296" s="10"/>
      <c r="M1296" s="15"/>
      <c r="V1296" s="25"/>
      <c r="X1296" s="40"/>
    </row>
    <row r="1297" spans="1:30" s="4" customFormat="1" ht="16" x14ac:dyDescent="0.2">
      <c r="A1297" s="11"/>
      <c r="D1297" s="142"/>
      <c r="G1297" s="19"/>
      <c r="J1297" s="15"/>
      <c r="K1297" s="10"/>
      <c r="L1297" s="10"/>
      <c r="M1297" s="15"/>
      <c r="V1297" s="25"/>
      <c r="X1297" s="40"/>
    </row>
    <row r="1298" spans="1:30" s="4" customFormat="1" ht="16" x14ac:dyDescent="0.2">
      <c r="A1298" s="11"/>
      <c r="D1298" s="142"/>
      <c r="G1298" s="19"/>
      <c r="J1298" s="15"/>
      <c r="K1298" s="10"/>
      <c r="L1298" s="10"/>
      <c r="M1298" s="15"/>
      <c r="V1298" s="25"/>
      <c r="X1298" s="40"/>
    </row>
    <row r="1299" spans="1:30" s="4" customFormat="1" ht="16" x14ac:dyDescent="0.2">
      <c r="A1299" s="11"/>
      <c r="D1299" s="142"/>
      <c r="G1299" s="19"/>
      <c r="J1299" s="15"/>
      <c r="K1299" s="10"/>
      <c r="L1299" s="10"/>
      <c r="M1299" s="15"/>
      <c r="V1299" s="25"/>
      <c r="X1299" s="40"/>
    </row>
    <row r="1300" spans="1:30" s="4" customFormat="1" ht="16" x14ac:dyDescent="0.2">
      <c r="A1300" s="11"/>
      <c r="D1300" s="142"/>
      <c r="G1300" s="19"/>
      <c r="J1300" s="15"/>
      <c r="K1300" s="10"/>
      <c r="L1300" s="10"/>
      <c r="M1300" s="15"/>
      <c r="V1300" s="25"/>
      <c r="X1300" s="40"/>
    </row>
    <row r="1301" spans="1:30" s="4" customFormat="1" ht="16" x14ac:dyDescent="0.2">
      <c r="A1301" s="11"/>
      <c r="D1301" s="142"/>
      <c r="G1301" s="19"/>
      <c r="J1301" s="15"/>
      <c r="K1301" s="10"/>
      <c r="L1301" s="10"/>
      <c r="M1301" s="15"/>
      <c r="V1301" s="25"/>
      <c r="X1301" s="40"/>
    </row>
    <row r="1302" spans="1:30" s="4" customFormat="1" ht="16" x14ac:dyDescent="0.2">
      <c r="A1302" s="11"/>
      <c r="D1302" s="142"/>
      <c r="G1302" s="19"/>
      <c r="J1302" s="15"/>
      <c r="K1302" s="10"/>
      <c r="L1302" s="10"/>
      <c r="M1302" s="15"/>
      <c r="V1302" s="25"/>
      <c r="X1302" s="40"/>
    </row>
    <row r="1303" spans="1:30" s="4" customFormat="1" ht="16" x14ac:dyDescent="0.2">
      <c r="A1303" s="11"/>
      <c r="D1303" s="142"/>
      <c r="G1303" s="19"/>
      <c r="J1303" s="15"/>
      <c r="K1303" s="10"/>
      <c r="L1303" s="10"/>
      <c r="M1303" s="15"/>
      <c r="V1303" s="25"/>
      <c r="X1303" s="40"/>
    </row>
    <row r="1304" spans="1:30" s="4" customFormat="1" ht="16" x14ac:dyDescent="0.2">
      <c r="A1304" s="11"/>
      <c r="D1304" s="142"/>
      <c r="G1304" s="19"/>
      <c r="J1304" s="15"/>
      <c r="K1304" s="10"/>
      <c r="L1304" s="10"/>
      <c r="M1304" s="15"/>
      <c r="V1304" s="25"/>
      <c r="X1304" s="40"/>
    </row>
    <row r="1305" spans="1:30" s="4" customFormat="1" ht="16" x14ac:dyDescent="0.2">
      <c r="A1305" s="11"/>
      <c r="D1305" s="142"/>
      <c r="G1305" s="19"/>
      <c r="J1305" s="15"/>
      <c r="K1305" s="10"/>
      <c r="L1305" s="10"/>
      <c r="M1305" s="15"/>
      <c r="V1305" s="25"/>
      <c r="X1305" s="40"/>
    </row>
    <row r="1306" spans="1:30" ht="16" x14ac:dyDescent="0.2">
      <c r="A1306" s="11"/>
      <c r="B1306" s="4"/>
      <c r="C1306" s="4"/>
      <c r="D1306" s="142"/>
      <c r="E1306" s="4"/>
      <c r="F1306" s="4"/>
      <c r="G1306" s="19"/>
      <c r="H1306" s="4"/>
      <c r="I1306" s="4"/>
      <c r="J1306" s="15"/>
      <c r="K1306" s="10"/>
      <c r="L1306" s="10"/>
      <c r="M1306" s="15"/>
      <c r="N1306" s="4"/>
      <c r="O1306" s="4"/>
      <c r="P1306" s="4"/>
      <c r="Q1306" s="4"/>
      <c r="R1306" s="4"/>
      <c r="S1306" s="4"/>
      <c r="T1306" s="4"/>
      <c r="U1306" s="4"/>
      <c r="V1306" s="25"/>
      <c r="W1306" s="4"/>
      <c r="X1306" s="40"/>
      <c r="Y1306" s="4"/>
      <c r="Z1306" s="4"/>
      <c r="AA1306" s="4"/>
      <c r="AB1306" s="4"/>
      <c r="AC1306" s="4"/>
      <c r="AD1306" s="4"/>
    </row>
    <row r="1307" spans="1:30" ht="16" x14ac:dyDescent="0.2">
      <c r="A1307" s="11"/>
      <c r="B1307" s="4"/>
      <c r="C1307" s="4"/>
      <c r="D1307" s="142"/>
      <c r="E1307" s="4"/>
      <c r="F1307" s="4"/>
      <c r="G1307" s="19"/>
      <c r="H1307" s="4"/>
      <c r="I1307" s="4"/>
      <c r="J1307" s="15"/>
      <c r="K1307" s="10"/>
      <c r="L1307" s="10"/>
      <c r="M1307" s="15"/>
      <c r="N1307" s="4"/>
      <c r="O1307" s="4"/>
      <c r="P1307" s="4"/>
      <c r="Q1307" s="4"/>
      <c r="R1307" s="4"/>
      <c r="S1307" s="4"/>
      <c r="T1307" s="4"/>
      <c r="U1307" s="4"/>
      <c r="V1307" s="25"/>
      <c r="W1307" s="4"/>
      <c r="X1307" s="40"/>
      <c r="Y1307" s="4"/>
      <c r="Z1307" s="4"/>
      <c r="AA1307" s="4"/>
      <c r="AB1307" s="4"/>
      <c r="AC1307" s="4"/>
      <c r="AD1307" s="4"/>
    </row>
    <row r="1308" spans="1:30" ht="16" x14ac:dyDescent="0.2">
      <c r="A1308" s="11"/>
      <c r="B1308" s="4"/>
      <c r="C1308" s="4"/>
      <c r="D1308" s="142"/>
      <c r="E1308" s="4"/>
      <c r="F1308" s="4"/>
      <c r="G1308" s="19"/>
      <c r="H1308" s="4"/>
      <c r="I1308" s="4"/>
      <c r="J1308" s="15"/>
      <c r="K1308" s="10"/>
      <c r="L1308" s="10"/>
      <c r="M1308" s="15"/>
      <c r="N1308" s="4"/>
      <c r="O1308" s="4"/>
      <c r="P1308" s="4"/>
      <c r="Q1308" s="4"/>
      <c r="R1308" s="4"/>
      <c r="S1308" s="4"/>
      <c r="T1308" s="4"/>
      <c r="U1308" s="4"/>
      <c r="V1308" s="25"/>
      <c r="W1308" s="4"/>
      <c r="X1308" s="40"/>
      <c r="Y1308" s="4"/>
      <c r="Z1308" s="4"/>
      <c r="AA1308" s="4"/>
      <c r="AB1308" s="4"/>
      <c r="AC1308" s="4"/>
      <c r="AD1308" s="4"/>
    </row>
    <row r="1309" spans="1:30" ht="16" x14ac:dyDescent="0.2">
      <c r="A1309" s="11"/>
      <c r="B1309" s="4"/>
      <c r="C1309" s="4"/>
      <c r="D1309" s="142"/>
      <c r="E1309" s="4"/>
      <c r="F1309" s="4"/>
      <c r="G1309" s="19"/>
      <c r="H1309" s="4"/>
      <c r="I1309" s="4"/>
      <c r="J1309" s="15"/>
      <c r="K1309" s="10"/>
      <c r="L1309" s="10"/>
      <c r="M1309" s="15"/>
      <c r="N1309" s="4"/>
      <c r="O1309" s="4"/>
      <c r="P1309" s="4"/>
      <c r="Q1309" s="4"/>
      <c r="R1309" s="4"/>
      <c r="S1309" s="4"/>
      <c r="T1309" s="4"/>
      <c r="U1309" s="4"/>
      <c r="V1309" s="25"/>
      <c r="W1309" s="4"/>
      <c r="X1309" s="40"/>
      <c r="Y1309" s="4"/>
      <c r="Z1309" s="4"/>
      <c r="AA1309" s="4"/>
      <c r="AB1309" s="4"/>
      <c r="AC1309" s="4"/>
      <c r="AD1309" s="4"/>
    </row>
    <row r="1310" spans="1:30" ht="16" x14ac:dyDescent="0.2">
      <c r="A1310" s="11"/>
      <c r="B1310" s="4"/>
      <c r="C1310" s="4"/>
      <c r="D1310" s="142"/>
      <c r="E1310" s="4"/>
      <c r="F1310" s="4"/>
      <c r="G1310" s="19"/>
      <c r="H1310" s="4"/>
      <c r="I1310" s="4"/>
      <c r="J1310" s="15"/>
      <c r="K1310" s="10"/>
      <c r="L1310" s="10"/>
      <c r="M1310" s="15"/>
      <c r="N1310" s="4"/>
      <c r="O1310" s="4"/>
      <c r="P1310" s="4"/>
      <c r="Q1310" s="4"/>
      <c r="R1310" s="4"/>
      <c r="S1310" s="4"/>
      <c r="T1310" s="4"/>
      <c r="U1310" s="4"/>
      <c r="V1310" s="25"/>
      <c r="W1310" s="4"/>
      <c r="X1310" s="40"/>
      <c r="Y1310" s="4"/>
      <c r="Z1310" s="4"/>
      <c r="AA1310" s="4"/>
      <c r="AB1310" s="4"/>
      <c r="AC1310" s="4"/>
      <c r="AD1310" s="4"/>
    </row>
    <row r="1311" spans="1:30" ht="16" x14ac:dyDescent="0.2">
      <c r="A1311" s="11"/>
      <c r="B1311" s="4"/>
      <c r="C1311" s="4"/>
      <c r="D1311" s="142"/>
      <c r="E1311" s="4"/>
      <c r="F1311" s="4"/>
      <c r="G1311" s="19"/>
      <c r="H1311" s="4"/>
      <c r="I1311" s="4"/>
      <c r="J1311" s="15"/>
      <c r="K1311" s="10"/>
      <c r="L1311" s="10"/>
      <c r="M1311" s="15"/>
      <c r="N1311" s="4"/>
      <c r="O1311" s="4"/>
      <c r="P1311" s="4"/>
      <c r="Q1311" s="4"/>
      <c r="R1311" s="4"/>
      <c r="S1311" s="4"/>
      <c r="T1311" s="4"/>
      <c r="U1311" s="4"/>
      <c r="V1311" s="25"/>
      <c r="W1311" s="4"/>
      <c r="X1311" s="40"/>
      <c r="Y1311" s="4"/>
      <c r="Z1311" s="4"/>
      <c r="AA1311" s="4"/>
      <c r="AB1311" s="4"/>
      <c r="AC1311" s="4"/>
      <c r="AD1311" s="4"/>
    </row>
    <row r="1312" spans="1:30" ht="16" x14ac:dyDescent="0.2">
      <c r="A1312" s="11"/>
      <c r="B1312" s="4"/>
      <c r="C1312" s="4"/>
      <c r="D1312" s="142"/>
      <c r="E1312" s="4"/>
      <c r="F1312" s="4"/>
      <c r="G1312" s="19"/>
      <c r="H1312" s="4"/>
      <c r="I1312" s="4"/>
      <c r="J1312" s="15"/>
      <c r="K1312" s="10"/>
      <c r="L1312" s="10"/>
      <c r="M1312" s="15"/>
      <c r="N1312" s="4"/>
      <c r="O1312" s="4"/>
      <c r="P1312" s="4"/>
      <c r="Q1312" s="4"/>
      <c r="R1312" s="4"/>
      <c r="S1312" s="4"/>
      <c r="T1312" s="4"/>
      <c r="U1312" s="4"/>
      <c r="V1312" s="25"/>
      <c r="W1312" s="4"/>
      <c r="X1312" s="40"/>
      <c r="Y1312" s="4"/>
      <c r="Z1312" s="4"/>
      <c r="AA1312" s="4"/>
      <c r="AB1312" s="4"/>
      <c r="AC1312" s="4"/>
      <c r="AD1312" s="4"/>
    </row>
    <row r="1313" spans="1:30" ht="16" x14ac:dyDescent="0.2">
      <c r="A1313" s="11"/>
      <c r="B1313" s="4"/>
      <c r="C1313" s="4"/>
      <c r="D1313" s="142"/>
      <c r="E1313" s="4"/>
      <c r="F1313" s="4"/>
      <c r="G1313" s="19"/>
      <c r="H1313" s="4"/>
      <c r="I1313" s="4"/>
      <c r="J1313" s="15"/>
      <c r="K1313" s="10"/>
      <c r="L1313" s="10"/>
      <c r="M1313" s="15"/>
      <c r="N1313" s="4"/>
      <c r="O1313" s="4"/>
      <c r="P1313" s="4"/>
      <c r="Q1313" s="4"/>
      <c r="R1313" s="4"/>
      <c r="S1313" s="4"/>
      <c r="T1313" s="4"/>
      <c r="U1313" s="4"/>
      <c r="V1313" s="25"/>
      <c r="W1313" s="4"/>
      <c r="X1313" s="40"/>
      <c r="Y1313" s="4"/>
      <c r="Z1313" s="4"/>
      <c r="AA1313" s="4"/>
      <c r="AB1313" s="4"/>
      <c r="AC1313" s="4"/>
      <c r="AD1313" s="4"/>
    </row>
    <row r="1314" spans="1:30" ht="16" x14ac:dyDescent="0.2">
      <c r="A1314" s="11"/>
      <c r="B1314" s="4"/>
      <c r="C1314" s="4"/>
      <c r="D1314" s="142"/>
      <c r="E1314" s="4"/>
      <c r="F1314" s="4"/>
      <c r="G1314" s="19"/>
      <c r="H1314" s="4"/>
      <c r="I1314" s="4"/>
      <c r="J1314" s="15"/>
      <c r="K1314" s="10"/>
      <c r="L1314" s="10"/>
      <c r="M1314" s="15"/>
      <c r="N1314" s="4"/>
      <c r="O1314" s="4"/>
      <c r="P1314" s="4"/>
      <c r="Q1314" s="4"/>
      <c r="R1314" s="4"/>
      <c r="S1314" s="4"/>
      <c r="T1314" s="4"/>
      <c r="U1314" s="4"/>
      <c r="V1314" s="25"/>
      <c r="W1314" s="4"/>
      <c r="X1314" s="40"/>
      <c r="Y1314" s="4"/>
      <c r="Z1314" s="4"/>
      <c r="AA1314" s="4"/>
      <c r="AB1314" s="4"/>
      <c r="AC1314" s="4"/>
      <c r="AD1314" s="4"/>
    </row>
    <row r="1315" spans="1:30" ht="16" x14ac:dyDescent="0.2">
      <c r="A1315" s="11"/>
      <c r="B1315" s="4"/>
      <c r="C1315" s="4"/>
      <c r="D1315" s="142"/>
      <c r="E1315" s="4"/>
      <c r="F1315" s="4"/>
      <c r="G1315" s="19"/>
      <c r="H1315" s="4"/>
      <c r="I1315" s="4"/>
      <c r="J1315" s="15"/>
      <c r="K1315" s="10"/>
      <c r="L1315" s="10"/>
      <c r="M1315" s="15"/>
      <c r="N1315" s="4"/>
      <c r="O1315" s="4"/>
      <c r="P1315" s="4"/>
      <c r="Q1315" s="4"/>
      <c r="R1315" s="4"/>
      <c r="S1315" s="4"/>
      <c r="T1315" s="4"/>
      <c r="U1315" s="4"/>
      <c r="V1315" s="25"/>
      <c r="W1315" s="4"/>
      <c r="X1315" s="40"/>
      <c r="Y1315" s="4"/>
      <c r="Z1315" s="4"/>
      <c r="AA1315" s="4"/>
      <c r="AB1315" s="4"/>
      <c r="AC1315" s="4"/>
      <c r="AD1315" s="4"/>
    </row>
    <row r="1316" spans="1:30" ht="16" x14ac:dyDescent="0.2">
      <c r="A1316" s="11"/>
      <c r="B1316" s="4"/>
      <c r="C1316" s="4"/>
      <c r="D1316" s="142"/>
      <c r="E1316" s="4"/>
      <c r="F1316" s="4"/>
      <c r="G1316" s="19"/>
      <c r="H1316" s="4"/>
      <c r="I1316" s="4"/>
      <c r="J1316" s="15"/>
      <c r="K1316" s="10"/>
      <c r="L1316" s="10"/>
      <c r="M1316" s="15"/>
      <c r="N1316" s="4"/>
      <c r="O1316" s="4"/>
      <c r="P1316" s="4"/>
      <c r="Q1316" s="4"/>
      <c r="R1316" s="4"/>
      <c r="S1316" s="4"/>
      <c r="T1316" s="4"/>
      <c r="U1316" s="4"/>
      <c r="V1316" s="25"/>
      <c r="W1316" s="4"/>
      <c r="X1316" s="40"/>
      <c r="Y1316" s="4"/>
      <c r="Z1316" s="4"/>
      <c r="AA1316" s="4"/>
      <c r="AB1316" s="4"/>
      <c r="AC1316" s="4"/>
      <c r="AD1316" s="4"/>
    </row>
    <row r="1317" spans="1:30" ht="16" x14ac:dyDescent="0.2">
      <c r="A1317" s="11"/>
      <c r="B1317" s="4"/>
      <c r="C1317" s="4"/>
      <c r="D1317" s="142"/>
      <c r="E1317" s="4"/>
      <c r="F1317" s="4"/>
      <c r="G1317" s="19"/>
      <c r="H1317" s="4"/>
      <c r="I1317" s="4"/>
      <c r="J1317" s="15"/>
      <c r="K1317" s="10"/>
      <c r="L1317" s="10"/>
      <c r="M1317" s="15"/>
      <c r="N1317" s="4"/>
      <c r="O1317" s="4"/>
      <c r="P1317" s="4"/>
      <c r="Q1317" s="4"/>
      <c r="R1317" s="4"/>
      <c r="S1317" s="4"/>
      <c r="T1317" s="4"/>
      <c r="U1317" s="4"/>
      <c r="V1317" s="25"/>
      <c r="W1317" s="4"/>
      <c r="X1317" s="40"/>
      <c r="Y1317" s="4"/>
      <c r="Z1317" s="4"/>
      <c r="AA1317" s="4"/>
      <c r="AB1317" s="4"/>
      <c r="AC1317" s="4"/>
      <c r="AD1317" s="4"/>
    </row>
    <row r="1318" spans="1:30" ht="16" x14ac:dyDescent="0.2">
      <c r="A1318" s="11"/>
      <c r="B1318" s="4"/>
      <c r="C1318" s="4"/>
      <c r="D1318" s="142"/>
      <c r="E1318" s="4"/>
      <c r="F1318" s="4"/>
      <c r="G1318" s="19"/>
      <c r="H1318" s="4"/>
      <c r="I1318" s="4"/>
      <c r="J1318" s="15"/>
      <c r="K1318" s="10"/>
      <c r="L1318" s="10"/>
      <c r="M1318" s="15"/>
      <c r="N1318" s="4"/>
      <c r="O1318" s="4"/>
      <c r="P1318" s="4"/>
      <c r="Q1318" s="4"/>
      <c r="R1318" s="4"/>
      <c r="S1318" s="4"/>
      <c r="T1318" s="4"/>
      <c r="U1318" s="4"/>
      <c r="V1318" s="25"/>
      <c r="W1318" s="4"/>
      <c r="X1318" s="40"/>
      <c r="Y1318" s="4"/>
      <c r="Z1318" s="4"/>
      <c r="AA1318" s="4"/>
      <c r="AB1318" s="4"/>
      <c r="AC1318" s="4"/>
      <c r="AD1318" s="4"/>
    </row>
    <row r="1319" spans="1:30" ht="16" x14ac:dyDescent="0.2">
      <c r="A1319" s="11"/>
      <c r="B1319" s="4"/>
      <c r="C1319" s="4"/>
      <c r="D1319" s="142"/>
      <c r="E1319" s="4"/>
      <c r="F1319" s="4"/>
      <c r="G1319" s="19"/>
      <c r="H1319" s="4"/>
      <c r="I1319" s="4"/>
      <c r="J1319" s="15"/>
      <c r="K1319" s="10"/>
      <c r="L1319" s="10"/>
      <c r="M1319" s="15"/>
      <c r="N1319" s="4"/>
      <c r="O1319" s="4"/>
      <c r="P1319" s="4"/>
      <c r="Q1319" s="4"/>
      <c r="R1319" s="4"/>
      <c r="S1319" s="4"/>
      <c r="T1319" s="4"/>
      <c r="U1319" s="4"/>
      <c r="V1319" s="25"/>
      <c r="W1319" s="4"/>
      <c r="X1319" s="40"/>
      <c r="Y1319" s="4"/>
      <c r="Z1319" s="4"/>
      <c r="AA1319" s="4"/>
      <c r="AB1319" s="4"/>
      <c r="AC1319" s="4"/>
      <c r="AD1319" s="4"/>
    </row>
    <row r="1320" spans="1:30" ht="16" x14ac:dyDescent="0.2">
      <c r="A1320" s="11"/>
      <c r="B1320" s="4"/>
      <c r="C1320" s="4"/>
      <c r="D1320" s="142"/>
      <c r="E1320" s="4"/>
      <c r="F1320" s="4"/>
      <c r="G1320" s="19"/>
      <c r="H1320" s="4"/>
      <c r="I1320" s="4"/>
      <c r="J1320" s="15"/>
      <c r="K1320" s="10"/>
      <c r="L1320" s="10"/>
      <c r="M1320" s="15"/>
      <c r="N1320" s="4"/>
      <c r="O1320" s="4"/>
      <c r="P1320" s="4"/>
      <c r="Q1320" s="4"/>
      <c r="R1320" s="4"/>
      <c r="S1320" s="4"/>
      <c r="T1320" s="4"/>
      <c r="U1320" s="4"/>
      <c r="V1320" s="25"/>
      <c r="W1320" s="4"/>
      <c r="X1320" s="40"/>
      <c r="Y1320" s="4"/>
      <c r="Z1320" s="4"/>
      <c r="AA1320" s="4"/>
      <c r="AB1320" s="4"/>
      <c r="AC1320" s="4"/>
      <c r="AD1320" s="4"/>
    </row>
    <row r="1321" spans="1:30" ht="16" x14ac:dyDescent="0.2">
      <c r="A1321" s="11"/>
      <c r="B1321" s="4"/>
      <c r="C1321" s="4"/>
      <c r="D1321" s="142"/>
      <c r="E1321" s="4"/>
      <c r="F1321" s="4"/>
      <c r="G1321" s="19"/>
      <c r="H1321" s="4"/>
      <c r="I1321" s="4"/>
      <c r="J1321" s="15"/>
      <c r="K1321" s="10"/>
      <c r="L1321" s="10"/>
      <c r="M1321" s="15"/>
      <c r="N1321" s="4"/>
      <c r="O1321" s="4"/>
      <c r="P1321" s="4"/>
      <c r="Q1321" s="4"/>
      <c r="R1321" s="4"/>
      <c r="S1321" s="4"/>
      <c r="T1321" s="4"/>
      <c r="U1321" s="4"/>
      <c r="V1321" s="25"/>
      <c r="W1321" s="4"/>
      <c r="X1321" s="40"/>
      <c r="Y1321" s="4"/>
      <c r="Z1321" s="4"/>
      <c r="AA1321" s="4"/>
      <c r="AB1321" s="4"/>
      <c r="AC1321" s="4"/>
      <c r="AD1321" s="4"/>
    </row>
    <row r="1322" spans="1:30" ht="16" x14ac:dyDescent="0.2">
      <c r="A1322" s="11"/>
      <c r="B1322" s="4"/>
      <c r="C1322" s="4"/>
      <c r="D1322" s="142"/>
      <c r="E1322" s="4"/>
      <c r="F1322" s="4"/>
      <c r="G1322" s="19"/>
      <c r="H1322" s="4"/>
      <c r="I1322" s="4"/>
      <c r="J1322" s="15"/>
      <c r="K1322" s="10"/>
      <c r="L1322" s="10"/>
      <c r="M1322" s="15"/>
      <c r="N1322" s="4"/>
      <c r="O1322" s="4"/>
      <c r="P1322" s="4"/>
      <c r="Q1322" s="4"/>
      <c r="R1322" s="4"/>
      <c r="S1322" s="4"/>
      <c r="T1322" s="4"/>
      <c r="U1322" s="4"/>
      <c r="V1322" s="25"/>
      <c r="W1322" s="4"/>
      <c r="X1322" s="40"/>
      <c r="Y1322" s="4"/>
      <c r="Z1322" s="4"/>
      <c r="AA1322" s="4"/>
      <c r="AB1322" s="4"/>
      <c r="AC1322" s="4"/>
      <c r="AD1322" s="4"/>
    </row>
    <row r="1323" spans="1:30" ht="16" x14ac:dyDescent="0.2">
      <c r="A1323" s="11"/>
      <c r="B1323" s="4"/>
      <c r="C1323" s="4"/>
      <c r="D1323" s="142"/>
      <c r="E1323" s="4"/>
      <c r="F1323" s="4"/>
      <c r="G1323" s="19"/>
      <c r="H1323" s="4"/>
      <c r="I1323" s="4"/>
      <c r="J1323" s="15"/>
      <c r="K1323" s="10"/>
      <c r="L1323" s="10"/>
      <c r="M1323" s="15"/>
      <c r="N1323" s="4"/>
      <c r="O1323" s="4"/>
      <c r="P1323" s="4"/>
      <c r="Q1323" s="4"/>
      <c r="R1323" s="4"/>
      <c r="S1323" s="4"/>
      <c r="T1323" s="4"/>
      <c r="U1323" s="4"/>
      <c r="V1323" s="25"/>
      <c r="W1323" s="4"/>
      <c r="X1323" s="40"/>
      <c r="Y1323" s="4"/>
      <c r="Z1323" s="4"/>
      <c r="AA1323" s="4"/>
      <c r="AB1323" s="4"/>
      <c r="AC1323" s="4"/>
      <c r="AD1323" s="4"/>
    </row>
    <row r="1324" spans="1:30" ht="16" x14ac:dyDescent="0.2">
      <c r="A1324" s="11"/>
      <c r="B1324" s="4"/>
      <c r="C1324" s="4"/>
      <c r="D1324" s="142"/>
      <c r="E1324" s="4"/>
      <c r="F1324" s="4"/>
      <c r="G1324" s="19"/>
      <c r="H1324" s="4"/>
      <c r="I1324" s="4"/>
      <c r="J1324" s="15"/>
      <c r="K1324" s="10"/>
      <c r="L1324" s="10"/>
      <c r="M1324" s="15"/>
      <c r="N1324" s="4"/>
      <c r="O1324" s="4"/>
      <c r="P1324" s="4"/>
      <c r="Q1324" s="4"/>
      <c r="R1324" s="4"/>
      <c r="S1324" s="4"/>
      <c r="T1324" s="4"/>
      <c r="U1324" s="4"/>
      <c r="V1324" s="25"/>
      <c r="W1324" s="4"/>
      <c r="X1324" s="40"/>
      <c r="Y1324" s="4"/>
      <c r="Z1324" s="4"/>
      <c r="AA1324" s="4"/>
      <c r="AB1324" s="4"/>
      <c r="AC1324" s="4"/>
      <c r="AD1324" s="4"/>
    </row>
    <row r="1325" spans="1:30" ht="16" x14ac:dyDescent="0.2">
      <c r="A1325" s="11"/>
      <c r="B1325" s="4"/>
      <c r="C1325" s="4"/>
      <c r="D1325" s="142"/>
      <c r="E1325" s="4"/>
      <c r="F1325" s="4"/>
      <c r="G1325" s="19"/>
      <c r="H1325" s="4"/>
      <c r="I1325" s="4"/>
      <c r="J1325" s="15"/>
      <c r="K1325" s="10"/>
      <c r="L1325" s="10"/>
      <c r="M1325" s="15"/>
      <c r="N1325" s="4"/>
      <c r="O1325" s="4"/>
      <c r="P1325" s="4"/>
      <c r="Q1325" s="4"/>
      <c r="R1325" s="4"/>
      <c r="S1325" s="4"/>
      <c r="T1325" s="4"/>
      <c r="U1325" s="4"/>
      <c r="V1325" s="25"/>
      <c r="W1325" s="4"/>
      <c r="X1325" s="40"/>
      <c r="Y1325" s="4"/>
      <c r="Z1325" s="4"/>
      <c r="AA1325" s="4"/>
      <c r="AB1325" s="4"/>
      <c r="AC1325" s="4"/>
      <c r="AD1325" s="4"/>
    </row>
    <row r="1326" spans="1:30" ht="16" x14ac:dyDescent="0.2">
      <c r="A1326" s="11"/>
      <c r="B1326" s="4"/>
      <c r="C1326" s="4"/>
      <c r="D1326" s="142"/>
      <c r="E1326" s="4"/>
      <c r="F1326" s="4"/>
      <c r="G1326" s="19"/>
      <c r="H1326" s="4"/>
      <c r="I1326" s="4"/>
      <c r="J1326" s="15"/>
      <c r="K1326" s="10"/>
      <c r="L1326" s="10"/>
      <c r="M1326" s="15"/>
      <c r="N1326" s="4"/>
      <c r="O1326" s="4"/>
      <c r="P1326" s="4"/>
      <c r="Q1326" s="4"/>
      <c r="R1326" s="4"/>
      <c r="S1326" s="4"/>
      <c r="T1326" s="4"/>
      <c r="U1326" s="4"/>
      <c r="V1326" s="25"/>
      <c r="W1326" s="4"/>
      <c r="X1326" s="40"/>
      <c r="Y1326" s="4"/>
      <c r="Z1326" s="4"/>
      <c r="AA1326" s="4"/>
      <c r="AB1326" s="4"/>
      <c r="AC1326" s="4"/>
      <c r="AD1326" s="4"/>
    </row>
    <row r="1327" spans="1:30" ht="16" x14ac:dyDescent="0.2">
      <c r="A1327" s="11"/>
      <c r="B1327" s="4"/>
      <c r="C1327" s="4"/>
      <c r="D1327" s="142"/>
      <c r="E1327" s="4"/>
      <c r="F1327" s="4"/>
      <c r="G1327" s="19"/>
      <c r="H1327" s="4"/>
      <c r="I1327" s="4"/>
      <c r="J1327" s="15"/>
      <c r="K1327" s="10"/>
      <c r="L1327" s="10"/>
      <c r="M1327" s="15"/>
      <c r="N1327" s="4"/>
      <c r="O1327" s="4"/>
      <c r="P1327" s="4"/>
      <c r="Q1327" s="4"/>
      <c r="R1327" s="4"/>
      <c r="S1327" s="4"/>
      <c r="T1327" s="4"/>
      <c r="U1327" s="4"/>
      <c r="V1327" s="25"/>
      <c r="W1327" s="4"/>
      <c r="X1327" s="40"/>
      <c r="Y1327" s="4"/>
      <c r="Z1327" s="4"/>
      <c r="AA1327" s="4"/>
      <c r="AB1327" s="4"/>
      <c r="AC1327" s="4"/>
      <c r="AD1327" s="4"/>
    </row>
    <row r="1328" spans="1:30" ht="16" x14ac:dyDescent="0.2">
      <c r="A1328" s="11"/>
      <c r="B1328" s="4"/>
      <c r="C1328" s="4"/>
      <c r="D1328" s="142"/>
      <c r="E1328" s="4"/>
      <c r="F1328" s="4"/>
      <c r="G1328" s="19"/>
      <c r="H1328" s="4"/>
      <c r="I1328" s="4"/>
      <c r="J1328" s="15"/>
      <c r="K1328" s="10"/>
      <c r="L1328" s="10"/>
      <c r="M1328" s="15"/>
      <c r="N1328" s="4"/>
      <c r="O1328" s="4"/>
      <c r="P1328" s="4"/>
      <c r="Q1328" s="4"/>
      <c r="R1328" s="4"/>
      <c r="S1328" s="4"/>
      <c r="T1328" s="4"/>
      <c r="U1328" s="4"/>
      <c r="V1328" s="25"/>
      <c r="W1328" s="4"/>
      <c r="X1328" s="40"/>
      <c r="Y1328" s="4"/>
      <c r="Z1328" s="4"/>
      <c r="AA1328" s="4"/>
      <c r="AB1328" s="4"/>
      <c r="AC1328" s="4"/>
      <c r="AD1328" s="4"/>
    </row>
    <row r="1329" spans="1:30" ht="16" x14ac:dyDescent="0.2">
      <c r="A1329" s="11"/>
      <c r="B1329" s="4"/>
      <c r="C1329" s="4"/>
      <c r="D1329" s="142"/>
      <c r="E1329" s="4"/>
      <c r="F1329" s="4"/>
      <c r="G1329" s="19"/>
      <c r="H1329" s="4"/>
      <c r="I1329" s="4"/>
      <c r="J1329" s="15"/>
      <c r="K1329" s="10"/>
      <c r="L1329" s="10"/>
      <c r="M1329" s="15"/>
      <c r="N1329" s="4"/>
      <c r="O1329" s="4"/>
      <c r="P1329" s="4"/>
      <c r="Q1329" s="4"/>
      <c r="R1329" s="4"/>
      <c r="S1329" s="4"/>
      <c r="T1329" s="4"/>
      <c r="U1329" s="4"/>
      <c r="V1329" s="25"/>
      <c r="W1329" s="4"/>
      <c r="X1329" s="40"/>
      <c r="Y1329" s="4"/>
      <c r="Z1329" s="4"/>
      <c r="AA1329" s="4"/>
      <c r="AB1329" s="4"/>
      <c r="AC1329" s="4"/>
      <c r="AD1329" s="4"/>
    </row>
    <row r="1330" spans="1:30" ht="16" x14ac:dyDescent="0.2">
      <c r="A1330" s="11"/>
      <c r="B1330" s="4"/>
      <c r="C1330" s="4"/>
      <c r="D1330" s="142"/>
      <c r="E1330" s="4"/>
      <c r="F1330" s="4"/>
      <c r="G1330" s="19"/>
      <c r="H1330" s="4"/>
      <c r="I1330" s="4"/>
      <c r="J1330" s="15"/>
      <c r="K1330" s="10"/>
      <c r="L1330" s="10"/>
      <c r="M1330" s="15"/>
      <c r="N1330" s="4"/>
      <c r="O1330" s="4"/>
      <c r="P1330" s="4"/>
      <c r="Q1330" s="4"/>
      <c r="R1330" s="4"/>
      <c r="S1330" s="4"/>
      <c r="T1330" s="4"/>
      <c r="U1330" s="4"/>
      <c r="V1330" s="25"/>
      <c r="W1330" s="4"/>
      <c r="X1330" s="40"/>
      <c r="Y1330" s="4"/>
      <c r="Z1330" s="4"/>
      <c r="AA1330" s="4"/>
      <c r="AB1330" s="4"/>
      <c r="AC1330" s="4"/>
      <c r="AD1330" s="4"/>
    </row>
    <row r="1331" spans="1:30" ht="16" x14ac:dyDescent="0.2">
      <c r="A1331" s="11"/>
      <c r="B1331" s="4"/>
      <c r="C1331" s="4"/>
      <c r="D1331" s="142"/>
      <c r="E1331" s="4"/>
      <c r="F1331" s="4"/>
      <c r="G1331" s="19"/>
      <c r="H1331" s="4"/>
      <c r="I1331" s="4"/>
      <c r="J1331" s="15"/>
      <c r="K1331" s="10"/>
      <c r="L1331" s="10"/>
      <c r="M1331" s="15"/>
      <c r="N1331" s="4"/>
      <c r="O1331" s="4"/>
      <c r="P1331" s="4"/>
      <c r="Q1331" s="4"/>
      <c r="R1331" s="4"/>
      <c r="S1331" s="4"/>
      <c r="T1331" s="4"/>
      <c r="U1331" s="4"/>
      <c r="V1331" s="25"/>
      <c r="W1331" s="4"/>
      <c r="X1331" s="40"/>
      <c r="Y1331" s="4"/>
      <c r="Z1331" s="4"/>
      <c r="AA1331" s="4"/>
      <c r="AB1331" s="4"/>
      <c r="AC1331" s="4"/>
      <c r="AD1331" s="4"/>
    </row>
    <row r="1332" spans="1:30" ht="16" x14ac:dyDescent="0.2">
      <c r="A1332" s="11"/>
      <c r="B1332" s="4"/>
      <c r="C1332" s="4"/>
      <c r="D1332" s="142"/>
      <c r="E1332" s="4"/>
      <c r="F1332" s="4"/>
      <c r="G1332" s="19"/>
      <c r="H1332" s="4"/>
      <c r="I1332" s="4"/>
      <c r="J1332" s="15"/>
      <c r="K1332" s="10"/>
      <c r="L1332" s="10"/>
      <c r="M1332" s="15"/>
      <c r="N1332" s="4"/>
      <c r="O1332" s="4"/>
      <c r="P1332" s="4"/>
      <c r="Q1332" s="4"/>
      <c r="R1332" s="4"/>
      <c r="S1332" s="4"/>
      <c r="T1332" s="4"/>
      <c r="U1332" s="4"/>
      <c r="V1332" s="25"/>
      <c r="W1332" s="4"/>
      <c r="X1332" s="40"/>
      <c r="Y1332" s="4"/>
      <c r="Z1332" s="4"/>
      <c r="AA1332" s="4"/>
      <c r="AB1332" s="4"/>
      <c r="AC1332" s="4"/>
      <c r="AD1332" s="4"/>
    </row>
    <row r="1333" spans="1:30" ht="16" x14ac:dyDescent="0.2">
      <c r="A1333" s="11"/>
      <c r="B1333" s="4"/>
      <c r="C1333" s="4"/>
      <c r="D1333" s="142"/>
      <c r="E1333" s="4"/>
      <c r="F1333" s="4"/>
      <c r="G1333" s="19"/>
      <c r="H1333" s="4"/>
      <c r="I1333" s="4"/>
      <c r="J1333" s="15"/>
      <c r="K1333" s="10"/>
      <c r="L1333" s="10"/>
      <c r="M1333" s="15"/>
      <c r="N1333" s="4"/>
      <c r="O1333" s="4"/>
      <c r="P1333" s="4"/>
      <c r="Q1333" s="4"/>
      <c r="R1333" s="4"/>
      <c r="S1333" s="4"/>
      <c r="T1333" s="4"/>
      <c r="U1333" s="4"/>
      <c r="V1333" s="25"/>
      <c r="W1333" s="4"/>
      <c r="X1333" s="40"/>
      <c r="Y1333" s="4"/>
      <c r="Z1333" s="4"/>
      <c r="AA1333" s="4"/>
      <c r="AB1333" s="4"/>
      <c r="AC1333" s="4"/>
      <c r="AD1333" s="4"/>
    </row>
    <row r="1334" spans="1:30" ht="16" x14ac:dyDescent="0.2">
      <c r="A1334" s="11"/>
      <c r="B1334" s="4"/>
      <c r="C1334" s="4"/>
      <c r="D1334" s="142"/>
      <c r="E1334" s="4"/>
      <c r="F1334" s="4"/>
      <c r="G1334" s="19"/>
      <c r="H1334" s="4"/>
      <c r="I1334" s="4"/>
      <c r="J1334" s="15"/>
      <c r="K1334" s="10"/>
      <c r="L1334" s="10"/>
      <c r="M1334" s="15"/>
      <c r="N1334" s="4"/>
      <c r="O1334" s="4"/>
      <c r="P1334" s="4"/>
      <c r="Q1334" s="4"/>
      <c r="R1334" s="4"/>
      <c r="S1334" s="4"/>
      <c r="T1334" s="4"/>
      <c r="U1334" s="4"/>
      <c r="V1334" s="25"/>
      <c r="W1334" s="4"/>
      <c r="X1334" s="40"/>
      <c r="Y1334" s="4"/>
      <c r="Z1334" s="4"/>
      <c r="AA1334" s="4"/>
      <c r="AB1334" s="4"/>
      <c r="AC1334" s="4"/>
      <c r="AD1334" s="4"/>
    </row>
    <row r="1335" spans="1:30" ht="16" x14ac:dyDescent="0.2">
      <c r="A1335" s="11"/>
      <c r="B1335" s="4"/>
      <c r="C1335" s="4"/>
      <c r="D1335" s="142"/>
      <c r="E1335" s="4"/>
      <c r="F1335" s="4"/>
      <c r="G1335" s="19"/>
      <c r="H1335" s="4"/>
      <c r="I1335" s="4"/>
      <c r="J1335" s="15"/>
      <c r="K1335" s="10"/>
      <c r="L1335" s="10"/>
      <c r="M1335" s="15"/>
      <c r="N1335" s="4"/>
      <c r="O1335" s="4"/>
      <c r="P1335" s="4"/>
      <c r="Q1335" s="4"/>
      <c r="R1335" s="4"/>
      <c r="S1335" s="4"/>
      <c r="T1335" s="4"/>
      <c r="U1335" s="4"/>
      <c r="V1335" s="25"/>
      <c r="W1335" s="4"/>
      <c r="X1335" s="40"/>
      <c r="Y1335" s="4"/>
      <c r="Z1335" s="4"/>
      <c r="AA1335" s="4"/>
      <c r="AB1335" s="4"/>
      <c r="AC1335" s="4"/>
      <c r="AD1335" s="4"/>
    </row>
    <row r="1336" spans="1:30" ht="16" x14ac:dyDescent="0.2">
      <c r="A1336" s="11"/>
      <c r="B1336" s="4"/>
      <c r="C1336" s="4"/>
      <c r="D1336" s="142"/>
      <c r="E1336" s="4"/>
      <c r="F1336" s="4"/>
      <c r="G1336" s="19"/>
      <c r="H1336" s="4"/>
      <c r="I1336" s="4"/>
      <c r="J1336" s="15"/>
      <c r="K1336" s="10"/>
      <c r="L1336" s="10"/>
      <c r="M1336" s="15"/>
      <c r="N1336" s="4"/>
      <c r="O1336" s="4"/>
      <c r="P1336" s="4"/>
      <c r="Q1336" s="4"/>
      <c r="R1336" s="4"/>
      <c r="S1336" s="4"/>
      <c r="T1336" s="4"/>
      <c r="U1336" s="4"/>
      <c r="V1336" s="25"/>
      <c r="W1336" s="4"/>
      <c r="X1336" s="40"/>
      <c r="Y1336" s="4"/>
      <c r="Z1336" s="4"/>
      <c r="AA1336" s="4"/>
      <c r="AB1336" s="4"/>
      <c r="AC1336" s="4"/>
      <c r="AD1336" s="4"/>
    </row>
    <row r="1337" spans="1:30" ht="16" x14ac:dyDescent="0.2">
      <c r="A1337" s="11"/>
      <c r="B1337" s="4"/>
      <c r="C1337" s="4"/>
      <c r="D1337" s="142"/>
      <c r="E1337" s="4"/>
      <c r="F1337" s="4"/>
      <c r="G1337" s="19"/>
      <c r="H1337" s="4"/>
      <c r="I1337" s="4"/>
      <c r="J1337" s="15"/>
      <c r="K1337" s="10"/>
      <c r="L1337" s="10"/>
      <c r="M1337" s="15"/>
      <c r="N1337" s="4"/>
      <c r="O1337" s="4"/>
      <c r="P1337" s="4"/>
      <c r="Q1337" s="4"/>
      <c r="R1337" s="4"/>
      <c r="S1337" s="4"/>
      <c r="T1337" s="4"/>
      <c r="U1337" s="4"/>
      <c r="V1337" s="25"/>
      <c r="W1337" s="4"/>
      <c r="X1337" s="40"/>
      <c r="Y1337" s="4"/>
      <c r="Z1337" s="4"/>
      <c r="AA1337" s="4"/>
      <c r="AB1337" s="4"/>
      <c r="AC1337" s="4"/>
      <c r="AD1337" s="4"/>
    </row>
    <row r="1338" spans="1:30" ht="16" x14ac:dyDescent="0.2">
      <c r="A1338" s="11"/>
      <c r="B1338" s="4"/>
      <c r="C1338" s="4"/>
      <c r="D1338" s="142"/>
      <c r="E1338" s="4"/>
      <c r="F1338" s="4"/>
      <c r="G1338" s="19"/>
      <c r="H1338" s="4"/>
      <c r="I1338" s="4"/>
      <c r="J1338" s="15"/>
      <c r="K1338" s="10"/>
      <c r="L1338" s="10"/>
      <c r="M1338" s="15"/>
      <c r="N1338" s="4"/>
      <c r="O1338" s="4"/>
      <c r="P1338" s="4"/>
      <c r="Q1338" s="4"/>
      <c r="R1338" s="4"/>
      <c r="S1338" s="4"/>
      <c r="T1338" s="4"/>
      <c r="U1338" s="4"/>
      <c r="V1338" s="25"/>
      <c r="W1338" s="4"/>
      <c r="X1338" s="40"/>
      <c r="Y1338" s="4"/>
      <c r="Z1338" s="4"/>
      <c r="AA1338" s="4"/>
      <c r="AB1338" s="4"/>
      <c r="AC1338" s="4"/>
      <c r="AD1338" s="4"/>
    </row>
    <row r="1339" spans="1:30" ht="16" x14ac:dyDescent="0.2">
      <c r="A1339" s="11"/>
      <c r="B1339" s="4"/>
      <c r="C1339" s="4"/>
      <c r="D1339" s="142"/>
      <c r="E1339" s="4"/>
      <c r="F1339" s="4"/>
      <c r="G1339" s="19"/>
      <c r="H1339" s="4"/>
      <c r="I1339" s="4"/>
      <c r="J1339" s="15"/>
      <c r="K1339" s="10"/>
      <c r="L1339" s="10"/>
      <c r="M1339" s="15"/>
      <c r="N1339" s="4"/>
      <c r="O1339" s="4"/>
      <c r="P1339" s="4"/>
      <c r="Q1339" s="4"/>
      <c r="R1339" s="4"/>
      <c r="S1339" s="4"/>
      <c r="T1339" s="4"/>
      <c r="U1339" s="4"/>
      <c r="V1339" s="25"/>
      <c r="W1339" s="4"/>
      <c r="X1339" s="40"/>
      <c r="Y1339" s="4"/>
      <c r="Z1339" s="4"/>
      <c r="AA1339" s="4"/>
      <c r="AB1339" s="4"/>
      <c r="AC1339" s="4"/>
      <c r="AD1339" s="4"/>
    </row>
    <row r="1340" spans="1:30" ht="16" x14ac:dyDescent="0.2">
      <c r="A1340" s="11"/>
      <c r="B1340" s="4"/>
      <c r="C1340" s="4"/>
      <c r="D1340" s="142"/>
      <c r="E1340" s="4"/>
      <c r="F1340" s="4"/>
      <c r="G1340" s="19"/>
      <c r="H1340" s="4"/>
      <c r="I1340" s="4"/>
      <c r="J1340" s="15"/>
      <c r="K1340" s="10"/>
      <c r="L1340" s="10"/>
      <c r="M1340" s="15"/>
      <c r="N1340" s="4"/>
      <c r="O1340" s="4"/>
      <c r="P1340" s="4"/>
      <c r="Q1340" s="4"/>
      <c r="R1340" s="4"/>
      <c r="S1340" s="4"/>
      <c r="T1340" s="4"/>
      <c r="U1340" s="4"/>
      <c r="V1340" s="25"/>
      <c r="W1340" s="4"/>
      <c r="X1340" s="40"/>
      <c r="Y1340" s="4"/>
      <c r="Z1340" s="4"/>
      <c r="AA1340" s="4"/>
      <c r="AB1340" s="4"/>
      <c r="AC1340" s="4"/>
      <c r="AD1340" s="4"/>
    </row>
    <row r="1341" spans="1:30" ht="16" x14ac:dyDescent="0.2">
      <c r="A1341" s="11"/>
      <c r="B1341" s="4"/>
      <c r="C1341" s="4"/>
      <c r="D1341" s="142"/>
      <c r="E1341" s="4"/>
      <c r="F1341" s="4"/>
      <c r="G1341" s="19"/>
      <c r="H1341" s="4"/>
      <c r="I1341" s="4"/>
      <c r="J1341" s="15"/>
      <c r="K1341" s="10"/>
      <c r="L1341" s="10"/>
      <c r="M1341" s="15"/>
      <c r="N1341" s="4"/>
      <c r="O1341" s="4"/>
      <c r="P1341" s="4"/>
      <c r="Q1341" s="4"/>
      <c r="R1341" s="4"/>
      <c r="S1341" s="4"/>
      <c r="T1341" s="4"/>
      <c r="U1341" s="4"/>
      <c r="V1341" s="25"/>
      <c r="W1341" s="4"/>
      <c r="X1341" s="40"/>
      <c r="Y1341" s="4"/>
      <c r="Z1341" s="4"/>
      <c r="AA1341" s="4"/>
      <c r="AB1341" s="4"/>
      <c r="AC1341" s="4"/>
      <c r="AD1341" s="4"/>
    </row>
    <row r="1342" spans="1:30" ht="16" x14ac:dyDescent="0.2">
      <c r="A1342" s="11"/>
      <c r="B1342" s="4"/>
      <c r="C1342" s="4"/>
      <c r="D1342" s="142"/>
      <c r="E1342" s="4"/>
      <c r="F1342" s="4"/>
      <c r="G1342" s="19"/>
      <c r="H1342" s="4"/>
      <c r="I1342" s="4"/>
      <c r="J1342" s="15"/>
      <c r="K1342" s="10"/>
      <c r="L1342" s="10"/>
      <c r="M1342" s="15"/>
      <c r="N1342" s="4"/>
      <c r="O1342" s="4"/>
      <c r="P1342" s="4"/>
      <c r="Q1342" s="4"/>
      <c r="R1342" s="4"/>
      <c r="S1342" s="4"/>
      <c r="T1342" s="4"/>
      <c r="U1342" s="4"/>
      <c r="V1342" s="25"/>
      <c r="W1342" s="4"/>
      <c r="X1342" s="40"/>
      <c r="Y1342" s="4"/>
      <c r="Z1342" s="4"/>
      <c r="AA1342" s="4"/>
      <c r="AB1342" s="4"/>
      <c r="AC1342" s="4"/>
      <c r="AD1342" s="4"/>
    </row>
    <row r="1343" spans="1:30" ht="16" x14ac:dyDescent="0.2">
      <c r="A1343" s="11"/>
      <c r="B1343" s="4"/>
      <c r="C1343" s="4"/>
      <c r="D1343" s="142"/>
      <c r="E1343" s="4"/>
      <c r="F1343" s="4"/>
      <c r="G1343" s="19"/>
      <c r="H1343" s="4"/>
      <c r="I1343" s="4"/>
      <c r="J1343" s="15"/>
      <c r="K1343" s="10"/>
      <c r="L1343" s="10"/>
      <c r="M1343" s="15"/>
      <c r="N1343" s="4"/>
      <c r="O1343" s="4"/>
      <c r="P1343" s="4"/>
      <c r="Q1343" s="4"/>
      <c r="R1343" s="4"/>
      <c r="S1343" s="4"/>
      <c r="T1343" s="4"/>
      <c r="U1343" s="4"/>
      <c r="V1343" s="25"/>
      <c r="W1343" s="4"/>
      <c r="X1343" s="40"/>
      <c r="Y1343" s="4"/>
      <c r="Z1343" s="4"/>
      <c r="AA1343" s="4"/>
      <c r="AB1343" s="4"/>
      <c r="AC1343" s="4"/>
      <c r="AD1343" s="4"/>
    </row>
    <row r="1344" spans="1:30" ht="16" x14ac:dyDescent="0.2">
      <c r="A1344" s="11"/>
      <c r="B1344" s="4"/>
      <c r="C1344" s="4"/>
      <c r="D1344" s="142"/>
      <c r="E1344" s="4"/>
      <c r="F1344" s="4"/>
      <c r="G1344" s="19"/>
      <c r="H1344" s="4"/>
      <c r="I1344" s="4"/>
      <c r="J1344" s="15"/>
      <c r="K1344" s="10"/>
      <c r="L1344" s="10"/>
      <c r="M1344" s="15"/>
      <c r="N1344" s="4"/>
      <c r="O1344" s="4"/>
      <c r="P1344" s="4"/>
      <c r="Q1344" s="4"/>
      <c r="R1344" s="4"/>
      <c r="S1344" s="4"/>
      <c r="T1344" s="4"/>
      <c r="U1344" s="4"/>
      <c r="V1344" s="25"/>
      <c r="W1344" s="4"/>
      <c r="X1344" s="40"/>
      <c r="Y1344" s="4"/>
      <c r="Z1344" s="4"/>
      <c r="AA1344" s="4"/>
      <c r="AB1344" s="4"/>
      <c r="AC1344" s="4"/>
      <c r="AD1344" s="4"/>
    </row>
    <row r="1345" spans="1:30" ht="16" x14ac:dyDescent="0.2">
      <c r="A1345" s="11"/>
      <c r="B1345" s="4"/>
      <c r="C1345" s="4"/>
      <c r="D1345" s="142"/>
      <c r="E1345" s="4"/>
      <c r="F1345" s="4"/>
      <c r="G1345" s="19"/>
      <c r="H1345" s="4"/>
      <c r="I1345" s="4"/>
      <c r="J1345" s="15"/>
      <c r="K1345" s="10"/>
      <c r="L1345" s="10"/>
      <c r="M1345" s="15"/>
      <c r="N1345" s="4"/>
      <c r="O1345" s="4"/>
      <c r="P1345" s="4"/>
      <c r="Q1345" s="4"/>
      <c r="R1345" s="4"/>
      <c r="S1345" s="4"/>
      <c r="T1345" s="4"/>
      <c r="U1345" s="4"/>
      <c r="V1345" s="25"/>
      <c r="W1345" s="4"/>
      <c r="X1345" s="40"/>
      <c r="Y1345" s="4"/>
      <c r="Z1345" s="4"/>
      <c r="AA1345" s="4"/>
      <c r="AB1345" s="4"/>
      <c r="AC1345" s="4"/>
      <c r="AD1345" s="4"/>
    </row>
    <row r="1346" spans="1:30" ht="16" x14ac:dyDescent="0.2">
      <c r="A1346" s="11"/>
      <c r="B1346" s="4"/>
      <c r="C1346" s="4"/>
      <c r="D1346" s="142"/>
      <c r="E1346" s="4"/>
      <c r="F1346" s="4"/>
      <c r="G1346" s="19"/>
      <c r="H1346" s="4"/>
      <c r="I1346" s="4"/>
      <c r="J1346" s="15"/>
      <c r="K1346" s="10"/>
      <c r="L1346" s="10"/>
      <c r="M1346" s="15"/>
      <c r="N1346" s="4"/>
      <c r="O1346" s="4"/>
      <c r="P1346" s="4"/>
      <c r="Q1346" s="4"/>
      <c r="R1346" s="4"/>
      <c r="S1346" s="4"/>
      <c r="T1346" s="4"/>
      <c r="U1346" s="4"/>
      <c r="V1346" s="25"/>
      <c r="W1346" s="4"/>
      <c r="X1346" s="40"/>
      <c r="Y1346" s="4"/>
      <c r="Z1346" s="4"/>
      <c r="AA1346" s="4"/>
      <c r="AB1346" s="4"/>
      <c r="AC1346" s="4"/>
      <c r="AD1346" s="4"/>
    </row>
    <row r="1347" spans="1:30" ht="16" x14ac:dyDescent="0.2">
      <c r="A1347" s="11"/>
      <c r="B1347" s="4"/>
      <c r="C1347" s="4"/>
      <c r="D1347" s="142"/>
      <c r="E1347" s="4"/>
      <c r="F1347" s="4"/>
      <c r="G1347" s="19"/>
      <c r="H1347" s="4"/>
      <c r="I1347" s="4"/>
      <c r="J1347" s="15"/>
      <c r="K1347" s="10"/>
      <c r="L1347" s="10"/>
      <c r="M1347" s="15"/>
      <c r="N1347" s="4"/>
      <c r="O1347" s="4"/>
      <c r="P1347" s="4"/>
      <c r="Q1347" s="4"/>
      <c r="R1347" s="4"/>
      <c r="S1347" s="4"/>
      <c r="T1347" s="4"/>
      <c r="U1347" s="4"/>
      <c r="V1347" s="25"/>
      <c r="W1347" s="4"/>
      <c r="X1347" s="40"/>
      <c r="Y1347" s="4"/>
      <c r="Z1347" s="4"/>
      <c r="AA1347" s="4"/>
      <c r="AB1347" s="4"/>
      <c r="AC1347" s="4"/>
      <c r="AD1347" s="4"/>
    </row>
    <row r="1348" spans="1:30" ht="16" x14ac:dyDescent="0.2">
      <c r="A1348" s="11"/>
      <c r="B1348" s="4"/>
      <c r="C1348" s="4"/>
      <c r="D1348" s="142"/>
      <c r="E1348" s="4"/>
      <c r="F1348" s="4"/>
      <c r="G1348" s="19"/>
      <c r="H1348" s="4"/>
      <c r="I1348" s="4"/>
      <c r="J1348" s="15"/>
      <c r="K1348" s="10"/>
      <c r="L1348" s="10"/>
      <c r="M1348" s="15"/>
      <c r="N1348" s="4"/>
      <c r="O1348" s="4"/>
      <c r="P1348" s="4"/>
      <c r="Q1348" s="4"/>
      <c r="R1348" s="4"/>
      <c r="S1348" s="4"/>
      <c r="T1348" s="4"/>
      <c r="U1348" s="4"/>
      <c r="V1348" s="25"/>
      <c r="W1348" s="4"/>
      <c r="X1348" s="40"/>
      <c r="Y1348" s="4"/>
      <c r="Z1348" s="4"/>
      <c r="AA1348" s="4"/>
      <c r="AB1348" s="4"/>
      <c r="AC1348" s="4"/>
      <c r="AD1348" s="4"/>
    </row>
    <row r="1349" spans="1:30" ht="16" x14ac:dyDescent="0.2">
      <c r="A1349" s="11"/>
      <c r="B1349" s="4"/>
      <c r="C1349" s="4"/>
      <c r="D1349" s="142"/>
      <c r="E1349" s="4"/>
      <c r="F1349" s="4"/>
      <c r="G1349" s="19"/>
      <c r="H1349" s="4"/>
      <c r="I1349" s="4"/>
      <c r="J1349" s="15"/>
      <c r="K1349" s="10"/>
      <c r="L1349" s="10"/>
      <c r="M1349" s="15"/>
      <c r="N1349" s="4"/>
      <c r="O1349" s="4"/>
      <c r="P1349" s="4"/>
      <c r="Q1349" s="4"/>
      <c r="R1349" s="4"/>
      <c r="S1349" s="4"/>
      <c r="T1349" s="4"/>
      <c r="U1349" s="4"/>
      <c r="V1349" s="25"/>
      <c r="W1349" s="4"/>
      <c r="X1349" s="40"/>
      <c r="Y1349" s="4"/>
      <c r="Z1349" s="4"/>
      <c r="AA1349" s="4"/>
      <c r="AB1349" s="4"/>
      <c r="AC1349" s="4"/>
      <c r="AD1349" s="4"/>
    </row>
    <row r="1350" spans="1:30" ht="16" x14ac:dyDescent="0.2">
      <c r="A1350" s="11"/>
      <c r="B1350" s="4"/>
      <c r="C1350" s="4"/>
      <c r="D1350" s="142"/>
      <c r="E1350" s="4"/>
      <c r="F1350" s="4"/>
      <c r="G1350" s="19"/>
      <c r="H1350" s="4"/>
      <c r="I1350" s="4"/>
      <c r="J1350" s="15"/>
      <c r="K1350" s="10"/>
      <c r="L1350" s="10"/>
      <c r="M1350" s="15"/>
      <c r="N1350" s="4"/>
      <c r="O1350" s="4"/>
      <c r="P1350" s="4"/>
      <c r="Q1350" s="4"/>
      <c r="R1350" s="4"/>
      <c r="S1350" s="4"/>
      <c r="T1350" s="4"/>
      <c r="U1350" s="4"/>
      <c r="V1350" s="25"/>
      <c r="W1350" s="4"/>
      <c r="X1350" s="40"/>
      <c r="Y1350" s="4"/>
      <c r="Z1350" s="4"/>
      <c r="AA1350" s="4"/>
      <c r="AB1350" s="4"/>
      <c r="AC1350" s="4"/>
      <c r="AD1350" s="4"/>
    </row>
    <row r="1351" spans="1:30" ht="16" x14ac:dyDescent="0.2">
      <c r="A1351" s="11"/>
      <c r="B1351" s="4"/>
      <c r="C1351" s="4"/>
      <c r="D1351" s="142"/>
      <c r="E1351" s="4"/>
      <c r="F1351" s="4"/>
      <c r="G1351" s="19"/>
      <c r="H1351" s="4"/>
      <c r="I1351" s="4"/>
      <c r="J1351" s="15"/>
      <c r="K1351" s="10"/>
      <c r="L1351" s="10"/>
      <c r="M1351" s="15"/>
      <c r="N1351" s="4"/>
      <c r="O1351" s="4"/>
      <c r="P1351" s="4"/>
      <c r="Q1351" s="4"/>
      <c r="R1351" s="4"/>
      <c r="S1351" s="4"/>
      <c r="T1351" s="4"/>
      <c r="U1351" s="4"/>
      <c r="V1351" s="25"/>
      <c r="W1351" s="4"/>
      <c r="X1351" s="40"/>
      <c r="Y1351" s="4"/>
      <c r="Z1351" s="4"/>
      <c r="AA1351" s="4"/>
      <c r="AB1351" s="4"/>
      <c r="AC1351" s="4"/>
      <c r="AD1351" s="4"/>
    </row>
    <row r="1352" spans="1:30" ht="16" x14ac:dyDescent="0.2">
      <c r="A1352" s="11"/>
      <c r="B1352" s="4"/>
      <c r="C1352" s="4"/>
      <c r="D1352" s="142"/>
      <c r="E1352" s="4"/>
      <c r="F1352" s="4"/>
      <c r="G1352" s="19"/>
      <c r="H1352" s="4"/>
      <c r="I1352" s="4"/>
      <c r="J1352" s="15"/>
      <c r="K1352" s="10"/>
      <c r="L1352" s="10"/>
      <c r="M1352" s="15"/>
      <c r="N1352" s="4"/>
      <c r="O1352" s="4"/>
      <c r="P1352" s="4"/>
      <c r="Q1352" s="4"/>
      <c r="R1352" s="4"/>
      <c r="S1352" s="4"/>
      <c r="T1352" s="4"/>
      <c r="U1352" s="4"/>
      <c r="V1352" s="25"/>
      <c r="W1352" s="4"/>
      <c r="X1352" s="40"/>
      <c r="Y1352" s="4"/>
      <c r="Z1352" s="4"/>
      <c r="AA1352" s="4"/>
      <c r="AB1352" s="4"/>
      <c r="AC1352" s="4"/>
      <c r="AD1352" s="4"/>
    </row>
    <row r="1353" spans="1:30" ht="16" x14ac:dyDescent="0.2">
      <c r="A1353" s="11"/>
      <c r="B1353" s="4"/>
      <c r="C1353" s="4"/>
      <c r="D1353" s="142"/>
      <c r="E1353" s="4"/>
      <c r="F1353" s="4"/>
      <c r="G1353" s="19"/>
      <c r="H1353" s="4"/>
      <c r="I1353" s="4"/>
      <c r="J1353" s="15"/>
      <c r="K1353" s="10"/>
      <c r="L1353" s="10"/>
      <c r="M1353" s="15"/>
      <c r="N1353" s="4"/>
      <c r="O1353" s="4"/>
      <c r="P1353" s="4"/>
      <c r="Q1353" s="4"/>
      <c r="R1353" s="4"/>
      <c r="S1353" s="4"/>
      <c r="T1353" s="4"/>
      <c r="U1353" s="4"/>
      <c r="V1353" s="25"/>
      <c r="W1353" s="4"/>
      <c r="X1353" s="40"/>
      <c r="Y1353" s="4"/>
      <c r="Z1353" s="4"/>
      <c r="AA1353" s="4"/>
      <c r="AB1353" s="4"/>
      <c r="AC1353" s="4"/>
      <c r="AD1353" s="4"/>
    </row>
    <row r="1354" spans="1:30" ht="16" x14ac:dyDescent="0.2">
      <c r="A1354" s="11"/>
      <c r="B1354" s="4"/>
      <c r="C1354" s="4"/>
      <c r="D1354" s="142"/>
      <c r="E1354" s="4"/>
      <c r="F1354" s="4"/>
      <c r="G1354" s="19"/>
      <c r="H1354" s="4"/>
      <c r="I1354" s="4"/>
      <c r="J1354" s="15"/>
      <c r="K1354" s="10"/>
      <c r="L1354" s="10"/>
      <c r="M1354" s="15"/>
      <c r="N1354" s="4"/>
      <c r="O1354" s="4"/>
      <c r="P1354" s="4"/>
      <c r="Q1354" s="4"/>
      <c r="R1354" s="4"/>
      <c r="S1354" s="4"/>
      <c r="T1354" s="4"/>
      <c r="U1354" s="4"/>
      <c r="V1354" s="25"/>
      <c r="W1354" s="4"/>
      <c r="X1354" s="40"/>
      <c r="Y1354" s="4"/>
      <c r="Z1354" s="4"/>
      <c r="AA1354" s="4"/>
      <c r="AB1354" s="4"/>
      <c r="AC1354" s="4"/>
      <c r="AD1354" s="4"/>
    </row>
    <row r="1355" spans="1:30" ht="16" x14ac:dyDescent="0.2">
      <c r="A1355" s="11"/>
      <c r="B1355" s="4"/>
      <c r="C1355" s="4"/>
      <c r="D1355" s="142"/>
      <c r="E1355" s="4"/>
      <c r="F1355" s="4"/>
      <c r="G1355" s="19"/>
      <c r="H1355" s="4"/>
      <c r="I1355" s="4"/>
      <c r="J1355" s="15"/>
      <c r="K1355" s="10"/>
      <c r="L1355" s="10"/>
      <c r="M1355" s="15"/>
      <c r="N1355" s="4"/>
      <c r="O1355" s="4"/>
      <c r="P1355" s="4"/>
      <c r="Q1355" s="4"/>
      <c r="R1355" s="4"/>
      <c r="S1355" s="4"/>
      <c r="T1355" s="4"/>
      <c r="U1355" s="4"/>
      <c r="V1355" s="25"/>
      <c r="W1355" s="4"/>
      <c r="X1355" s="40"/>
      <c r="Y1355" s="4"/>
      <c r="Z1355" s="4"/>
      <c r="AA1355" s="4"/>
      <c r="AB1355" s="4"/>
      <c r="AC1355" s="4"/>
      <c r="AD1355" s="4"/>
    </row>
    <row r="1356" spans="1:30" ht="16" x14ac:dyDescent="0.2">
      <c r="A1356" s="11"/>
      <c r="B1356" s="4"/>
      <c r="C1356" s="4"/>
      <c r="D1356" s="142"/>
      <c r="E1356" s="4"/>
      <c r="F1356" s="4"/>
      <c r="G1356" s="19"/>
      <c r="H1356" s="4"/>
      <c r="I1356" s="4"/>
      <c r="J1356" s="15"/>
      <c r="K1356" s="10"/>
      <c r="L1356" s="10"/>
      <c r="M1356" s="15"/>
      <c r="N1356" s="4"/>
      <c r="O1356" s="4"/>
      <c r="P1356" s="4"/>
      <c r="Q1356" s="4"/>
      <c r="R1356" s="4"/>
      <c r="S1356" s="4"/>
      <c r="T1356" s="4"/>
      <c r="U1356" s="4"/>
      <c r="V1356" s="25"/>
      <c r="W1356" s="4"/>
      <c r="X1356" s="40"/>
      <c r="Y1356" s="4"/>
      <c r="Z1356" s="4"/>
      <c r="AA1356" s="4"/>
      <c r="AB1356" s="4"/>
      <c r="AC1356" s="4"/>
      <c r="AD1356" s="4"/>
    </row>
    <row r="1357" spans="1:30" ht="16" x14ac:dyDescent="0.2">
      <c r="A1357" s="11"/>
      <c r="B1357" s="4"/>
      <c r="C1357" s="4"/>
      <c r="D1357" s="142"/>
      <c r="E1357" s="4"/>
      <c r="F1357" s="4"/>
      <c r="G1357" s="19"/>
      <c r="H1357" s="4"/>
      <c r="I1357" s="4"/>
      <c r="J1357" s="15"/>
      <c r="K1357" s="10"/>
      <c r="L1357" s="10"/>
      <c r="M1357" s="15"/>
      <c r="N1357" s="4"/>
      <c r="O1357" s="4"/>
      <c r="P1357" s="4"/>
      <c r="Q1357" s="4"/>
      <c r="R1357" s="4"/>
      <c r="S1357" s="4"/>
      <c r="T1357" s="4"/>
      <c r="U1357" s="4"/>
      <c r="V1357" s="25"/>
      <c r="W1357" s="4"/>
      <c r="X1357" s="40"/>
      <c r="Y1357" s="4"/>
      <c r="Z1357" s="4"/>
      <c r="AA1357" s="4"/>
      <c r="AB1357" s="4"/>
      <c r="AC1357" s="4"/>
      <c r="AD1357" s="4"/>
    </row>
    <row r="1358" spans="1:30" ht="16" x14ac:dyDescent="0.2">
      <c r="A1358" s="11"/>
      <c r="B1358" s="4"/>
      <c r="C1358" s="4"/>
      <c r="D1358" s="142"/>
      <c r="E1358" s="4"/>
      <c r="F1358" s="4"/>
      <c r="G1358" s="19"/>
      <c r="H1358" s="4"/>
      <c r="I1358" s="4"/>
      <c r="J1358" s="15"/>
      <c r="K1358" s="10"/>
      <c r="L1358" s="10"/>
      <c r="M1358" s="15"/>
      <c r="N1358" s="4"/>
      <c r="O1358" s="4"/>
      <c r="P1358" s="4"/>
      <c r="Q1358" s="4"/>
      <c r="R1358" s="4"/>
      <c r="S1358" s="4"/>
      <c r="T1358" s="4"/>
      <c r="U1358" s="4"/>
      <c r="V1358" s="25"/>
      <c r="W1358" s="4"/>
      <c r="X1358" s="40"/>
      <c r="Y1358" s="4"/>
      <c r="Z1358" s="4"/>
      <c r="AA1358" s="4"/>
      <c r="AB1358" s="4"/>
      <c r="AC1358" s="4"/>
      <c r="AD1358" s="4"/>
    </row>
    <row r="1359" spans="1:30" ht="16" x14ac:dyDescent="0.2">
      <c r="A1359" s="11"/>
      <c r="B1359" s="4"/>
      <c r="C1359" s="4"/>
      <c r="D1359" s="142"/>
      <c r="E1359" s="4"/>
      <c r="F1359" s="4"/>
      <c r="G1359" s="19"/>
      <c r="H1359" s="4"/>
      <c r="I1359" s="4"/>
      <c r="J1359" s="15"/>
      <c r="K1359" s="10"/>
      <c r="L1359" s="10"/>
      <c r="M1359" s="15"/>
      <c r="N1359" s="4"/>
      <c r="O1359" s="4"/>
      <c r="P1359" s="4"/>
      <c r="Q1359" s="4"/>
      <c r="R1359" s="4"/>
      <c r="S1359" s="4"/>
      <c r="T1359" s="4"/>
      <c r="U1359" s="4"/>
      <c r="V1359" s="25"/>
      <c r="W1359" s="4"/>
      <c r="X1359" s="40"/>
      <c r="Y1359" s="4"/>
      <c r="Z1359" s="4"/>
      <c r="AA1359" s="4"/>
      <c r="AB1359" s="4"/>
      <c r="AC1359" s="4"/>
      <c r="AD1359" s="4"/>
    </row>
    <row r="1360" spans="1:30" ht="16" x14ac:dyDescent="0.2">
      <c r="A1360" s="11"/>
      <c r="B1360" s="4"/>
      <c r="C1360" s="4"/>
      <c r="D1360" s="142"/>
      <c r="E1360" s="4"/>
      <c r="F1360" s="4"/>
      <c r="G1360" s="19"/>
      <c r="H1360" s="4"/>
      <c r="I1360" s="4"/>
      <c r="J1360" s="15"/>
      <c r="K1360" s="10"/>
      <c r="L1360" s="10"/>
      <c r="M1360" s="15"/>
      <c r="N1360" s="4"/>
      <c r="O1360" s="4"/>
      <c r="P1360" s="4"/>
      <c r="Q1360" s="4"/>
      <c r="R1360" s="4"/>
      <c r="S1360" s="4"/>
      <c r="T1360" s="4"/>
      <c r="U1360" s="4"/>
      <c r="V1360" s="25"/>
      <c r="W1360" s="4"/>
      <c r="X1360" s="40"/>
      <c r="Y1360" s="4"/>
      <c r="Z1360" s="4"/>
      <c r="AA1360" s="4"/>
      <c r="AB1360" s="4"/>
      <c r="AC1360" s="4"/>
      <c r="AD1360" s="4"/>
    </row>
    <row r="1361" spans="1:30" ht="16" x14ac:dyDescent="0.2">
      <c r="A1361" s="11"/>
      <c r="B1361" s="4"/>
      <c r="C1361" s="4"/>
      <c r="D1361" s="142"/>
      <c r="E1361" s="4"/>
      <c r="F1361" s="4"/>
      <c r="G1361" s="19"/>
      <c r="H1361" s="4"/>
      <c r="I1361" s="4"/>
      <c r="J1361" s="15"/>
      <c r="K1361" s="10"/>
      <c r="L1361" s="10"/>
      <c r="M1361" s="15"/>
      <c r="N1361" s="4"/>
      <c r="O1361" s="4"/>
      <c r="P1361" s="4"/>
      <c r="Q1361" s="4"/>
      <c r="R1361" s="4"/>
      <c r="S1361" s="4"/>
      <c r="T1361" s="4"/>
      <c r="U1361" s="4"/>
      <c r="V1361" s="25"/>
      <c r="W1361" s="4"/>
      <c r="X1361" s="40"/>
      <c r="Y1361" s="4"/>
      <c r="Z1361" s="4"/>
      <c r="AA1361" s="4"/>
      <c r="AB1361" s="4"/>
      <c r="AC1361" s="4"/>
      <c r="AD1361" s="4"/>
    </row>
    <row r="1362" spans="1:30" ht="16" x14ac:dyDescent="0.2">
      <c r="A1362" s="11"/>
      <c r="B1362" s="4"/>
      <c r="C1362" s="4"/>
      <c r="D1362" s="142"/>
      <c r="E1362" s="4"/>
      <c r="F1362" s="4"/>
      <c r="G1362" s="19"/>
      <c r="H1362" s="4"/>
      <c r="I1362" s="4"/>
      <c r="J1362" s="15"/>
      <c r="K1362" s="10"/>
      <c r="L1362" s="10"/>
      <c r="M1362" s="15"/>
      <c r="N1362" s="4"/>
      <c r="O1362" s="4"/>
      <c r="P1362" s="4"/>
      <c r="Q1362" s="4"/>
      <c r="R1362" s="4"/>
      <c r="S1362" s="4"/>
      <c r="T1362" s="4"/>
      <c r="U1362" s="4"/>
      <c r="V1362" s="25"/>
      <c r="W1362" s="4"/>
      <c r="X1362" s="40"/>
      <c r="Y1362" s="4"/>
      <c r="Z1362" s="4"/>
      <c r="AA1362" s="4"/>
      <c r="AB1362" s="4"/>
      <c r="AC1362" s="4"/>
      <c r="AD1362" s="4"/>
    </row>
    <row r="1363" spans="1:30" ht="16" x14ac:dyDescent="0.2">
      <c r="A1363" s="11"/>
      <c r="B1363" s="4"/>
      <c r="C1363" s="4"/>
      <c r="D1363" s="142"/>
      <c r="E1363" s="4"/>
      <c r="F1363" s="4"/>
      <c r="G1363" s="19"/>
      <c r="H1363" s="4"/>
      <c r="I1363" s="4"/>
      <c r="J1363" s="15"/>
      <c r="K1363" s="10"/>
      <c r="L1363" s="10"/>
      <c r="M1363" s="15"/>
      <c r="N1363" s="4"/>
      <c r="O1363" s="4"/>
      <c r="P1363" s="4"/>
      <c r="Q1363" s="4"/>
      <c r="R1363" s="4"/>
      <c r="S1363" s="4"/>
      <c r="T1363" s="4"/>
      <c r="U1363" s="4"/>
      <c r="V1363" s="25"/>
      <c r="W1363" s="4"/>
      <c r="X1363" s="40"/>
      <c r="Y1363" s="4"/>
      <c r="Z1363" s="4"/>
      <c r="AA1363" s="4"/>
      <c r="AB1363" s="4"/>
      <c r="AC1363" s="4"/>
      <c r="AD1363" s="4"/>
    </row>
    <row r="1364" spans="1:30" ht="16" x14ac:dyDescent="0.2">
      <c r="A1364" s="11"/>
      <c r="B1364" s="4"/>
      <c r="C1364" s="4"/>
      <c r="D1364" s="142"/>
      <c r="E1364" s="4"/>
      <c r="F1364" s="4"/>
      <c r="G1364" s="19"/>
      <c r="H1364" s="4"/>
      <c r="I1364" s="4"/>
      <c r="J1364" s="15"/>
      <c r="K1364" s="10"/>
      <c r="L1364" s="10"/>
      <c r="M1364" s="15"/>
      <c r="N1364" s="4"/>
      <c r="O1364" s="4"/>
      <c r="P1364" s="4"/>
      <c r="Q1364" s="4"/>
      <c r="R1364" s="4"/>
      <c r="S1364" s="4"/>
      <c r="T1364" s="4"/>
      <c r="U1364" s="4"/>
      <c r="V1364" s="25"/>
      <c r="W1364" s="4"/>
      <c r="X1364" s="40"/>
      <c r="Y1364" s="4"/>
      <c r="Z1364" s="4"/>
      <c r="AA1364" s="4"/>
      <c r="AB1364" s="4"/>
      <c r="AC1364" s="4"/>
      <c r="AD1364" s="4"/>
    </row>
    <row r="1365" spans="1:30" ht="16" x14ac:dyDescent="0.2">
      <c r="A1365" s="11"/>
      <c r="B1365" s="4"/>
      <c r="C1365" s="4"/>
      <c r="D1365" s="142"/>
      <c r="E1365" s="4"/>
      <c r="F1365" s="4"/>
      <c r="G1365" s="19"/>
      <c r="H1365" s="4"/>
      <c r="I1365" s="4"/>
      <c r="J1365" s="15"/>
      <c r="K1365" s="10"/>
      <c r="L1365" s="10"/>
      <c r="M1365" s="15"/>
      <c r="N1365" s="4"/>
      <c r="O1365" s="4"/>
      <c r="P1365" s="4"/>
      <c r="Q1365" s="4"/>
      <c r="R1365" s="4"/>
      <c r="S1365" s="4"/>
      <c r="T1365" s="4"/>
      <c r="U1365" s="4"/>
      <c r="V1365" s="25"/>
      <c r="W1365" s="4"/>
      <c r="X1365" s="40"/>
      <c r="Y1365" s="4"/>
      <c r="Z1365" s="4"/>
      <c r="AA1365" s="4"/>
      <c r="AB1365" s="4"/>
      <c r="AC1365" s="4"/>
      <c r="AD1365" s="4"/>
    </row>
    <row r="1366" spans="1:30" ht="16" x14ac:dyDescent="0.2">
      <c r="A1366" s="11"/>
      <c r="B1366" s="4"/>
      <c r="C1366" s="4"/>
      <c r="D1366" s="142"/>
      <c r="E1366" s="4"/>
      <c r="F1366" s="4"/>
      <c r="G1366" s="19"/>
      <c r="H1366" s="4"/>
      <c r="I1366" s="4"/>
      <c r="J1366" s="15"/>
      <c r="K1366" s="10"/>
      <c r="L1366" s="10"/>
      <c r="M1366" s="15"/>
      <c r="N1366" s="4"/>
      <c r="O1366" s="4"/>
      <c r="P1366" s="4"/>
      <c r="Q1366" s="4"/>
      <c r="R1366" s="4"/>
      <c r="S1366" s="4"/>
      <c r="T1366" s="4"/>
      <c r="U1366" s="4"/>
      <c r="V1366" s="25"/>
      <c r="W1366" s="4"/>
      <c r="X1366" s="40"/>
      <c r="Y1366" s="4"/>
      <c r="Z1366" s="4"/>
      <c r="AA1366" s="4"/>
      <c r="AB1366" s="4"/>
      <c r="AC1366" s="4"/>
      <c r="AD1366" s="4"/>
    </row>
    <row r="1367" spans="1:30" ht="16" x14ac:dyDescent="0.2">
      <c r="A1367" s="11"/>
      <c r="B1367" s="4"/>
      <c r="C1367" s="4"/>
      <c r="D1367" s="142"/>
      <c r="E1367" s="4"/>
      <c r="F1367" s="4"/>
      <c r="G1367" s="19"/>
      <c r="H1367" s="4"/>
      <c r="I1367" s="4"/>
      <c r="J1367" s="15"/>
      <c r="K1367" s="10"/>
      <c r="L1367" s="10"/>
      <c r="M1367" s="15"/>
      <c r="N1367" s="4"/>
      <c r="O1367" s="4"/>
      <c r="P1367" s="4"/>
      <c r="Q1367" s="4"/>
      <c r="R1367" s="4"/>
      <c r="S1367" s="4"/>
      <c r="T1367" s="4"/>
      <c r="U1367" s="4"/>
      <c r="V1367" s="25"/>
      <c r="W1367" s="4"/>
      <c r="X1367" s="40"/>
      <c r="Y1367" s="4"/>
      <c r="Z1367" s="4"/>
      <c r="AA1367" s="4"/>
      <c r="AB1367" s="4"/>
      <c r="AC1367" s="4"/>
      <c r="AD1367" s="4"/>
    </row>
    <row r="1368" spans="1:30" ht="16" x14ac:dyDescent="0.2">
      <c r="A1368" s="11"/>
      <c r="B1368" s="4"/>
      <c r="C1368" s="4"/>
      <c r="D1368" s="142"/>
      <c r="E1368" s="4"/>
      <c r="F1368" s="4"/>
      <c r="G1368" s="19"/>
      <c r="H1368" s="4"/>
      <c r="I1368" s="4"/>
      <c r="J1368" s="15"/>
      <c r="K1368" s="10"/>
      <c r="L1368" s="10"/>
      <c r="M1368" s="15"/>
      <c r="N1368" s="4"/>
      <c r="O1368" s="4"/>
      <c r="P1368" s="4"/>
      <c r="Q1368" s="4"/>
      <c r="R1368" s="4"/>
      <c r="S1368" s="4"/>
      <c r="T1368" s="4"/>
      <c r="U1368" s="4"/>
      <c r="V1368" s="25"/>
      <c r="W1368" s="4"/>
      <c r="X1368" s="40"/>
      <c r="Y1368" s="4"/>
      <c r="Z1368" s="4"/>
      <c r="AA1368" s="4"/>
      <c r="AB1368" s="4"/>
      <c r="AC1368" s="4"/>
      <c r="AD1368" s="4"/>
    </row>
    <row r="1369" spans="1:30" ht="16" x14ac:dyDescent="0.2">
      <c r="A1369" s="11"/>
      <c r="B1369" s="4"/>
      <c r="C1369" s="4"/>
      <c r="D1369" s="142"/>
      <c r="E1369" s="4"/>
      <c r="F1369" s="4"/>
      <c r="G1369" s="19"/>
      <c r="H1369" s="4"/>
      <c r="I1369" s="4"/>
      <c r="J1369" s="15"/>
      <c r="K1369" s="10"/>
      <c r="L1369" s="10"/>
      <c r="M1369" s="15"/>
      <c r="N1369" s="4"/>
      <c r="O1369" s="4"/>
      <c r="P1369" s="4"/>
      <c r="Q1369" s="4"/>
      <c r="R1369" s="4"/>
      <c r="S1369" s="4"/>
      <c r="T1369" s="4"/>
      <c r="U1369" s="4"/>
      <c r="V1369" s="25"/>
      <c r="W1369" s="4"/>
      <c r="X1369" s="40"/>
      <c r="Y1369" s="4"/>
      <c r="Z1369" s="4"/>
      <c r="AA1369" s="4"/>
      <c r="AB1369" s="4"/>
      <c r="AC1369" s="4"/>
      <c r="AD1369" s="4"/>
    </row>
    <row r="1370" spans="1:30" ht="16" x14ac:dyDescent="0.2">
      <c r="A1370" s="11"/>
      <c r="B1370" s="4"/>
      <c r="C1370" s="4"/>
      <c r="D1370" s="142"/>
      <c r="E1370" s="4"/>
      <c r="F1370" s="4"/>
      <c r="G1370" s="19"/>
      <c r="H1370" s="4"/>
      <c r="I1370" s="4"/>
      <c r="J1370" s="15"/>
      <c r="K1370" s="10"/>
      <c r="L1370" s="10"/>
      <c r="M1370" s="15"/>
      <c r="N1370" s="4"/>
      <c r="O1370" s="4"/>
      <c r="P1370" s="4"/>
      <c r="Q1370" s="4"/>
      <c r="R1370" s="4"/>
      <c r="S1370" s="4"/>
      <c r="T1370" s="4"/>
      <c r="U1370" s="4"/>
      <c r="V1370" s="25"/>
      <c r="W1370" s="4"/>
      <c r="X1370" s="40"/>
      <c r="Y1370" s="4"/>
      <c r="Z1370" s="4"/>
      <c r="AA1370" s="4"/>
      <c r="AB1370" s="4"/>
      <c r="AC1370" s="4"/>
      <c r="AD1370" s="4"/>
    </row>
    <row r="1371" spans="1:30" ht="16" x14ac:dyDescent="0.2">
      <c r="A1371" s="11"/>
      <c r="B1371" s="4"/>
      <c r="C1371" s="4"/>
      <c r="D1371" s="142"/>
      <c r="E1371" s="4"/>
      <c r="F1371" s="4"/>
      <c r="G1371" s="19"/>
      <c r="H1371" s="4"/>
      <c r="I1371" s="4"/>
      <c r="J1371" s="15"/>
      <c r="K1371" s="10"/>
      <c r="L1371" s="10"/>
      <c r="M1371" s="15"/>
      <c r="N1371" s="4"/>
      <c r="O1371" s="4"/>
      <c r="P1371" s="4"/>
      <c r="Q1371" s="4"/>
      <c r="R1371" s="4"/>
      <c r="S1371" s="4"/>
      <c r="T1371" s="4"/>
      <c r="U1371" s="4"/>
      <c r="V1371" s="25"/>
      <c r="W1371" s="4"/>
      <c r="X1371" s="40"/>
      <c r="Y1371" s="4"/>
      <c r="Z1371" s="4"/>
      <c r="AA1371" s="4"/>
      <c r="AB1371" s="4"/>
      <c r="AC1371" s="4"/>
      <c r="AD1371" s="4"/>
    </row>
    <row r="1372" spans="1:30" ht="16" x14ac:dyDescent="0.2">
      <c r="A1372" s="11"/>
      <c r="B1372" s="4"/>
      <c r="C1372" s="4"/>
      <c r="D1372" s="142"/>
      <c r="E1372" s="4"/>
      <c r="F1372" s="4"/>
      <c r="G1372" s="19"/>
      <c r="H1372" s="4"/>
      <c r="I1372" s="4"/>
      <c r="J1372" s="15"/>
      <c r="K1372" s="10"/>
      <c r="L1372" s="10"/>
      <c r="M1372" s="15"/>
      <c r="N1372" s="4"/>
      <c r="O1372" s="4"/>
      <c r="P1372" s="4"/>
      <c r="Q1372" s="4"/>
      <c r="R1372" s="4"/>
      <c r="S1372" s="4"/>
      <c r="T1372" s="4"/>
      <c r="U1372" s="4"/>
      <c r="V1372" s="25"/>
      <c r="W1372" s="4"/>
      <c r="X1372" s="40"/>
      <c r="Y1372" s="4"/>
      <c r="Z1372" s="4"/>
      <c r="AA1372" s="4"/>
      <c r="AB1372" s="4"/>
      <c r="AC1372" s="4"/>
      <c r="AD1372" s="4"/>
    </row>
    <row r="1373" spans="1:30" ht="16" x14ac:dyDescent="0.2">
      <c r="A1373" s="11"/>
      <c r="B1373" s="4"/>
      <c r="C1373" s="4"/>
      <c r="D1373" s="142"/>
      <c r="E1373" s="4"/>
      <c r="F1373" s="4"/>
      <c r="G1373" s="19"/>
      <c r="H1373" s="4"/>
      <c r="I1373" s="4"/>
      <c r="J1373" s="15"/>
      <c r="K1373" s="10"/>
      <c r="L1373" s="10"/>
      <c r="M1373" s="15"/>
      <c r="N1373" s="4"/>
      <c r="O1373" s="4"/>
      <c r="P1373" s="4"/>
      <c r="Q1373" s="4"/>
      <c r="R1373" s="4"/>
      <c r="S1373" s="4"/>
      <c r="T1373" s="4"/>
      <c r="U1373" s="4"/>
      <c r="V1373" s="25"/>
      <c r="W1373" s="4"/>
      <c r="X1373" s="40"/>
      <c r="Y1373" s="4"/>
      <c r="Z1373" s="4"/>
      <c r="AA1373" s="4"/>
      <c r="AB1373" s="4"/>
      <c r="AC1373" s="4"/>
      <c r="AD1373" s="4"/>
    </row>
    <row r="1374" spans="1:30" ht="16" x14ac:dyDescent="0.2">
      <c r="A1374" s="11"/>
      <c r="B1374" s="4"/>
      <c r="C1374" s="4"/>
      <c r="D1374" s="142"/>
      <c r="E1374" s="4"/>
      <c r="F1374" s="4"/>
      <c r="G1374" s="19"/>
      <c r="H1374" s="4"/>
      <c r="I1374" s="4"/>
      <c r="J1374" s="15"/>
      <c r="K1374" s="10"/>
      <c r="L1374" s="10"/>
      <c r="M1374" s="15"/>
      <c r="N1374" s="4"/>
      <c r="O1374" s="4"/>
      <c r="P1374" s="4"/>
      <c r="Q1374" s="4"/>
      <c r="R1374" s="4"/>
      <c r="S1374" s="4"/>
      <c r="T1374" s="4"/>
      <c r="U1374" s="4"/>
      <c r="V1374" s="25"/>
      <c r="W1374" s="4"/>
      <c r="X1374" s="40"/>
      <c r="Y1374" s="4"/>
      <c r="Z1374" s="4"/>
      <c r="AA1374" s="4"/>
      <c r="AB1374" s="4"/>
      <c r="AC1374" s="4"/>
      <c r="AD1374" s="4"/>
    </row>
    <row r="1375" spans="1:30" ht="16" x14ac:dyDescent="0.2">
      <c r="A1375" s="11"/>
      <c r="B1375" s="4"/>
      <c r="C1375" s="4"/>
      <c r="D1375" s="142"/>
      <c r="E1375" s="4"/>
      <c r="F1375" s="4"/>
      <c r="G1375" s="19"/>
      <c r="H1375" s="4"/>
      <c r="I1375" s="4"/>
      <c r="J1375" s="15"/>
      <c r="K1375" s="10"/>
      <c r="L1375" s="10"/>
      <c r="M1375" s="15"/>
      <c r="N1375" s="4"/>
      <c r="O1375" s="4"/>
      <c r="P1375" s="4"/>
      <c r="Q1375" s="4"/>
      <c r="R1375" s="4"/>
      <c r="S1375" s="4"/>
      <c r="T1375" s="4"/>
      <c r="U1375" s="4"/>
      <c r="V1375" s="25"/>
      <c r="W1375" s="4"/>
      <c r="X1375" s="40"/>
      <c r="Y1375" s="4"/>
      <c r="Z1375" s="4"/>
      <c r="AA1375" s="4"/>
      <c r="AB1375" s="4"/>
      <c r="AC1375" s="4"/>
      <c r="AD1375" s="4"/>
    </row>
    <row r="1376" spans="1:30" ht="16" x14ac:dyDescent="0.2">
      <c r="A1376" s="11"/>
      <c r="B1376" s="4"/>
      <c r="C1376" s="4"/>
      <c r="D1376" s="142"/>
      <c r="E1376" s="4"/>
      <c r="F1376" s="4"/>
      <c r="G1376" s="19"/>
      <c r="H1376" s="4"/>
      <c r="I1376" s="4"/>
      <c r="J1376" s="15"/>
      <c r="K1376" s="10"/>
      <c r="L1376" s="10"/>
      <c r="M1376" s="15"/>
      <c r="N1376" s="4"/>
      <c r="O1376" s="4"/>
      <c r="P1376" s="4"/>
      <c r="Q1376" s="4"/>
      <c r="R1376" s="4"/>
      <c r="S1376" s="4"/>
      <c r="T1376" s="4"/>
      <c r="U1376" s="4"/>
      <c r="V1376" s="25"/>
      <c r="W1376" s="4"/>
      <c r="X1376" s="40"/>
      <c r="Y1376" s="4"/>
      <c r="Z1376" s="4"/>
      <c r="AA1376" s="4"/>
      <c r="AB1376" s="4"/>
      <c r="AC1376" s="4"/>
      <c r="AD1376" s="4"/>
    </row>
    <row r="1377" spans="1:30" ht="16" x14ac:dyDescent="0.2">
      <c r="A1377" s="11"/>
      <c r="B1377" s="4"/>
      <c r="C1377" s="4"/>
      <c r="D1377" s="142"/>
      <c r="E1377" s="4"/>
      <c r="F1377" s="4"/>
      <c r="G1377" s="19"/>
      <c r="H1377" s="4"/>
      <c r="I1377" s="4"/>
      <c r="J1377" s="15"/>
      <c r="K1377" s="10"/>
      <c r="L1377" s="10"/>
      <c r="M1377" s="15"/>
      <c r="N1377" s="4"/>
      <c r="O1377" s="4"/>
      <c r="P1377" s="4"/>
      <c r="Q1377" s="4"/>
      <c r="R1377" s="4"/>
      <c r="S1377" s="4"/>
      <c r="T1377" s="4"/>
      <c r="U1377" s="4"/>
      <c r="V1377" s="25"/>
      <c r="W1377" s="4"/>
      <c r="X1377" s="40"/>
      <c r="Y1377" s="4"/>
      <c r="Z1377" s="4"/>
      <c r="AA1377" s="4"/>
      <c r="AB1377" s="4"/>
      <c r="AC1377" s="4"/>
      <c r="AD1377" s="4"/>
    </row>
    <row r="1378" spans="1:30" ht="16" x14ac:dyDescent="0.2">
      <c r="A1378" s="11"/>
      <c r="B1378" s="4"/>
      <c r="C1378" s="4"/>
      <c r="D1378" s="142"/>
      <c r="E1378" s="4"/>
      <c r="F1378" s="4"/>
      <c r="G1378" s="19"/>
      <c r="H1378" s="4"/>
      <c r="I1378" s="4"/>
      <c r="J1378" s="15"/>
      <c r="K1378" s="10"/>
      <c r="L1378" s="10"/>
      <c r="M1378" s="15"/>
      <c r="N1378" s="4"/>
      <c r="O1378" s="4"/>
      <c r="P1378" s="4"/>
      <c r="Q1378" s="4"/>
      <c r="R1378" s="4"/>
      <c r="S1378" s="4"/>
      <c r="T1378" s="4"/>
      <c r="U1378" s="4"/>
      <c r="V1378" s="25"/>
      <c r="W1378" s="4"/>
      <c r="X1378" s="40"/>
      <c r="Y1378" s="4"/>
      <c r="Z1378" s="4"/>
      <c r="AA1378" s="4"/>
      <c r="AB1378" s="4"/>
      <c r="AC1378" s="4"/>
      <c r="AD1378" s="4"/>
    </row>
  </sheetData>
  <mergeCells count="6">
    <mergeCell ref="P1:S1"/>
    <mergeCell ref="L1:O1"/>
    <mergeCell ref="T1:W1"/>
    <mergeCell ref="H1:K1"/>
    <mergeCell ref="AA1:AF1"/>
    <mergeCell ref="X1:Y1"/>
  </mergeCells>
  <phoneticPr fontId="9" type="noConversion"/>
  <conditionalFormatting sqref="AA3:AF440">
    <cfRule type="containsErrors" dxfId="65" priority="1">
      <formula>ISERROR(AA3)</formula>
    </cfRule>
    <cfRule type="cellIs" dxfId="64" priority="2" operator="notBetween">
      <formula>-1</formula>
      <formula>500</formula>
    </cfRule>
  </conditionalFormatting>
  <conditionalFormatting sqref="X3:X440 I3:I440 R3:R440 U3:U440 N3:N440">
    <cfRule type="containsErrors" dxfId="63" priority="11" stopIfTrue="1">
      <formula>ISERROR(I3)</formula>
    </cfRule>
    <cfRule type="cellIs" dxfId="62" priority="12" stopIfTrue="1" operator="lessThan">
      <formula>369</formula>
    </cfRule>
    <cfRule type="expression" dxfId="61" priority="13" stopIfTrue="1">
      <formula>IF($J3&lt;&gt;"",TRUE,FALSE)</formula>
    </cfRule>
    <cfRule type="cellIs" dxfId="60" priority="14" stopIfTrue="1" operator="lessThan">
      <formula>TODAY()</formula>
    </cfRule>
    <cfRule type="timePeriod" dxfId="59" priority="15" stopIfTrue="1" timePeriod="nextWeek">
      <formula>AND(ROUNDDOWN(I3,0)-TODAY()&gt;(7-WEEKDAY(TODAY())),ROUNDDOWN(I3,0)-TODAY()&lt;(15-WEEKDAY(TODAY())))</formula>
    </cfRule>
    <cfRule type="timePeriod" dxfId="58" priority="16" stopIfTrue="1" timePeriod="tomorrow">
      <formula>FLOOR(I3,1)=TODAY()+1</formula>
    </cfRule>
    <cfRule type="timePeriod" dxfId="57" priority="18" stopIfTrue="1" timePeriod="today">
      <formula>FLOOR(I3,1)=TODAY()</formula>
    </cfRule>
    <cfRule type="timePeriod" dxfId="56" priority="19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  <pageSetup scale="23" fitToHeight="0" orientation="landscape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527C221-9EC3-4E61-87FC-5FC03FB1330B}">
          <x14:formula1>
            <xm:f>DATA!$C$2:$C$20</xm:f>
          </x14:formula1>
          <xm:sqref>E441 E115 E57:E112 E118:E134 E220 E4:E55</xm:sqref>
        </x14:dataValidation>
        <x14:dataValidation type="list" allowBlank="1" showInputMessage="1" showErrorMessage="1" xr:uid="{EF0C8EB2-1165-4FC4-AD1F-E0C2A65A7886}">
          <x14:formula1>
            <xm:f>DATA!$A$2:$A$20</xm:f>
          </x14:formula1>
          <xm:sqref>H3:H26 H35:H55 H57:H115 H118:H439 H441</xm:sqref>
        </x14:dataValidation>
        <x14:dataValidation type="list" allowBlank="1" showInputMessage="1" showErrorMessage="1" xr:uid="{B505DED3-11A3-443E-A0C6-E661F68DA4C9}">
          <x14:formula1>
            <xm:f>DATA!$C$2:$C$21</xm:f>
          </x14:formula1>
          <xm:sqref>E113:E115 E135:E136</xm:sqref>
        </x14:dataValidation>
        <x14:dataValidation type="list" allowBlank="1" showInputMessage="1" showErrorMessage="1" xr:uid="{245BD9FB-15B8-4C9B-87FD-744690BD06DE}">
          <x14:formula1>
            <xm:f>DATA!$C$2:$C$56</xm:f>
          </x14:formula1>
          <xm:sqref>E137:E219 E221:E440 E3</xm:sqref>
        </x14:dataValidation>
        <x14:dataValidation type="list" allowBlank="1" showInputMessage="1" showErrorMessage="1" xr:uid="{B80FE4C4-CF6F-4060-86FF-40DFFA07F479}">
          <x14:formula1>
            <xm:f>DATA!$B$2:$B$51</xm:f>
          </x14:formula1>
          <xm:sqref>B441:B1048576 B1:B365</xm:sqref>
        </x14:dataValidation>
        <x14:dataValidation type="list" allowBlank="1" showInputMessage="1" showErrorMessage="1" xr:uid="{995A2D32-A267-4572-A141-97D7C247BD96}">
          <x14:formula1>
            <xm:f>DATA!$D$2:$D$32</xm:f>
          </x14:formula1>
          <xm:sqref>F3:F24 F72 F47:F55 F78 F74:F75 F26</xm:sqref>
        </x14:dataValidation>
        <x14:dataValidation type="list" allowBlank="1" showInputMessage="1" showErrorMessage="1" xr:uid="{BAACD9EB-CD99-46BE-98D3-B63C44EF90A9}">
          <x14:formula1>
            <xm:f>DATA!$D$3:$D$32</xm:f>
          </x14:formula1>
          <xm:sqref>F25</xm:sqref>
        </x14:dataValidation>
        <x14:dataValidation type="list" allowBlank="1" showInputMessage="1" showErrorMessage="1" xr:uid="{362FAB8F-0422-4646-8479-481806280E5C}">
          <x14:formula1>
            <xm:f>DATA!$D$2:$D$62</xm:f>
          </x14:formula1>
          <xm:sqref>F351:F440 F347 F344 F229</xm:sqref>
        </x14:dataValidation>
        <x14:dataValidation type="list" allowBlank="1" showInputMessage="1" showErrorMessage="1" xr:uid="{1E4DBBB5-9A9B-4D96-BC27-527A93C2BC99}">
          <x14:formula1>
            <xm:f>DATA!$G$2:$G$20</xm:f>
          </x14:formula1>
          <xm:sqref>T229 T344 T347 T351:T440 T259:T310 T257 T255 T253</xm:sqref>
        </x14:dataValidation>
        <x14:dataValidation type="list" allowBlank="1" showInputMessage="1" showErrorMessage="1" xr:uid="{DF8C1CAE-692F-4C3B-94EA-03BB82C80EC8}">
          <x14:formula1>
            <xm:f>DATA!$E$2:$E$20</xm:f>
          </x14:formula1>
          <xm:sqref>L3:L440</xm:sqref>
        </x14:dataValidation>
        <x14:dataValidation type="list" allowBlank="1" showInputMessage="1" showErrorMessage="1" xr:uid="{20956F2C-CDDE-4042-BAED-B30819DCAEE2}">
          <x14:formula1>
            <xm:f>DATA!$F$2:$F$20</xm:f>
          </x14:formula1>
          <xm:sqref>P3:P440</xm:sqref>
        </x14:dataValidation>
        <x14:dataValidation type="list" allowBlank="1" showInputMessage="1" showErrorMessage="1" xr:uid="{0580D8A7-651B-425B-AB40-FC4E91A54A62}">
          <x14:formula1>
            <xm:f>DATA!$B$2:$B$26</xm:f>
          </x14:formula1>
          <xm:sqref>B366:B440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0E4E-E223-4260-9752-E35A76962121}">
  <dimension ref="A1:G62"/>
  <sheetViews>
    <sheetView workbookViewId="0">
      <selection activeCell="D10" sqref="D10"/>
    </sheetView>
  </sheetViews>
  <sheetFormatPr baseColWidth="10" defaultColWidth="9.1640625" defaultRowHeight="15" x14ac:dyDescent="0.2"/>
  <cols>
    <col min="1" max="1" width="20.6640625" style="1" bestFit="1" customWidth="1"/>
    <col min="2" max="2" width="28.5" style="1" customWidth="1"/>
    <col min="3" max="3" width="15.33203125" style="1" bestFit="1" customWidth="1"/>
    <col min="4" max="4" width="18" style="1" customWidth="1"/>
    <col min="5" max="7" width="20.6640625" style="1" bestFit="1" customWidth="1"/>
    <col min="8" max="8" width="16" style="1" bestFit="1" customWidth="1"/>
    <col min="9" max="9" width="15.33203125" style="1" bestFit="1" customWidth="1"/>
    <col min="10" max="10" width="16.6640625" style="1" bestFit="1" customWidth="1"/>
    <col min="11" max="16384" width="9.1640625" style="1"/>
  </cols>
  <sheetData>
    <row r="1" spans="1:7" s="5" customFormat="1" ht="16" x14ac:dyDescent="0.2">
      <c r="A1" s="6" t="s">
        <v>1177</v>
      </c>
      <c r="B1" s="6" t="s">
        <v>21</v>
      </c>
      <c r="C1" s="6" t="s">
        <v>1178</v>
      </c>
      <c r="D1" s="6" t="s">
        <v>1179</v>
      </c>
      <c r="E1" s="6" t="s">
        <v>1180</v>
      </c>
      <c r="F1" s="6" t="s">
        <v>15</v>
      </c>
      <c r="G1" s="6" t="s">
        <v>38</v>
      </c>
    </row>
    <row r="2" spans="1:7" x14ac:dyDescent="0.2">
      <c r="A2" s="1" t="s">
        <v>1064</v>
      </c>
      <c r="B2" s="1" t="s">
        <v>1120</v>
      </c>
      <c r="C2" s="1" t="s">
        <v>126</v>
      </c>
      <c r="D2" s="1" t="s">
        <v>970</v>
      </c>
      <c r="E2" s="1" t="s">
        <v>932</v>
      </c>
      <c r="F2" s="1" t="s">
        <v>933</v>
      </c>
      <c r="G2" s="1" t="s">
        <v>924</v>
      </c>
    </row>
    <row r="3" spans="1:7" x14ac:dyDescent="0.2">
      <c r="A3" s="1" t="s">
        <v>54</v>
      </c>
      <c r="B3" s="1" t="s">
        <v>123</v>
      </c>
      <c r="C3" s="1" t="s">
        <v>106</v>
      </c>
      <c r="D3" s="1" t="s">
        <v>985</v>
      </c>
      <c r="E3" s="1" t="s">
        <v>922</v>
      </c>
      <c r="F3" s="1" t="s">
        <v>973</v>
      </c>
      <c r="G3" s="1" t="s">
        <v>989</v>
      </c>
    </row>
    <row r="4" spans="1:7" x14ac:dyDescent="0.2">
      <c r="A4" s="1" t="s">
        <v>103</v>
      </c>
      <c r="B4" s="1" t="s">
        <v>1065</v>
      </c>
      <c r="C4" s="1" t="s">
        <v>357</v>
      </c>
      <c r="D4" s="1" t="s">
        <v>919</v>
      </c>
      <c r="E4" s="1" t="s">
        <v>966</v>
      </c>
      <c r="F4" s="1" t="s">
        <v>923</v>
      </c>
      <c r="G4" s="1" t="s">
        <v>1181</v>
      </c>
    </row>
    <row r="5" spans="1:7" x14ac:dyDescent="0.2">
      <c r="A5" s="1" t="s">
        <v>1182</v>
      </c>
      <c r="B5" s="1" t="s">
        <v>135</v>
      </c>
      <c r="C5" s="1" t="s">
        <v>65</v>
      </c>
      <c r="D5" s="1" t="s">
        <v>957</v>
      </c>
      <c r="E5" s="1" t="s">
        <v>1025</v>
      </c>
      <c r="F5" s="1" t="s">
        <v>1026</v>
      </c>
      <c r="G5" s="1" t="s">
        <v>934</v>
      </c>
    </row>
    <row r="6" spans="1:7" x14ac:dyDescent="0.2">
      <c r="A6" s="1" t="s">
        <v>109</v>
      </c>
      <c r="B6" s="1" t="s">
        <v>51</v>
      </c>
      <c r="C6" s="1" t="s">
        <v>304</v>
      </c>
      <c r="D6" s="1" t="s">
        <v>1183</v>
      </c>
      <c r="F6" s="1" t="s">
        <v>991</v>
      </c>
      <c r="G6" s="1" t="s">
        <v>967</v>
      </c>
    </row>
    <row r="7" spans="1:7" x14ac:dyDescent="0.2">
      <c r="B7" s="1" t="s">
        <v>616</v>
      </c>
      <c r="C7" s="1" t="s">
        <v>58</v>
      </c>
      <c r="D7" s="1" t="s">
        <v>963</v>
      </c>
      <c r="F7" s="1" t="s">
        <v>1040</v>
      </c>
      <c r="G7" s="1" t="s">
        <v>1184</v>
      </c>
    </row>
    <row r="8" spans="1:7" x14ac:dyDescent="0.2">
      <c r="B8" s="1" t="s">
        <v>1185</v>
      </c>
      <c r="C8" s="1" t="s">
        <v>187</v>
      </c>
      <c r="D8" s="1" t="s">
        <v>931</v>
      </c>
      <c r="G8" s="1" t="s">
        <v>1186</v>
      </c>
    </row>
    <row r="9" spans="1:7" x14ac:dyDescent="0.2">
      <c r="B9" s="1" t="s">
        <v>529</v>
      </c>
      <c r="C9" s="1" t="s">
        <v>121</v>
      </c>
      <c r="D9" s="1" t="s">
        <v>1244</v>
      </c>
      <c r="G9" s="1" t="s">
        <v>1007</v>
      </c>
    </row>
    <row r="10" spans="1:7" x14ac:dyDescent="0.2">
      <c r="B10" s="1" t="s">
        <v>364</v>
      </c>
      <c r="C10" s="1" t="s">
        <v>331</v>
      </c>
    </row>
    <row r="11" spans="1:7" x14ac:dyDescent="0.2">
      <c r="B11" s="1" t="s">
        <v>143</v>
      </c>
      <c r="C11" s="1" t="s">
        <v>113</v>
      </c>
      <c r="D11" s="1" t="s">
        <v>1187</v>
      </c>
    </row>
    <row r="12" spans="1:7" x14ac:dyDescent="0.2">
      <c r="B12" s="1" t="s">
        <v>1135</v>
      </c>
      <c r="C12" s="1" t="s">
        <v>1075</v>
      </c>
      <c r="D12" s="1" t="s">
        <v>1188</v>
      </c>
    </row>
    <row r="13" spans="1:7" ht="16" x14ac:dyDescent="0.2">
      <c r="A13" s="5"/>
      <c r="B13" s="1" t="s">
        <v>1166</v>
      </c>
      <c r="C13" s="1" t="s">
        <v>1117</v>
      </c>
      <c r="D13" s="27" t="s">
        <v>1189</v>
      </c>
      <c r="E13" s="5"/>
      <c r="F13" s="5"/>
      <c r="G13" s="5"/>
    </row>
    <row r="14" spans="1:7" x14ac:dyDescent="0.2">
      <c r="B14" s="1" t="s">
        <v>1066</v>
      </c>
      <c r="C14" s="1" t="s">
        <v>525</v>
      </c>
      <c r="D14" s="28" t="s">
        <v>1190</v>
      </c>
    </row>
    <row r="15" spans="1:7" x14ac:dyDescent="0.2">
      <c r="B15" s="1" t="s">
        <v>537</v>
      </c>
      <c r="C15" s="1" t="s">
        <v>1122</v>
      </c>
      <c r="D15" s="1" t="s">
        <v>1191</v>
      </c>
    </row>
    <row r="16" spans="1:7" x14ac:dyDescent="0.2">
      <c r="B16" s="1" t="s">
        <v>622</v>
      </c>
      <c r="C16" s="1" t="s">
        <v>146</v>
      </c>
      <c r="D16" s="1" t="s">
        <v>1192</v>
      </c>
    </row>
    <row r="17" spans="2:4" x14ac:dyDescent="0.2">
      <c r="B17" s="1" t="s">
        <v>559</v>
      </c>
      <c r="C17" s="1" t="s">
        <v>138</v>
      </c>
      <c r="D17" s="27" t="s">
        <v>1193</v>
      </c>
    </row>
    <row r="18" spans="2:4" x14ac:dyDescent="0.2">
      <c r="B18" s="1" t="s">
        <v>640</v>
      </c>
      <c r="C18" s="1" t="s">
        <v>520</v>
      </c>
      <c r="D18" s="28" t="s">
        <v>1194</v>
      </c>
    </row>
    <row r="19" spans="2:4" x14ac:dyDescent="0.2">
      <c r="B19" s="1" t="s">
        <v>969</v>
      </c>
      <c r="C19" s="1" t="s">
        <v>261</v>
      </c>
      <c r="D19" s="1" t="s">
        <v>1123</v>
      </c>
    </row>
    <row r="20" spans="2:4" x14ac:dyDescent="0.2">
      <c r="B20" s="1" t="s">
        <v>1037</v>
      </c>
      <c r="C20" s="1" t="s">
        <v>345</v>
      </c>
      <c r="D20" s="1" t="s">
        <v>1195</v>
      </c>
    </row>
    <row r="21" spans="2:4" x14ac:dyDescent="0.2">
      <c r="B21" s="1" t="s">
        <v>1005</v>
      </c>
      <c r="C21" s="1" t="s">
        <v>159</v>
      </c>
      <c r="D21" s="27" t="s">
        <v>1196</v>
      </c>
    </row>
    <row r="22" spans="2:4" x14ac:dyDescent="0.2">
      <c r="C22" s="1" t="s">
        <v>207</v>
      </c>
      <c r="D22" s="28" t="s">
        <v>1197</v>
      </c>
    </row>
    <row r="23" spans="2:4" x14ac:dyDescent="0.2">
      <c r="C23" s="1" t="s">
        <v>590</v>
      </c>
      <c r="D23" s="1" t="s">
        <v>1198</v>
      </c>
    </row>
    <row r="24" spans="2:4" x14ac:dyDescent="0.2">
      <c r="C24" s="1" t="s">
        <v>409</v>
      </c>
      <c r="D24" s="1" t="s">
        <v>1199</v>
      </c>
    </row>
    <row r="25" spans="2:4" x14ac:dyDescent="0.2">
      <c r="C25" s="1" t="s">
        <v>616</v>
      </c>
      <c r="D25" s="27" t="s">
        <v>1200</v>
      </c>
    </row>
    <row r="26" spans="2:4" x14ac:dyDescent="0.2">
      <c r="C26" s="1" t="s">
        <v>1167</v>
      </c>
      <c r="D26" s="28" t="s">
        <v>1201</v>
      </c>
    </row>
    <row r="27" spans="2:4" x14ac:dyDescent="0.2">
      <c r="C27" s="1" t="s">
        <v>1069</v>
      </c>
      <c r="D27" s="1" t="s">
        <v>1202</v>
      </c>
    </row>
    <row r="28" spans="2:4" x14ac:dyDescent="0.2">
      <c r="C28" s="1" t="s">
        <v>430</v>
      </c>
      <c r="D28" s="1" t="s">
        <v>1203</v>
      </c>
    </row>
    <row r="29" spans="2:4" x14ac:dyDescent="0.2">
      <c r="C29" s="1" t="s">
        <v>503</v>
      </c>
      <c r="D29" s="27" t="s">
        <v>1204</v>
      </c>
    </row>
    <row r="30" spans="2:4" x14ac:dyDescent="0.2">
      <c r="C30" s="1" t="s">
        <v>1143</v>
      </c>
      <c r="D30" s="28" t="s">
        <v>1205</v>
      </c>
    </row>
    <row r="31" spans="2:4" x14ac:dyDescent="0.2">
      <c r="C31" s="1" t="s">
        <v>560</v>
      </c>
      <c r="D31" s="27" t="s">
        <v>1126</v>
      </c>
    </row>
    <row r="32" spans="2:4" x14ac:dyDescent="0.2">
      <c r="C32" s="1" t="s">
        <v>725</v>
      </c>
      <c r="D32" s="28" t="s">
        <v>1206</v>
      </c>
    </row>
    <row r="33" spans="3:4" x14ac:dyDescent="0.2">
      <c r="C33" s="1" t="s">
        <v>1149</v>
      </c>
      <c r="D33" s="27" t="s">
        <v>1207</v>
      </c>
    </row>
    <row r="34" spans="3:4" x14ac:dyDescent="0.2">
      <c r="C34" s="1" t="s">
        <v>945</v>
      </c>
      <c r="D34" s="28" t="s">
        <v>1208</v>
      </c>
    </row>
    <row r="35" spans="3:4" x14ac:dyDescent="0.2">
      <c r="C35" s="1" t="s">
        <v>1039</v>
      </c>
      <c r="D35" s="1" t="s">
        <v>1209</v>
      </c>
    </row>
    <row r="36" spans="3:4" x14ac:dyDescent="0.2">
      <c r="C36" s="1" t="s">
        <v>1017</v>
      </c>
      <c r="D36" s="1" t="s">
        <v>1210</v>
      </c>
    </row>
    <row r="37" spans="3:4" x14ac:dyDescent="0.2">
      <c r="C37" s="1" t="s">
        <v>979</v>
      </c>
      <c r="D37" s="1" t="s">
        <v>1211</v>
      </c>
    </row>
    <row r="38" spans="3:4" x14ac:dyDescent="0.2">
      <c r="C38" s="1" t="s">
        <v>999</v>
      </c>
      <c r="D38" s="1" t="s">
        <v>1212</v>
      </c>
    </row>
    <row r="39" spans="3:4" x14ac:dyDescent="0.2">
      <c r="D39" s="1" t="s">
        <v>1213</v>
      </c>
    </row>
    <row r="40" spans="3:4" x14ac:dyDescent="0.2">
      <c r="D40" s="1" t="s">
        <v>1214</v>
      </c>
    </row>
    <row r="41" spans="3:4" x14ac:dyDescent="0.2">
      <c r="D41" s="1" t="s">
        <v>1215</v>
      </c>
    </row>
    <row r="42" spans="3:4" x14ac:dyDescent="0.2">
      <c r="D42" s="1" t="s">
        <v>1216</v>
      </c>
    </row>
    <row r="43" spans="3:4" x14ac:dyDescent="0.2">
      <c r="D43" s="1" t="s">
        <v>1217</v>
      </c>
    </row>
    <row r="44" spans="3:4" x14ac:dyDescent="0.2">
      <c r="D44" s="1" t="s">
        <v>1218</v>
      </c>
    </row>
    <row r="45" spans="3:4" x14ac:dyDescent="0.2">
      <c r="D45" s="1" t="s">
        <v>1219</v>
      </c>
    </row>
    <row r="46" spans="3:4" x14ac:dyDescent="0.2">
      <c r="D46" s="1" t="s">
        <v>1220</v>
      </c>
    </row>
    <row r="47" spans="3:4" x14ac:dyDescent="0.2">
      <c r="D47" s="1" t="s">
        <v>1221</v>
      </c>
    </row>
    <row r="48" spans="3:4" x14ac:dyDescent="0.2">
      <c r="D48" s="1" t="s">
        <v>1222</v>
      </c>
    </row>
    <row r="49" spans="4:4" x14ac:dyDescent="0.2">
      <c r="D49" s="1" t="s">
        <v>1223</v>
      </c>
    </row>
    <row r="50" spans="4:4" x14ac:dyDescent="0.2">
      <c r="D50" s="1" t="s">
        <v>1224</v>
      </c>
    </row>
    <row r="51" spans="4:4" x14ac:dyDescent="0.2">
      <c r="D51" s="1" t="s">
        <v>1128</v>
      </c>
    </row>
    <row r="52" spans="4:4" x14ac:dyDescent="0.2">
      <c r="D52" s="1" t="s">
        <v>1225</v>
      </c>
    </row>
    <row r="53" spans="4:4" x14ac:dyDescent="0.2">
      <c r="D53" s="1" t="s">
        <v>1226</v>
      </c>
    </row>
    <row r="54" spans="4:4" x14ac:dyDescent="0.2">
      <c r="D54" s="1" t="s">
        <v>1227</v>
      </c>
    </row>
    <row r="55" spans="4:4" x14ac:dyDescent="0.2">
      <c r="D55" s="1" t="s">
        <v>1228</v>
      </c>
    </row>
    <row r="56" spans="4:4" x14ac:dyDescent="0.2">
      <c r="D56" s="1" t="s">
        <v>1229</v>
      </c>
    </row>
    <row r="57" spans="4:4" x14ac:dyDescent="0.2">
      <c r="D57" s="1" t="s">
        <v>1230</v>
      </c>
    </row>
    <row r="58" spans="4:4" x14ac:dyDescent="0.2">
      <c r="D58" s="1" t="s">
        <v>1231</v>
      </c>
    </row>
    <row r="59" spans="4:4" x14ac:dyDescent="0.2">
      <c r="D59" s="1" t="s">
        <v>1232</v>
      </c>
    </row>
    <row r="60" spans="4:4" x14ac:dyDescent="0.2">
      <c r="D60" s="1" t="s">
        <v>1233</v>
      </c>
    </row>
    <row r="61" spans="4:4" x14ac:dyDescent="0.2">
      <c r="D61" s="1" t="s">
        <v>1234</v>
      </c>
    </row>
    <row r="62" spans="4:4" x14ac:dyDescent="0.2">
      <c r="D62" s="1" t="s">
        <v>1235</v>
      </c>
    </row>
  </sheetData>
  <sortState xmlns:xlrd2="http://schemas.microsoft.com/office/spreadsheetml/2017/richdata2" ref="D3:D6">
    <sortCondition ref="D2"/>
  </sortState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Tracking Dashboard</vt:lpstr>
      <vt:lpstr>Lot Specifics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Blinn</dc:creator>
  <cp:keywords/>
  <dc:description/>
  <cp:lastModifiedBy>Microsoft Office User</cp:lastModifiedBy>
  <cp:revision/>
  <dcterms:created xsi:type="dcterms:W3CDTF">2018-11-05T14:54:53Z</dcterms:created>
  <dcterms:modified xsi:type="dcterms:W3CDTF">2022-02-16T21:33:49Z</dcterms:modified>
  <cp:category/>
  <cp:contentStatus/>
</cp:coreProperties>
</file>