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workbookProtection workbookPassword="AAC6" lockStructure="1"/>
  <bookViews>
    <workbookView xWindow="0" yWindow="450" windowWidth="19580" windowHeight="8430"/>
  </bookViews>
  <sheets>
    <sheet name="Submission_header" sheetId="37" r:id="rId1"/>
    <sheet name="Firm Info" sheetId="1" r:id="rId2"/>
    <sheet name="Summary" sheetId="5" r:id="rId3"/>
    <sheet name="Balance Sheet" sheetId="6" r:id="rId4"/>
    <sheet name="LIST Balance Sheet" sheetId="7" r:id="rId5"/>
    <sheet name="Capital" sheetId="8" r:id="rId6"/>
    <sheet name="Own Funds" sheetId="9" r:id="rId7"/>
    <sheet name="MA Info" sheetId="10" r:id="rId8"/>
    <sheet name="BS - S1" sheetId="11" r:id="rId9"/>
    <sheet name="Capital - S1" sheetId="12" r:id="rId10"/>
    <sheet name="Own Funds - S1" sheetId="13" r:id="rId11"/>
    <sheet name="MA Info - S1" sheetId="14" r:id="rId12"/>
    <sheet name="BS - S2" sheetId="16" r:id="rId13"/>
    <sheet name="Capital - S2" sheetId="18" r:id="rId14"/>
    <sheet name="Own Funds - S2" sheetId="17" r:id="rId15"/>
    <sheet name="MA Info - S2" sheetId="19" r:id="rId16"/>
    <sheet name="BS - S3" sheetId="21" r:id="rId17"/>
    <sheet name="Capital - S3" sheetId="23" r:id="rId18"/>
    <sheet name="Own Funds - S3" sheetId="22" r:id="rId19"/>
    <sheet name="MA Info - S3" sheetId="24" r:id="rId20"/>
    <sheet name="BS - S4" sheetId="25" r:id="rId21"/>
    <sheet name="Capital - S4" sheetId="27" r:id="rId22"/>
    <sheet name="Own Funds - S4" sheetId="28" r:id="rId23"/>
    <sheet name="MA Info - S4" sheetId="29" r:id="rId24"/>
    <sheet name="Reinsurance" sheetId="32" r:id="rId25"/>
    <sheet name="Version Control" sheetId="50" r:id="rId26"/>
    <sheet name="Validation Summary" sheetId="49" r:id="rId27"/>
    <sheet name="Variables" sheetId="2" state="hidden" r:id="rId28"/>
    <sheet name="PRA Files&gt;&gt;" sheetId="35" state="hidden" r:id="rId29"/>
    <sheet name="PRA_Comments" sheetId="38" state="hidden" r:id="rId30"/>
    <sheet name="PRA_BS" sheetId="36" state="hidden" r:id="rId31"/>
    <sheet name="PRA_TMTP" sheetId="39" state="hidden" r:id="rId32"/>
    <sheet name="PRA_MBS" sheetId="40" state="hidden" r:id="rId33"/>
    <sheet name="PRA_SCRMCR" sheetId="41" state="hidden" r:id="rId34"/>
    <sheet name="PRA_BOF" sheetId="43" state="hidden" r:id="rId35"/>
    <sheet name="PRA_MOF" sheetId="44" state="hidden" r:id="rId36"/>
    <sheet name="PRA_MA" sheetId="45" state="hidden" r:id="rId37"/>
    <sheet name="PRA_AnnRe" sheetId="48" state="hidden" r:id="rId38"/>
  </sheets>
  <externalReferences>
    <externalReference r:id="rId39"/>
  </externalReferences>
  <definedNames>
    <definedName name="CIQWBGuid" hidden="1">"f34c698a-4d89-4b92-9571-829b52c0b2c0"</definedName>
    <definedName name="FirmInfo_Corner" localSheetId="26">'[1]Firm Info'!$A$5</definedName>
    <definedName name="FirmInfo_Corner">'Firm Info'!$A$5</definedName>
    <definedName name="FirmInfo_Curr">Variables!$F$4:$F$7</definedName>
    <definedName name="FirmInfo_Currency" localSheetId="26">[1]Variables!$F$4:$F$5</definedName>
    <definedName name="FirmInfo_Currency">Variables!$F$4:$F$5</definedName>
    <definedName name="FirmInfo_FirmName" localSheetId="26">[1]Variables!$D$4:$D$20</definedName>
    <definedName name="FirmInfo_FirmName">Variables!$D$4:$D$20</definedName>
    <definedName name="FirmInfo_FRN" localSheetId="26">[1]Variables!$C$4:$C$20</definedName>
    <definedName name="FirmInfo_FRN">Variables!$C$4:$C$20</definedName>
    <definedName name="FirmInfo_FRNCorner" localSheetId="26">[1]Variables!$C$3</definedName>
    <definedName name="FirmInfo_FRNCorner">Variables!$C$3</definedName>
    <definedName name="FirmInfo_GroupName" localSheetId="26">[1]Variables!$E$4:$E$20</definedName>
    <definedName name="FirmInfo_GroupName">Variables!$E$4:$E$20</definedName>
    <definedName name="FirmInfo_ID" localSheetId="26">[1]Variables!$G$4:$G$18</definedName>
    <definedName name="FirmInfo_ID">Variables!$G$4:$G$18</definedName>
    <definedName name="FirmInfo_reportingdate" localSheetId="26">[1]Variables!$H$4</definedName>
    <definedName name="FirmInfo_reportingdate">Variables!$H$4</definedName>
    <definedName name="FirmInfo_Row" localSheetId="26">'[1]Firm Info'!$A$6:$A$13</definedName>
    <definedName name="FirmInfo_Row">'Firm Info'!$A$6:$A$13</definedName>
    <definedName name="FirmInfo_ValidationCorner">'Firm Info'!$D$5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"10/23/2015 09:47:57"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L_002_Column" localSheetId="26">'[1]2021 Balance Sheet'!$D$18:$H$18</definedName>
    <definedName name="L_002_Column">'Balance Sheet'!$D$18:$H$18</definedName>
    <definedName name="L_002_Corner" localSheetId="26">'[1]2021 Balance Sheet'!$C$21</definedName>
    <definedName name="L_002_Corner">'Balance Sheet'!$C$21</definedName>
    <definedName name="L_002_Row" localSheetId="26">'[1]2021 Balance Sheet'!$C$22:$C$106</definedName>
    <definedName name="L_002_Row">'Balance Sheet'!$C$22:$C$106</definedName>
    <definedName name="L_002_ValidationCorner">'Balance Sheet'!$J$21</definedName>
    <definedName name="L_003_Column" localSheetId="26">'[1]2021 Balance Sheet'!$D$110:$H$110</definedName>
    <definedName name="L_003_Column">'Balance Sheet'!$D$110:$H$110</definedName>
    <definedName name="L_003_Corner" localSheetId="26">'[1]2021 Balance Sheet'!$C$113</definedName>
    <definedName name="L_003_Corner">'Balance Sheet'!$C$113</definedName>
    <definedName name="L_003_Row" localSheetId="26">'[1]2021 Balance Sheet'!$C$114:$C$124</definedName>
    <definedName name="L_003_Row">'Balance Sheet'!$C$114:$C$124</definedName>
    <definedName name="L_003_ValidationCorner">'Balance Sheet'!$J$114</definedName>
    <definedName name="L_004_Column">'Balance Sheet'!$D$128:$F$128</definedName>
    <definedName name="L_004_Corner">'Balance Sheet'!$C$130</definedName>
    <definedName name="L_004_Form">'Balance Sheet'!$B$127</definedName>
    <definedName name="L_004_Row">'Balance Sheet'!$C$131:$C$185</definedName>
    <definedName name="L_005_Column" localSheetId="26">'[1]2021 Modelled BS'!$D$17:$H$17</definedName>
    <definedName name="L_005_Column">'LIST Balance Sheet'!$D$17:$H$17</definedName>
    <definedName name="L_005_Corner" localSheetId="26">'[1]2021 Modelled BS'!$C$19</definedName>
    <definedName name="L_005_Corner">'LIST Balance Sheet'!$C$19</definedName>
    <definedName name="L_005_Row" localSheetId="26">'[1]2021 Modelled BS'!$C$20:$C$74</definedName>
    <definedName name="L_005_Row">'LIST Balance Sheet'!$C$20:$C$74</definedName>
    <definedName name="L_005_ValidationCorner">'LIST Balance Sheet'!$J$19</definedName>
    <definedName name="L_006_MCRColumn" localSheetId="26">'[1]2021 SCR &amp; MCR'!$D$32:$F$32</definedName>
    <definedName name="L_006_MCRColumn">Capital!$D$32:$F$32</definedName>
    <definedName name="L_006_MCRCorner" localSheetId="26">'[1]2021 SCR &amp; MCR'!$C$33</definedName>
    <definedName name="L_006_MCRCorner">Capital!$C$33</definedName>
    <definedName name="L_006_MCRRow" localSheetId="26">'[1]2021 SCR &amp; MCR'!$C$34:$C$41</definedName>
    <definedName name="L_006_MCRRow">Capital!$C$34:$C$41</definedName>
    <definedName name="L_006_SCRColumn" localSheetId="26">'[1]2021 SCR &amp; MCR'!$D$18:$F$18</definedName>
    <definedName name="L_006_SCRColumn">Capital!$D$18:$F$18</definedName>
    <definedName name="L_006_SCRCorner" localSheetId="26">'[1]2021 SCR &amp; MCR'!$C$19</definedName>
    <definedName name="L_006_SCRCorner">Capital!$C$19</definedName>
    <definedName name="L_006_SCRRow" localSheetId="26">'[1]2021 SCR &amp; MCR'!$C$20:$C$25</definedName>
    <definedName name="L_006_SCRRow">Capital!$C$20:$C$25</definedName>
    <definedName name="L_006_ValidationCorner">Capital!$H$19</definedName>
    <definedName name="L_008_Column">'Own Funds'!$D$18:$H$18</definedName>
    <definedName name="L_008_Corner">'Own Funds'!$C$20</definedName>
    <definedName name="L_008_Row">'Own Funds'!$C$21:$C$44</definedName>
    <definedName name="L_008_ValidationCorner">'Own Funds'!$J$20</definedName>
    <definedName name="L_009_Column">'Own Funds'!$D$52:$H$52</definedName>
    <definedName name="L_009_Corner">'Own Funds'!$C$53</definedName>
    <definedName name="L_009_Row">'Own Funds'!$C$54:$C$63</definedName>
    <definedName name="L_010_Column">'MA Info'!$D$17:$E$17</definedName>
    <definedName name="L_010_Corner">'MA Info'!$C$18</definedName>
    <definedName name="L_010_Row">'MA Info'!$C$19:$C$27</definedName>
    <definedName name="L_010_ValidationCorner">'MA Info'!$G$18</definedName>
    <definedName name="L_011_Column">Reinsurance!$B$20:$W$20</definedName>
    <definedName name="L_011_Corner">Reinsurance!$A$21</definedName>
    <definedName name="L_011_Row">Reinsurance!$A$22:$A$61</definedName>
    <definedName name="L_011_ValidationCorner">Reinsurance!$Y$21</definedName>
    <definedName name="L_105_Column">'BS - S1'!$D$16:$H$16</definedName>
    <definedName name="L_105_Corner">'BS - S1'!$C$18</definedName>
    <definedName name="L_105_Row">'BS - S1'!$C$19:$C$73</definedName>
    <definedName name="L_105_ValidationCorner">'BS - S1'!$J$18</definedName>
    <definedName name="L_106_MCRColumn">'Capital - S1'!$D$32:$F$32</definedName>
    <definedName name="L_106_MCRCorner">'Capital - S1'!$C$33</definedName>
    <definedName name="L_106_MCRRow">'Capital - S1'!$C$34:$C$41</definedName>
    <definedName name="L_106_SCRColumn">'Capital - S1'!$D$18:$F$18</definedName>
    <definedName name="L_106_SCRCorner">'Capital - S1'!$C$19</definedName>
    <definedName name="L_106_SCRRow">'Capital - S1'!$C$20:$C$25</definedName>
    <definedName name="L_106_ValidationCorner">'Capital - S1'!$H$19</definedName>
    <definedName name="L_109_Column">'Own Funds - S1'!$D$18:$H$18</definedName>
    <definedName name="L_109_Corner">'Own Funds - S1'!$C$19</definedName>
    <definedName name="L_109_Row">'Own Funds - S1'!$C$20:$C$29</definedName>
    <definedName name="L_109_ValidationCorner">'Own Funds - S1'!$J$19</definedName>
    <definedName name="L_110_Column">'MA Info - S1'!$D$16:$E$16</definedName>
    <definedName name="L_110_Corner">'MA Info - S1'!$C$17</definedName>
    <definedName name="L_110_Row">'MA Info - S1'!$C$18:$C$26</definedName>
    <definedName name="L_110_ValidationCorner">'MA Info - S1'!$G$17</definedName>
    <definedName name="L_205_Column">'BS - S2'!$D$16:$H$16</definedName>
    <definedName name="L_205_Corner">'BS - S2'!$C$18</definedName>
    <definedName name="L_205_Row">'BS - S2'!$C$19:$C$73</definedName>
    <definedName name="L_205_ValidationCorner">'BS - S2'!$J$18</definedName>
    <definedName name="L_206_MCRColumn">'Capital - S2'!$D$32:$F$32</definedName>
    <definedName name="L_206_MCRCorner">'Capital - S2'!$C$33</definedName>
    <definedName name="L_206_MCRRow">'Capital - S2'!$C$34:$C$41</definedName>
    <definedName name="L_206_SCRColumn">'Capital - S2'!$D$18:$F$18</definedName>
    <definedName name="L_206_SCRCorner">'Capital - S2'!$C$19</definedName>
    <definedName name="L_206_SCRRow">'Capital - S2'!$C$20:$C$25</definedName>
    <definedName name="L_206_ValidationCorner">'Capital - S2'!$H$19</definedName>
    <definedName name="L_209_Column">'Own Funds - S2'!$D$18:$H$18</definedName>
    <definedName name="L_209_Corner">'Own Funds - S2'!$C$19</definedName>
    <definedName name="L_209_Row">'Own Funds - S2'!$C$20:$C$29</definedName>
    <definedName name="L_209_ValidationCorner">'Own Funds - S2'!$J$19</definedName>
    <definedName name="L_210_Column">'MA Info - S2'!$D$16:$E$16</definedName>
    <definedName name="L_210_Corner">'MA Info - S2'!$C$17</definedName>
    <definedName name="L_210_Row">'MA Info - S2'!$C$18:$C$26</definedName>
    <definedName name="L_210_ValidationCorner">'MA Info - S2'!$G$17</definedName>
    <definedName name="L_305_Column">'BS - S3'!$D$16:$H$16</definedName>
    <definedName name="L_305_Corner">'BS - S3'!$C$18</definedName>
    <definedName name="L_305_Row">'BS - S3'!$C$19:$C$73</definedName>
    <definedName name="L_305_ValidationCorner">'BS - S3'!$J$18</definedName>
    <definedName name="L_306_MCRColumn">'Capital - S3'!$D$32:$F$32</definedName>
    <definedName name="L_306_MCRCorner">'Capital - S3'!$C$33</definedName>
    <definedName name="L_306_MCRRow">'Capital - S3'!$C$34:$C$41</definedName>
    <definedName name="L_306_SCRColumn">'Capital - S3'!$D$18:$F$18</definedName>
    <definedName name="L_306_SCRCorner">'Capital - S3'!$C$19</definedName>
    <definedName name="L_306_SCRRow">'Capital - S3'!$C$20:$C$25</definedName>
    <definedName name="L_306_ValidationCorner">'Capital - S3'!$H$19</definedName>
    <definedName name="L_309_Column">'Own Funds - S3'!$D$18:$H$18</definedName>
    <definedName name="L_309_Corner">'Own Funds - S3'!$C$19</definedName>
    <definedName name="L_309_Row">'Own Funds - S3'!$C$20:$C$29</definedName>
    <definedName name="L_309_ValidationCorner">'Own Funds - S3'!$J$19</definedName>
    <definedName name="L_310_Column">'MA Info - S3'!$D$16:$E$16</definedName>
    <definedName name="L_310_Corner">'MA Info - S3'!$C$17</definedName>
    <definedName name="L_310_Row">'MA Info - S3'!$C$18:$C$26</definedName>
    <definedName name="L_310_ValidationCorner">'MA Info - S3'!$G$17</definedName>
    <definedName name="L_405_Column">'BS - S4'!$D$16:$H$16</definedName>
    <definedName name="L_405_Corner">'BS - S4'!$C$18</definedName>
    <definedName name="L_405_Row">'BS - S4'!$C$19:$C$73</definedName>
    <definedName name="L_405_ValidationCorner">'BS - S4'!$J$18</definedName>
    <definedName name="L_406_MCRColumn">'Capital - S4'!$D$32:$F$32</definedName>
    <definedName name="L_406_MCRCorner">'Capital - S4'!$C$33</definedName>
    <definedName name="L_406_MCRRow">'Capital - S4'!$C$34:$C$41</definedName>
    <definedName name="L_406_SCRColumn">'Capital - S4'!$D$18:$F$18</definedName>
    <definedName name="L_406_SCRCorner">'Capital - S4'!$C$19</definedName>
    <definedName name="L_406_SCRRow">'Capital - S4'!$C$20:$C$25</definedName>
    <definedName name="L_406_ValidationCorner">'Capital - S4'!$H$19</definedName>
    <definedName name="L_409_Column">'Own Funds - S4'!$D$18:$H$18</definedName>
    <definedName name="L_409_Corner">'Own Funds - S4'!$C$19</definedName>
    <definedName name="L_409_Row">'Own Funds - S4'!$C$20:$C$29</definedName>
    <definedName name="L_409_ValidationCorner">'Own Funds - S4'!$J$19</definedName>
    <definedName name="L_410_Column">'MA Info - S4'!$D$16:$E$16</definedName>
    <definedName name="L_410_Corner">'MA Info - S4'!$C$17</definedName>
    <definedName name="L_410_Row">'MA Info - S4'!$C$18:$C$26</definedName>
    <definedName name="L_410_ValidationCorner">'MA Info - S4'!$G$17</definedName>
    <definedName name="LIST_Tolerance">'Validation Summary'!$E$11</definedName>
    <definedName name="LISTScenMap" localSheetId="26">[1]Variables!$A$4:$B$28</definedName>
    <definedName name="LISTScenMap">Variables!$A$4:$B$28</definedName>
    <definedName name="MBS_Lookup">Variables!$O$6:$S$11</definedName>
    <definedName name="_xlnm.Print_Area" localSheetId="25">'Version Control'!$A$1:$U$29</definedName>
    <definedName name="Reinsurance_Response1" localSheetId="26">[1]Variables!$K$4:$K$8</definedName>
    <definedName name="Reinsurance_Response1">Variables!$K$4:$K$8</definedName>
    <definedName name="Reinsurer_Type" localSheetId="26">[1]Variables!$L$4:$L$13</definedName>
    <definedName name="Reinsurer_Type">Variables!$L$4:$L$13</definedName>
    <definedName name="Resp_YN" localSheetId="26">[1]Variables!$I$4:$I$5</definedName>
    <definedName name="Resp_YN">Variables!$I$4:$I$5</definedName>
    <definedName name="Type_of_Model" localSheetId="26">[1]Variables!#REF!</definedName>
    <definedName name="Type_of_Model">Variables!#REF!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8" i="6" l="1"/>
  <c r="K96" i="6"/>
  <c r="K25" i="6"/>
  <c r="K41" i="6"/>
  <c r="K39" i="6"/>
  <c r="K99" i="6"/>
  <c r="K63" i="6"/>
  <c r="K59" i="6"/>
  <c r="F72" i="7" l="1"/>
  <c r="E7" i="37" l="1"/>
  <c r="D72" i="7" l="1"/>
  <c r="B9" i="1" l="1"/>
  <c r="B7" i="1"/>
  <c r="B6" i="1" l="1"/>
  <c r="E6" i="1" s="1"/>
  <c r="E7" i="1"/>
  <c r="B8" i="1"/>
  <c r="K92" i="6"/>
  <c r="K84" i="6"/>
  <c r="K80" i="6"/>
  <c r="K75" i="6"/>
  <c r="K76" i="6"/>
  <c r="K66" i="6"/>
  <c r="K71" i="6"/>
  <c r="K73" i="6"/>
  <c r="K69" i="6"/>
  <c r="K86" i="6"/>
  <c r="K82" i="6"/>
  <c r="K78" i="6"/>
  <c r="K103" i="6"/>
  <c r="K94" i="6"/>
  <c r="K40" i="6"/>
  <c r="K55" i="6"/>
  <c r="K54" i="6"/>
  <c r="K53" i="6"/>
  <c r="K52" i="6"/>
  <c r="K51" i="6"/>
  <c r="K50" i="6"/>
  <c r="K49" i="6"/>
  <c r="K48" i="6"/>
  <c r="K28" i="9" l="1"/>
  <c r="I34" i="27"/>
  <c r="I34" i="23"/>
  <c r="I34" i="18"/>
  <c r="I34" i="12"/>
  <c r="I34" i="8"/>
  <c r="O61" i="25"/>
  <c r="O57" i="25"/>
  <c r="O53" i="25"/>
  <c r="O44" i="25"/>
  <c r="O39" i="25"/>
  <c r="O27" i="25"/>
  <c r="O23" i="25"/>
  <c r="O61" i="21"/>
  <c r="O57" i="21"/>
  <c r="O53" i="21"/>
  <c r="O44" i="21"/>
  <c r="O39" i="21"/>
  <c r="O27" i="21"/>
  <c r="O23" i="21"/>
  <c r="O61" i="16"/>
  <c r="O57" i="16"/>
  <c r="O53" i="16"/>
  <c r="O44" i="16"/>
  <c r="O39" i="16"/>
  <c r="O27" i="16"/>
  <c r="O23" i="16"/>
  <c r="Q61" i="25"/>
  <c r="Q57" i="25"/>
  <c r="Q53" i="25"/>
  <c r="Q44" i="25"/>
  <c r="Q39" i="25"/>
  <c r="Q27" i="25"/>
  <c r="Q23" i="25"/>
  <c r="Q72" i="21"/>
  <c r="Q71" i="21"/>
  <c r="Q61" i="21"/>
  <c r="Q57" i="21"/>
  <c r="Q53" i="21"/>
  <c r="Q51" i="21"/>
  <c r="Q44" i="21"/>
  <c r="Q39" i="21"/>
  <c r="Q27" i="21"/>
  <c r="Q23" i="21"/>
  <c r="Q71" i="16"/>
  <c r="Q61" i="16"/>
  <c r="Q57" i="16"/>
  <c r="Q53" i="16"/>
  <c r="Q44" i="16"/>
  <c r="Q39" i="16"/>
  <c r="Q27" i="16"/>
  <c r="Q23" i="16"/>
  <c r="Q61" i="11"/>
  <c r="Q57" i="11"/>
  <c r="Q53" i="11"/>
  <c r="Q44" i="11"/>
  <c r="Q39" i="11"/>
  <c r="Q27" i="11"/>
  <c r="Q23" i="11"/>
  <c r="O61" i="11"/>
  <c r="O57" i="11"/>
  <c r="O53" i="11"/>
  <c r="O44" i="11"/>
  <c r="O39" i="11"/>
  <c r="O27" i="11"/>
  <c r="O23" i="11"/>
  <c r="O24" i="7"/>
  <c r="F52" i="7"/>
  <c r="E52" i="7"/>
  <c r="D52" i="7"/>
  <c r="D73" i="7" s="1"/>
  <c r="D74" i="7" s="1"/>
  <c r="O62" i="7"/>
  <c r="O58" i="7"/>
  <c r="O54" i="7"/>
  <c r="Q72" i="7"/>
  <c r="Q62" i="7"/>
  <c r="Q58" i="7"/>
  <c r="Q54" i="7"/>
  <c r="Q52" i="7"/>
  <c r="Q45" i="7"/>
  <c r="O45" i="7"/>
  <c r="Q40" i="7"/>
  <c r="O40" i="7"/>
  <c r="Q28" i="7"/>
  <c r="Q24" i="7"/>
  <c r="O28" i="7"/>
  <c r="D29" i="13" l="1"/>
  <c r="E29" i="13"/>
  <c r="F29" i="13"/>
  <c r="G29" i="13"/>
  <c r="H29" i="13"/>
  <c r="X33" i="48"/>
  <c r="L16" i="48"/>
  <c r="Q40" i="48"/>
  <c r="K33" i="48"/>
  <c r="J43" i="48"/>
  <c r="R13" i="48"/>
  <c r="H37" i="48"/>
  <c r="P40" i="48"/>
  <c r="K16" i="48"/>
  <c r="U20" i="48"/>
  <c r="J30" i="48"/>
  <c r="Q42" i="48"/>
  <c r="Y5" i="48"/>
  <c r="G21" i="48"/>
  <c r="V5" i="48"/>
  <c r="U40" i="48"/>
  <c r="M11" i="48"/>
  <c r="V16" i="48"/>
  <c r="F6" i="48"/>
  <c r="N9" i="48"/>
  <c r="I41" i="48"/>
  <c r="O37" i="48"/>
  <c r="Y25" i="48"/>
  <c r="M31" i="48"/>
  <c r="R41" i="48"/>
  <c r="P22" i="48"/>
  <c r="L6" i="48"/>
  <c r="F11" i="48"/>
  <c r="R35" i="48"/>
  <c r="N21" i="48"/>
  <c r="J18" i="48"/>
  <c r="Q17" i="48"/>
  <c r="N38" i="48"/>
  <c r="W42" i="48"/>
  <c r="W20" i="48"/>
  <c r="X16" i="48"/>
  <c r="R14" i="48"/>
  <c r="N22" i="48"/>
  <c r="W36" i="48"/>
  <c r="S26" i="48"/>
  <c r="R28" i="48"/>
  <c r="P30" i="48"/>
  <c r="U17" i="48"/>
  <c r="X15" i="48"/>
  <c r="H13" i="48"/>
  <c r="I42" i="48"/>
  <c r="Z29" i="48"/>
  <c r="Z43" i="48"/>
  <c r="O18" i="48"/>
  <c r="T5" i="48"/>
  <c r="L9" i="48"/>
  <c r="U36" i="48"/>
  <c r="W43" i="48"/>
  <c r="V37" i="48"/>
  <c r="X9" i="48"/>
  <c r="L17" i="48"/>
  <c r="F22" i="48"/>
  <c r="V23" i="48"/>
  <c r="L34" i="48"/>
  <c r="P28" i="48"/>
  <c r="G39" i="48"/>
  <c r="E7" i="48"/>
  <c r="O32" i="48"/>
  <c r="K12" i="48"/>
  <c r="P6" i="48"/>
  <c r="E19" i="48"/>
  <c r="J11" i="48"/>
  <c r="J41" i="48"/>
  <c r="S33" i="48"/>
  <c r="V40" i="48"/>
  <c r="S32" i="48"/>
  <c r="U29" i="48"/>
  <c r="M41" i="48"/>
  <c r="M25" i="48"/>
  <c r="U24" i="48"/>
  <c r="F10" i="48"/>
  <c r="X14" i="48"/>
  <c r="I14" i="48"/>
  <c r="Z30" i="48"/>
  <c r="R17" i="48"/>
  <c r="L32" i="48"/>
  <c r="G25" i="48"/>
  <c r="Q27" i="48"/>
  <c r="V13" i="48"/>
  <c r="K27" i="48"/>
  <c r="Z25" i="48"/>
  <c r="W22" i="48"/>
  <c r="J40" i="48"/>
  <c r="S21" i="48"/>
  <c r="K7" i="48"/>
  <c r="J9" i="48"/>
  <c r="Z10" i="48"/>
  <c r="E31" i="48"/>
  <c r="W14" i="48"/>
  <c r="Q22" i="48"/>
  <c r="X41" i="48"/>
  <c r="V22" i="48"/>
  <c r="R22" i="48"/>
  <c r="J23" i="48"/>
  <c r="L12" i="48"/>
  <c r="O39" i="48"/>
  <c r="T24" i="48"/>
  <c r="T35" i="48"/>
  <c r="L38" i="48"/>
  <c r="R24" i="48"/>
  <c r="K24" i="48"/>
  <c r="I33" i="48"/>
  <c r="Q20" i="48"/>
  <c r="P9" i="48"/>
  <c r="V8" i="48"/>
  <c r="Z24" i="48"/>
  <c r="J6" i="48"/>
  <c r="U28" i="48"/>
  <c r="W26" i="48"/>
  <c r="X40" i="48"/>
  <c r="H28" i="48"/>
  <c r="U38" i="48"/>
  <c r="N41" i="48"/>
  <c r="L20" i="48"/>
  <c r="M10" i="48"/>
  <c r="H4" i="48"/>
  <c r="I24" i="48"/>
  <c r="W13" i="48"/>
  <c r="J4" i="48"/>
  <c r="Y20" i="48"/>
  <c r="T33" i="48"/>
  <c r="V27" i="48"/>
  <c r="G43" i="48"/>
  <c r="F17" i="48"/>
  <c r="O38" i="48"/>
  <c r="Y35" i="48"/>
  <c r="X25" i="48"/>
  <c r="Z42" i="48"/>
  <c r="L8" i="48"/>
  <c r="H19" i="48"/>
  <c r="O13" i="48"/>
  <c r="N26" i="48"/>
  <c r="Q7" i="48"/>
  <c r="G23" i="48"/>
  <c r="Q34" i="48"/>
  <c r="N18" i="48"/>
  <c r="J31" i="48"/>
  <c r="Y18" i="48"/>
  <c r="K18" i="48"/>
  <c r="U19" i="48"/>
  <c r="L40" i="48"/>
  <c r="H35" i="48"/>
  <c r="M32" i="48"/>
  <c r="F27" i="48"/>
  <c r="M27" i="48"/>
  <c r="P7" i="48"/>
  <c r="V20" i="48"/>
  <c r="X23" i="48"/>
  <c r="V12" i="48"/>
  <c r="W11" i="48"/>
  <c r="I13" i="48"/>
  <c r="Y19" i="48"/>
  <c r="N39" i="48"/>
  <c r="P32" i="48"/>
  <c r="P26" i="48"/>
  <c r="L41" i="48"/>
  <c r="Z40" i="48"/>
  <c r="E16" i="48"/>
  <c r="M5" i="48"/>
  <c r="Q25" i="48"/>
  <c r="W29" i="48"/>
  <c r="M38" i="48"/>
  <c r="T40" i="48"/>
  <c r="N43" i="48"/>
  <c r="X21" i="48"/>
  <c r="W15" i="48"/>
  <c r="Q33" i="48"/>
  <c r="U11" i="48"/>
  <c r="G38" i="48"/>
  <c r="O5" i="48"/>
  <c r="Q6" i="48"/>
  <c r="S14" i="48"/>
  <c r="T4" i="48"/>
  <c r="U41" i="48"/>
  <c r="G41" i="48"/>
  <c r="W32" i="48"/>
  <c r="P19" i="48"/>
  <c r="E39" i="48"/>
  <c r="N36" i="48"/>
  <c r="U15" i="48"/>
  <c r="L10" i="48"/>
  <c r="Y16" i="48"/>
  <c r="P4" i="48"/>
  <c r="N8" i="48"/>
  <c r="F14" i="48"/>
  <c r="U9" i="48"/>
  <c r="P21" i="48"/>
  <c r="M9" i="48"/>
  <c r="P23" i="48"/>
  <c r="Y42" i="48"/>
  <c r="U42" i="48"/>
  <c r="J16" i="48"/>
  <c r="R43" i="48"/>
  <c r="I29" i="48"/>
  <c r="Z28" i="48"/>
  <c r="F41" i="48"/>
  <c r="N23" i="48"/>
  <c r="T28" i="48"/>
  <c r="S6" i="48"/>
  <c r="K20" i="48"/>
  <c r="M23" i="48"/>
  <c r="R5" i="48"/>
  <c r="Q15" i="48"/>
  <c r="S10" i="48"/>
  <c r="E38" i="48"/>
  <c r="O12" i="48"/>
  <c r="Z22" i="48"/>
  <c r="X39" i="48"/>
  <c r="G27" i="48"/>
  <c r="Y22" i="48"/>
  <c r="V4" i="48"/>
  <c r="H25" i="48"/>
  <c r="K23" i="48"/>
  <c r="H10" i="48"/>
  <c r="Y17" i="48"/>
  <c r="U33" i="48"/>
  <c r="V31" i="48"/>
  <c r="K14" i="48"/>
  <c r="W24" i="48"/>
  <c r="Z21" i="48"/>
  <c r="G28" i="48"/>
  <c r="R32" i="48"/>
  <c r="S19" i="48"/>
  <c r="X35" i="48"/>
  <c r="S30" i="48"/>
  <c r="V10" i="48"/>
  <c r="G7" i="48"/>
  <c r="Q28" i="48"/>
  <c r="G14" i="48"/>
  <c r="P27" i="48"/>
  <c r="K8" i="48"/>
  <c r="L37" i="48"/>
  <c r="T42" i="48"/>
  <c r="W35" i="48"/>
  <c r="E10" i="48"/>
  <c r="H32" i="48"/>
  <c r="Q9" i="48"/>
  <c r="E41" i="48"/>
  <c r="Q12" i="48"/>
  <c r="T22" i="48"/>
  <c r="O29" i="48"/>
  <c r="W28" i="48"/>
  <c r="E32" i="48"/>
  <c r="E23" i="48"/>
  <c r="H30" i="48"/>
  <c r="V21" i="48"/>
  <c r="H41" i="48"/>
  <c r="P18" i="48"/>
  <c r="Y41" i="48"/>
  <c r="Y34" i="48"/>
  <c r="M39" i="48"/>
  <c r="N31" i="48"/>
  <c r="W25" i="48"/>
  <c r="G12" i="48"/>
  <c r="G36" i="48"/>
  <c r="O22" i="48"/>
  <c r="Q23" i="48"/>
  <c r="U30" i="48"/>
  <c r="T18" i="48"/>
  <c r="G34" i="48"/>
  <c r="V32" i="48"/>
  <c r="F32" i="48"/>
  <c r="M18" i="48"/>
  <c r="Y26" i="48"/>
  <c r="L29" i="48"/>
  <c r="K5" i="48"/>
  <c r="J38" i="48"/>
  <c r="U4" i="48"/>
  <c r="L28" i="48"/>
  <c r="I43" i="48"/>
  <c r="N35" i="48"/>
  <c r="T37" i="48"/>
  <c r="M33" i="48"/>
  <c r="Y31" i="48"/>
  <c r="N17" i="48"/>
  <c r="T34" i="48"/>
  <c r="M43" i="48"/>
  <c r="W23" i="48"/>
  <c r="S4" i="48"/>
  <c r="Y10" i="48"/>
  <c r="K30" i="48"/>
  <c r="I8" i="48"/>
  <c r="W4" i="48"/>
  <c r="K32" i="48"/>
  <c r="V28" i="48"/>
  <c r="N10" i="48"/>
  <c r="F20" i="48"/>
  <c r="E9" i="48"/>
  <c r="L31" i="48"/>
  <c r="Q5" i="48"/>
  <c r="Y13" i="48"/>
  <c r="I22" i="48"/>
  <c r="Q4" i="48"/>
  <c r="E6" i="48"/>
  <c r="O20" i="48"/>
  <c r="U35" i="48"/>
  <c r="W40" i="48"/>
  <c r="K31" i="48"/>
  <c r="T27" i="48"/>
  <c r="Y8" i="48"/>
  <c r="W8" i="48"/>
  <c r="G19" i="48"/>
  <c r="Y24" i="48"/>
  <c r="P25" i="48"/>
  <c r="J27" i="48"/>
  <c r="P38" i="48"/>
  <c r="S41" i="48"/>
  <c r="X38" i="48"/>
  <c r="I10" i="48"/>
  <c r="T11" i="48"/>
  <c r="X37" i="48"/>
  <c r="Z20" i="48"/>
  <c r="J17" i="48"/>
  <c r="K19" i="48"/>
  <c r="I30" i="48"/>
  <c r="S40" i="48"/>
  <c r="Z39" i="48"/>
  <c r="E17" i="48"/>
  <c r="F23" i="48"/>
  <c r="J12" i="48"/>
  <c r="L35" i="48"/>
  <c r="G5" i="48"/>
  <c r="M30" i="48"/>
  <c r="O43" i="48"/>
  <c r="S34" i="48"/>
  <c r="P16" i="48"/>
  <c r="T43" i="48"/>
  <c r="Y33" i="48"/>
  <c r="R33" i="48"/>
  <c r="V26" i="48"/>
  <c r="M24" i="48"/>
  <c r="T12" i="48"/>
  <c r="Y39" i="48"/>
  <c r="X34" i="48"/>
  <c r="S16" i="48"/>
  <c r="K11" i="48"/>
  <c r="L21" i="48"/>
  <c r="R34" i="48"/>
  <c r="G22" i="48"/>
  <c r="L43" i="48"/>
  <c r="R8" i="48"/>
  <c r="V18" i="48"/>
  <c r="R36" i="48"/>
  <c r="Y15" i="48"/>
  <c r="K25" i="48"/>
  <c r="S35" i="48"/>
  <c r="R31" i="48"/>
  <c r="F24" i="48"/>
  <c r="X8" i="48"/>
  <c r="T36" i="48"/>
  <c r="I11" i="48"/>
  <c r="U31" i="48"/>
  <c r="T13" i="48"/>
  <c r="Y29" i="48"/>
  <c r="J36" i="48"/>
  <c r="W12" i="48"/>
  <c r="S13" i="48"/>
  <c r="O16" i="48"/>
  <c r="J26" i="48"/>
  <c r="G4" i="48"/>
  <c r="L4" i="48"/>
  <c r="G15" i="48"/>
  <c r="F29" i="48"/>
  <c r="Q13" i="48"/>
  <c r="U26" i="48"/>
  <c r="L26" i="48"/>
  <c r="R16" i="48"/>
  <c r="F12" i="48"/>
  <c r="M22" i="48"/>
  <c r="O27" i="48"/>
  <c r="J39" i="48"/>
  <c r="N30" i="48"/>
  <c r="T19" i="48"/>
  <c r="Z27" i="48"/>
  <c r="R25" i="48"/>
  <c r="M34" i="48"/>
  <c r="I25" i="48"/>
  <c r="H16" i="48"/>
  <c r="V30" i="48"/>
  <c r="Z5" i="48"/>
  <c r="Q38" i="48"/>
  <c r="T30" i="48"/>
  <c r="R9" i="48"/>
  <c r="E20" i="48"/>
  <c r="K29" i="48"/>
  <c r="X18" i="48"/>
  <c r="P24" i="48"/>
  <c r="J32" i="48"/>
  <c r="L13" i="48"/>
  <c r="J13" i="48"/>
  <c r="N29" i="48"/>
  <c r="I9" i="48"/>
  <c r="I18" i="48"/>
  <c r="P17" i="48"/>
  <c r="Y40" i="48"/>
  <c r="U32" i="48"/>
  <c r="Z26" i="48"/>
  <c r="T14" i="48"/>
  <c r="U5" i="48"/>
  <c r="Q11" i="48"/>
  <c r="X5" i="48"/>
  <c r="M40" i="48"/>
  <c r="V17" i="48"/>
  <c r="Z19" i="48"/>
  <c r="E33" i="48"/>
  <c r="J10" i="48"/>
  <c r="E21" i="48"/>
  <c r="M7" i="48"/>
  <c r="F30" i="48"/>
  <c r="G8" i="48"/>
  <c r="H12" i="48"/>
  <c r="R4" i="48"/>
  <c r="T16" i="48"/>
  <c r="W30" i="48"/>
  <c r="E35" i="48"/>
  <c r="P35" i="48"/>
  <c r="G16" i="48"/>
  <c r="M16" i="48"/>
  <c r="S8" i="48"/>
  <c r="W18" i="48"/>
  <c r="F33" i="48"/>
  <c r="Q18" i="48"/>
  <c r="I31" i="48"/>
  <c r="M19" i="48"/>
  <c r="Y37" i="48"/>
  <c r="Z23" i="48"/>
  <c r="L36" i="48"/>
  <c r="W19" i="48"/>
  <c r="P12" i="48"/>
  <c r="H26" i="48"/>
  <c r="E29" i="48"/>
  <c r="G13" i="48"/>
  <c r="J14" i="48"/>
  <c r="R12" i="48"/>
  <c r="R10" i="48"/>
  <c r="I4" i="48"/>
  <c r="P31" i="48"/>
  <c r="I37" i="48"/>
  <c r="H23" i="48"/>
  <c r="F25" i="48"/>
  <c r="W27" i="48"/>
  <c r="V6" i="48"/>
  <c r="H43" i="48"/>
  <c r="I28" i="48"/>
  <c r="R26" i="48"/>
  <c r="Y23" i="48"/>
  <c r="J28" i="48"/>
  <c r="N16" i="48"/>
  <c r="G29" i="48"/>
  <c r="M35" i="48"/>
  <c r="F13" i="48"/>
  <c r="H29" i="48"/>
  <c r="G26" i="48"/>
  <c r="F38" i="48"/>
  <c r="L15" i="48"/>
  <c r="X36" i="48"/>
  <c r="T15" i="48"/>
  <c r="I6" i="48"/>
  <c r="X43" i="48"/>
  <c r="K41" i="48"/>
  <c r="U13" i="48"/>
  <c r="G11" i="48"/>
  <c r="P42" i="48"/>
  <c r="M36" i="48"/>
  <c r="Q16" i="48"/>
  <c r="T31" i="48"/>
  <c r="S38" i="48"/>
  <c r="X7" i="48"/>
  <c r="S28" i="48"/>
  <c r="F39" i="48"/>
  <c r="L39" i="48"/>
  <c r="T17" i="48"/>
  <c r="R23" i="48"/>
  <c r="K13" i="48"/>
  <c r="G24" i="48"/>
  <c r="T21" i="48"/>
  <c r="I19" i="48"/>
  <c r="H8" i="48"/>
  <c r="R20" i="48"/>
  <c r="E34" i="48"/>
  <c r="S20" i="48"/>
  <c r="H5" i="48"/>
  <c r="Z18" i="48"/>
  <c r="G6" i="48"/>
  <c r="J21" i="48"/>
  <c r="O14" i="48"/>
  <c r="Q32" i="48"/>
  <c r="K21" i="48"/>
  <c r="N20" i="48"/>
  <c r="Y38" i="48"/>
  <c r="O41" i="48"/>
  <c r="E25" i="48"/>
  <c r="I39" i="48"/>
  <c r="Q26" i="48"/>
  <c r="V33" i="48"/>
  <c r="Y7" i="48"/>
  <c r="F21" i="48"/>
  <c r="O10" i="48"/>
  <c r="E24" i="48"/>
  <c r="S23" i="48"/>
  <c r="H42" i="48"/>
  <c r="K36" i="48"/>
  <c r="V9" i="48"/>
  <c r="V39" i="48"/>
  <c r="H7" i="48"/>
  <c r="U12" i="48"/>
  <c r="P10" i="48"/>
  <c r="Y30" i="48"/>
  <c r="N4" i="48"/>
  <c r="I38" i="48"/>
  <c r="I35" i="48"/>
  <c r="N15" i="48"/>
  <c r="T32" i="48"/>
  <c r="G17" i="48"/>
  <c r="X19" i="48"/>
  <c r="E14" i="48"/>
  <c r="S5" i="48"/>
  <c r="G35" i="48"/>
  <c r="G37" i="48"/>
  <c r="U10" i="48"/>
  <c r="Z7" i="48"/>
  <c r="Q39" i="48"/>
  <c r="Z31" i="48"/>
  <c r="P5" i="48"/>
  <c r="Q19" i="48"/>
  <c r="H22" i="48"/>
  <c r="F5" i="48"/>
  <c r="V19" i="48"/>
  <c r="S37" i="48"/>
  <c r="G18" i="48"/>
  <c r="F19" i="48"/>
  <c r="W33" i="48"/>
  <c r="O42" i="48"/>
  <c r="F16" i="48"/>
  <c r="E5" i="48"/>
  <c r="I27" i="48"/>
  <c r="Y21" i="48"/>
  <c r="F18" i="48"/>
  <c r="J7" i="48"/>
  <c r="E36" i="48"/>
  <c r="Z11" i="48"/>
  <c r="O21" i="48"/>
  <c r="L33" i="48"/>
  <c r="V43" i="48"/>
  <c r="Y12" i="48"/>
  <c r="E4" i="48"/>
  <c r="W7" i="48"/>
  <c r="I17" i="48"/>
  <c r="M8" i="48"/>
  <c r="Q24" i="48"/>
  <c r="V24" i="48"/>
  <c r="W41" i="48"/>
  <c r="P8" i="48"/>
  <c r="X20" i="48"/>
  <c r="T10" i="48"/>
  <c r="L5" i="48"/>
  <c r="E13" i="48"/>
  <c r="E28" i="48"/>
  <c r="Z35" i="48"/>
  <c r="E11" i="48"/>
  <c r="U16" i="48"/>
  <c r="I36" i="48"/>
  <c r="P13" i="48"/>
  <c r="M15" i="48"/>
  <c r="F37" i="48"/>
  <c r="P39" i="48"/>
  <c r="V42" i="48"/>
  <c r="K28" i="48"/>
  <c r="Q37" i="48"/>
  <c r="Q31" i="48"/>
  <c r="H27" i="48"/>
  <c r="M21" i="48"/>
  <c r="T38" i="48"/>
  <c r="V29" i="48"/>
  <c r="J42" i="48"/>
  <c r="W39" i="48"/>
  <c r="I26" i="48"/>
  <c r="L30" i="48"/>
  <c r="T26" i="48"/>
  <c r="E18" i="48"/>
  <c r="H20" i="48"/>
  <c r="O33" i="48"/>
  <c r="G40" i="48"/>
  <c r="U23" i="48"/>
  <c r="S43" i="48"/>
  <c r="Z4" i="48"/>
  <c r="Y28" i="48"/>
  <c r="I7" i="48"/>
  <c r="K6" i="48"/>
  <c r="T9" i="48"/>
  <c r="T29" i="48"/>
  <c r="W10" i="48"/>
  <c r="X26" i="48"/>
  <c r="J20" i="48"/>
  <c r="Z37" i="48"/>
  <c r="X29" i="48"/>
  <c r="H9" i="48"/>
  <c r="S29" i="48"/>
  <c r="J22" i="48"/>
  <c r="I23" i="48"/>
  <c r="R6" i="48"/>
  <c r="P36" i="48"/>
  <c r="U22" i="48"/>
  <c r="X42" i="48"/>
  <c r="K39" i="48"/>
  <c r="T20" i="48"/>
  <c r="W6" i="48"/>
  <c r="V11" i="48"/>
  <c r="R27" i="48"/>
  <c r="O15" i="48"/>
  <c r="K9" i="48"/>
  <c r="N27" i="48"/>
  <c r="G10" i="48"/>
  <c r="N40" i="48"/>
  <c r="Z17" i="48"/>
  <c r="X4" i="48"/>
  <c r="Q14" i="48"/>
  <c r="Y27" i="48"/>
  <c r="N25" i="48"/>
  <c r="K38" i="48"/>
  <c r="U25" i="48"/>
  <c r="L25" i="48"/>
  <c r="H6" i="48"/>
  <c r="U7" i="48"/>
  <c r="N7" i="48"/>
  <c r="U27" i="48"/>
  <c r="I15" i="48"/>
  <c r="J5" i="48"/>
  <c r="T25" i="48"/>
  <c r="O31" i="48"/>
  <c r="P41" i="48"/>
  <c r="I16" i="48"/>
  <c r="O25" i="48"/>
  <c r="H14" i="48"/>
  <c r="V25" i="48"/>
  <c r="H38" i="48"/>
  <c r="P34" i="48"/>
  <c r="R40" i="48"/>
  <c r="H21" i="48"/>
  <c r="O17" i="48"/>
  <c r="Q29" i="48"/>
  <c r="W9" i="48"/>
  <c r="K15" i="48"/>
  <c r="O7" i="48"/>
  <c r="G31" i="48"/>
  <c r="J34" i="48"/>
  <c r="R7" i="48"/>
  <c r="M42" i="48"/>
  <c r="H11" i="48"/>
  <c r="U18" i="48"/>
  <c r="E30" i="48"/>
  <c r="O6" i="48"/>
  <c r="T39" i="48"/>
  <c r="Y43" i="48"/>
  <c r="W38" i="48"/>
  <c r="J25" i="48"/>
  <c r="E8" i="48"/>
  <c r="H17" i="48"/>
  <c r="K10" i="48"/>
  <c r="J29" i="48"/>
  <c r="K26" i="48"/>
  <c r="N19" i="48"/>
  <c r="S24" i="48"/>
  <c r="O35" i="48"/>
  <c r="Z33" i="48"/>
  <c r="E43" i="48"/>
  <c r="L24" i="48"/>
  <c r="J33" i="48"/>
  <c r="S31" i="48"/>
  <c r="E22" i="48"/>
  <c r="P29" i="48"/>
  <c r="N11" i="48"/>
  <c r="L19" i="48"/>
  <c r="X11" i="48"/>
  <c r="X32" i="48"/>
  <c r="F35" i="48"/>
  <c r="O23" i="48"/>
  <c r="K22" i="48"/>
  <c r="H34" i="48"/>
  <c r="R37" i="48"/>
  <c r="Z6" i="48"/>
  <c r="F40" i="48"/>
  <c r="U39" i="48"/>
  <c r="Y32" i="48"/>
  <c r="S39" i="48"/>
  <c r="K37" i="48"/>
  <c r="F7" i="48"/>
  <c r="P33" i="48"/>
  <c r="T7" i="48"/>
  <c r="W5" i="48"/>
  <c r="V41" i="48"/>
  <c r="Z12" i="48"/>
  <c r="V14" i="48"/>
  <c r="X13" i="48"/>
  <c r="M13" i="48"/>
  <c r="V34" i="48"/>
  <c r="S36" i="48"/>
  <c r="I5" i="48"/>
  <c r="R42" i="48"/>
  <c r="U6" i="48"/>
  <c r="Z13" i="48"/>
  <c r="E26" i="48"/>
  <c r="X17" i="48"/>
  <c r="Y6" i="48"/>
  <c r="G33" i="48"/>
  <c r="N14" i="48"/>
  <c r="J19" i="48"/>
  <c r="L23" i="48"/>
  <c r="U21" i="48"/>
  <c r="U37" i="48"/>
  <c r="Z15" i="48"/>
  <c r="O28" i="48"/>
  <c r="Z38" i="48"/>
  <c r="S15" i="48"/>
  <c r="T41" i="48"/>
  <c r="O4" i="48"/>
  <c r="M20" i="48"/>
  <c r="M17" i="48"/>
  <c r="J35" i="48"/>
  <c r="X10" i="48"/>
  <c r="E15" i="48"/>
  <c r="V36" i="48"/>
  <c r="V38" i="48"/>
  <c r="H24" i="48"/>
  <c r="F4" i="48"/>
  <c r="Q10" i="48"/>
  <c r="Q8" i="48"/>
  <c r="I12" i="48"/>
  <c r="O8" i="48"/>
  <c r="K35" i="48"/>
  <c r="R21" i="48"/>
  <c r="K34" i="48"/>
  <c r="Q30" i="48"/>
  <c r="N32" i="48"/>
  <c r="T23" i="48"/>
  <c r="M4" i="48"/>
  <c r="N33" i="48"/>
  <c r="H39" i="48"/>
  <c r="N34" i="48"/>
  <c r="S11" i="48"/>
  <c r="L7" i="48"/>
  <c r="E37" i="48"/>
  <c r="O24" i="48"/>
  <c r="T6" i="48"/>
  <c r="N28" i="48"/>
  <c r="R39" i="48"/>
  <c r="Y36" i="48"/>
  <c r="Z41" i="48"/>
  <c r="U14" i="48"/>
  <c r="M26" i="48"/>
  <c r="H36" i="48"/>
  <c r="P11" i="48"/>
  <c r="P20" i="48"/>
  <c r="R30" i="48"/>
  <c r="N24" i="48"/>
  <c r="O9" i="48"/>
  <c r="I32" i="48"/>
  <c r="P14" i="48"/>
  <c r="R18" i="48"/>
  <c r="X31" i="48"/>
  <c r="M29" i="48"/>
  <c r="U8" i="48"/>
  <c r="N42" i="48"/>
  <c r="Z8" i="48"/>
  <c r="O40" i="48"/>
  <c r="Y9" i="48"/>
  <c r="Q43" i="48"/>
  <c r="S27" i="48"/>
  <c r="L14" i="48"/>
  <c r="X12" i="48"/>
  <c r="X6" i="48"/>
  <c r="I40" i="48"/>
  <c r="X24" i="48"/>
  <c r="H40" i="48"/>
  <c r="K17" i="48"/>
  <c r="S12" i="48"/>
  <c r="K4" i="48"/>
  <c r="S25" i="48"/>
  <c r="O34" i="48"/>
  <c r="R38" i="48"/>
  <c r="X28" i="48"/>
  <c r="Y14" i="48"/>
  <c r="Z36" i="48"/>
  <c r="M28" i="48"/>
  <c r="F28" i="48"/>
  <c r="E42" i="48"/>
  <c r="O11" i="48"/>
  <c r="N5" i="48"/>
  <c r="W16" i="48"/>
  <c r="H15" i="48"/>
  <c r="V35" i="48"/>
  <c r="K42" i="48"/>
  <c r="J24" i="48"/>
  <c r="R29" i="48"/>
  <c r="L22" i="48"/>
  <c r="Y4" i="48"/>
  <c r="H33" i="48"/>
  <c r="E27" i="48"/>
  <c r="M12" i="48"/>
  <c r="P15" i="48"/>
  <c r="N12" i="48"/>
  <c r="W31" i="48"/>
  <c r="V7" i="48"/>
  <c r="Q35" i="48"/>
  <c r="P37" i="48"/>
  <c r="W21" i="48"/>
  <c r="Q36" i="48"/>
  <c r="H18" i="48"/>
  <c r="J37" i="48"/>
  <c r="S42" i="48"/>
  <c r="F43" i="48"/>
  <c r="O26" i="48"/>
  <c r="N13" i="48"/>
  <c r="F15" i="48"/>
  <c r="R19" i="48"/>
  <c r="X30" i="48"/>
  <c r="Z34" i="48"/>
  <c r="K40" i="48"/>
  <c r="S9" i="48"/>
  <c r="L42" i="48"/>
  <c r="I21" i="48"/>
  <c r="M37" i="48"/>
  <c r="G32" i="48"/>
  <c r="G9" i="48"/>
  <c r="U34" i="48"/>
  <c r="Z14" i="48"/>
  <c r="X27" i="48"/>
  <c r="S7" i="48"/>
  <c r="F42" i="48"/>
  <c r="F36" i="48"/>
  <c r="K43" i="48"/>
  <c r="G20" i="48"/>
  <c r="Q41" i="48"/>
  <c r="O36" i="48"/>
  <c r="G30" i="48"/>
  <c r="T8" i="48"/>
  <c r="M14" i="48"/>
  <c r="M6" i="48"/>
  <c r="F8" i="48"/>
  <c r="L27" i="48"/>
  <c r="I20" i="48"/>
  <c r="J8" i="48"/>
  <c r="O30" i="48"/>
  <c r="Z9" i="48"/>
  <c r="I34" i="48"/>
  <c r="S17" i="48"/>
  <c r="H31" i="48"/>
  <c r="J15" i="48"/>
  <c r="R15" i="48"/>
  <c r="V15" i="48"/>
  <c r="W34" i="48"/>
  <c r="G42" i="48"/>
  <c r="W37" i="48"/>
  <c r="F31" i="48"/>
  <c r="E12" i="48"/>
  <c r="U43" i="48"/>
  <c r="N37" i="48"/>
  <c r="O19" i="48"/>
  <c r="W17" i="48"/>
  <c r="S18" i="48"/>
  <c r="F26" i="48"/>
  <c r="Y11" i="48"/>
  <c r="R11" i="48"/>
  <c r="L18" i="48"/>
  <c r="S22" i="48"/>
  <c r="L11" i="48"/>
  <c r="N6" i="48"/>
  <c r="Z16" i="48"/>
  <c r="F9" i="48"/>
  <c r="F34" i="48"/>
  <c r="E40" i="48"/>
  <c r="Z32" i="48"/>
  <c r="X22" i="48"/>
  <c r="P43" i="48"/>
  <c r="Q21" i="48"/>
  <c r="H40" i="5" l="1"/>
  <c r="G40" i="5"/>
  <c r="F40" i="5"/>
  <c r="E40" i="5"/>
  <c r="E15" i="25" l="1"/>
  <c r="E15" i="21"/>
  <c r="E15" i="16"/>
  <c r="E15" i="11"/>
  <c r="E16" i="7"/>
  <c r="B8" i="29" l="1"/>
  <c r="B8" i="24"/>
  <c r="B8" i="19"/>
  <c r="B8" i="14"/>
  <c r="E25" i="29" l="1"/>
  <c r="E26" i="29" s="1"/>
  <c r="D25" i="29"/>
  <c r="D26" i="29" s="1"/>
  <c r="E25" i="24"/>
  <c r="E26" i="24" s="1"/>
  <c r="D25" i="24"/>
  <c r="D26" i="24" s="1"/>
  <c r="E25" i="19"/>
  <c r="E26" i="19" s="1"/>
  <c r="D25" i="19"/>
  <c r="D26" i="19" s="1"/>
  <c r="E26" i="10"/>
  <c r="E27" i="10" s="1"/>
  <c r="D26" i="10"/>
  <c r="D27" i="10" s="1"/>
  <c r="AU24" i="49"/>
  <c r="AM24" i="49"/>
  <c r="AE24" i="49"/>
  <c r="W24" i="49"/>
  <c r="M24" i="49"/>
  <c r="J23" i="29"/>
  <c r="H23" i="29"/>
  <c r="J22" i="29"/>
  <c r="H22" i="29"/>
  <c r="J21" i="29"/>
  <c r="H21" i="29"/>
  <c r="J20" i="29"/>
  <c r="H20" i="29"/>
  <c r="J18" i="29"/>
  <c r="H18" i="29"/>
  <c r="G18" i="29"/>
  <c r="G20" i="29" s="1"/>
  <c r="G21" i="29" s="1"/>
  <c r="G22" i="29" s="1"/>
  <c r="G23" i="29" s="1"/>
  <c r="I18" i="29" s="1"/>
  <c r="I20" i="29" s="1"/>
  <c r="I21" i="29" s="1"/>
  <c r="I22" i="29" s="1"/>
  <c r="I23" i="29" s="1"/>
  <c r="J23" i="24"/>
  <c r="H23" i="24"/>
  <c r="J22" i="24"/>
  <c r="H22" i="24"/>
  <c r="J21" i="24"/>
  <c r="H21" i="24"/>
  <c r="J20" i="24"/>
  <c r="H20" i="24"/>
  <c r="J18" i="24"/>
  <c r="H18" i="24"/>
  <c r="G18" i="24"/>
  <c r="G20" i="24" s="1"/>
  <c r="G21" i="24" s="1"/>
  <c r="G22" i="24" s="1"/>
  <c r="G23" i="24" s="1"/>
  <c r="I18" i="24" s="1"/>
  <c r="I20" i="24" s="1"/>
  <c r="I21" i="24" s="1"/>
  <c r="I22" i="24" s="1"/>
  <c r="I23" i="24" s="1"/>
  <c r="J23" i="19"/>
  <c r="H23" i="19"/>
  <c r="J22" i="19"/>
  <c r="H22" i="19"/>
  <c r="J21" i="19"/>
  <c r="H21" i="19"/>
  <c r="J20" i="19"/>
  <c r="H20" i="19"/>
  <c r="J18" i="19"/>
  <c r="H18" i="19"/>
  <c r="G18" i="19"/>
  <c r="G20" i="19" s="1"/>
  <c r="G21" i="19" s="1"/>
  <c r="G22" i="19" s="1"/>
  <c r="G23" i="19" s="1"/>
  <c r="I18" i="19" s="1"/>
  <c r="I20" i="19" s="1"/>
  <c r="I21" i="19" s="1"/>
  <c r="I22" i="19" s="1"/>
  <c r="I23" i="19" s="1"/>
  <c r="J24" i="10"/>
  <c r="H24" i="10"/>
  <c r="J23" i="10"/>
  <c r="H23" i="10"/>
  <c r="J22" i="10"/>
  <c r="H22" i="10"/>
  <c r="J21" i="10"/>
  <c r="H21" i="10"/>
  <c r="J19" i="10"/>
  <c r="H19" i="10"/>
  <c r="G19" i="10"/>
  <c r="G21" i="10" s="1"/>
  <c r="G22" i="10" s="1"/>
  <c r="G23" i="10" s="1"/>
  <c r="G24" i="10" s="1"/>
  <c r="I19" i="10" s="1"/>
  <c r="I21" i="10" s="1"/>
  <c r="I22" i="10" s="1"/>
  <c r="I23" i="10" s="1"/>
  <c r="I24" i="10" s="1"/>
  <c r="J18" i="14"/>
  <c r="I20" i="14"/>
  <c r="I21" i="14" s="1"/>
  <c r="I22" i="14" s="1"/>
  <c r="I23" i="14" s="1"/>
  <c r="G23" i="14"/>
  <c r="G22" i="14"/>
  <c r="G21" i="14"/>
  <c r="J23" i="14"/>
  <c r="H23" i="14"/>
  <c r="J22" i="14"/>
  <c r="H22" i="14"/>
  <c r="J21" i="14"/>
  <c r="H21" i="14"/>
  <c r="J20" i="14"/>
  <c r="H20" i="14"/>
  <c r="G20" i="14"/>
  <c r="H18" i="14"/>
  <c r="G18" i="14"/>
  <c r="AV24" i="49" l="1"/>
  <c r="X24" i="49"/>
  <c r="AN24" i="49"/>
  <c r="AF24" i="49"/>
  <c r="N24" i="49"/>
  <c r="AU25" i="49"/>
  <c r="AM25" i="49"/>
  <c r="AE25" i="49"/>
  <c r="W25" i="49"/>
  <c r="M25" i="49"/>
  <c r="I18" i="14"/>
  <c r="AV25" i="49" l="1"/>
  <c r="AU26" i="49"/>
  <c r="AM26" i="49"/>
  <c r="AN25" i="49"/>
  <c r="AF25" i="49"/>
  <c r="AE26" i="49"/>
  <c r="X25" i="49"/>
  <c r="W26" i="49"/>
  <c r="M26" i="49"/>
  <c r="N25" i="49"/>
  <c r="AV26" i="49" l="1"/>
  <c r="AU27" i="49"/>
  <c r="AN26" i="49"/>
  <c r="AM27" i="49"/>
  <c r="AF26" i="49"/>
  <c r="AE27" i="49"/>
  <c r="X26" i="49"/>
  <c r="W27" i="49"/>
  <c r="N26" i="49"/>
  <c r="M27" i="49"/>
  <c r="AV27" i="49" l="1"/>
  <c r="AU28" i="49"/>
  <c r="AN27" i="49"/>
  <c r="AM28" i="49"/>
  <c r="AF27" i="49"/>
  <c r="AE28" i="49"/>
  <c r="X27" i="49"/>
  <c r="W28" i="49"/>
  <c r="N27" i="49"/>
  <c r="M28" i="49"/>
  <c r="AV28" i="49" l="1"/>
  <c r="AU29" i="49"/>
  <c r="AV29" i="49" s="1"/>
  <c r="AN28" i="49"/>
  <c r="AM29" i="49"/>
  <c r="AN29" i="49" s="1"/>
  <c r="AF28" i="49"/>
  <c r="AE29" i="49"/>
  <c r="AF29" i="49" s="1"/>
  <c r="X28" i="49"/>
  <c r="W29" i="49"/>
  <c r="X29" i="49" s="1"/>
  <c r="N28" i="49"/>
  <c r="M29" i="49"/>
  <c r="N29" i="49" s="1"/>
  <c r="M28" i="28" l="1"/>
  <c r="K28" i="28"/>
  <c r="M27" i="28"/>
  <c r="K27" i="28"/>
  <c r="M26" i="28"/>
  <c r="K26" i="28"/>
  <c r="M25" i="28"/>
  <c r="K25" i="28"/>
  <c r="M23" i="28"/>
  <c r="K23" i="28"/>
  <c r="O22" i="28"/>
  <c r="M22" i="28"/>
  <c r="K22" i="28"/>
  <c r="M21" i="28"/>
  <c r="K21" i="28"/>
  <c r="M20" i="28"/>
  <c r="K20" i="28"/>
  <c r="J20" i="28"/>
  <c r="J21" i="28" s="1"/>
  <c r="J22" i="28" s="1"/>
  <c r="J23" i="28" s="1"/>
  <c r="J25" i="28" s="1"/>
  <c r="J26" i="28" s="1"/>
  <c r="J27" i="28" s="1"/>
  <c r="J28" i="28" s="1"/>
  <c r="L20" i="28" s="1"/>
  <c r="L21" i="28" s="1"/>
  <c r="L22" i="28" s="1"/>
  <c r="L23" i="28" s="1"/>
  <c r="L25" i="28" s="1"/>
  <c r="L26" i="28" s="1"/>
  <c r="L27" i="28" s="1"/>
  <c r="L28" i="28" s="1"/>
  <c r="N22" i="28" s="1"/>
  <c r="M28" i="22"/>
  <c r="K28" i="22"/>
  <c r="M27" i="22"/>
  <c r="K27" i="22"/>
  <c r="M26" i="22"/>
  <c r="K26" i="22"/>
  <c r="M25" i="22"/>
  <c r="K25" i="22"/>
  <c r="M23" i="22"/>
  <c r="K23" i="22"/>
  <c r="O22" i="22"/>
  <c r="M22" i="22"/>
  <c r="K22" i="22"/>
  <c r="M21" i="22"/>
  <c r="K21" i="22"/>
  <c r="M20" i="22"/>
  <c r="K20" i="22"/>
  <c r="J20" i="22"/>
  <c r="J21" i="22" s="1"/>
  <c r="J22" i="22" s="1"/>
  <c r="J23" i="22" s="1"/>
  <c r="J25" i="22" s="1"/>
  <c r="J26" i="22" s="1"/>
  <c r="J27" i="22" s="1"/>
  <c r="J28" i="22" s="1"/>
  <c r="L20" i="22" s="1"/>
  <c r="L21" i="22" s="1"/>
  <c r="L22" i="22" s="1"/>
  <c r="L23" i="22" s="1"/>
  <c r="L25" i="22" s="1"/>
  <c r="L26" i="22" s="1"/>
  <c r="L27" i="22" s="1"/>
  <c r="L28" i="22" s="1"/>
  <c r="N22" i="22" s="1"/>
  <c r="M28" i="17"/>
  <c r="K28" i="17"/>
  <c r="M27" i="17"/>
  <c r="K27" i="17"/>
  <c r="M26" i="17"/>
  <c r="K26" i="17"/>
  <c r="M25" i="17"/>
  <c r="K25" i="17"/>
  <c r="M23" i="17"/>
  <c r="K23" i="17"/>
  <c r="O22" i="17"/>
  <c r="M22" i="17"/>
  <c r="K22" i="17"/>
  <c r="M21" i="17"/>
  <c r="K21" i="17"/>
  <c r="M20" i="17"/>
  <c r="K20" i="17"/>
  <c r="J20" i="17"/>
  <c r="J21" i="17" s="1"/>
  <c r="J22" i="17" s="1"/>
  <c r="J23" i="17" s="1"/>
  <c r="J25" i="17" s="1"/>
  <c r="J26" i="17" s="1"/>
  <c r="J27" i="17" s="1"/>
  <c r="J28" i="17" s="1"/>
  <c r="L20" i="17" s="1"/>
  <c r="L21" i="17" s="1"/>
  <c r="L22" i="17" s="1"/>
  <c r="L23" i="17" s="1"/>
  <c r="L25" i="17" s="1"/>
  <c r="L26" i="17" s="1"/>
  <c r="L27" i="17" s="1"/>
  <c r="L28" i="17" s="1"/>
  <c r="N22" i="17" s="1"/>
  <c r="M28" i="13"/>
  <c r="M27" i="13"/>
  <c r="M26" i="13"/>
  <c r="M25" i="13"/>
  <c r="M23" i="13"/>
  <c r="O22" i="13"/>
  <c r="M22" i="13"/>
  <c r="M21" i="13"/>
  <c r="M20" i="13"/>
  <c r="K40" i="27"/>
  <c r="I40" i="27"/>
  <c r="I39" i="27"/>
  <c r="K38" i="27"/>
  <c r="I38" i="27"/>
  <c r="K37" i="27"/>
  <c r="I37" i="27"/>
  <c r="I36" i="27"/>
  <c r="I35" i="27"/>
  <c r="K24" i="27"/>
  <c r="I24" i="27"/>
  <c r="I23" i="27"/>
  <c r="K22" i="27"/>
  <c r="I22" i="27"/>
  <c r="I20" i="27"/>
  <c r="H20" i="27"/>
  <c r="H22" i="27" s="1"/>
  <c r="H23" i="27" s="1"/>
  <c r="H24" i="27" s="1"/>
  <c r="H34" i="27" s="1"/>
  <c r="H35" i="27" s="1"/>
  <c r="H36" i="27" s="1"/>
  <c r="H37" i="27" s="1"/>
  <c r="H38" i="27" s="1"/>
  <c r="H39" i="27" s="1"/>
  <c r="H40" i="27" s="1"/>
  <c r="J22" i="27" s="1"/>
  <c r="J24" i="27" s="1"/>
  <c r="J37" i="27" s="1"/>
  <c r="J38" i="27" s="1"/>
  <c r="J40" i="27" s="1"/>
  <c r="K40" i="23"/>
  <c r="I40" i="23"/>
  <c r="I39" i="23"/>
  <c r="K38" i="23"/>
  <c r="I38" i="23"/>
  <c r="K37" i="23"/>
  <c r="I37" i="23"/>
  <c r="I36" i="23"/>
  <c r="I35" i="23"/>
  <c r="K24" i="23"/>
  <c r="I24" i="23"/>
  <c r="I23" i="23"/>
  <c r="K22" i="23"/>
  <c r="I22" i="23"/>
  <c r="I20" i="23"/>
  <c r="H20" i="23"/>
  <c r="H22" i="23" s="1"/>
  <c r="H23" i="23" s="1"/>
  <c r="H24" i="23" s="1"/>
  <c r="H34" i="23" s="1"/>
  <c r="H35" i="23" s="1"/>
  <c r="H36" i="23" s="1"/>
  <c r="H37" i="23" s="1"/>
  <c r="H38" i="23" s="1"/>
  <c r="H39" i="23" s="1"/>
  <c r="H40" i="23" s="1"/>
  <c r="J22" i="23" s="1"/>
  <c r="J24" i="23" s="1"/>
  <c r="J37" i="23" s="1"/>
  <c r="J38" i="23" s="1"/>
  <c r="J40" i="23" s="1"/>
  <c r="K40" i="18"/>
  <c r="I40" i="18"/>
  <c r="I39" i="18"/>
  <c r="K38" i="18"/>
  <c r="I38" i="18"/>
  <c r="K37" i="18"/>
  <c r="I37" i="18"/>
  <c r="I36" i="18"/>
  <c r="I35" i="18"/>
  <c r="K24" i="18"/>
  <c r="I24" i="18"/>
  <c r="I23" i="18"/>
  <c r="K22" i="18"/>
  <c r="I22" i="18"/>
  <c r="I20" i="18"/>
  <c r="H20" i="18"/>
  <c r="H22" i="18" s="1"/>
  <c r="H23" i="18" s="1"/>
  <c r="H24" i="18" s="1"/>
  <c r="H34" i="18" s="1"/>
  <c r="H35" i="18" s="1"/>
  <c r="H36" i="18" s="1"/>
  <c r="H37" i="18" s="1"/>
  <c r="H38" i="18" s="1"/>
  <c r="H39" i="18" s="1"/>
  <c r="H40" i="18" s="1"/>
  <c r="J22" i="18" s="1"/>
  <c r="J24" i="18" s="1"/>
  <c r="J37" i="18" s="1"/>
  <c r="J38" i="18" s="1"/>
  <c r="J40" i="18" s="1"/>
  <c r="K38" i="12"/>
  <c r="K24" i="12"/>
  <c r="K22" i="12"/>
  <c r="K40" i="12"/>
  <c r="K70" i="25"/>
  <c r="K69" i="25"/>
  <c r="K68" i="25"/>
  <c r="K67" i="25"/>
  <c r="K66" i="25"/>
  <c r="K65" i="25"/>
  <c r="K64" i="25"/>
  <c r="K63" i="25"/>
  <c r="K62" i="25"/>
  <c r="M61" i="25"/>
  <c r="K61" i="25"/>
  <c r="K60" i="25"/>
  <c r="K59" i="25"/>
  <c r="K58" i="25"/>
  <c r="M57" i="25"/>
  <c r="K57" i="25"/>
  <c r="K56" i="25"/>
  <c r="K55" i="25"/>
  <c r="K54" i="25"/>
  <c r="M53" i="25"/>
  <c r="K53" i="25"/>
  <c r="K50" i="25"/>
  <c r="K49" i="25"/>
  <c r="K48" i="25"/>
  <c r="K47" i="25"/>
  <c r="K46" i="25"/>
  <c r="K45" i="25"/>
  <c r="M44" i="25"/>
  <c r="K44" i="25"/>
  <c r="K43" i="25"/>
  <c r="K42" i="25"/>
  <c r="K41" i="25"/>
  <c r="K40" i="25"/>
  <c r="M39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M27" i="25"/>
  <c r="K27" i="25"/>
  <c r="K26" i="25"/>
  <c r="K25" i="25"/>
  <c r="K24" i="25"/>
  <c r="M23" i="25"/>
  <c r="K23" i="25"/>
  <c r="K22" i="25"/>
  <c r="K21" i="25"/>
  <c r="K20" i="25"/>
  <c r="J20" i="25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L23" i="25" s="1"/>
  <c r="L27" i="25" s="1"/>
  <c r="L39" i="25" s="1"/>
  <c r="L44" i="25" s="1"/>
  <c r="L51" i="25" s="1"/>
  <c r="L53" i="25" s="1"/>
  <c r="L57" i="25" s="1"/>
  <c r="L61" i="25" s="1"/>
  <c r="L71" i="25" s="1"/>
  <c r="L72" i="25" s="1"/>
  <c r="N23" i="25" s="1"/>
  <c r="N27" i="25" s="1"/>
  <c r="N39" i="25" s="1"/>
  <c r="N44" i="25" s="1"/>
  <c r="N51" i="25" s="1"/>
  <c r="N53" i="25" s="1"/>
  <c r="N57" i="25" s="1"/>
  <c r="N61" i="25" s="1"/>
  <c r="N71" i="25" s="1"/>
  <c r="N72" i="25" s="1"/>
  <c r="P23" i="25" s="1"/>
  <c r="P27" i="25" s="1"/>
  <c r="P39" i="25" s="1"/>
  <c r="P44" i="25" s="1"/>
  <c r="P51" i="25" s="1"/>
  <c r="P53" i="25" s="1"/>
  <c r="P57" i="25" s="1"/>
  <c r="P61" i="25" s="1"/>
  <c r="P71" i="25" s="1"/>
  <c r="P72" i="25" s="1"/>
  <c r="K19" i="25"/>
  <c r="J19" i="25"/>
  <c r="K70" i="21"/>
  <c r="K69" i="21"/>
  <c r="K68" i="21"/>
  <c r="K67" i="21"/>
  <c r="K66" i="21"/>
  <c r="K65" i="21"/>
  <c r="K64" i="21"/>
  <c r="K63" i="21"/>
  <c r="K62" i="21"/>
  <c r="M61" i="21"/>
  <c r="K61" i="21"/>
  <c r="K60" i="21"/>
  <c r="K59" i="21"/>
  <c r="K58" i="21"/>
  <c r="M57" i="21"/>
  <c r="K57" i="21"/>
  <c r="K56" i="21"/>
  <c r="K55" i="21"/>
  <c r="K54" i="21"/>
  <c r="M53" i="21"/>
  <c r="K53" i="21"/>
  <c r="K50" i="21"/>
  <c r="K49" i="21"/>
  <c r="K48" i="21"/>
  <c r="K47" i="21"/>
  <c r="K46" i="21"/>
  <c r="K45" i="21"/>
  <c r="M44" i="21"/>
  <c r="K44" i="21"/>
  <c r="K43" i="21"/>
  <c r="K42" i="21"/>
  <c r="K41" i="21"/>
  <c r="K40" i="21"/>
  <c r="M39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M27" i="21"/>
  <c r="K27" i="21"/>
  <c r="K26" i="21"/>
  <c r="K25" i="21"/>
  <c r="K24" i="21"/>
  <c r="M23" i="21"/>
  <c r="K23" i="21"/>
  <c r="K22" i="21"/>
  <c r="K21" i="21"/>
  <c r="K20" i="21"/>
  <c r="J20" i="2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L23" i="21" s="1"/>
  <c r="L27" i="21" s="1"/>
  <c r="L39" i="21" s="1"/>
  <c r="L44" i="21" s="1"/>
  <c r="L51" i="21" s="1"/>
  <c r="L53" i="21" s="1"/>
  <c r="L57" i="21" s="1"/>
  <c r="L61" i="21" s="1"/>
  <c r="L71" i="21" s="1"/>
  <c r="L72" i="21" s="1"/>
  <c r="N23" i="21" s="1"/>
  <c r="N27" i="21" s="1"/>
  <c r="N39" i="21" s="1"/>
  <c r="N44" i="21" s="1"/>
  <c r="N51" i="21" s="1"/>
  <c r="N53" i="21" s="1"/>
  <c r="N57" i="21" s="1"/>
  <c r="N61" i="21" s="1"/>
  <c r="N71" i="21" s="1"/>
  <c r="N72" i="21" s="1"/>
  <c r="P23" i="21" s="1"/>
  <c r="P27" i="21" s="1"/>
  <c r="P39" i="21" s="1"/>
  <c r="P44" i="21" s="1"/>
  <c r="P51" i="21" s="1"/>
  <c r="P53" i="21" s="1"/>
  <c r="P57" i="21" s="1"/>
  <c r="P61" i="21" s="1"/>
  <c r="P71" i="21" s="1"/>
  <c r="P72" i="21" s="1"/>
  <c r="K19" i="21"/>
  <c r="J19" i="21"/>
  <c r="K70" i="16"/>
  <c r="K69" i="16"/>
  <c r="K68" i="16"/>
  <c r="K67" i="16"/>
  <c r="K66" i="16"/>
  <c r="K65" i="16"/>
  <c r="K64" i="16"/>
  <c r="K63" i="16"/>
  <c r="K62" i="16"/>
  <c r="M61" i="16"/>
  <c r="K61" i="16"/>
  <c r="K60" i="16"/>
  <c r="K59" i="16"/>
  <c r="K58" i="16"/>
  <c r="M57" i="16"/>
  <c r="K57" i="16"/>
  <c r="K56" i="16"/>
  <c r="K55" i="16"/>
  <c r="K54" i="16"/>
  <c r="M53" i="16"/>
  <c r="K53" i="16"/>
  <c r="K50" i="16"/>
  <c r="K49" i="16"/>
  <c r="K48" i="16"/>
  <c r="K47" i="16"/>
  <c r="K46" i="16"/>
  <c r="K45" i="16"/>
  <c r="M44" i="16"/>
  <c r="K44" i="16"/>
  <c r="K43" i="16"/>
  <c r="K42" i="16"/>
  <c r="K41" i="16"/>
  <c r="K40" i="16"/>
  <c r="M39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M27" i="16"/>
  <c r="K27" i="16"/>
  <c r="K26" i="16"/>
  <c r="K25" i="16"/>
  <c r="K24" i="16"/>
  <c r="M23" i="16"/>
  <c r="K23" i="16"/>
  <c r="K22" i="16"/>
  <c r="K21" i="16"/>
  <c r="K20" i="16"/>
  <c r="J20" i="16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L23" i="16" s="1"/>
  <c r="L27" i="16" s="1"/>
  <c r="L39" i="16" s="1"/>
  <c r="L44" i="16" s="1"/>
  <c r="L51" i="16" s="1"/>
  <c r="L53" i="16" s="1"/>
  <c r="L57" i="16" s="1"/>
  <c r="L61" i="16" s="1"/>
  <c r="L71" i="16" s="1"/>
  <c r="L72" i="16" s="1"/>
  <c r="N23" i="16" s="1"/>
  <c r="N27" i="16" s="1"/>
  <c r="N39" i="16" s="1"/>
  <c r="N44" i="16" s="1"/>
  <c r="N51" i="16" s="1"/>
  <c r="N53" i="16" s="1"/>
  <c r="N57" i="16" s="1"/>
  <c r="N61" i="16" s="1"/>
  <c r="N71" i="16" s="1"/>
  <c r="N72" i="16" s="1"/>
  <c r="P23" i="16" s="1"/>
  <c r="P27" i="16" s="1"/>
  <c r="P39" i="16" s="1"/>
  <c r="P44" i="16" s="1"/>
  <c r="P51" i="16" s="1"/>
  <c r="P53" i="16" s="1"/>
  <c r="P57" i="16" s="1"/>
  <c r="P61" i="16" s="1"/>
  <c r="P71" i="16" s="1"/>
  <c r="P72" i="16" s="1"/>
  <c r="K19" i="16"/>
  <c r="J19" i="16"/>
  <c r="K70" i="11"/>
  <c r="K69" i="11"/>
  <c r="K68" i="11"/>
  <c r="K67" i="11"/>
  <c r="K66" i="11"/>
  <c r="K65" i="11"/>
  <c r="K64" i="11"/>
  <c r="K63" i="11"/>
  <c r="K62" i="11"/>
  <c r="M61" i="11"/>
  <c r="K61" i="11"/>
  <c r="K60" i="11"/>
  <c r="K59" i="11"/>
  <c r="K58" i="11"/>
  <c r="M57" i="11"/>
  <c r="K57" i="11"/>
  <c r="K56" i="11"/>
  <c r="K55" i="11"/>
  <c r="K54" i="11"/>
  <c r="M53" i="11"/>
  <c r="K53" i="11"/>
  <c r="K50" i="11"/>
  <c r="K49" i="11"/>
  <c r="K48" i="11"/>
  <c r="K47" i="11"/>
  <c r="K46" i="11"/>
  <c r="K45" i="11"/>
  <c r="M44" i="11"/>
  <c r="K44" i="11"/>
  <c r="K43" i="11"/>
  <c r="K42" i="11"/>
  <c r="K41" i="11"/>
  <c r="K40" i="11"/>
  <c r="M39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M27" i="11"/>
  <c r="K27" i="11"/>
  <c r="K26" i="11"/>
  <c r="K25" i="11"/>
  <c r="K24" i="11"/>
  <c r="M23" i="11"/>
  <c r="K23" i="11"/>
  <c r="K22" i="11"/>
  <c r="K21" i="11"/>
  <c r="K20" i="11"/>
  <c r="K19" i="11"/>
  <c r="M43" i="9"/>
  <c r="M42" i="9"/>
  <c r="M41" i="9"/>
  <c r="M40" i="9"/>
  <c r="M38" i="9"/>
  <c r="O36" i="9"/>
  <c r="M36" i="9"/>
  <c r="M35" i="9"/>
  <c r="M31" i="9"/>
  <c r="M30" i="9"/>
  <c r="M29" i="9"/>
  <c r="M28" i="9"/>
  <c r="M27" i="9"/>
  <c r="M26" i="9"/>
  <c r="M25" i="9"/>
  <c r="M24" i="9"/>
  <c r="M23" i="9"/>
  <c r="M22" i="9"/>
  <c r="M21" i="9"/>
  <c r="K40" i="8"/>
  <c r="K38" i="8"/>
  <c r="K24" i="8"/>
  <c r="K22" i="8"/>
  <c r="K71" i="7"/>
  <c r="K70" i="7"/>
  <c r="K69" i="7"/>
  <c r="K68" i="7"/>
  <c r="K67" i="7"/>
  <c r="K66" i="7"/>
  <c r="K65" i="7"/>
  <c r="K64" i="7"/>
  <c r="K63" i="7"/>
  <c r="M62" i="7"/>
  <c r="K62" i="7"/>
  <c r="K61" i="7"/>
  <c r="K60" i="7"/>
  <c r="K59" i="7"/>
  <c r="M58" i="7"/>
  <c r="K58" i="7"/>
  <c r="K57" i="7"/>
  <c r="K56" i="7"/>
  <c r="K55" i="7"/>
  <c r="M54" i="7"/>
  <c r="K54" i="7"/>
  <c r="K51" i="7"/>
  <c r="K50" i="7"/>
  <c r="K49" i="7"/>
  <c r="K48" i="7"/>
  <c r="K47" i="7"/>
  <c r="K46" i="7"/>
  <c r="M45" i="7"/>
  <c r="K45" i="7"/>
  <c r="K44" i="7"/>
  <c r="K43" i="7"/>
  <c r="K42" i="7"/>
  <c r="K41" i="7"/>
  <c r="M40" i="7"/>
  <c r="K40" i="7"/>
  <c r="K39" i="7"/>
  <c r="K38" i="7"/>
  <c r="K37" i="7"/>
  <c r="K36" i="7"/>
  <c r="K35" i="7"/>
  <c r="K34" i="7"/>
  <c r="K33" i="7"/>
  <c r="K32" i="7"/>
  <c r="K31" i="7"/>
  <c r="K30" i="7"/>
  <c r="K29" i="7"/>
  <c r="M28" i="7"/>
  <c r="K28" i="7"/>
  <c r="K27" i="7"/>
  <c r="K26" i="7"/>
  <c r="K25" i="7"/>
  <c r="M24" i="7"/>
  <c r="K24" i="7"/>
  <c r="K23" i="7"/>
  <c r="K22" i="7"/>
  <c r="K21" i="7"/>
  <c r="K20" i="7"/>
  <c r="S104" i="6"/>
  <c r="Q104" i="6"/>
  <c r="O104" i="6"/>
  <c r="M121" i="6"/>
  <c r="M120" i="6"/>
  <c r="M119" i="6"/>
  <c r="M117" i="6"/>
  <c r="M116" i="6"/>
  <c r="M115" i="6"/>
  <c r="O123" i="6"/>
  <c r="S105" i="6"/>
  <c r="Q105" i="6"/>
  <c r="O105" i="6"/>
  <c r="S100" i="6"/>
  <c r="Q100" i="6"/>
  <c r="O100" i="6"/>
  <c r="S84" i="6"/>
  <c r="Q84" i="6"/>
  <c r="O84" i="6"/>
  <c r="S80" i="6"/>
  <c r="Q80" i="6"/>
  <c r="O80" i="6"/>
  <c r="S76" i="6"/>
  <c r="Q76" i="6"/>
  <c r="O76" i="6"/>
  <c r="S75" i="6"/>
  <c r="Q75" i="6"/>
  <c r="O75" i="6"/>
  <c r="S71" i="6"/>
  <c r="Q71" i="6"/>
  <c r="O71" i="6"/>
  <c r="S67" i="6"/>
  <c r="Q67" i="6"/>
  <c r="O67" i="6"/>
  <c r="S66" i="6"/>
  <c r="Q66" i="6"/>
  <c r="O66" i="6"/>
  <c r="S64" i="6"/>
  <c r="Q64" i="6"/>
  <c r="O64" i="6"/>
  <c r="S52" i="6"/>
  <c r="Q52" i="6"/>
  <c r="O52" i="6"/>
  <c r="S49" i="6"/>
  <c r="Q49" i="6"/>
  <c r="O49" i="6"/>
  <c r="S48" i="6"/>
  <c r="Q48" i="6"/>
  <c r="O48" i="6"/>
  <c r="S44" i="6"/>
  <c r="Q44" i="6"/>
  <c r="O44" i="6"/>
  <c r="S34" i="6"/>
  <c r="Q34" i="6"/>
  <c r="O34" i="6"/>
  <c r="S31" i="6"/>
  <c r="Q31" i="6"/>
  <c r="O31" i="6"/>
  <c r="S28" i="6"/>
  <c r="Q28" i="6"/>
  <c r="O28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A23" i="49"/>
  <c r="A20" i="49"/>
  <c r="A24" i="49" l="1"/>
  <c r="B8" i="49"/>
  <c r="A1" i="49"/>
  <c r="AU20" i="49"/>
  <c r="AU21" i="49" s="1"/>
  <c r="AV21" i="49" s="1"/>
  <c r="AS20" i="49"/>
  <c r="AQ20" i="49"/>
  <c r="AQ21" i="49" s="1"/>
  <c r="AR21" i="49" s="1"/>
  <c r="AO20" i="49"/>
  <c r="AM20" i="49"/>
  <c r="AM21" i="49" s="1"/>
  <c r="AN21" i="49" s="1"/>
  <c r="AK20" i="49"/>
  <c r="AI20" i="49"/>
  <c r="AI21" i="49" s="1"/>
  <c r="AJ21" i="49" s="1"/>
  <c r="AG20" i="49"/>
  <c r="AE20" i="49"/>
  <c r="AE21" i="49" s="1"/>
  <c r="AF21" i="49" s="1"/>
  <c r="AC20" i="49"/>
  <c r="AA20" i="49"/>
  <c r="AA21" i="49" s="1"/>
  <c r="AB21" i="49" s="1"/>
  <c r="Y20" i="49"/>
  <c r="W20" i="49"/>
  <c r="W21" i="49" s="1"/>
  <c r="U20" i="49"/>
  <c r="S20" i="49"/>
  <c r="S21" i="49" s="1"/>
  <c r="Q20" i="49"/>
  <c r="O20" i="49"/>
  <c r="O21" i="49" s="1"/>
  <c r="M20" i="49"/>
  <c r="M21" i="49" s="1"/>
  <c r="N21" i="49" s="1"/>
  <c r="K20" i="49"/>
  <c r="K21" i="49" s="1"/>
  <c r="I20" i="49"/>
  <c r="I21" i="49" s="1"/>
  <c r="G20" i="49"/>
  <c r="G21" i="49" s="1"/>
  <c r="H21" i="49" s="1"/>
  <c r="E20" i="49"/>
  <c r="E21" i="49" s="1"/>
  <c r="C20" i="49"/>
  <c r="C21" i="49" s="1"/>
  <c r="D41" i="27"/>
  <c r="D25" i="27"/>
  <c r="F71" i="25"/>
  <c r="Q71" i="25" s="1"/>
  <c r="E71" i="25"/>
  <c r="O71" i="25" s="1"/>
  <c r="D71" i="25"/>
  <c r="F51" i="25"/>
  <c r="Q51" i="25" s="1"/>
  <c r="E51" i="25"/>
  <c r="O51" i="25" s="1"/>
  <c r="D51" i="25"/>
  <c r="H29" i="22"/>
  <c r="G29" i="22"/>
  <c r="F29" i="22"/>
  <c r="E29" i="22"/>
  <c r="D29" i="22"/>
  <c r="D41" i="23"/>
  <c r="D25" i="23"/>
  <c r="F71" i="21"/>
  <c r="E71" i="21"/>
  <c r="O71" i="21" s="1"/>
  <c r="D71" i="21"/>
  <c r="F51" i="21"/>
  <c r="E51" i="21"/>
  <c r="O51" i="21" s="1"/>
  <c r="D51" i="21"/>
  <c r="D41" i="18"/>
  <c r="D25" i="18"/>
  <c r="F71" i="16"/>
  <c r="E71" i="16"/>
  <c r="O71" i="16" s="1"/>
  <c r="D71" i="16"/>
  <c r="F51" i="16"/>
  <c r="Q51" i="16" s="1"/>
  <c r="E51" i="16"/>
  <c r="O51" i="16" s="1"/>
  <c r="D51" i="16"/>
  <c r="K28" i="13"/>
  <c r="K27" i="13"/>
  <c r="K26" i="13"/>
  <c r="K25" i="13"/>
  <c r="K23" i="13"/>
  <c r="K22" i="13"/>
  <c r="K21" i="13"/>
  <c r="K20" i="13"/>
  <c r="J20" i="13"/>
  <c r="J21" i="13" s="1"/>
  <c r="J22" i="13" s="1"/>
  <c r="J23" i="13" s="1"/>
  <c r="J25" i="13" s="1"/>
  <c r="J26" i="13" s="1"/>
  <c r="J27" i="13" s="1"/>
  <c r="J28" i="13" s="1"/>
  <c r="L20" i="13" s="1"/>
  <c r="L21" i="13" s="1"/>
  <c r="L22" i="13" s="1"/>
  <c r="L23" i="13" s="1"/>
  <c r="L25" i="13" s="1"/>
  <c r="L26" i="13" s="1"/>
  <c r="L27" i="13" s="1"/>
  <c r="L28" i="13" s="1"/>
  <c r="N22" i="13" s="1"/>
  <c r="I40" i="12"/>
  <c r="I39" i="12"/>
  <c r="I38" i="12"/>
  <c r="K37" i="12"/>
  <c r="I37" i="12"/>
  <c r="I36" i="12"/>
  <c r="I35" i="12"/>
  <c r="I24" i="12"/>
  <c r="I23" i="12"/>
  <c r="I22" i="12"/>
  <c r="I20" i="12"/>
  <c r="H20" i="12"/>
  <c r="H22" i="12" s="1"/>
  <c r="H23" i="12" s="1"/>
  <c r="H24" i="12" s="1"/>
  <c r="H34" i="12" s="1"/>
  <c r="H35" i="12" s="1"/>
  <c r="H36" i="12" s="1"/>
  <c r="H37" i="12" s="1"/>
  <c r="H38" i="12" s="1"/>
  <c r="H39" i="12" s="1"/>
  <c r="H40" i="12" s="1"/>
  <c r="J22" i="12" s="1"/>
  <c r="J24" i="12" s="1"/>
  <c r="J37" i="12" s="1"/>
  <c r="J38" i="12" s="1"/>
  <c r="J40" i="12" s="1"/>
  <c r="D41" i="12"/>
  <c r="D25" i="12"/>
  <c r="F71" i="11"/>
  <c r="Q71" i="11" s="1"/>
  <c r="E71" i="11"/>
  <c r="O71" i="11" s="1"/>
  <c r="D71" i="11"/>
  <c r="F51" i="11"/>
  <c r="Q51" i="11" s="1"/>
  <c r="E51" i="11"/>
  <c r="O51" i="11" s="1"/>
  <c r="D51" i="11"/>
  <c r="J20" i="1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L23" i="11" s="1"/>
  <c r="L27" i="11" s="1"/>
  <c r="L39" i="11" s="1"/>
  <c r="L44" i="11" s="1"/>
  <c r="L51" i="11" s="1"/>
  <c r="L53" i="11" s="1"/>
  <c r="L57" i="11" s="1"/>
  <c r="L61" i="11" s="1"/>
  <c r="L71" i="11" s="1"/>
  <c r="L72" i="11" s="1"/>
  <c r="N23" i="11" s="1"/>
  <c r="N27" i="11" s="1"/>
  <c r="N39" i="11" s="1"/>
  <c r="N44" i="11" s="1"/>
  <c r="N51" i="11" s="1"/>
  <c r="N53" i="11" s="1"/>
  <c r="N57" i="11" s="1"/>
  <c r="N61" i="11" s="1"/>
  <c r="N71" i="11" s="1"/>
  <c r="N72" i="11" s="1"/>
  <c r="P23" i="11" s="1"/>
  <c r="P27" i="11" s="1"/>
  <c r="P39" i="11" s="1"/>
  <c r="P44" i="11" s="1"/>
  <c r="P51" i="11" s="1"/>
  <c r="P53" i="11" s="1"/>
  <c r="P57" i="11" s="1"/>
  <c r="P61" i="11" s="1"/>
  <c r="P71" i="11" s="1"/>
  <c r="P72" i="11" s="1"/>
  <c r="J19" i="11"/>
  <c r="K43" i="9"/>
  <c r="K42" i="9"/>
  <c r="K41" i="9"/>
  <c r="K40" i="9"/>
  <c r="K38" i="9"/>
  <c r="K36" i="9"/>
  <c r="K35" i="9"/>
  <c r="K33" i="9"/>
  <c r="K31" i="9"/>
  <c r="K30" i="9"/>
  <c r="K29" i="9"/>
  <c r="K27" i="9"/>
  <c r="K26" i="9"/>
  <c r="K25" i="9"/>
  <c r="K24" i="9"/>
  <c r="K23" i="9"/>
  <c r="K22" i="9"/>
  <c r="K21" i="9"/>
  <c r="J21" i="9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3" i="9" s="1"/>
  <c r="J35" i="9" s="1"/>
  <c r="J36" i="9" s="1"/>
  <c r="J38" i="9" s="1"/>
  <c r="J40" i="9" s="1"/>
  <c r="J41" i="9" s="1"/>
  <c r="J42" i="9" s="1"/>
  <c r="J43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5" i="9" s="1"/>
  <c r="L36" i="9" s="1"/>
  <c r="L38" i="9" s="1"/>
  <c r="L40" i="9" s="1"/>
  <c r="L41" i="9" s="1"/>
  <c r="L42" i="9" s="1"/>
  <c r="L43" i="9" s="1"/>
  <c r="N36" i="9" s="1"/>
  <c r="I40" i="8"/>
  <c r="I39" i="8"/>
  <c r="I38" i="8"/>
  <c r="K37" i="8"/>
  <c r="I37" i="8"/>
  <c r="I36" i="8"/>
  <c r="I35" i="8"/>
  <c r="I24" i="8"/>
  <c r="I23" i="8"/>
  <c r="I22" i="8"/>
  <c r="I20" i="8"/>
  <c r="J20" i="49" s="1"/>
  <c r="H20" i="8"/>
  <c r="H22" i="8" s="1"/>
  <c r="H23" i="8" s="1"/>
  <c r="H24" i="8" s="1"/>
  <c r="H34" i="8" s="1"/>
  <c r="H35" i="8" s="1"/>
  <c r="H36" i="8" s="1"/>
  <c r="H37" i="8" s="1"/>
  <c r="H38" i="8" s="1"/>
  <c r="H39" i="8" s="1"/>
  <c r="H40" i="8" s="1"/>
  <c r="J22" i="8" s="1"/>
  <c r="J24" i="8" s="1"/>
  <c r="J37" i="8" s="1"/>
  <c r="J38" i="8" s="1"/>
  <c r="J40" i="8" s="1"/>
  <c r="D41" i="8"/>
  <c r="D25" i="8"/>
  <c r="E72" i="7"/>
  <c r="O72" i="7" s="1"/>
  <c r="J21" i="7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L24" i="7" s="1"/>
  <c r="L28" i="7" s="1"/>
  <c r="L40" i="7" s="1"/>
  <c r="L45" i="7" s="1"/>
  <c r="L52" i="7" s="1"/>
  <c r="L54" i="7" s="1"/>
  <c r="L58" i="7" s="1"/>
  <c r="L62" i="7" s="1"/>
  <c r="L72" i="7" s="1"/>
  <c r="L73" i="7" s="1"/>
  <c r="N24" i="7" s="1"/>
  <c r="N28" i="7" s="1"/>
  <c r="N40" i="7" s="1"/>
  <c r="N45" i="7" s="1"/>
  <c r="N52" i="7" s="1"/>
  <c r="N54" i="7" s="1"/>
  <c r="N58" i="7" s="1"/>
  <c r="N62" i="7" s="1"/>
  <c r="N72" i="7" s="1"/>
  <c r="N73" i="7" s="1"/>
  <c r="P24" i="7" s="1"/>
  <c r="P28" i="7" s="1"/>
  <c r="P40" i="7" s="1"/>
  <c r="P45" i="7" s="1"/>
  <c r="P52" i="7" s="1"/>
  <c r="P54" i="7" s="1"/>
  <c r="P58" i="7" s="1"/>
  <c r="P62" i="7" s="1"/>
  <c r="P72" i="7" s="1"/>
  <c r="P73" i="7" s="1"/>
  <c r="J20" i="7"/>
  <c r="F182" i="6"/>
  <c r="E182" i="6"/>
  <c r="D182" i="6"/>
  <c r="F181" i="6"/>
  <c r="E181" i="6"/>
  <c r="D181" i="6"/>
  <c r="F180" i="6"/>
  <c r="E180" i="6"/>
  <c r="D180" i="6"/>
  <c r="F179" i="6"/>
  <c r="E179" i="6"/>
  <c r="D179" i="6"/>
  <c r="F178" i="6"/>
  <c r="E178" i="6"/>
  <c r="D178" i="6"/>
  <c r="D177" i="6"/>
  <c r="F176" i="6"/>
  <c r="E176" i="6"/>
  <c r="D176" i="6"/>
  <c r="F175" i="6"/>
  <c r="E175" i="6"/>
  <c r="D175" i="6"/>
  <c r="F174" i="6"/>
  <c r="E174" i="6"/>
  <c r="D174" i="6"/>
  <c r="F172" i="6"/>
  <c r="E172" i="6"/>
  <c r="D172" i="6"/>
  <c r="F171" i="6"/>
  <c r="E171" i="6"/>
  <c r="D171" i="6"/>
  <c r="F170" i="6"/>
  <c r="E170" i="6"/>
  <c r="D170" i="6"/>
  <c r="F168" i="6"/>
  <c r="E168" i="6"/>
  <c r="D168" i="6"/>
  <c r="F167" i="6"/>
  <c r="E167" i="6"/>
  <c r="D167" i="6"/>
  <c r="F166" i="6"/>
  <c r="E166" i="6"/>
  <c r="D166" i="6"/>
  <c r="F165" i="6"/>
  <c r="E165" i="6"/>
  <c r="D165" i="6"/>
  <c r="F162" i="6"/>
  <c r="E162" i="6"/>
  <c r="D162" i="6"/>
  <c r="F161" i="6"/>
  <c r="E161" i="6"/>
  <c r="D161" i="6"/>
  <c r="F159" i="6"/>
  <c r="E159" i="6"/>
  <c r="D159" i="6"/>
  <c r="F158" i="6"/>
  <c r="E158" i="6"/>
  <c r="D158" i="6"/>
  <c r="F157" i="6"/>
  <c r="E157" i="6"/>
  <c r="D157" i="6"/>
  <c r="F156" i="6"/>
  <c r="E156" i="6"/>
  <c r="D156" i="6"/>
  <c r="F154" i="6"/>
  <c r="E154" i="6"/>
  <c r="D154" i="6"/>
  <c r="F153" i="6"/>
  <c r="E153" i="6"/>
  <c r="D153" i="6"/>
  <c r="F152" i="6"/>
  <c r="E152" i="6"/>
  <c r="D152" i="6"/>
  <c r="F151" i="6"/>
  <c r="E151" i="6"/>
  <c r="D151" i="6"/>
  <c r="F150" i="6"/>
  <c r="E150" i="6"/>
  <c r="D150" i="6"/>
  <c r="F148" i="6"/>
  <c r="E148" i="6"/>
  <c r="D148" i="6"/>
  <c r="F147" i="6"/>
  <c r="E147" i="6"/>
  <c r="D147" i="6"/>
  <c r="F146" i="6"/>
  <c r="E146" i="6"/>
  <c r="D146" i="6"/>
  <c r="F145" i="6"/>
  <c r="E145" i="6"/>
  <c r="D145" i="6"/>
  <c r="F143" i="6"/>
  <c r="E143" i="6"/>
  <c r="D143" i="6"/>
  <c r="F142" i="6"/>
  <c r="E142" i="6"/>
  <c r="D142" i="6"/>
  <c r="F141" i="6"/>
  <c r="E141" i="6"/>
  <c r="D141" i="6"/>
  <c r="F140" i="6"/>
  <c r="E140" i="6"/>
  <c r="D140" i="6"/>
  <c r="F139" i="6"/>
  <c r="E139" i="6"/>
  <c r="D139" i="6"/>
  <c r="F138" i="6"/>
  <c r="E138" i="6"/>
  <c r="D138" i="6"/>
  <c r="F137" i="6"/>
  <c r="E137" i="6"/>
  <c r="D137" i="6"/>
  <c r="F136" i="6"/>
  <c r="E136" i="6"/>
  <c r="D136" i="6"/>
  <c r="F135" i="6"/>
  <c r="E135" i="6"/>
  <c r="D135" i="6"/>
  <c r="F134" i="6"/>
  <c r="E134" i="6"/>
  <c r="D134" i="6"/>
  <c r="F133" i="6"/>
  <c r="E133" i="6"/>
  <c r="D133" i="6"/>
  <c r="F132" i="6"/>
  <c r="E132" i="6"/>
  <c r="D132" i="6"/>
  <c r="F131" i="6"/>
  <c r="E131" i="6"/>
  <c r="D131" i="6"/>
  <c r="K121" i="6"/>
  <c r="K120" i="6"/>
  <c r="K119" i="6"/>
  <c r="K117" i="6"/>
  <c r="K116" i="6"/>
  <c r="L115" i="6"/>
  <c r="L116" i="6" s="1"/>
  <c r="L117" i="6" s="1"/>
  <c r="L119" i="6" s="1"/>
  <c r="L120" i="6" s="1"/>
  <c r="L121" i="6" s="1"/>
  <c r="L123" i="6" s="1"/>
  <c r="N123" i="6" s="1"/>
  <c r="P123" i="6" s="1"/>
  <c r="R123" i="6" s="1"/>
  <c r="K115" i="6"/>
  <c r="J115" i="6"/>
  <c r="J116" i="6" s="1"/>
  <c r="J117" i="6" s="1"/>
  <c r="J119" i="6" s="1"/>
  <c r="J120" i="6" s="1"/>
  <c r="J121" i="6" s="1"/>
  <c r="J123" i="6" s="1"/>
  <c r="K105" i="6"/>
  <c r="K104" i="6"/>
  <c r="K102" i="6"/>
  <c r="K101" i="6"/>
  <c r="K100" i="6"/>
  <c r="K98" i="6"/>
  <c r="K97" i="6"/>
  <c r="K95" i="6"/>
  <c r="K93" i="6"/>
  <c r="K91" i="6"/>
  <c r="K90" i="6"/>
  <c r="K89" i="6"/>
  <c r="K88" i="6"/>
  <c r="K87" i="6"/>
  <c r="K85" i="6"/>
  <c r="K83" i="6"/>
  <c r="K81" i="6"/>
  <c r="K79" i="6"/>
  <c r="K77" i="6"/>
  <c r="K74" i="6"/>
  <c r="K72" i="6"/>
  <c r="K70" i="6"/>
  <c r="K68" i="6"/>
  <c r="K67" i="6"/>
  <c r="K64" i="6"/>
  <c r="K62" i="6"/>
  <c r="K61" i="6"/>
  <c r="K60" i="6"/>
  <c r="K57" i="6"/>
  <c r="K56" i="6"/>
  <c r="K47" i="6"/>
  <c r="K46" i="6"/>
  <c r="K45" i="6"/>
  <c r="K44" i="6"/>
  <c r="K43" i="6"/>
  <c r="K42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4" i="6"/>
  <c r="K23" i="6"/>
  <c r="K22" i="6"/>
  <c r="J22" i="6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N28" i="6" s="1"/>
  <c r="N31" i="6" s="1"/>
  <c r="N34" i="6" s="1"/>
  <c r="N44" i="6" s="1"/>
  <c r="N48" i="6" s="1"/>
  <c r="N49" i="6" s="1"/>
  <c r="N52" i="6" s="1"/>
  <c r="N64" i="6" s="1"/>
  <c r="N66" i="6" s="1"/>
  <c r="N67" i="6" s="1"/>
  <c r="N71" i="6" s="1"/>
  <c r="N75" i="6" s="1"/>
  <c r="N76" i="6" s="1"/>
  <c r="N80" i="6" s="1"/>
  <c r="N84" i="6" s="1"/>
  <c r="N100" i="6" s="1"/>
  <c r="N104" i="6" s="1"/>
  <c r="N105" i="6" s="1"/>
  <c r="P28" i="6" s="1"/>
  <c r="P31" i="6" s="1"/>
  <c r="P34" i="6" s="1"/>
  <c r="P44" i="6" s="1"/>
  <c r="P48" i="6" s="1"/>
  <c r="P49" i="6" s="1"/>
  <c r="P52" i="6" s="1"/>
  <c r="P64" i="6" s="1"/>
  <c r="P66" i="6" s="1"/>
  <c r="P67" i="6" s="1"/>
  <c r="P71" i="6" s="1"/>
  <c r="P75" i="6" s="1"/>
  <c r="P76" i="6" s="1"/>
  <c r="P80" i="6" s="1"/>
  <c r="P84" i="6" s="1"/>
  <c r="P100" i="6" s="1"/>
  <c r="P104" i="6" s="1"/>
  <c r="P105" i="6" s="1"/>
  <c r="R28" i="6" s="1"/>
  <c r="R31" i="6" s="1"/>
  <c r="R34" i="6" s="1"/>
  <c r="R44" i="6" s="1"/>
  <c r="R48" i="6" s="1"/>
  <c r="R49" i="6" s="1"/>
  <c r="R52" i="6" s="1"/>
  <c r="R64" i="6" s="1"/>
  <c r="R66" i="6" s="1"/>
  <c r="R67" i="6" s="1"/>
  <c r="R71" i="6" s="1"/>
  <c r="R75" i="6" s="1"/>
  <c r="R76" i="6" s="1"/>
  <c r="R80" i="6" s="1"/>
  <c r="R84" i="6" s="1"/>
  <c r="R100" i="6" s="1"/>
  <c r="R104" i="6" s="1"/>
  <c r="R105" i="6" s="1"/>
  <c r="F169" i="6" l="1"/>
  <c r="F173" i="6"/>
  <c r="E72" i="11"/>
  <c r="O72" i="11" s="1"/>
  <c r="J21" i="49"/>
  <c r="E173" i="6"/>
  <c r="D21" i="49"/>
  <c r="D163" i="6"/>
  <c r="E163" i="6"/>
  <c r="D173" i="6"/>
  <c r="D169" i="6"/>
  <c r="E169" i="6"/>
  <c r="F21" i="49"/>
  <c r="M72" i="7"/>
  <c r="D72" i="11"/>
  <c r="M71" i="11"/>
  <c r="K71" i="11"/>
  <c r="K51" i="11"/>
  <c r="M51" i="11"/>
  <c r="F72" i="11"/>
  <c r="Q72" i="11" s="1"/>
  <c r="T21" i="49"/>
  <c r="K71" i="16"/>
  <c r="M71" i="16"/>
  <c r="E72" i="16"/>
  <c r="O72" i="16" s="1"/>
  <c r="D72" i="16"/>
  <c r="D73" i="16" s="1"/>
  <c r="K51" i="16"/>
  <c r="M51" i="16"/>
  <c r="E72" i="21"/>
  <c r="M71" i="21"/>
  <c r="K71" i="21"/>
  <c r="D72" i="21"/>
  <c r="D73" i="21" s="1"/>
  <c r="K51" i="21"/>
  <c r="M51" i="21"/>
  <c r="F72" i="21"/>
  <c r="E72" i="25"/>
  <c r="O72" i="25" s="1"/>
  <c r="K71" i="25"/>
  <c r="M71" i="25"/>
  <c r="D72" i="25"/>
  <c r="D73" i="25" s="1"/>
  <c r="K51" i="25"/>
  <c r="M51" i="25"/>
  <c r="L21" i="49"/>
  <c r="A25" i="49"/>
  <c r="A21" i="49"/>
  <c r="A22" i="49" s="1"/>
  <c r="N20" i="49"/>
  <c r="AB20" i="49"/>
  <c r="AR20" i="49"/>
  <c r="F20" i="49"/>
  <c r="Q21" i="49"/>
  <c r="R21" i="49" s="1"/>
  <c r="R20" i="49"/>
  <c r="H20" i="49"/>
  <c r="AF20" i="49"/>
  <c r="AV20" i="49"/>
  <c r="AG21" i="49"/>
  <c r="AH21" i="49" s="1"/>
  <c r="AH20" i="49"/>
  <c r="U21" i="49"/>
  <c r="V21" i="49" s="1"/>
  <c r="V20" i="49"/>
  <c r="AC21" i="49"/>
  <c r="AD21" i="49" s="1"/>
  <c r="AD20" i="49"/>
  <c r="AK21" i="49"/>
  <c r="AL21" i="49" s="1"/>
  <c r="AL20" i="49"/>
  <c r="AS21" i="49"/>
  <c r="AT21" i="49" s="1"/>
  <c r="AT20" i="49"/>
  <c r="T20" i="49"/>
  <c r="AJ20" i="49"/>
  <c r="Y21" i="49"/>
  <c r="Z21" i="49" s="1"/>
  <c r="Z20" i="49"/>
  <c r="AO21" i="49"/>
  <c r="AP21" i="49" s="1"/>
  <c r="AP20" i="49"/>
  <c r="D20" i="49"/>
  <c r="L20" i="49"/>
  <c r="X20" i="49"/>
  <c r="AN20" i="49"/>
  <c r="I22" i="49"/>
  <c r="J22" i="49" s="1"/>
  <c r="Q22" i="49"/>
  <c r="R22" i="49" s="1"/>
  <c r="M22" i="49"/>
  <c r="N22" i="49" s="1"/>
  <c r="U22" i="49"/>
  <c r="V22" i="49" s="1"/>
  <c r="C22" i="49"/>
  <c r="D22" i="49" s="1"/>
  <c r="K22" i="49"/>
  <c r="L22" i="49" s="1"/>
  <c r="O22" i="49"/>
  <c r="S22" i="49"/>
  <c r="T22" i="49" s="1"/>
  <c r="AA22" i="49"/>
  <c r="AB22" i="49" s="1"/>
  <c r="AE22" i="49"/>
  <c r="AF22" i="49" s="1"/>
  <c r="AI22" i="49"/>
  <c r="AJ22" i="49" s="1"/>
  <c r="AQ22" i="49"/>
  <c r="AR22" i="49" s="1"/>
  <c r="AU22" i="49"/>
  <c r="AV22" i="49" s="1"/>
  <c r="E22" i="49"/>
  <c r="F22" i="49" s="1"/>
  <c r="G22" i="49"/>
  <c r="H22" i="49" s="1"/>
  <c r="W22" i="49"/>
  <c r="AM22" i="49"/>
  <c r="AN22" i="49" s="1"/>
  <c r="F72" i="25"/>
  <c r="Q72" i="25" s="1"/>
  <c r="F72" i="16"/>
  <c r="Q72" i="16" s="1"/>
  <c r="E73" i="11"/>
  <c r="F163" i="6"/>
  <c r="E73" i="16" l="1"/>
  <c r="K72" i="11"/>
  <c r="E73" i="25"/>
  <c r="E73" i="21"/>
  <c r="O72" i="21"/>
  <c r="D73" i="11"/>
  <c r="M72" i="11"/>
  <c r="D183" i="6"/>
  <c r="D184" i="6" s="1"/>
  <c r="D185" i="6" s="1"/>
  <c r="F73" i="11"/>
  <c r="F73" i="16"/>
  <c r="M72" i="16"/>
  <c r="K72" i="16"/>
  <c r="F73" i="21"/>
  <c r="M72" i="21"/>
  <c r="K72" i="21"/>
  <c r="M72" i="25"/>
  <c r="K72" i="25"/>
  <c r="AO22" i="49"/>
  <c r="AP22" i="49" s="1"/>
  <c r="AS22" i="49"/>
  <c r="AT22" i="49" s="1"/>
  <c r="AC22" i="49"/>
  <c r="AD22" i="49" s="1"/>
  <c r="AG22" i="49"/>
  <c r="AH22" i="49" s="1"/>
  <c r="AK22" i="49"/>
  <c r="AL22" i="49" s="1"/>
  <c r="Y22" i="49"/>
  <c r="Z22" i="49" s="1"/>
  <c r="W23" i="49"/>
  <c r="E23" i="49"/>
  <c r="F23" i="49" s="1"/>
  <c r="AQ23" i="49"/>
  <c r="AR23" i="49" s="1"/>
  <c r="AE23" i="49"/>
  <c r="AF23" i="49" s="1"/>
  <c r="AF16" i="49" s="1"/>
  <c r="AF17" i="49" s="1"/>
  <c r="S23" i="49"/>
  <c r="T23" i="49" s="1"/>
  <c r="K23" i="49"/>
  <c r="L23" i="49" s="1"/>
  <c r="M23" i="49"/>
  <c r="Q23" i="49"/>
  <c r="R23" i="49" s="1"/>
  <c r="G23" i="49"/>
  <c r="H23" i="49" s="1"/>
  <c r="AI23" i="49"/>
  <c r="AJ23" i="49" s="1"/>
  <c r="AA23" i="49"/>
  <c r="AB23" i="49" s="1"/>
  <c r="O23" i="49"/>
  <c r="C23" i="49"/>
  <c r="D23" i="49" s="1"/>
  <c r="AM23" i="49"/>
  <c r="AN23" i="49" s="1"/>
  <c r="AN16" i="49" s="1"/>
  <c r="AN17" i="49" s="1"/>
  <c r="AU23" i="49"/>
  <c r="AV23" i="49" s="1"/>
  <c r="AV16" i="49" s="1"/>
  <c r="AV17" i="49" s="1"/>
  <c r="U23" i="49"/>
  <c r="V23" i="49" s="1"/>
  <c r="I23" i="49"/>
  <c r="J23" i="49" s="1"/>
  <c r="F73" i="25"/>
  <c r="X22" i="49" l="1"/>
  <c r="X23" i="49"/>
  <c r="X21" i="49"/>
  <c r="AG23" i="49"/>
  <c r="AH23" i="49" s="1"/>
  <c r="AS23" i="49"/>
  <c r="AT23" i="49" s="1"/>
  <c r="AO23" i="49"/>
  <c r="AP23" i="49" s="1"/>
  <c r="AC23" i="49"/>
  <c r="AD23" i="49" s="1"/>
  <c r="AK23" i="49"/>
  <c r="AL23" i="49" s="1"/>
  <c r="Y23" i="49"/>
  <c r="Z23" i="49" s="1"/>
  <c r="N23" i="49"/>
  <c r="N16" i="49" s="1"/>
  <c r="N17" i="49" s="1"/>
  <c r="I24" i="49"/>
  <c r="J24" i="49" s="1"/>
  <c r="AK24" i="49"/>
  <c r="AL24" i="49" s="1"/>
  <c r="C24" i="49"/>
  <c r="D24" i="49" s="1"/>
  <c r="AA24" i="49"/>
  <c r="AB24" i="49" s="1"/>
  <c r="G24" i="49"/>
  <c r="H24" i="49" s="1"/>
  <c r="AG24" i="49"/>
  <c r="AH24" i="49" s="1"/>
  <c r="S24" i="49"/>
  <c r="T24" i="49" s="1"/>
  <c r="AQ24" i="49"/>
  <c r="AR24" i="49" s="1"/>
  <c r="Y24" i="49"/>
  <c r="Z24" i="49" s="1"/>
  <c r="U24" i="49"/>
  <c r="V24" i="49" s="1"/>
  <c r="O24" i="49"/>
  <c r="AI24" i="49"/>
  <c r="AJ24" i="49" s="1"/>
  <c r="Q24" i="49"/>
  <c r="R24" i="49" s="1"/>
  <c r="K24" i="49"/>
  <c r="L24" i="49" s="1"/>
  <c r="E24" i="49"/>
  <c r="F24" i="49" s="1"/>
  <c r="X16" i="49" l="1"/>
  <c r="X17" i="49" s="1"/>
  <c r="AS24" i="49"/>
  <c r="AT24" i="49" s="1"/>
  <c r="AC24" i="49"/>
  <c r="AD24" i="49" s="1"/>
  <c r="AO24" i="49"/>
  <c r="AP24" i="49" s="1"/>
  <c r="K25" i="49"/>
  <c r="L25" i="49" s="1"/>
  <c r="O25" i="49"/>
  <c r="Y25" i="49"/>
  <c r="Z25" i="49" s="1"/>
  <c r="S25" i="49"/>
  <c r="T25" i="49" s="1"/>
  <c r="AA25" i="49"/>
  <c r="AB25" i="49" s="1"/>
  <c r="I25" i="49"/>
  <c r="J25" i="49" s="1"/>
  <c r="U25" i="49"/>
  <c r="V25" i="49" s="1"/>
  <c r="AK25" i="49"/>
  <c r="AL25" i="49" s="1"/>
  <c r="E25" i="49"/>
  <c r="F25" i="49" s="1"/>
  <c r="AS25" i="49"/>
  <c r="AT25" i="49" s="1"/>
  <c r="AI25" i="49"/>
  <c r="AJ25" i="49" s="1"/>
  <c r="AQ25" i="49"/>
  <c r="AR25" i="49" s="1"/>
  <c r="G25" i="49"/>
  <c r="H25" i="49" s="1"/>
  <c r="C25" i="49"/>
  <c r="D25" i="49" s="1"/>
  <c r="Q25" i="49"/>
  <c r="R25" i="49" s="1"/>
  <c r="AG25" i="49"/>
  <c r="AH25" i="49" s="1"/>
  <c r="AC25" i="49" l="1"/>
  <c r="AD25" i="49" s="1"/>
  <c r="AO25" i="49"/>
  <c r="AP25" i="49" s="1"/>
  <c r="AG26" i="49"/>
  <c r="AH26" i="49" s="1"/>
  <c r="AS26" i="49"/>
  <c r="AT26" i="49" s="1"/>
  <c r="C26" i="49"/>
  <c r="D26" i="49" s="1"/>
  <c r="AO26" i="49"/>
  <c r="AP26" i="49" s="1"/>
  <c r="S26" i="49"/>
  <c r="T26" i="49" s="1"/>
  <c r="O26" i="49"/>
  <c r="AC26" i="49"/>
  <c r="AD26" i="49" s="1"/>
  <c r="AI26" i="49"/>
  <c r="AJ26" i="49" s="1"/>
  <c r="E26" i="49"/>
  <c r="U26" i="49"/>
  <c r="V26" i="49" s="1"/>
  <c r="AA26" i="49"/>
  <c r="AB26" i="49" s="1"/>
  <c r="K26" i="49"/>
  <c r="L26" i="49" s="1"/>
  <c r="Q26" i="49"/>
  <c r="R26" i="49" s="1"/>
  <c r="G26" i="49"/>
  <c r="H26" i="49" s="1"/>
  <c r="AQ26" i="49"/>
  <c r="AR26" i="49" s="1"/>
  <c r="AK26" i="49"/>
  <c r="AL26" i="49" s="1"/>
  <c r="I26" i="49"/>
  <c r="J26" i="49" s="1"/>
  <c r="Y26" i="49"/>
  <c r="Z26" i="49" s="1"/>
  <c r="C27" i="49" l="1"/>
  <c r="D27" i="49" s="1"/>
  <c r="Y27" i="49"/>
  <c r="Z27" i="49" s="1"/>
  <c r="AK27" i="49"/>
  <c r="AL27" i="49" s="1"/>
  <c r="G27" i="49"/>
  <c r="H27" i="49" s="1"/>
  <c r="K27" i="49"/>
  <c r="L27" i="49" s="1"/>
  <c r="E27" i="49"/>
  <c r="F27" i="49" s="1"/>
  <c r="AC27" i="49"/>
  <c r="AD27" i="49" s="1"/>
  <c r="S27" i="49"/>
  <c r="T27" i="49" s="1"/>
  <c r="U27" i="49"/>
  <c r="V27" i="49" s="1"/>
  <c r="AS27" i="49"/>
  <c r="AT27" i="49" s="1"/>
  <c r="I27" i="49"/>
  <c r="J27" i="49" s="1"/>
  <c r="AQ27" i="49"/>
  <c r="AR27" i="49" s="1"/>
  <c r="Q27" i="49"/>
  <c r="R27" i="49" s="1"/>
  <c r="AA27" i="49"/>
  <c r="AB27" i="49" s="1"/>
  <c r="AI27" i="49"/>
  <c r="AJ27" i="49" s="1"/>
  <c r="O27" i="49"/>
  <c r="AO27" i="49"/>
  <c r="AP27" i="49" s="1"/>
  <c r="AG27" i="49"/>
  <c r="AH27" i="49" s="1"/>
  <c r="AG28" i="49" l="1"/>
  <c r="AH28" i="49" s="1"/>
  <c r="O28" i="49"/>
  <c r="AA28" i="49"/>
  <c r="AB28" i="49" s="1"/>
  <c r="AQ28" i="49"/>
  <c r="AR28" i="49" s="1"/>
  <c r="AS28" i="49"/>
  <c r="AT28" i="49" s="1"/>
  <c r="S28" i="49"/>
  <c r="T28" i="49" s="1"/>
  <c r="E28" i="49"/>
  <c r="F28" i="49" s="1"/>
  <c r="Y28" i="49"/>
  <c r="Z28" i="49" s="1"/>
  <c r="Q28" i="49"/>
  <c r="R28" i="49" s="1"/>
  <c r="U28" i="49"/>
  <c r="V28" i="49" s="1"/>
  <c r="K28" i="49"/>
  <c r="L28" i="49" s="1"/>
  <c r="C28" i="49"/>
  <c r="D28" i="49" s="1"/>
  <c r="AO28" i="49"/>
  <c r="AP28" i="49" s="1"/>
  <c r="AI28" i="49"/>
  <c r="AJ28" i="49" s="1"/>
  <c r="I28" i="49"/>
  <c r="J28" i="49" s="1"/>
  <c r="AC28" i="49"/>
  <c r="AD28" i="49" s="1"/>
  <c r="AK28" i="49"/>
  <c r="AL28" i="49" s="1"/>
  <c r="G28" i="49"/>
  <c r="H28" i="49" s="1"/>
  <c r="AC29" i="49" l="1"/>
  <c r="AD29" i="49" s="1"/>
  <c r="G29" i="49"/>
  <c r="H29" i="49" s="1"/>
  <c r="AI29" i="49"/>
  <c r="AJ29" i="49" s="1"/>
  <c r="C29" i="49"/>
  <c r="D29" i="49" s="1"/>
  <c r="U29" i="49"/>
  <c r="V29" i="49" s="1"/>
  <c r="Y29" i="49"/>
  <c r="Z29" i="49" s="1"/>
  <c r="S29" i="49"/>
  <c r="T29" i="49" s="1"/>
  <c r="AQ29" i="49"/>
  <c r="AR29" i="49" s="1"/>
  <c r="O29" i="49"/>
  <c r="AK29" i="49"/>
  <c r="AL29" i="49" s="1"/>
  <c r="I29" i="49"/>
  <c r="J29" i="49" s="1"/>
  <c r="AO29" i="49"/>
  <c r="AP29" i="49" s="1"/>
  <c r="K29" i="49"/>
  <c r="L29" i="49" s="1"/>
  <c r="Q29" i="49"/>
  <c r="R29" i="49" s="1"/>
  <c r="E29" i="49"/>
  <c r="F29" i="49" s="1"/>
  <c r="AS29" i="49"/>
  <c r="AT29" i="49" s="1"/>
  <c r="AA29" i="49"/>
  <c r="AB29" i="49" s="1"/>
  <c r="AG29" i="49"/>
  <c r="AH29" i="49" s="1"/>
  <c r="AS30" i="49" l="1"/>
  <c r="AT30" i="49" s="1"/>
  <c r="AO30" i="49"/>
  <c r="AP30" i="49" s="1"/>
  <c r="Y30" i="49"/>
  <c r="Z30" i="49" s="1"/>
  <c r="AG30" i="49"/>
  <c r="AH30" i="49" s="1"/>
  <c r="Q30" i="49"/>
  <c r="R30" i="49" s="1"/>
  <c r="AK30" i="49"/>
  <c r="AL30" i="49" s="1"/>
  <c r="AQ30" i="49"/>
  <c r="AR30" i="49" s="1"/>
  <c r="C30" i="49"/>
  <c r="D30" i="49" s="1"/>
  <c r="G30" i="49"/>
  <c r="H30" i="49" s="1"/>
  <c r="E30" i="49"/>
  <c r="F30" i="49" s="1"/>
  <c r="AI30" i="49"/>
  <c r="AJ30" i="49" s="1"/>
  <c r="AC30" i="49"/>
  <c r="AD30" i="49" s="1"/>
  <c r="AA30" i="49"/>
  <c r="AB30" i="49" s="1"/>
  <c r="K30" i="49"/>
  <c r="L30" i="49" s="1"/>
  <c r="I30" i="49"/>
  <c r="J30" i="49" s="1"/>
  <c r="O30" i="49"/>
  <c r="S30" i="49"/>
  <c r="T30" i="49" s="1"/>
  <c r="U30" i="49"/>
  <c r="V30" i="49" s="1"/>
  <c r="O31" i="49" l="1"/>
  <c r="AC31" i="49"/>
  <c r="AD31" i="49" s="1"/>
  <c r="E31" i="49"/>
  <c r="F31" i="49" s="1"/>
  <c r="AO31" i="49"/>
  <c r="AP31" i="49" s="1"/>
  <c r="U31" i="49"/>
  <c r="V31" i="49" s="1"/>
  <c r="K31" i="49"/>
  <c r="L31" i="49" s="1"/>
  <c r="C31" i="49"/>
  <c r="D31" i="49" s="1"/>
  <c r="AK31" i="49"/>
  <c r="AL31" i="49" s="1"/>
  <c r="AG31" i="49"/>
  <c r="AH31" i="49" s="1"/>
  <c r="S31" i="49"/>
  <c r="T31" i="49" s="1"/>
  <c r="I31" i="49"/>
  <c r="J31" i="49" s="1"/>
  <c r="AI31" i="49"/>
  <c r="AJ31" i="49" s="1"/>
  <c r="Y31" i="49"/>
  <c r="Z31" i="49" s="1"/>
  <c r="AS31" i="49"/>
  <c r="AT31" i="49" s="1"/>
  <c r="AA31" i="49"/>
  <c r="AB31" i="49" s="1"/>
  <c r="G31" i="49"/>
  <c r="H31" i="49" s="1"/>
  <c r="AQ31" i="49"/>
  <c r="AR31" i="49" s="1"/>
  <c r="Q31" i="49"/>
  <c r="R31" i="49" s="1"/>
  <c r="AS32" i="49" l="1"/>
  <c r="AT32" i="49" s="1"/>
  <c r="AI32" i="49"/>
  <c r="AJ32" i="49" s="1"/>
  <c r="S32" i="49"/>
  <c r="T32" i="49" s="1"/>
  <c r="AO32" i="49"/>
  <c r="AP32" i="49" s="1"/>
  <c r="AC32" i="49"/>
  <c r="AD32" i="49" s="1"/>
  <c r="Q32" i="49"/>
  <c r="R32" i="49" s="1"/>
  <c r="G32" i="49"/>
  <c r="H32" i="49" s="1"/>
  <c r="AK32" i="49"/>
  <c r="AL32" i="49" s="1"/>
  <c r="K32" i="49"/>
  <c r="L32" i="49" s="1"/>
  <c r="Y32" i="49"/>
  <c r="Z32" i="49" s="1"/>
  <c r="I32" i="49"/>
  <c r="J32" i="49" s="1"/>
  <c r="E32" i="49"/>
  <c r="F32" i="49" s="1"/>
  <c r="O32" i="49"/>
  <c r="AQ32" i="49"/>
  <c r="AR32" i="49" s="1"/>
  <c r="AA32" i="49"/>
  <c r="AB32" i="49" s="1"/>
  <c r="AG32" i="49"/>
  <c r="AH32" i="49" s="1"/>
  <c r="C32" i="49"/>
  <c r="D32" i="49" s="1"/>
  <c r="U32" i="49"/>
  <c r="V32" i="49" s="1"/>
  <c r="Y33" i="49" l="1"/>
  <c r="Z33" i="49" s="1"/>
  <c r="C33" i="49"/>
  <c r="D33" i="49" s="1"/>
  <c r="U33" i="49"/>
  <c r="V33" i="49" s="1"/>
  <c r="AG33" i="49"/>
  <c r="AH33" i="49" s="1"/>
  <c r="AQ33" i="49"/>
  <c r="AR33" i="49" s="1"/>
  <c r="AK33" i="49"/>
  <c r="AL33" i="49" s="1"/>
  <c r="Q33" i="49"/>
  <c r="R33" i="49" s="1"/>
  <c r="AO33" i="49"/>
  <c r="AP33" i="49" s="1"/>
  <c r="AI33" i="49"/>
  <c r="AJ33" i="49" s="1"/>
  <c r="E33" i="49"/>
  <c r="O33" i="49"/>
  <c r="I33" i="49"/>
  <c r="J33" i="49" s="1"/>
  <c r="AC33" i="49"/>
  <c r="AD33" i="49" s="1"/>
  <c r="S33" i="49"/>
  <c r="T33" i="49" s="1"/>
  <c r="AA33" i="49"/>
  <c r="AB33" i="49" s="1"/>
  <c r="K33" i="49"/>
  <c r="L33" i="49" s="1"/>
  <c r="G33" i="49"/>
  <c r="H33" i="49" s="1"/>
  <c r="AS33" i="49"/>
  <c r="AT33" i="49" s="1"/>
  <c r="AS34" i="49" l="1"/>
  <c r="AT34" i="49" s="1"/>
  <c r="E34" i="49"/>
  <c r="F34" i="49" s="1"/>
  <c r="AO34" i="49"/>
  <c r="AP34" i="49" s="1"/>
  <c r="K34" i="49"/>
  <c r="L34" i="49" s="1"/>
  <c r="S34" i="49"/>
  <c r="T34" i="49" s="1"/>
  <c r="I34" i="49"/>
  <c r="J34" i="49" s="1"/>
  <c r="AK34" i="49"/>
  <c r="AL34" i="49" s="1"/>
  <c r="AG34" i="49"/>
  <c r="AH34" i="49" s="1"/>
  <c r="C34" i="49"/>
  <c r="D34" i="49" s="1"/>
  <c r="Y34" i="49"/>
  <c r="Z34" i="49" s="1"/>
  <c r="G34" i="49"/>
  <c r="H34" i="49" s="1"/>
  <c r="AA34" i="49"/>
  <c r="AB34" i="49" s="1"/>
  <c r="AC34" i="49"/>
  <c r="AD34" i="49" s="1"/>
  <c r="O34" i="49"/>
  <c r="AI34" i="49"/>
  <c r="AJ34" i="49" s="1"/>
  <c r="Q34" i="49"/>
  <c r="R34" i="49" s="1"/>
  <c r="AQ34" i="49"/>
  <c r="AR34" i="49" s="1"/>
  <c r="U34" i="49"/>
  <c r="V34" i="49" s="1"/>
  <c r="O35" i="49" l="1"/>
  <c r="Q35" i="49"/>
  <c r="R35" i="49" s="1"/>
  <c r="AA35" i="49"/>
  <c r="Y35" i="49"/>
  <c r="Z35" i="49" s="1"/>
  <c r="AG35" i="49"/>
  <c r="AH35" i="49" s="1"/>
  <c r="I35" i="49"/>
  <c r="K35" i="49"/>
  <c r="L35" i="49" s="1"/>
  <c r="U35" i="49"/>
  <c r="V35" i="49" s="1"/>
  <c r="S35" i="49"/>
  <c r="AO35" i="49"/>
  <c r="AP35" i="49" s="1"/>
  <c r="AI35" i="49"/>
  <c r="AQ35" i="49"/>
  <c r="AC35" i="49"/>
  <c r="AD35" i="49" s="1"/>
  <c r="G35" i="49"/>
  <c r="H35" i="49" s="1"/>
  <c r="C35" i="49"/>
  <c r="D35" i="49" s="1"/>
  <c r="AK35" i="49"/>
  <c r="AL35" i="49" s="1"/>
  <c r="AS35" i="49"/>
  <c r="AT35" i="49" s="1"/>
  <c r="AB35" i="49" l="1"/>
  <c r="AB16" i="49" s="1"/>
  <c r="AB17" i="49" s="1"/>
  <c r="T35" i="49"/>
  <c r="T16" i="49" s="1"/>
  <c r="T17" i="49" s="1"/>
  <c r="J35" i="49"/>
  <c r="J16" i="49" s="1"/>
  <c r="J17" i="49" s="1"/>
  <c r="AJ35" i="49"/>
  <c r="AJ16" i="49" s="1"/>
  <c r="AJ17" i="49" s="1"/>
  <c r="AR35" i="49"/>
  <c r="AR16" i="49" s="1"/>
  <c r="AR17" i="49" s="1"/>
  <c r="C36" i="49"/>
  <c r="D36" i="49" s="1"/>
  <c r="AO36" i="49"/>
  <c r="AP36" i="49" s="1"/>
  <c r="U36" i="49"/>
  <c r="Q36" i="49"/>
  <c r="R36" i="49" s="1"/>
  <c r="Y36" i="49"/>
  <c r="Z36" i="49" s="1"/>
  <c r="AS36" i="49"/>
  <c r="AC36" i="49"/>
  <c r="AK36" i="49"/>
  <c r="G36" i="49"/>
  <c r="H36" i="49" s="1"/>
  <c r="K36" i="49"/>
  <c r="L36" i="49" s="1"/>
  <c r="AG36" i="49"/>
  <c r="AH36" i="49" s="1"/>
  <c r="O36" i="49"/>
  <c r="AT36" i="49" l="1"/>
  <c r="AT16" i="49" s="1"/>
  <c r="AT17" i="49" s="1"/>
  <c r="AL36" i="49"/>
  <c r="AL16" i="49" s="1"/>
  <c r="AL17" i="49" s="1"/>
  <c r="AD36" i="49"/>
  <c r="AD16" i="49" s="1"/>
  <c r="AD17" i="49" s="1"/>
  <c r="V36" i="49"/>
  <c r="V16" i="49" s="1"/>
  <c r="V17" i="49" s="1"/>
  <c r="K37" i="49"/>
  <c r="L37" i="49" s="1"/>
  <c r="Q37" i="49"/>
  <c r="R37" i="49" s="1"/>
  <c r="O37" i="49"/>
  <c r="AO37" i="49"/>
  <c r="AP37" i="49" s="1"/>
  <c r="AG37" i="49"/>
  <c r="AH37" i="49" s="1"/>
  <c r="Y37" i="49"/>
  <c r="Z37" i="49" s="1"/>
  <c r="C37" i="49"/>
  <c r="D37" i="49" s="1"/>
  <c r="G37" i="49"/>
  <c r="H37" i="49" s="1"/>
  <c r="Q38" i="49" l="1"/>
  <c r="R38" i="49" s="1"/>
  <c r="Y38" i="49"/>
  <c r="Z38" i="49" s="1"/>
  <c r="AO38" i="49"/>
  <c r="AP38" i="49" s="1"/>
  <c r="C38" i="49"/>
  <c r="D38" i="49" s="1"/>
  <c r="AG38" i="49"/>
  <c r="AH38" i="49" s="1"/>
  <c r="K38" i="49"/>
  <c r="L38" i="49" s="1"/>
  <c r="G38" i="49"/>
  <c r="H38" i="49" s="1"/>
  <c r="O38" i="49"/>
  <c r="K39" i="49" l="1"/>
  <c r="L39" i="49" s="1"/>
  <c r="O39" i="49"/>
  <c r="Y39" i="49"/>
  <c r="Z39" i="49" s="1"/>
  <c r="AG39" i="49"/>
  <c r="AH39" i="49" s="1"/>
  <c r="Q39" i="49"/>
  <c r="R39" i="49" s="1"/>
  <c r="C39" i="49"/>
  <c r="D39" i="49" s="1"/>
  <c r="G39" i="49"/>
  <c r="H39" i="49" s="1"/>
  <c r="AO39" i="49"/>
  <c r="AP39" i="49" s="1"/>
  <c r="O40" i="49" l="1"/>
  <c r="Q40" i="49"/>
  <c r="R40" i="49" s="1"/>
  <c r="K40" i="49"/>
  <c r="L40" i="49" s="1"/>
  <c r="C40" i="49"/>
  <c r="D40" i="49" s="1"/>
  <c r="AG40" i="49"/>
  <c r="AH40" i="49" s="1"/>
  <c r="AO40" i="49"/>
  <c r="AP40" i="49" s="1"/>
  <c r="G40" i="49"/>
  <c r="H40" i="49" s="1"/>
  <c r="Y40" i="49"/>
  <c r="Z40" i="49" s="1"/>
  <c r="Y41" i="49" l="1"/>
  <c r="Z41" i="49" s="1"/>
  <c r="AO41" i="49"/>
  <c r="AP41" i="49" s="1"/>
  <c r="C41" i="49"/>
  <c r="D41" i="49" s="1"/>
  <c r="Q41" i="49"/>
  <c r="R41" i="49" s="1"/>
  <c r="AG41" i="49"/>
  <c r="AH41" i="49" s="1"/>
  <c r="K41" i="49"/>
  <c r="L41" i="49" s="1"/>
  <c r="G41" i="49"/>
  <c r="H41" i="49" s="1"/>
  <c r="O41" i="49"/>
  <c r="Q42" i="49" l="1"/>
  <c r="R42" i="49" s="1"/>
  <c r="O42" i="49"/>
  <c r="AO42" i="49"/>
  <c r="AP42" i="49" s="1"/>
  <c r="K42" i="49"/>
  <c r="L42" i="49" s="1"/>
  <c r="AG42" i="49"/>
  <c r="AH42" i="49" s="1"/>
  <c r="C42" i="49"/>
  <c r="D42" i="49" s="1"/>
  <c r="G42" i="49"/>
  <c r="H42" i="49" s="1"/>
  <c r="Y42" i="49"/>
  <c r="Z42" i="49" s="1"/>
  <c r="C43" i="49" l="1"/>
  <c r="D43" i="49" s="1"/>
  <c r="O43" i="49"/>
  <c r="Y43" i="49"/>
  <c r="Z43" i="49" s="1"/>
  <c r="AG43" i="49"/>
  <c r="AH43" i="49" s="1"/>
  <c r="AO43" i="49"/>
  <c r="AP43" i="49" s="1"/>
  <c r="Q43" i="49"/>
  <c r="R43" i="49" s="1"/>
  <c r="K43" i="49"/>
  <c r="L43" i="49" s="1"/>
  <c r="G43" i="49"/>
  <c r="H43" i="49" s="1"/>
  <c r="AG44" i="49" l="1"/>
  <c r="AH44" i="49" s="1"/>
  <c r="G44" i="49"/>
  <c r="H44" i="49" s="1"/>
  <c r="O44" i="49"/>
  <c r="K44" i="49"/>
  <c r="L44" i="49" s="1"/>
  <c r="AO44" i="49"/>
  <c r="AP44" i="49" s="1"/>
  <c r="Y44" i="49"/>
  <c r="Z44" i="49" s="1"/>
  <c r="C44" i="49"/>
  <c r="D44" i="49" s="1"/>
  <c r="Q44" i="49"/>
  <c r="R44" i="49" s="1"/>
  <c r="Q45" i="49" l="1"/>
  <c r="R45" i="49" s="1"/>
  <c r="Y45" i="49"/>
  <c r="Z45" i="49" s="1"/>
  <c r="K45" i="49"/>
  <c r="L45" i="49" s="1"/>
  <c r="G45" i="49"/>
  <c r="H45" i="49" s="1"/>
  <c r="C45" i="49"/>
  <c r="D45" i="49" s="1"/>
  <c r="AO45" i="49"/>
  <c r="AP45" i="49" s="1"/>
  <c r="O45" i="49"/>
  <c r="AG45" i="49"/>
  <c r="AH45" i="49" s="1"/>
  <c r="AO46" i="49" l="1"/>
  <c r="AP46" i="49" s="1"/>
  <c r="AG46" i="49"/>
  <c r="AH46" i="49" s="1"/>
  <c r="G46" i="49"/>
  <c r="H46" i="49" s="1"/>
  <c r="Y46" i="49"/>
  <c r="Z46" i="49" s="1"/>
  <c r="O46" i="49"/>
  <c r="C46" i="49"/>
  <c r="D46" i="49" s="1"/>
  <c r="K46" i="49"/>
  <c r="L46" i="49" s="1"/>
  <c r="Q46" i="49"/>
  <c r="R46" i="49" s="1"/>
  <c r="C47" i="49" l="1"/>
  <c r="D47" i="49" s="1"/>
  <c r="AG47" i="49"/>
  <c r="AH47" i="49" s="1"/>
  <c r="K47" i="49"/>
  <c r="L47" i="49" s="1"/>
  <c r="O47" i="49"/>
  <c r="G47" i="49"/>
  <c r="H47" i="49" s="1"/>
  <c r="AO47" i="49"/>
  <c r="AP47" i="49" s="1"/>
  <c r="Q47" i="49"/>
  <c r="R47" i="49" s="1"/>
  <c r="Y47" i="49"/>
  <c r="Z47" i="49" s="1"/>
  <c r="Y48" i="49" l="1"/>
  <c r="Z48" i="49" s="1"/>
  <c r="AO48" i="49"/>
  <c r="AP48" i="49" s="1"/>
  <c r="O48" i="49"/>
  <c r="AG48" i="49"/>
  <c r="AH48" i="49" s="1"/>
  <c r="Q48" i="49"/>
  <c r="R48" i="49" s="1"/>
  <c r="G48" i="49"/>
  <c r="H48" i="49" s="1"/>
  <c r="K48" i="49"/>
  <c r="L48" i="49" s="1"/>
  <c r="C48" i="49"/>
  <c r="D48" i="49" s="1"/>
  <c r="C49" i="49" l="1"/>
  <c r="D49" i="49" s="1"/>
  <c r="AO49" i="49"/>
  <c r="AP49" i="49" s="1"/>
  <c r="G49" i="49"/>
  <c r="H49" i="49" s="1"/>
  <c r="AG49" i="49"/>
  <c r="AH49" i="49" s="1"/>
  <c r="K49" i="49"/>
  <c r="L49" i="49" s="1"/>
  <c r="Q49" i="49"/>
  <c r="R49" i="49" s="1"/>
  <c r="O49" i="49"/>
  <c r="Y49" i="49"/>
  <c r="Z49" i="49" s="1"/>
  <c r="Q50" i="49" l="1"/>
  <c r="R50" i="49" s="1"/>
  <c r="AG50" i="49"/>
  <c r="AH50" i="49" s="1"/>
  <c r="O50" i="49"/>
  <c r="K50" i="49"/>
  <c r="L50" i="49" s="1"/>
  <c r="G50" i="49"/>
  <c r="H50" i="49" s="1"/>
  <c r="C50" i="49"/>
  <c r="D50" i="49" s="1"/>
  <c r="Y50" i="49"/>
  <c r="Z50" i="49" s="1"/>
  <c r="AO50" i="49"/>
  <c r="AP50" i="49" s="1"/>
  <c r="AO51" i="49" l="1"/>
  <c r="AP51" i="49" s="1"/>
  <c r="C51" i="49"/>
  <c r="D51" i="49" s="1"/>
  <c r="K51" i="49"/>
  <c r="L51" i="49" s="1"/>
  <c r="AG51" i="49"/>
  <c r="AH51" i="49" s="1"/>
  <c r="Y51" i="49"/>
  <c r="Z51" i="49" s="1"/>
  <c r="G51" i="49"/>
  <c r="H51" i="49" s="1"/>
  <c r="O51" i="49"/>
  <c r="Q51" i="49"/>
  <c r="R51" i="49" s="1"/>
  <c r="C52" i="49" l="1"/>
  <c r="D52" i="49" s="1"/>
  <c r="G52" i="49"/>
  <c r="Q52" i="49"/>
  <c r="R52" i="49" s="1"/>
  <c r="O52" i="49"/>
  <c r="Y52" i="49"/>
  <c r="Z52" i="49" s="1"/>
  <c r="K52" i="49"/>
  <c r="L52" i="49" s="1"/>
  <c r="AO52" i="49"/>
  <c r="AP52" i="49" s="1"/>
  <c r="AG52" i="49"/>
  <c r="AH52" i="49" s="1"/>
  <c r="AG53" i="49" l="1"/>
  <c r="AH53" i="49" s="1"/>
  <c r="G53" i="49"/>
  <c r="H53" i="49" s="1"/>
  <c r="K53" i="49"/>
  <c r="L53" i="49" s="1"/>
  <c r="AO53" i="49"/>
  <c r="AP53" i="49" s="1"/>
  <c r="Y53" i="49"/>
  <c r="Z53" i="49" s="1"/>
  <c r="Q53" i="49"/>
  <c r="R53" i="49" s="1"/>
  <c r="C53" i="49"/>
  <c r="D53" i="49" s="1"/>
  <c r="O53" i="49"/>
  <c r="O54" i="49" l="1"/>
  <c r="Q54" i="49"/>
  <c r="R54" i="49" s="1"/>
  <c r="AO54" i="49"/>
  <c r="AP54" i="49" s="1"/>
  <c r="G54" i="49"/>
  <c r="H54" i="49" s="1"/>
  <c r="C54" i="49"/>
  <c r="D54" i="49" s="1"/>
  <c r="Y54" i="49"/>
  <c r="Z54" i="49" s="1"/>
  <c r="K54" i="49"/>
  <c r="L54" i="49" s="1"/>
  <c r="AG54" i="49"/>
  <c r="AH54" i="49" s="1"/>
  <c r="Y55" i="49" l="1"/>
  <c r="Z55" i="49" s="1"/>
  <c r="Q55" i="49"/>
  <c r="R55" i="49" s="1"/>
  <c r="G55" i="49"/>
  <c r="H55" i="49" s="1"/>
  <c r="K55" i="49"/>
  <c r="L55" i="49" s="1"/>
  <c r="C55" i="49"/>
  <c r="D55" i="49" s="1"/>
  <c r="AO55" i="49"/>
  <c r="AP55" i="49" s="1"/>
  <c r="O55" i="49"/>
  <c r="AG55" i="49"/>
  <c r="AH55" i="49" s="1"/>
  <c r="AG56" i="49" l="1"/>
  <c r="AH56" i="49" s="1"/>
  <c r="AO56" i="49"/>
  <c r="AP56" i="49" s="1"/>
  <c r="K56" i="49"/>
  <c r="L56" i="49" s="1"/>
  <c r="Q56" i="49"/>
  <c r="R56" i="49" s="1"/>
  <c r="O56" i="49"/>
  <c r="C56" i="49"/>
  <c r="D56" i="49" s="1"/>
  <c r="G56" i="49"/>
  <c r="H56" i="49" s="1"/>
  <c r="Y56" i="49"/>
  <c r="Z56" i="49" s="1"/>
  <c r="Y57" i="49" l="1"/>
  <c r="Z57" i="49" s="1"/>
  <c r="C57" i="49"/>
  <c r="D57" i="49" s="1"/>
  <c r="Q57" i="49"/>
  <c r="R57" i="49" s="1"/>
  <c r="AO57" i="49"/>
  <c r="AP57" i="49" s="1"/>
  <c r="G57" i="49"/>
  <c r="H57" i="49" s="1"/>
  <c r="O57" i="49"/>
  <c r="K57" i="49"/>
  <c r="AG57" i="49"/>
  <c r="AH57" i="49" s="1"/>
  <c r="L57" i="49" l="1"/>
  <c r="AO58" i="49"/>
  <c r="AP58" i="49" s="1"/>
  <c r="AG58" i="49"/>
  <c r="AH58" i="49" s="1"/>
  <c r="G58" i="49"/>
  <c r="H58" i="49" s="1"/>
  <c r="Q58" i="49"/>
  <c r="R58" i="49" s="1"/>
  <c r="Y58" i="49"/>
  <c r="Z58" i="49" s="1"/>
  <c r="O58" i="49"/>
  <c r="C58" i="49"/>
  <c r="D58" i="49" s="1"/>
  <c r="L16" i="49" l="1"/>
  <c r="L17" i="49" s="1"/>
  <c r="Q59" i="49"/>
  <c r="R59" i="49" s="1"/>
  <c r="AG59" i="49"/>
  <c r="AH59" i="49" s="1"/>
  <c r="O59" i="49"/>
  <c r="C59" i="49"/>
  <c r="D59" i="49" s="1"/>
  <c r="Y59" i="49"/>
  <c r="Z59" i="49" s="1"/>
  <c r="G59" i="49"/>
  <c r="H59" i="49" s="1"/>
  <c r="AO59" i="49"/>
  <c r="AP59" i="49" s="1"/>
  <c r="C60" i="49" l="1"/>
  <c r="D60" i="49" s="1"/>
  <c r="AG60" i="49"/>
  <c r="AH60" i="49" s="1"/>
  <c r="Q60" i="49"/>
  <c r="R60" i="49" s="1"/>
  <c r="G60" i="49"/>
  <c r="H60" i="49" s="1"/>
  <c r="AO60" i="49"/>
  <c r="AP60" i="49" s="1"/>
  <c r="Y60" i="49"/>
  <c r="Z60" i="49" s="1"/>
  <c r="G61" i="49" l="1"/>
  <c r="H61" i="49" s="1"/>
  <c r="AG61" i="49"/>
  <c r="AH61" i="49" s="1"/>
  <c r="Y61" i="49"/>
  <c r="Z61" i="49" s="1"/>
  <c r="AO61" i="49"/>
  <c r="AP61" i="49" s="1"/>
  <c r="C61" i="49"/>
  <c r="D61" i="49" s="1"/>
  <c r="Q61" i="49"/>
  <c r="R61" i="49" s="1"/>
  <c r="AG62" i="49" l="1"/>
  <c r="AH62" i="49" s="1"/>
  <c r="C62" i="49"/>
  <c r="D62" i="49" s="1"/>
  <c r="Q62" i="49"/>
  <c r="R62" i="49" s="1"/>
  <c r="G62" i="49"/>
  <c r="H62" i="49" s="1"/>
  <c r="AO62" i="49"/>
  <c r="AP62" i="49" s="1"/>
  <c r="Y62" i="49"/>
  <c r="Z62" i="49" s="1"/>
  <c r="AO63" i="49" l="1"/>
  <c r="AP63" i="49" s="1"/>
  <c r="C63" i="49"/>
  <c r="D63" i="49" s="1"/>
  <c r="Q63" i="49"/>
  <c r="R63" i="49" s="1"/>
  <c r="Y63" i="49"/>
  <c r="Z63" i="49" s="1"/>
  <c r="G63" i="49"/>
  <c r="H63" i="49" s="1"/>
  <c r="AG63" i="49"/>
  <c r="AH63" i="49" s="1"/>
  <c r="G64" i="49" l="1"/>
  <c r="H64" i="49" s="1"/>
  <c r="Y64" i="49"/>
  <c r="Z64" i="49" s="1"/>
  <c r="C64" i="49"/>
  <c r="D64" i="49" s="1"/>
  <c r="AG64" i="49"/>
  <c r="AH64" i="49" s="1"/>
  <c r="Q64" i="49"/>
  <c r="R64" i="49" s="1"/>
  <c r="AO64" i="49"/>
  <c r="AP64" i="49" s="1"/>
  <c r="AG65" i="49" l="1"/>
  <c r="AH65" i="49" s="1"/>
  <c r="Y65" i="49"/>
  <c r="Z65" i="49" s="1"/>
  <c r="Q65" i="49"/>
  <c r="R65" i="49" s="1"/>
  <c r="AO65" i="49"/>
  <c r="AP65" i="49" s="1"/>
  <c r="C65" i="49"/>
  <c r="D65" i="49" s="1"/>
  <c r="G65" i="49"/>
  <c r="H65" i="49" s="1"/>
  <c r="Y66" i="49" l="1"/>
  <c r="Z66" i="49" s="1"/>
  <c r="G66" i="49"/>
  <c r="H66" i="49" s="1"/>
  <c r="AO66" i="49"/>
  <c r="AP66" i="49" s="1"/>
  <c r="C66" i="49"/>
  <c r="D66" i="49" s="1"/>
  <c r="Q66" i="49"/>
  <c r="R66" i="49" s="1"/>
  <c r="AG66" i="49"/>
  <c r="AH66" i="49" s="1"/>
  <c r="Q67" i="49" l="1"/>
  <c r="R67" i="49" s="1"/>
  <c r="G67" i="49"/>
  <c r="H67" i="49" s="1"/>
  <c r="AG67" i="49"/>
  <c r="AH67" i="49" s="1"/>
  <c r="C67" i="49"/>
  <c r="D67" i="49" s="1"/>
  <c r="AO67" i="49"/>
  <c r="AP67" i="49" s="1"/>
  <c r="Y67" i="49"/>
  <c r="Z67" i="49" s="1"/>
  <c r="AO68" i="49" l="1"/>
  <c r="AP68" i="49" s="1"/>
  <c r="AG68" i="49"/>
  <c r="AH68" i="49" s="1"/>
  <c r="G68" i="49"/>
  <c r="H68" i="49" s="1"/>
  <c r="Y68" i="49"/>
  <c r="Z68" i="49" s="1"/>
  <c r="C68" i="49"/>
  <c r="D68" i="49" s="1"/>
  <c r="Q68" i="49"/>
  <c r="R68" i="49" s="1"/>
  <c r="Y69" i="49" l="1"/>
  <c r="Z69" i="49" s="1"/>
  <c r="AG69" i="49"/>
  <c r="AH69" i="49" s="1"/>
  <c r="Q69" i="49"/>
  <c r="R69" i="49" s="1"/>
  <c r="C69" i="49"/>
  <c r="D69" i="49" s="1"/>
  <c r="G69" i="49"/>
  <c r="H69" i="49" s="1"/>
  <c r="AO69" i="49"/>
  <c r="AP69" i="49" s="1"/>
  <c r="Q70" i="49" l="1"/>
  <c r="R70" i="49" s="1"/>
  <c r="Y70" i="49"/>
  <c r="Z70" i="49" s="1"/>
  <c r="G70" i="49"/>
  <c r="H70" i="49" s="1"/>
  <c r="AO70" i="49"/>
  <c r="AP70" i="49" s="1"/>
  <c r="C70" i="49"/>
  <c r="D70" i="49" s="1"/>
  <c r="AG70" i="49"/>
  <c r="AH70" i="49" s="1"/>
  <c r="AG71" i="49" l="1"/>
  <c r="AH71" i="49" s="1"/>
  <c r="Y71" i="49"/>
  <c r="Z71" i="49" s="1"/>
  <c r="AO71" i="49"/>
  <c r="AP71" i="49" s="1"/>
  <c r="C71" i="49"/>
  <c r="D71" i="49" s="1"/>
  <c r="G71" i="49"/>
  <c r="Q71" i="49"/>
  <c r="R71" i="49" s="1"/>
  <c r="G72" i="49" l="1"/>
  <c r="Y72" i="49"/>
  <c r="Z72" i="49" s="1"/>
  <c r="Q72" i="49"/>
  <c r="R72" i="49" s="1"/>
  <c r="C72" i="49"/>
  <c r="D72" i="49" s="1"/>
  <c r="AO72" i="49"/>
  <c r="AP72" i="49" s="1"/>
  <c r="AG72" i="49"/>
  <c r="AH72" i="49" s="1"/>
  <c r="AO73" i="49" l="1"/>
  <c r="AP73" i="49" s="1"/>
  <c r="Q73" i="49"/>
  <c r="R73" i="49" s="1"/>
  <c r="AG73" i="49"/>
  <c r="AH73" i="49" s="1"/>
  <c r="C73" i="49"/>
  <c r="D73" i="49" s="1"/>
  <c r="Y73" i="49"/>
  <c r="Z73" i="49" s="1"/>
  <c r="G73" i="49"/>
  <c r="H73" i="49" s="1"/>
  <c r="Y74" i="49" l="1"/>
  <c r="Z74" i="49" s="1"/>
  <c r="AG74" i="49"/>
  <c r="AH74" i="49" s="1"/>
  <c r="Q74" i="49"/>
  <c r="R74" i="49" s="1"/>
  <c r="G74" i="49"/>
  <c r="H74" i="49" s="1"/>
  <c r="C74" i="49"/>
  <c r="D74" i="49" s="1"/>
  <c r="AO74" i="49"/>
  <c r="AP74" i="49" s="1"/>
  <c r="AG75" i="49" l="1"/>
  <c r="AH75" i="49" s="1"/>
  <c r="Q75" i="49"/>
  <c r="R75" i="49" s="1"/>
  <c r="G75" i="49"/>
  <c r="H75" i="49" s="1"/>
  <c r="AO75" i="49"/>
  <c r="AP75" i="49" s="1"/>
  <c r="C75" i="49"/>
  <c r="D75" i="49" s="1"/>
  <c r="Y75" i="49"/>
  <c r="Z75" i="49" s="1"/>
  <c r="C76" i="49" l="1"/>
  <c r="D76" i="49" s="1"/>
  <c r="G76" i="49"/>
  <c r="H76" i="49" s="1"/>
  <c r="AG76" i="49"/>
  <c r="AH76" i="49" s="1"/>
  <c r="Y76" i="49"/>
  <c r="Z76" i="49" s="1"/>
  <c r="AO76" i="49"/>
  <c r="AP76" i="49" s="1"/>
  <c r="Q76" i="49"/>
  <c r="R76" i="49" s="1"/>
  <c r="G77" i="49" l="1"/>
  <c r="Y77" i="49"/>
  <c r="Z77" i="49" s="1"/>
  <c r="AG77" i="49"/>
  <c r="AH77" i="49" s="1"/>
  <c r="Q77" i="49"/>
  <c r="R77" i="49" s="1"/>
  <c r="AO77" i="49"/>
  <c r="AP77" i="49" s="1"/>
  <c r="C77" i="49"/>
  <c r="D77" i="49" s="1"/>
  <c r="AO78" i="49" l="1"/>
  <c r="AP78" i="49" s="1"/>
  <c r="AG78" i="49"/>
  <c r="AH78" i="49" s="1"/>
  <c r="C78" i="49"/>
  <c r="D78" i="49" s="1"/>
  <c r="Y78" i="49"/>
  <c r="Z78" i="49" s="1"/>
  <c r="Q78" i="49"/>
  <c r="R78" i="49" s="1"/>
  <c r="G78" i="49"/>
  <c r="H78" i="49" s="1"/>
  <c r="Q79" i="49" l="1"/>
  <c r="R79" i="49" s="1"/>
  <c r="C79" i="49"/>
  <c r="D79" i="49" s="1"/>
  <c r="AG79" i="49"/>
  <c r="AH79" i="49" s="1"/>
  <c r="G79" i="49"/>
  <c r="H79" i="49" s="1"/>
  <c r="Y79" i="49"/>
  <c r="Z79" i="49" s="1"/>
  <c r="AO79" i="49"/>
  <c r="AP79" i="49" s="1"/>
  <c r="C80" i="49" l="1"/>
  <c r="D80" i="49" s="1"/>
  <c r="G80" i="49"/>
  <c r="H80" i="49" s="1"/>
  <c r="AO80" i="49"/>
  <c r="AP80" i="49" s="1"/>
  <c r="Y80" i="49"/>
  <c r="Z80" i="49" s="1"/>
  <c r="AG80" i="49"/>
  <c r="AH80" i="49" s="1"/>
  <c r="Q80" i="49"/>
  <c r="R80" i="49" s="1"/>
  <c r="Q81" i="49" l="1"/>
  <c r="R81" i="49" s="1"/>
  <c r="G81" i="49"/>
  <c r="H81" i="49" s="1"/>
  <c r="Y81" i="49"/>
  <c r="Z81" i="49" s="1"/>
  <c r="AG81" i="49"/>
  <c r="AH81" i="49" s="1"/>
  <c r="AO81" i="49"/>
  <c r="AP81" i="49" s="1"/>
  <c r="C81" i="49"/>
  <c r="D81" i="49" s="1"/>
  <c r="AG82" i="49" l="1"/>
  <c r="AH82" i="49" s="1"/>
  <c r="G82" i="49"/>
  <c r="C82" i="49"/>
  <c r="D82" i="49" s="1"/>
  <c r="Y82" i="49"/>
  <c r="Z82" i="49" s="1"/>
  <c r="Q82" i="49"/>
  <c r="R82" i="49" s="1"/>
  <c r="AO82" i="49"/>
  <c r="AP82" i="49" s="1"/>
  <c r="AO83" i="49" l="1"/>
  <c r="AP83" i="49" s="1"/>
  <c r="G83" i="49"/>
  <c r="H83" i="49" s="1"/>
  <c r="Y83" i="49"/>
  <c r="Z83" i="49" s="1"/>
  <c r="Q83" i="49"/>
  <c r="R83" i="49" s="1"/>
  <c r="C83" i="49"/>
  <c r="D83" i="49" s="1"/>
  <c r="AG83" i="49"/>
  <c r="AH83" i="49" s="1"/>
  <c r="G84" i="49" l="1"/>
  <c r="H84" i="49" s="1"/>
  <c r="AG84" i="49"/>
  <c r="AH84" i="49" s="1"/>
  <c r="Q84" i="49"/>
  <c r="R84" i="49" s="1"/>
  <c r="C84" i="49"/>
  <c r="D84" i="49" s="1"/>
  <c r="Y84" i="49"/>
  <c r="Z84" i="49" s="1"/>
  <c r="AO84" i="49"/>
  <c r="AP84" i="49" s="1"/>
  <c r="AO85" i="49" l="1"/>
  <c r="AP85" i="49" s="1"/>
  <c r="C85" i="49"/>
  <c r="D85" i="49" s="1"/>
  <c r="AG85" i="49"/>
  <c r="AH85" i="49" s="1"/>
  <c r="Q85" i="49"/>
  <c r="R85" i="49" s="1"/>
  <c r="G85" i="49"/>
  <c r="H85" i="49" s="1"/>
  <c r="Y85" i="49"/>
  <c r="Z85" i="49" s="1"/>
  <c r="C86" i="49" l="1"/>
  <c r="D86" i="49" s="1"/>
  <c r="Y86" i="49"/>
  <c r="Z86" i="49" s="1"/>
  <c r="Q86" i="49"/>
  <c r="R86" i="49" s="1"/>
  <c r="AG86" i="49"/>
  <c r="AH86" i="49" s="1"/>
  <c r="G86" i="49"/>
  <c r="H86" i="49" s="1"/>
  <c r="AO86" i="49"/>
  <c r="AP86" i="49" s="1"/>
  <c r="AO87" i="49" l="1"/>
  <c r="AP87" i="49" s="1"/>
  <c r="Y87" i="49"/>
  <c r="Z87" i="49" s="1"/>
  <c r="AG87" i="49"/>
  <c r="AH87" i="49" s="1"/>
  <c r="G87" i="49"/>
  <c r="Q87" i="49"/>
  <c r="R87" i="49" s="1"/>
  <c r="C87" i="49"/>
  <c r="D87" i="49" s="1"/>
  <c r="Y88" i="49" l="1"/>
  <c r="Z88" i="49" s="1"/>
  <c r="G88" i="49"/>
  <c r="H88" i="49" s="1"/>
  <c r="C88" i="49"/>
  <c r="D88" i="49" s="1"/>
  <c r="Q88" i="49"/>
  <c r="R88" i="49" s="1"/>
  <c r="AG88" i="49"/>
  <c r="AH88" i="49" s="1"/>
  <c r="AO88" i="49"/>
  <c r="AP88" i="49" s="1"/>
  <c r="AO89" i="49" l="1"/>
  <c r="AP89" i="49" s="1"/>
  <c r="Q89" i="49"/>
  <c r="R89" i="49" s="1"/>
  <c r="G89" i="49"/>
  <c r="H89" i="49" s="1"/>
  <c r="AG89" i="49"/>
  <c r="AH89" i="49" s="1"/>
  <c r="C89" i="49"/>
  <c r="D89" i="49" s="1"/>
  <c r="Y89" i="49"/>
  <c r="Z89" i="49" s="1"/>
  <c r="AG90" i="49" l="1"/>
  <c r="AH90" i="49" s="1"/>
  <c r="Q90" i="49"/>
  <c r="R90" i="49" s="1"/>
  <c r="Y90" i="49"/>
  <c r="Z90" i="49" s="1"/>
  <c r="C90" i="49"/>
  <c r="D90" i="49" s="1"/>
  <c r="G90" i="49"/>
  <c r="H90" i="49" s="1"/>
  <c r="AO90" i="49"/>
  <c r="AP90" i="49" s="1"/>
  <c r="AO91" i="49" l="1"/>
  <c r="AP91" i="49" s="1"/>
  <c r="C91" i="49"/>
  <c r="D91" i="49" s="1"/>
  <c r="Q91" i="49"/>
  <c r="R91" i="49" s="1"/>
  <c r="G91" i="49"/>
  <c r="AG91" i="49"/>
  <c r="AH91" i="49" s="1"/>
  <c r="Y91" i="49"/>
  <c r="Z91" i="49" s="1"/>
  <c r="G92" i="49" l="1"/>
  <c r="C92" i="49"/>
  <c r="D92" i="49" s="1"/>
  <c r="AG92" i="49"/>
  <c r="AH92" i="49" s="1"/>
  <c r="Q92" i="49"/>
  <c r="R92" i="49" s="1"/>
  <c r="Y92" i="49"/>
  <c r="Z92" i="49" s="1"/>
  <c r="AO92" i="49"/>
  <c r="AP92" i="49" s="1"/>
  <c r="AO93" i="49" l="1"/>
  <c r="AP93" i="49" s="1"/>
  <c r="Q93" i="49"/>
  <c r="R93" i="49" s="1"/>
  <c r="C93" i="49"/>
  <c r="D93" i="49" s="1"/>
  <c r="AG93" i="49"/>
  <c r="AH93" i="49" s="1"/>
  <c r="G93" i="49"/>
  <c r="H93" i="49" s="1"/>
  <c r="Y93" i="49"/>
  <c r="Z93" i="49" s="1"/>
  <c r="G94" i="49" l="1"/>
  <c r="H94" i="49" s="1"/>
  <c r="Y94" i="49"/>
  <c r="Z94" i="49" s="1"/>
  <c r="AG94" i="49"/>
  <c r="AH94" i="49" s="1"/>
  <c r="Q94" i="49"/>
  <c r="R94" i="49" s="1"/>
  <c r="C94" i="49"/>
  <c r="D94" i="49" s="1"/>
  <c r="AO94" i="49"/>
  <c r="AP94" i="49" s="1"/>
  <c r="AO95" i="49" l="1"/>
  <c r="AP95" i="49" s="1"/>
  <c r="Q95" i="49"/>
  <c r="R95" i="49" s="1"/>
  <c r="Y95" i="49"/>
  <c r="Z95" i="49" s="1"/>
  <c r="C95" i="49"/>
  <c r="D95" i="49" s="1"/>
  <c r="AG95" i="49"/>
  <c r="AH95" i="49" s="1"/>
  <c r="G95" i="49"/>
  <c r="H95" i="49" s="1"/>
  <c r="G96" i="49" l="1"/>
  <c r="H96" i="49" s="1"/>
  <c r="C96" i="49"/>
  <c r="D96" i="49" s="1"/>
  <c r="Q96" i="49"/>
  <c r="R96" i="49" s="1"/>
  <c r="AG96" i="49"/>
  <c r="AH96" i="49" s="1"/>
  <c r="Y96" i="49"/>
  <c r="Z96" i="49" s="1"/>
  <c r="AO96" i="49"/>
  <c r="AP96" i="49" s="1"/>
  <c r="C97" i="49" l="1"/>
  <c r="D97" i="49" s="1"/>
  <c r="AO97" i="49"/>
  <c r="AP97" i="49" s="1"/>
  <c r="AG97" i="49"/>
  <c r="AH97" i="49" s="1"/>
  <c r="Y97" i="49"/>
  <c r="Z97" i="49" s="1"/>
  <c r="Q97" i="49"/>
  <c r="R97" i="49" s="1"/>
  <c r="G97" i="49"/>
  <c r="H97" i="49" s="1"/>
  <c r="AO98" i="49" l="1"/>
  <c r="AP98" i="49" s="1"/>
  <c r="G98" i="49"/>
  <c r="H98" i="49" s="1"/>
  <c r="Y98" i="49"/>
  <c r="Z98" i="49" s="1"/>
  <c r="Q98" i="49"/>
  <c r="R98" i="49" s="1"/>
  <c r="AG98" i="49"/>
  <c r="AH98" i="49" s="1"/>
  <c r="C98" i="49"/>
  <c r="D98" i="49" s="1"/>
  <c r="AG99" i="49" l="1"/>
  <c r="AH99" i="49" s="1"/>
  <c r="C99" i="49"/>
  <c r="D99" i="49" s="1"/>
  <c r="Q99" i="49"/>
  <c r="R99" i="49" s="1"/>
  <c r="G99" i="49"/>
  <c r="H99" i="49" s="1"/>
  <c r="Y99" i="49"/>
  <c r="Z99" i="49" s="1"/>
  <c r="AO99" i="49"/>
  <c r="AP99" i="49" s="1"/>
  <c r="AO100" i="49" l="1"/>
  <c r="AP100" i="49" s="1"/>
  <c r="G100" i="49"/>
  <c r="H100" i="49" s="1"/>
  <c r="C100" i="49"/>
  <c r="D100" i="49" s="1"/>
  <c r="Y100" i="49"/>
  <c r="Z100" i="49" s="1"/>
  <c r="Q100" i="49"/>
  <c r="R100" i="49" s="1"/>
  <c r="AG100" i="49"/>
  <c r="AH100" i="49" s="1"/>
  <c r="AG101" i="49" l="1"/>
  <c r="AH101" i="49" s="1"/>
  <c r="Y101" i="49"/>
  <c r="Z101" i="49" s="1"/>
  <c r="G101" i="49"/>
  <c r="H101" i="49" s="1"/>
  <c r="Q101" i="49"/>
  <c r="R101" i="49" s="1"/>
  <c r="C101" i="49"/>
  <c r="D101" i="49" s="1"/>
  <c r="AO101" i="49"/>
  <c r="AP101" i="49" s="1"/>
  <c r="AO102" i="49" l="1"/>
  <c r="Y102" i="49"/>
  <c r="Q102" i="49"/>
  <c r="C102" i="49"/>
  <c r="D102" i="49" s="1"/>
  <c r="G102" i="49"/>
  <c r="AG102" i="49"/>
  <c r="R102" i="49" l="1"/>
  <c r="R16" i="49" s="1"/>
  <c r="R17" i="49" s="1"/>
  <c r="AH102" i="49"/>
  <c r="AH16" i="49" s="1"/>
  <c r="AH17" i="49" s="1"/>
  <c r="Z102" i="49"/>
  <c r="Z16" i="49" s="1"/>
  <c r="Z17" i="49" s="1"/>
  <c r="AP102" i="49"/>
  <c r="AP16" i="49" s="1"/>
  <c r="AP17" i="49" s="1"/>
  <c r="C103" i="49"/>
  <c r="D103" i="49" s="1"/>
  <c r="C104" i="49" l="1"/>
  <c r="D104" i="49" s="1"/>
  <c r="C105" i="49" l="1"/>
  <c r="D105" i="49" s="1"/>
  <c r="C106" i="49" l="1"/>
  <c r="D106" i="49" s="1"/>
  <c r="C107" i="49" l="1"/>
  <c r="D107" i="49" s="1"/>
  <c r="C108" i="49" l="1"/>
  <c r="D108" i="49" s="1"/>
  <c r="C109" i="49" l="1"/>
  <c r="D109" i="49" s="1"/>
  <c r="C110" i="49" l="1"/>
  <c r="D110" i="49" s="1"/>
  <c r="C111" i="49" l="1"/>
  <c r="D111" i="49" s="1"/>
  <c r="C112" i="49" l="1"/>
  <c r="D112" i="49" s="1"/>
  <c r="C113" i="49" l="1"/>
  <c r="D113" i="49" s="1"/>
  <c r="C114" i="49" l="1"/>
  <c r="D114" i="49" s="1"/>
  <c r="C115" i="49" l="1"/>
  <c r="D115" i="49" s="1"/>
  <c r="C116" i="49" l="1"/>
  <c r="D116" i="49" s="1"/>
  <c r="C117" i="49" l="1"/>
  <c r="D117" i="49" s="1"/>
  <c r="C118" i="49" l="1"/>
  <c r="D118" i="49" s="1"/>
  <c r="C119" i="49" l="1"/>
  <c r="D119" i="49" s="1"/>
  <c r="C120" i="49" l="1"/>
  <c r="D120" i="49" s="1"/>
  <c r="C121" i="49" l="1"/>
  <c r="D121" i="49" s="1"/>
  <c r="C122" i="49" l="1"/>
  <c r="D122" i="49" s="1"/>
  <c r="C123" i="49" l="1"/>
  <c r="D123" i="49" s="1"/>
  <c r="C124" i="49" l="1"/>
  <c r="D124" i="49" s="1"/>
  <c r="C125" i="49" l="1"/>
  <c r="D125" i="49" s="1"/>
  <c r="C126" i="49" l="1"/>
  <c r="D126" i="49" s="1"/>
  <c r="C127" i="49" l="1"/>
  <c r="D127" i="49" s="1"/>
  <c r="C128" i="49" l="1"/>
  <c r="D128" i="49" s="1"/>
  <c r="C129" i="49" l="1"/>
  <c r="D129" i="49" s="1"/>
  <c r="C130" i="49" l="1"/>
  <c r="D130" i="49" s="1"/>
  <c r="C131" i="49" l="1"/>
  <c r="D131" i="49" s="1"/>
  <c r="C132" i="49" l="1"/>
  <c r="D132" i="49" s="1"/>
  <c r="C133" i="49" l="1"/>
  <c r="D133" i="49" s="1"/>
  <c r="C134" i="49" l="1"/>
  <c r="D134" i="49" s="1"/>
  <c r="C135" i="49" l="1"/>
  <c r="D135" i="49" s="1"/>
  <c r="C136" i="49" l="1"/>
  <c r="D136" i="49" s="1"/>
  <c r="C137" i="49" l="1"/>
  <c r="D137" i="49" s="1"/>
  <c r="C138" i="49" l="1"/>
  <c r="D138" i="49" s="1"/>
  <c r="C139" i="49" l="1"/>
  <c r="D139" i="49" s="1"/>
  <c r="C140" i="49" l="1"/>
  <c r="D140" i="49" s="1"/>
  <c r="C141" i="49" l="1"/>
  <c r="D141" i="49" s="1"/>
  <c r="C142" i="49" l="1"/>
  <c r="D142" i="49" s="1"/>
  <c r="C143" i="49" l="1"/>
  <c r="D143" i="49" s="1"/>
  <c r="C144" i="49" l="1"/>
  <c r="D144" i="49" s="1"/>
  <c r="C145" i="49" l="1"/>
  <c r="D145" i="49" s="1"/>
  <c r="C146" i="49" l="1"/>
  <c r="D146" i="49" s="1"/>
  <c r="C147" i="49" l="1"/>
  <c r="D147" i="49" s="1"/>
  <c r="C148" i="49" l="1"/>
  <c r="D148" i="49" s="1"/>
  <c r="C149" i="49" l="1"/>
  <c r="D149" i="49" s="1"/>
  <c r="C150" i="49" l="1"/>
  <c r="D150" i="49" s="1"/>
  <c r="C151" i="49" l="1"/>
  <c r="D151" i="49" s="1"/>
  <c r="C152" i="49" l="1"/>
  <c r="D152" i="49" s="1"/>
  <c r="C153" i="49" l="1"/>
  <c r="D153" i="49" s="1"/>
  <c r="C154" i="49" l="1"/>
  <c r="D154" i="49" s="1"/>
  <c r="C155" i="49" l="1"/>
  <c r="D155" i="49" s="1"/>
  <c r="C156" i="49" l="1"/>
  <c r="D156" i="49" s="1"/>
  <c r="C157" i="49" l="1"/>
  <c r="D157" i="49" s="1"/>
  <c r="C158" i="49" l="1"/>
  <c r="D158" i="49" s="1"/>
  <c r="C159" i="49" l="1"/>
  <c r="D159" i="49" s="1"/>
  <c r="C160" i="49" l="1"/>
  <c r="D160" i="49" s="1"/>
  <c r="C161" i="49" l="1"/>
  <c r="D161" i="49" s="1"/>
  <c r="C162" i="49" l="1"/>
  <c r="D162" i="49" s="1"/>
  <c r="C163" i="49" l="1"/>
  <c r="D163" i="49" s="1"/>
  <c r="C164" i="49" l="1"/>
  <c r="D164" i="49" s="1"/>
  <c r="C165" i="49" l="1"/>
  <c r="D165" i="49" s="1"/>
  <c r="C166" i="49" l="1"/>
  <c r="D166" i="49" s="1"/>
  <c r="C167" i="49" l="1"/>
  <c r="D167" i="49" s="1"/>
  <c r="C168" i="49" l="1"/>
  <c r="D168" i="49" s="1"/>
  <c r="C169" i="49" l="1"/>
  <c r="D169" i="49" s="1"/>
  <c r="C170" i="49" l="1"/>
  <c r="D170" i="49" s="1"/>
  <c r="C171" i="49" l="1"/>
  <c r="D171" i="49" s="1"/>
  <c r="C172" i="49" l="1"/>
  <c r="D172" i="49" s="1"/>
  <c r="C173" i="49" l="1"/>
  <c r="D173" i="49" s="1"/>
  <c r="C174" i="49" l="1"/>
  <c r="D174" i="49" s="1"/>
  <c r="C175" i="49" l="1"/>
  <c r="D175" i="49" s="1"/>
  <c r="C176" i="49" l="1"/>
  <c r="D176" i="49" s="1"/>
  <c r="C177" i="49" l="1"/>
  <c r="D177" i="49" s="1"/>
  <c r="C178" i="49" l="1"/>
  <c r="D178" i="49" s="1"/>
  <c r="C179" i="49" l="1"/>
  <c r="D179" i="49" s="1"/>
  <c r="C180" i="49" l="1"/>
  <c r="D180" i="49" s="1"/>
  <c r="C181" i="49" l="1"/>
  <c r="D181" i="49" s="1"/>
  <c r="C182" i="49" l="1"/>
  <c r="D182" i="49" s="1"/>
  <c r="C183" i="49" l="1"/>
  <c r="D183" i="49" s="1"/>
  <c r="C184" i="49" l="1"/>
  <c r="D184" i="49" s="1"/>
  <c r="C185" i="49" l="1"/>
  <c r="D185" i="49" s="1"/>
  <c r="C186" i="49" l="1"/>
  <c r="D186" i="49" s="1"/>
  <c r="C187" i="49" l="1"/>
  <c r="D187" i="49" s="1"/>
  <c r="C188" i="49" l="1"/>
  <c r="D188" i="49" s="1"/>
  <c r="C189" i="49" l="1"/>
  <c r="D189" i="49" s="1"/>
  <c r="C190" i="49" l="1"/>
  <c r="D190" i="49" s="1"/>
  <c r="C191" i="49" l="1"/>
  <c r="D191" i="49" s="1"/>
  <c r="C192" i="49" l="1"/>
  <c r="D192" i="49" s="1"/>
  <c r="C193" i="49" l="1"/>
  <c r="D193" i="49" s="1"/>
  <c r="C194" i="49" l="1"/>
  <c r="D194" i="49" s="1"/>
  <c r="C195" i="49" l="1"/>
  <c r="D195" i="49" s="1"/>
  <c r="C196" i="49" l="1"/>
  <c r="D196" i="49" s="1"/>
  <c r="C197" i="49" l="1"/>
  <c r="D197" i="49" s="1"/>
  <c r="C198" i="49" l="1"/>
  <c r="D198" i="49" s="1"/>
  <c r="C199" i="49" l="1"/>
  <c r="D199" i="49" s="1"/>
  <c r="C200" i="49" l="1"/>
  <c r="D200" i="49" s="1"/>
  <c r="C201" i="49" l="1"/>
  <c r="D201" i="49" s="1"/>
  <c r="C202" i="49" l="1"/>
  <c r="D202" i="49" s="1"/>
  <c r="C203" i="49" l="1"/>
  <c r="D203" i="49" s="1"/>
  <c r="C204" i="49" l="1"/>
  <c r="D204" i="49" s="1"/>
  <c r="C205" i="49" l="1"/>
  <c r="D205" i="49" s="1"/>
  <c r="C206" i="49" l="1"/>
  <c r="D206" i="49" s="1"/>
  <c r="C207" i="49" l="1"/>
  <c r="D207" i="49" s="1"/>
  <c r="C208" i="49" l="1"/>
  <c r="D208" i="49" s="1"/>
  <c r="C209" i="49" l="1"/>
  <c r="D209" i="49" s="1"/>
  <c r="C210" i="49" l="1"/>
  <c r="D210" i="49" s="1"/>
  <c r="C211" i="49" l="1"/>
  <c r="D211" i="49" s="1"/>
  <c r="C212" i="49" l="1"/>
  <c r="D212" i="49" s="1"/>
  <c r="C213" i="49" l="1"/>
  <c r="D213" i="49" s="1"/>
  <c r="C214" i="49" l="1"/>
  <c r="D214" i="49" s="1"/>
  <c r="C215" i="49" l="1"/>
  <c r="D215" i="49" s="1"/>
  <c r="C216" i="49" l="1"/>
  <c r="D216" i="49" s="1"/>
  <c r="C217" i="49" l="1"/>
  <c r="D217" i="49" s="1"/>
  <c r="C218" i="49" l="1"/>
  <c r="D218" i="49" s="1"/>
  <c r="C219" i="49" l="1"/>
  <c r="D219" i="49" s="1"/>
  <c r="C220" i="49" l="1"/>
  <c r="D220" i="49" s="1"/>
  <c r="C221" i="49" l="1"/>
  <c r="D221" i="49" s="1"/>
  <c r="C222" i="49" l="1"/>
  <c r="D222" i="49" s="1"/>
  <c r="C223" i="49" l="1"/>
  <c r="D223" i="49" s="1"/>
  <c r="C224" i="49" l="1"/>
  <c r="D224" i="49" s="1"/>
  <c r="C225" i="49" l="1"/>
  <c r="D225" i="49" s="1"/>
  <c r="C226" i="49" l="1"/>
  <c r="D226" i="49" s="1"/>
  <c r="C227" i="49" l="1"/>
  <c r="D227" i="49" s="1"/>
  <c r="C228" i="49" l="1"/>
  <c r="D228" i="49" s="1"/>
  <c r="C229" i="49" l="1"/>
  <c r="D229" i="49" s="1"/>
  <c r="C230" i="49" l="1"/>
  <c r="D230" i="49" s="1"/>
  <c r="C231" i="49" l="1"/>
  <c r="D231" i="49" s="1"/>
  <c r="C232" i="49" l="1"/>
  <c r="D232" i="49" s="1"/>
  <c r="C233" i="49" l="1"/>
  <c r="D233" i="49" s="1"/>
  <c r="C234" i="49" l="1"/>
  <c r="D234" i="49" s="1"/>
  <c r="C235" i="49" l="1"/>
  <c r="D235" i="49" s="1"/>
  <c r="C236" i="49" l="1"/>
  <c r="D236" i="49" s="1"/>
  <c r="C237" i="49" l="1"/>
  <c r="D237" i="49" s="1"/>
  <c r="C238" i="49" l="1"/>
  <c r="D238" i="49" s="1"/>
  <c r="C239" i="49" l="1"/>
  <c r="D239" i="49" l="1"/>
  <c r="D16" i="49" s="1"/>
  <c r="D17" i="49" s="1"/>
  <c r="Z61" i="32" l="1"/>
  <c r="Z60" i="32"/>
  <c r="Z59" i="32"/>
  <c r="Z58" i="32"/>
  <c r="Z57" i="32"/>
  <c r="Z56" i="32"/>
  <c r="Z55" i="32"/>
  <c r="Z54" i="32"/>
  <c r="Z53" i="32"/>
  <c r="Z52" i="32"/>
  <c r="Z51" i="32"/>
  <c r="Z50" i="32"/>
  <c r="Z49" i="32"/>
  <c r="Z48" i="32"/>
  <c r="Z47" i="32"/>
  <c r="Z46" i="32"/>
  <c r="Z45" i="32"/>
  <c r="Z44" i="32"/>
  <c r="Z43" i="32"/>
  <c r="Z42" i="32"/>
  <c r="Z41" i="32"/>
  <c r="Z40" i="32"/>
  <c r="Z39" i="32"/>
  <c r="Z38" i="32"/>
  <c r="Z37" i="32"/>
  <c r="Z36" i="32"/>
  <c r="Z35" i="32"/>
  <c r="Z34" i="32"/>
  <c r="Z33" i="32"/>
  <c r="Z32" i="32"/>
  <c r="Z31" i="32"/>
  <c r="Z30" i="32"/>
  <c r="Z29" i="32"/>
  <c r="Z28" i="32"/>
  <c r="Z27" i="32"/>
  <c r="Z26" i="32"/>
  <c r="Z25" i="32"/>
  <c r="Z24" i="32"/>
  <c r="Z23" i="32"/>
  <c r="Z22" i="32"/>
  <c r="Y22" i="32"/>
  <c r="P20" i="49" l="1"/>
  <c r="P22" i="49"/>
  <c r="P23" i="49"/>
  <c r="P25" i="49"/>
  <c r="P26" i="49"/>
  <c r="P27" i="49"/>
  <c r="P29" i="49"/>
  <c r="P30" i="49"/>
  <c r="P31" i="49"/>
  <c r="P33" i="49"/>
  <c r="P34" i="49"/>
  <c r="P35" i="49"/>
  <c r="P37" i="49"/>
  <c r="P38" i="49"/>
  <c r="P39" i="49"/>
  <c r="P41" i="49"/>
  <c r="P42" i="49"/>
  <c r="P43" i="49"/>
  <c r="P46" i="49"/>
  <c r="P47" i="49"/>
  <c r="P50" i="49"/>
  <c r="P51" i="49"/>
  <c r="P54" i="49"/>
  <c r="P55" i="49"/>
  <c r="P58" i="49"/>
  <c r="P59" i="49"/>
  <c r="Y23" i="32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B176" i="6"/>
  <c r="B175" i="6"/>
  <c r="B174" i="6"/>
  <c r="B172" i="6"/>
  <c r="B171" i="6"/>
  <c r="B170" i="6"/>
  <c r="P57" i="49" l="1"/>
  <c r="P53" i="49"/>
  <c r="P49" i="49"/>
  <c r="P45" i="49"/>
  <c r="P56" i="49"/>
  <c r="P52" i="49"/>
  <c r="P48" i="49"/>
  <c r="P44" i="49"/>
  <c r="P40" i="49"/>
  <c r="P36" i="49"/>
  <c r="P32" i="49"/>
  <c r="P28" i="49"/>
  <c r="P24" i="49"/>
  <c r="P21" i="49"/>
  <c r="A5" i="41"/>
  <c r="A6" i="41"/>
  <c r="A7" i="41"/>
  <c r="A8" i="41"/>
  <c r="A9" i="41"/>
  <c r="A10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3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A36" i="41"/>
  <c r="A37" i="41"/>
  <c r="A38" i="41"/>
  <c r="A39" i="41"/>
  <c r="A40" i="41"/>
  <c r="A41" i="41"/>
  <c r="A42" i="41"/>
  <c r="A43" i="41"/>
  <c r="A44" i="41"/>
  <c r="A45" i="41"/>
  <c r="A46" i="41"/>
  <c r="A47" i="41"/>
  <c r="A48" i="41"/>
  <c r="A49" i="41"/>
  <c r="A50" i="41"/>
  <c r="A51" i="41"/>
  <c r="A52" i="41"/>
  <c r="A53" i="41"/>
  <c r="A54" i="41"/>
  <c r="A55" i="41"/>
  <c r="A56" i="41"/>
  <c r="A57" i="41"/>
  <c r="A58" i="41"/>
  <c r="A59" i="41"/>
  <c r="A60" i="41"/>
  <c r="A61" i="41"/>
  <c r="A62" i="41"/>
  <c r="A63" i="41"/>
  <c r="A64" i="41"/>
  <c r="A65" i="41"/>
  <c r="A66" i="41"/>
  <c r="A67" i="41"/>
  <c r="A68" i="41"/>
  <c r="A69" i="41"/>
  <c r="A70" i="41"/>
  <c r="A71" i="41"/>
  <c r="A72" i="41"/>
  <c r="A73" i="41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5" i="44"/>
  <c r="A6" i="44"/>
  <c r="A7" i="44"/>
  <c r="A8" i="44"/>
  <c r="A9" i="44"/>
  <c r="A10" i="44"/>
  <c r="A11" i="44"/>
  <c r="A12" i="44"/>
  <c r="A13" i="44"/>
  <c r="A14" i="44"/>
  <c r="A15" i="44"/>
  <c r="A16" i="44"/>
  <c r="A17" i="44"/>
  <c r="A18" i="44"/>
  <c r="A19" i="44"/>
  <c r="A20" i="44"/>
  <c r="A21" i="44"/>
  <c r="A22" i="44"/>
  <c r="A23" i="44"/>
  <c r="A24" i="44"/>
  <c r="A25" i="44"/>
  <c r="A26" i="44"/>
  <c r="A27" i="44"/>
  <c r="A28" i="44"/>
  <c r="A29" i="44"/>
  <c r="A30" i="44"/>
  <c r="A31" i="44"/>
  <c r="A32" i="44"/>
  <c r="A33" i="44"/>
  <c r="A34" i="44"/>
  <c r="A35" i="44"/>
  <c r="A36" i="44"/>
  <c r="A37" i="44"/>
  <c r="A38" i="44"/>
  <c r="A39" i="44"/>
  <c r="A40" i="44"/>
  <c r="A41" i="44"/>
  <c r="A42" i="44"/>
  <c r="A43" i="44"/>
  <c r="A44" i="44"/>
  <c r="A45" i="44"/>
  <c r="A46" i="44"/>
  <c r="A47" i="44"/>
  <c r="A48" i="44"/>
  <c r="A49" i="44"/>
  <c r="A50" i="44"/>
  <c r="A51" i="44"/>
  <c r="A52" i="44"/>
  <c r="A53" i="44"/>
  <c r="A54" i="44"/>
  <c r="A55" i="44"/>
  <c r="A56" i="44"/>
  <c r="A57" i="44"/>
  <c r="A58" i="44"/>
  <c r="A59" i="44"/>
  <c r="A60" i="44"/>
  <c r="A61" i="44"/>
  <c r="A62" i="44"/>
  <c r="A63" i="44"/>
  <c r="A64" i="44"/>
  <c r="A65" i="44"/>
  <c r="A66" i="44"/>
  <c r="A67" i="44"/>
  <c r="A68" i="44"/>
  <c r="A69" i="44"/>
  <c r="A70" i="44"/>
  <c r="A71" i="44"/>
  <c r="A72" i="44"/>
  <c r="A73" i="44"/>
  <c r="A74" i="44"/>
  <c r="A75" i="44"/>
  <c r="A76" i="44"/>
  <c r="A77" i="44"/>
  <c r="A78" i="44"/>
  <c r="A79" i="44"/>
  <c r="A80" i="44"/>
  <c r="A81" i="44"/>
  <c r="A82" i="44"/>
  <c r="A83" i="44"/>
  <c r="A84" i="44"/>
  <c r="A85" i="44"/>
  <c r="A86" i="44"/>
  <c r="A87" i="44"/>
  <c r="A88" i="44"/>
  <c r="A89" i="44"/>
  <c r="A90" i="44"/>
  <c r="A91" i="44"/>
  <c r="A92" i="44"/>
  <c r="A93" i="44"/>
  <c r="A94" i="44"/>
  <c r="A95" i="44"/>
  <c r="A96" i="44"/>
  <c r="A97" i="44"/>
  <c r="A98" i="44"/>
  <c r="A99" i="44"/>
  <c r="A100" i="44"/>
  <c r="A101" i="44"/>
  <c r="A102" i="44"/>
  <c r="A103" i="44"/>
  <c r="A104" i="44"/>
  <c r="A105" i="44"/>
  <c r="A106" i="44"/>
  <c r="A107" i="44"/>
  <c r="A108" i="44"/>
  <c r="A109" i="44"/>
  <c r="A110" i="44"/>
  <c r="A111" i="44"/>
  <c r="A112" i="44"/>
  <c r="A113" i="44"/>
  <c r="A114" i="44"/>
  <c r="A115" i="44"/>
  <c r="A116" i="44"/>
  <c r="A117" i="44"/>
  <c r="A118" i="44"/>
  <c r="A119" i="44"/>
  <c r="A120" i="44"/>
  <c r="A121" i="44"/>
  <c r="A122" i="44"/>
  <c r="A123" i="44"/>
  <c r="A124" i="44"/>
  <c r="A125" i="44"/>
  <c r="A126" i="44"/>
  <c r="A127" i="44"/>
  <c r="A128" i="44"/>
  <c r="A129" i="44"/>
  <c r="A130" i="44"/>
  <c r="A131" i="44"/>
  <c r="A132" i="44"/>
  <c r="A133" i="44"/>
  <c r="A134" i="44"/>
  <c r="A135" i="44"/>
  <c r="A136" i="44"/>
  <c r="A137" i="44"/>
  <c r="A138" i="44"/>
  <c r="A139" i="44"/>
  <c r="A140" i="44"/>
  <c r="A141" i="44"/>
  <c r="A142" i="44"/>
  <c r="A143" i="44"/>
  <c r="A144" i="44"/>
  <c r="A145" i="44"/>
  <c r="A146" i="44"/>
  <c r="A147" i="44"/>
  <c r="A148" i="44"/>
  <c r="A149" i="44"/>
  <c r="A150" i="44"/>
  <c r="A151" i="44"/>
  <c r="A152" i="44"/>
  <c r="A153" i="44"/>
  <c r="A154" i="44"/>
  <c r="A155" i="44"/>
  <c r="A156" i="44"/>
  <c r="A157" i="44"/>
  <c r="A158" i="44"/>
  <c r="A159" i="44"/>
  <c r="A160" i="44"/>
  <c r="A161" i="44"/>
  <c r="A162" i="44"/>
  <c r="A163" i="44"/>
  <c r="A164" i="44"/>
  <c r="A165" i="44"/>
  <c r="A166" i="44"/>
  <c r="A167" i="44"/>
  <c r="A168" i="44"/>
  <c r="A169" i="44"/>
  <c r="A170" i="44"/>
  <c r="A171" i="44"/>
  <c r="A172" i="44"/>
  <c r="A173" i="44"/>
  <c r="A174" i="44"/>
  <c r="A175" i="44"/>
  <c r="A176" i="44"/>
  <c r="A177" i="44"/>
  <c r="A178" i="44"/>
  <c r="A179" i="44"/>
  <c r="A180" i="44"/>
  <c r="A181" i="44"/>
  <c r="A182" i="44"/>
  <c r="A183" i="44"/>
  <c r="A184" i="44"/>
  <c r="A185" i="44"/>
  <c r="A186" i="44"/>
  <c r="A187" i="44"/>
  <c r="A188" i="44"/>
  <c r="A189" i="44"/>
  <c r="A190" i="44"/>
  <c r="A191" i="44"/>
  <c r="A192" i="44"/>
  <c r="A193" i="44"/>
  <c r="A194" i="44"/>
  <c r="A195" i="44"/>
  <c r="A196" i="44"/>
  <c r="A197" i="44"/>
  <c r="A198" i="44"/>
  <c r="A199" i="44"/>
  <c r="A200" i="44"/>
  <c r="A201" i="44"/>
  <c r="A202" i="44"/>
  <c r="A203" i="44"/>
  <c r="A204" i="44"/>
  <c r="A205" i="44"/>
  <c r="A206" i="44"/>
  <c r="A207" i="44"/>
  <c r="A208" i="44"/>
  <c r="A209" i="44"/>
  <c r="A210" i="44"/>
  <c r="A211" i="44"/>
  <c r="A212" i="44"/>
  <c r="A213" i="44"/>
  <c r="A214" i="44"/>
  <c r="A215" i="44"/>
  <c r="A216" i="44"/>
  <c r="A217" i="44"/>
  <c r="A218" i="44"/>
  <c r="A219" i="44"/>
  <c r="A220" i="44"/>
  <c r="A221" i="44"/>
  <c r="A222" i="44"/>
  <c r="A223" i="44"/>
  <c r="A224" i="44"/>
  <c r="A225" i="44"/>
  <c r="A226" i="44"/>
  <c r="A227" i="44"/>
  <c r="A228" i="44"/>
  <c r="A5" i="45"/>
  <c r="A6" i="45"/>
  <c r="A7" i="45"/>
  <c r="A8" i="45"/>
  <c r="A9" i="45"/>
  <c r="A10" i="45"/>
  <c r="A11" i="45"/>
  <c r="A12" i="45"/>
  <c r="A13" i="45"/>
  <c r="A5" i="48"/>
  <c r="A6" i="48"/>
  <c r="A7" i="48"/>
  <c r="A8" i="48"/>
  <c r="A9" i="48"/>
  <c r="A10" i="48"/>
  <c r="A11" i="48"/>
  <c r="A12" i="48"/>
  <c r="A13" i="48"/>
  <c r="A14" i="48"/>
  <c r="A15" i="48"/>
  <c r="A16" i="48"/>
  <c r="A17" i="48"/>
  <c r="A18" i="48"/>
  <c r="A19" i="48"/>
  <c r="A20" i="48"/>
  <c r="A21" i="48"/>
  <c r="A22" i="48"/>
  <c r="A23" i="48"/>
  <c r="A24" i="48"/>
  <c r="A25" i="48"/>
  <c r="A26" i="48"/>
  <c r="A27" i="48"/>
  <c r="A28" i="48"/>
  <c r="A29" i="48"/>
  <c r="A30" i="48"/>
  <c r="A31" i="48"/>
  <c r="A32" i="48"/>
  <c r="A33" i="48"/>
  <c r="A34" i="48"/>
  <c r="A35" i="48"/>
  <c r="A36" i="48"/>
  <c r="A37" i="48"/>
  <c r="A38" i="48"/>
  <c r="A39" i="48"/>
  <c r="A40" i="48"/>
  <c r="A41" i="48"/>
  <c r="A42" i="48"/>
  <c r="A43" i="48"/>
  <c r="A4" i="48"/>
  <c r="A4" i="45"/>
  <c r="A4" i="44"/>
  <c r="A4" i="43"/>
  <c r="A4" i="41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A253" i="40"/>
  <c r="A254" i="40"/>
  <c r="A255" i="40"/>
  <c r="A256" i="40"/>
  <c r="A257" i="40"/>
  <c r="A258" i="40"/>
  <c r="A259" i="40"/>
  <c r="A260" i="40"/>
  <c r="A261" i="40"/>
  <c r="A262" i="40"/>
  <c r="A263" i="40"/>
  <c r="A264" i="40"/>
  <c r="A265" i="40"/>
  <c r="A266" i="40"/>
  <c r="A267" i="40"/>
  <c r="A268" i="40"/>
  <c r="A269" i="40"/>
  <c r="A270" i="40"/>
  <c r="A271" i="40"/>
  <c r="A272" i="40"/>
  <c r="A273" i="40"/>
  <c r="A274" i="40"/>
  <c r="A275" i="40"/>
  <c r="A276" i="40"/>
  <c r="A277" i="40"/>
  <c r="A278" i="40"/>
  <c r="A279" i="40"/>
  <c r="A280" i="40"/>
  <c r="A281" i="40"/>
  <c r="A282" i="40"/>
  <c r="A283" i="40"/>
  <c r="A284" i="40"/>
  <c r="A285" i="40"/>
  <c r="A286" i="40"/>
  <c r="A287" i="40"/>
  <c r="A288" i="40"/>
  <c r="A289" i="40"/>
  <c r="A290" i="40"/>
  <c r="A291" i="40"/>
  <c r="A292" i="40"/>
  <c r="A293" i="40"/>
  <c r="A294" i="40"/>
  <c r="A295" i="40"/>
  <c r="A296" i="40"/>
  <c r="A297" i="40"/>
  <c r="A298" i="40"/>
  <c r="A299" i="40"/>
  <c r="A300" i="40"/>
  <c r="A301" i="40"/>
  <c r="A302" i="40"/>
  <c r="A303" i="40"/>
  <c r="A304" i="40"/>
  <c r="A305" i="40"/>
  <c r="A306" i="40"/>
  <c r="A307" i="40"/>
  <c r="A308" i="40"/>
  <c r="A309" i="40"/>
  <c r="A310" i="40"/>
  <c r="A311" i="40"/>
  <c r="A312" i="40"/>
  <c r="A313" i="40"/>
  <c r="A314" i="40"/>
  <c r="A315" i="40"/>
  <c r="A316" i="40"/>
  <c r="A317" i="40"/>
  <c r="A318" i="40"/>
  <c r="A319" i="40"/>
  <c r="A320" i="40"/>
  <c r="A321" i="40"/>
  <c r="A322" i="40"/>
  <c r="A323" i="40"/>
  <c r="A324" i="40"/>
  <c r="A325" i="40"/>
  <c r="A326" i="40"/>
  <c r="A327" i="40"/>
  <c r="A328" i="40"/>
  <c r="A329" i="40"/>
  <c r="A330" i="40"/>
  <c r="A331" i="40"/>
  <c r="A332" i="40"/>
  <c r="A333" i="40"/>
  <c r="A334" i="40"/>
  <c r="A335" i="40"/>
  <c r="A336" i="40"/>
  <c r="A337" i="40"/>
  <c r="A338" i="40"/>
  <c r="A339" i="40"/>
  <c r="A340" i="40"/>
  <c r="A341" i="40"/>
  <c r="A342" i="40"/>
  <c r="A343" i="40"/>
  <c r="A344" i="40"/>
  <c r="A345" i="40"/>
  <c r="A346" i="40"/>
  <c r="A347" i="40"/>
  <c r="A348" i="40"/>
  <c r="A349" i="40"/>
  <c r="A350" i="40"/>
  <c r="A351" i="40"/>
  <c r="A352" i="40"/>
  <c r="A353" i="40"/>
  <c r="A354" i="40"/>
  <c r="A355" i="40"/>
  <c r="A356" i="40"/>
  <c r="A357" i="40"/>
  <c r="A358" i="40"/>
  <c r="A359" i="40"/>
  <c r="A360" i="40"/>
  <c r="A361" i="40"/>
  <c r="A362" i="40"/>
  <c r="A363" i="40"/>
  <c r="A364" i="40"/>
  <c r="A365" i="40"/>
  <c r="A366" i="40"/>
  <c r="A367" i="40"/>
  <c r="A368" i="40"/>
  <c r="A369" i="40"/>
  <c r="A370" i="40"/>
  <c r="A371" i="40"/>
  <c r="A372" i="40"/>
  <c r="A373" i="40"/>
  <c r="A374" i="40"/>
  <c r="A375" i="40"/>
  <c r="A376" i="40"/>
  <c r="A377" i="40"/>
  <c r="A378" i="40"/>
  <c r="A379" i="40"/>
  <c r="A380" i="40"/>
  <c r="A381" i="40"/>
  <c r="A382" i="40"/>
  <c r="A383" i="40"/>
  <c r="A384" i="40"/>
  <c r="A385" i="40"/>
  <c r="A386" i="40"/>
  <c r="A387" i="40"/>
  <c r="A388" i="40"/>
  <c r="A389" i="40"/>
  <c r="A390" i="40"/>
  <c r="A391" i="40"/>
  <c r="A392" i="40"/>
  <c r="A393" i="40"/>
  <c r="A394" i="40"/>
  <c r="A395" i="40"/>
  <c r="A396" i="40"/>
  <c r="A397" i="40"/>
  <c r="A398" i="40"/>
  <c r="A399" i="40"/>
  <c r="A400" i="40"/>
  <c r="A401" i="40"/>
  <c r="A402" i="40"/>
  <c r="A403" i="40"/>
  <c r="A404" i="40"/>
  <c r="A405" i="40"/>
  <c r="A406" i="40"/>
  <c r="A407" i="40"/>
  <c r="A408" i="40"/>
  <c r="A409" i="40"/>
  <c r="A410" i="40"/>
  <c r="A411" i="40"/>
  <c r="A412" i="40"/>
  <c r="A413" i="40"/>
  <c r="A414" i="40"/>
  <c r="A415" i="40"/>
  <c r="A416" i="40"/>
  <c r="A417" i="40"/>
  <c r="A418" i="40"/>
  <c r="A419" i="40"/>
  <c r="A420" i="40"/>
  <c r="A421" i="40"/>
  <c r="A422" i="40"/>
  <c r="A423" i="40"/>
  <c r="A424" i="40"/>
  <c r="A425" i="40"/>
  <c r="A426" i="40"/>
  <c r="A427" i="40"/>
  <c r="A428" i="40"/>
  <c r="A429" i="40"/>
  <c r="A430" i="40"/>
  <c r="A431" i="40"/>
  <c r="A432" i="40"/>
  <c r="A433" i="40"/>
  <c r="A434" i="40"/>
  <c r="A435" i="40"/>
  <c r="A436" i="40"/>
  <c r="A437" i="40"/>
  <c r="A438" i="40"/>
  <c r="A439" i="40"/>
  <c r="A440" i="40"/>
  <c r="A441" i="40"/>
  <c r="A442" i="40"/>
  <c r="A443" i="40"/>
  <c r="A444" i="40"/>
  <c r="A445" i="40"/>
  <c r="A446" i="40"/>
  <c r="A447" i="40"/>
  <c r="A448" i="40"/>
  <c r="A449" i="40"/>
  <c r="A450" i="40"/>
  <c r="A451" i="40"/>
  <c r="A452" i="40"/>
  <c r="A453" i="40"/>
  <c r="A454" i="40"/>
  <c r="A455" i="40"/>
  <c r="A456" i="40"/>
  <c r="A457" i="40"/>
  <c r="A458" i="40"/>
  <c r="A459" i="40"/>
  <c r="A460" i="40"/>
  <c r="A461" i="40"/>
  <c r="A462" i="40"/>
  <c r="A463" i="40"/>
  <c r="A464" i="40"/>
  <c r="A465" i="40"/>
  <c r="A466" i="40"/>
  <c r="A467" i="40"/>
  <c r="A468" i="40"/>
  <c r="A469" i="40"/>
  <c r="A470" i="40"/>
  <c r="A471" i="40"/>
  <c r="A472" i="40"/>
  <c r="A473" i="40"/>
  <c r="A474" i="40"/>
  <c r="A475" i="40"/>
  <c r="A476" i="40"/>
  <c r="A477" i="40"/>
  <c r="A478" i="40"/>
  <c r="A479" i="40"/>
  <c r="A480" i="40"/>
  <c r="A481" i="40"/>
  <c r="A482" i="40"/>
  <c r="A483" i="40"/>
  <c r="A484" i="40"/>
  <c r="A485" i="40"/>
  <c r="A486" i="40"/>
  <c r="A487" i="40"/>
  <c r="A488" i="40"/>
  <c r="A489" i="40"/>
  <c r="A490" i="40"/>
  <c r="A491" i="40"/>
  <c r="A492" i="40"/>
  <c r="A493" i="40"/>
  <c r="A494" i="40"/>
  <c r="A495" i="40"/>
  <c r="A496" i="40"/>
  <c r="A497" i="40"/>
  <c r="A498" i="40"/>
  <c r="A499" i="40"/>
  <c r="A500" i="40"/>
  <c r="A501" i="40"/>
  <c r="A502" i="40"/>
  <c r="A503" i="40"/>
  <c r="A504" i="40"/>
  <c r="A505" i="40"/>
  <c r="A506" i="40"/>
  <c r="A507" i="40"/>
  <c r="A508" i="40"/>
  <c r="A509" i="40"/>
  <c r="A510" i="40"/>
  <c r="A511" i="40"/>
  <c r="A512" i="40"/>
  <c r="A513" i="40"/>
  <c r="A514" i="40"/>
  <c r="A515" i="40"/>
  <c r="A516" i="40"/>
  <c r="A517" i="40"/>
  <c r="A518" i="40"/>
  <c r="A519" i="40"/>
  <c r="A520" i="40"/>
  <c r="A521" i="40"/>
  <c r="A522" i="40"/>
  <c r="A523" i="40"/>
  <c r="A524" i="40"/>
  <c r="A525" i="40"/>
  <c r="A526" i="40"/>
  <c r="A527" i="40"/>
  <c r="A528" i="40"/>
  <c r="A529" i="40"/>
  <c r="A530" i="40"/>
  <c r="A531" i="40"/>
  <c r="A532" i="40"/>
  <c r="A533" i="40"/>
  <c r="A534" i="40"/>
  <c r="A535" i="40"/>
  <c r="A536" i="40"/>
  <c r="A537" i="40"/>
  <c r="A538" i="40"/>
  <c r="A539" i="40"/>
  <c r="A540" i="40"/>
  <c r="A541" i="40"/>
  <c r="A542" i="40"/>
  <c r="A543" i="40"/>
  <c r="A544" i="40"/>
  <c r="A545" i="40"/>
  <c r="A546" i="40"/>
  <c r="A547" i="40"/>
  <c r="A548" i="40"/>
  <c r="A549" i="40"/>
  <c r="A550" i="40"/>
  <c r="A551" i="40"/>
  <c r="A552" i="40"/>
  <c r="A553" i="40"/>
  <c r="A554" i="40"/>
  <c r="A555" i="40"/>
  <c r="A556" i="40"/>
  <c r="A557" i="40"/>
  <c r="A558" i="40"/>
  <c r="A559" i="40"/>
  <c r="A560" i="40"/>
  <c r="A561" i="40"/>
  <c r="A562" i="40"/>
  <c r="A563" i="40"/>
  <c r="A564" i="40"/>
  <c r="A565" i="40"/>
  <c r="A566" i="40"/>
  <c r="A567" i="40"/>
  <c r="A568" i="40"/>
  <c r="A569" i="40"/>
  <c r="A570" i="40"/>
  <c r="A571" i="40"/>
  <c r="A572" i="40"/>
  <c r="A573" i="40"/>
  <c r="A574" i="40"/>
  <c r="A575" i="40"/>
  <c r="A576" i="40"/>
  <c r="A577" i="40"/>
  <c r="A578" i="40"/>
  <c r="A579" i="40"/>
  <c r="A580" i="40"/>
  <c r="A581" i="40"/>
  <c r="A582" i="40"/>
  <c r="A583" i="40"/>
  <c r="A584" i="40"/>
  <c r="A585" i="40"/>
  <c r="A586" i="40"/>
  <c r="A587" i="40"/>
  <c r="A588" i="40"/>
  <c r="A589" i="40"/>
  <c r="A590" i="40"/>
  <c r="A591" i="40"/>
  <c r="A592" i="40"/>
  <c r="A593" i="40"/>
  <c r="A594" i="40"/>
  <c r="A595" i="40"/>
  <c r="A596" i="40"/>
  <c r="A597" i="40"/>
  <c r="A598" i="40"/>
  <c r="A599" i="40"/>
  <c r="A600" i="40"/>
  <c r="A601" i="40"/>
  <c r="A602" i="40"/>
  <c r="A603" i="40"/>
  <c r="A604" i="40"/>
  <c r="A605" i="40"/>
  <c r="A606" i="40"/>
  <c r="A607" i="40"/>
  <c r="A608" i="40"/>
  <c r="A609" i="40"/>
  <c r="A610" i="40"/>
  <c r="A611" i="40"/>
  <c r="A612" i="40"/>
  <c r="A613" i="40"/>
  <c r="A614" i="40"/>
  <c r="A615" i="40"/>
  <c r="A616" i="40"/>
  <c r="A617" i="40"/>
  <c r="A618" i="40"/>
  <c r="A619" i="40"/>
  <c r="A620" i="40"/>
  <c r="A621" i="40"/>
  <c r="A622" i="40"/>
  <c r="A623" i="40"/>
  <c r="A624" i="40"/>
  <c r="A625" i="40"/>
  <c r="A626" i="40"/>
  <c r="A627" i="40"/>
  <c r="A628" i="40"/>
  <c r="A629" i="40"/>
  <c r="A630" i="40"/>
  <c r="A631" i="40"/>
  <c r="A632" i="40"/>
  <c r="A633" i="40"/>
  <c r="A634" i="40"/>
  <c r="A635" i="40"/>
  <c r="A636" i="40"/>
  <c r="A637" i="40"/>
  <c r="A638" i="40"/>
  <c r="A639" i="40"/>
  <c r="A640" i="40"/>
  <c r="A641" i="40"/>
  <c r="A642" i="40"/>
  <c r="A643" i="40"/>
  <c r="A644" i="40"/>
  <c r="A645" i="40"/>
  <c r="A646" i="40"/>
  <c r="A647" i="40"/>
  <c r="A648" i="40"/>
  <c r="A649" i="40"/>
  <c r="A650" i="40"/>
  <c r="A651" i="40"/>
  <c r="A652" i="40"/>
  <c r="A653" i="40"/>
  <c r="A654" i="40"/>
  <c r="A655" i="40"/>
  <c r="A656" i="40"/>
  <c r="A657" i="40"/>
  <c r="A658" i="40"/>
  <c r="A659" i="40"/>
  <c r="A660" i="40"/>
  <c r="A661" i="40"/>
  <c r="A662" i="40"/>
  <c r="A663" i="40"/>
  <c r="A664" i="40"/>
  <c r="A665" i="40"/>
  <c r="A666" i="40"/>
  <c r="A667" i="40"/>
  <c r="A668" i="40"/>
  <c r="A669" i="40"/>
  <c r="A670" i="40"/>
  <c r="A671" i="40"/>
  <c r="A672" i="40"/>
  <c r="A673" i="40"/>
  <c r="A674" i="40"/>
  <c r="A675" i="40"/>
  <c r="A676" i="40"/>
  <c r="A677" i="40"/>
  <c r="A678" i="40"/>
  <c r="A679" i="40"/>
  <c r="A680" i="40"/>
  <c r="A681" i="40"/>
  <c r="A682" i="40"/>
  <c r="A683" i="40"/>
  <c r="A684" i="40"/>
  <c r="A685" i="40"/>
  <c r="A686" i="40"/>
  <c r="A687" i="40"/>
  <c r="A688" i="40"/>
  <c r="A689" i="40"/>
  <c r="A690" i="40"/>
  <c r="A691" i="40"/>
  <c r="A692" i="40"/>
  <c r="A693" i="40"/>
  <c r="A694" i="40"/>
  <c r="A695" i="40"/>
  <c r="A696" i="40"/>
  <c r="A697" i="40"/>
  <c r="A698" i="40"/>
  <c r="A699" i="40"/>
  <c r="A700" i="40"/>
  <c r="A701" i="40"/>
  <c r="A702" i="40"/>
  <c r="A703" i="40"/>
  <c r="A704" i="40"/>
  <c r="A705" i="40"/>
  <c r="A706" i="40"/>
  <c r="A707" i="40"/>
  <c r="A708" i="40"/>
  <c r="A709" i="40"/>
  <c r="A710" i="40"/>
  <c r="A711" i="40"/>
  <c r="A712" i="40"/>
  <c r="A713" i="40"/>
  <c r="A714" i="40"/>
  <c r="A715" i="40"/>
  <c r="A716" i="40"/>
  <c r="A717" i="40"/>
  <c r="A718" i="40"/>
  <c r="A719" i="40"/>
  <c r="A720" i="40"/>
  <c r="A721" i="40"/>
  <c r="A722" i="40"/>
  <c r="A723" i="40"/>
  <c r="A724" i="40"/>
  <c r="A725" i="40"/>
  <c r="A726" i="40"/>
  <c r="A727" i="40"/>
  <c r="A728" i="40"/>
  <c r="A729" i="40"/>
  <c r="A730" i="40"/>
  <c r="A731" i="40"/>
  <c r="A732" i="40"/>
  <c r="A733" i="40"/>
  <c r="A734" i="40"/>
  <c r="A735" i="40"/>
  <c r="A736" i="40"/>
  <c r="A737" i="40"/>
  <c r="A738" i="40"/>
  <c r="A739" i="40"/>
  <c r="A740" i="40"/>
  <c r="A741" i="40"/>
  <c r="A742" i="40"/>
  <c r="A743" i="40"/>
  <c r="A744" i="40"/>
  <c r="A745" i="40"/>
  <c r="A746" i="40"/>
  <c r="A747" i="40"/>
  <c r="A748" i="40"/>
  <c r="A749" i="40"/>
  <c r="A750" i="40"/>
  <c r="A751" i="40"/>
  <c r="A752" i="40"/>
  <c r="A753" i="40"/>
  <c r="A754" i="40"/>
  <c r="A755" i="40"/>
  <c r="A756" i="40"/>
  <c r="A757" i="40"/>
  <c r="A758" i="40"/>
  <c r="A759" i="40"/>
  <c r="A760" i="40"/>
  <c r="A761" i="40"/>
  <c r="A762" i="40"/>
  <c r="A763" i="40"/>
  <c r="A764" i="40"/>
  <c r="A765" i="40"/>
  <c r="A766" i="40"/>
  <c r="A767" i="40"/>
  <c r="A768" i="40"/>
  <c r="A769" i="40"/>
  <c r="A770" i="40"/>
  <c r="A771" i="40"/>
  <c r="A772" i="40"/>
  <c r="A773" i="40"/>
  <c r="A774" i="40"/>
  <c r="A775" i="40"/>
  <c r="A776" i="40"/>
  <c r="A777" i="40"/>
  <c r="A778" i="40"/>
  <c r="A779" i="40"/>
  <c r="A780" i="40"/>
  <c r="A781" i="40"/>
  <c r="A782" i="40"/>
  <c r="A783" i="40"/>
  <c r="A784" i="40"/>
  <c r="A785" i="40"/>
  <c r="A786" i="40"/>
  <c r="A787" i="40"/>
  <c r="A788" i="40"/>
  <c r="A789" i="40"/>
  <c r="A790" i="40"/>
  <c r="A791" i="40"/>
  <c r="A792" i="40"/>
  <c r="A793" i="40"/>
  <c r="A794" i="40"/>
  <c r="A795" i="40"/>
  <c r="A796" i="40"/>
  <c r="A797" i="40"/>
  <c r="A798" i="40"/>
  <c r="A799" i="40"/>
  <c r="A800" i="40"/>
  <c r="A801" i="40"/>
  <c r="A802" i="40"/>
  <c r="A803" i="40"/>
  <c r="A804" i="40"/>
  <c r="A805" i="40"/>
  <c r="A806" i="40"/>
  <c r="A807" i="40"/>
  <c r="A808" i="40"/>
  <c r="A809" i="40"/>
  <c r="A810" i="40"/>
  <c r="A811" i="40"/>
  <c r="A812" i="40"/>
  <c r="A813" i="40"/>
  <c r="A814" i="40"/>
  <c r="A815" i="40"/>
  <c r="A816" i="40"/>
  <c r="A817" i="40"/>
  <c r="A818" i="40"/>
  <c r="A819" i="40"/>
  <c r="A820" i="40"/>
  <c r="A821" i="40"/>
  <c r="A822" i="40"/>
  <c r="A823" i="40"/>
  <c r="A824" i="40"/>
  <c r="A825" i="40"/>
  <c r="A826" i="40"/>
  <c r="A827" i="40"/>
  <c r="A828" i="40"/>
  <c r="A829" i="40"/>
  <c r="A830" i="40"/>
  <c r="A831" i="40"/>
  <c r="A832" i="40"/>
  <c r="A833" i="40"/>
  <c r="A834" i="40"/>
  <c r="A835" i="40"/>
  <c r="A836" i="40"/>
  <c r="A837" i="40"/>
  <c r="A838" i="40"/>
  <c r="A839" i="40"/>
  <c r="A840" i="40"/>
  <c r="A841" i="40"/>
  <c r="A842" i="40"/>
  <c r="A843" i="40"/>
  <c r="A844" i="40"/>
  <c r="A845" i="40"/>
  <c r="A846" i="40"/>
  <c r="A847" i="40"/>
  <c r="A848" i="40"/>
  <c r="A849" i="40"/>
  <c r="A850" i="40"/>
  <c r="A851" i="40"/>
  <c r="A852" i="40"/>
  <c r="A853" i="40"/>
  <c r="A854" i="40"/>
  <c r="A855" i="40"/>
  <c r="A856" i="40"/>
  <c r="A857" i="40"/>
  <c r="A858" i="40"/>
  <c r="A859" i="40"/>
  <c r="A860" i="40"/>
  <c r="A861" i="40"/>
  <c r="A862" i="40"/>
  <c r="A863" i="40"/>
  <c r="A864" i="40"/>
  <c r="A865" i="40"/>
  <c r="A866" i="40"/>
  <c r="A867" i="40"/>
  <c r="A868" i="40"/>
  <c r="A869" i="40"/>
  <c r="A870" i="40"/>
  <c r="A871" i="40"/>
  <c r="A872" i="40"/>
  <c r="A873" i="40"/>
  <c r="A874" i="40"/>
  <c r="A875" i="40"/>
  <c r="A876" i="40"/>
  <c r="A877" i="40"/>
  <c r="A878" i="40"/>
  <c r="A879" i="40"/>
  <c r="A880" i="40"/>
  <c r="A881" i="40"/>
  <c r="A882" i="40"/>
  <c r="A883" i="40"/>
  <c r="A884" i="40"/>
  <c r="A885" i="40"/>
  <c r="A886" i="40"/>
  <c r="A887" i="40"/>
  <c r="A888" i="40"/>
  <c r="A889" i="40"/>
  <c r="A890" i="40"/>
  <c r="A891" i="40"/>
  <c r="A892" i="40"/>
  <c r="A893" i="40"/>
  <c r="A894" i="40"/>
  <c r="A895" i="40"/>
  <c r="A896" i="40"/>
  <c r="A897" i="40"/>
  <c r="A898" i="40"/>
  <c r="A899" i="40"/>
  <c r="A900" i="40"/>
  <c r="A901" i="40"/>
  <c r="A902" i="40"/>
  <c r="A903" i="40"/>
  <c r="A904" i="40"/>
  <c r="A905" i="40"/>
  <c r="A906" i="40"/>
  <c r="A907" i="40"/>
  <c r="A908" i="40"/>
  <c r="A909" i="40"/>
  <c r="A910" i="40"/>
  <c r="A911" i="40"/>
  <c r="A912" i="40"/>
  <c r="A913" i="40"/>
  <c r="A914" i="40"/>
  <c r="A915" i="40"/>
  <c r="A916" i="40"/>
  <c r="A917" i="40"/>
  <c r="A918" i="40"/>
  <c r="A919" i="40"/>
  <c r="A920" i="40"/>
  <c r="A921" i="40"/>
  <c r="A922" i="40"/>
  <c r="A923" i="40"/>
  <c r="A924" i="40"/>
  <c r="A925" i="40"/>
  <c r="A926" i="40"/>
  <c r="A927" i="40"/>
  <c r="A928" i="40"/>
  <c r="A929" i="40"/>
  <c r="A930" i="40"/>
  <c r="A931" i="40"/>
  <c r="A932" i="40"/>
  <c r="A933" i="40"/>
  <c r="A934" i="40"/>
  <c r="A935" i="40"/>
  <c r="A936" i="40"/>
  <c r="A937" i="40"/>
  <c r="A938" i="40"/>
  <c r="A939" i="40"/>
  <c r="A940" i="40"/>
  <c r="A941" i="40"/>
  <c r="A942" i="40"/>
  <c r="A943" i="40"/>
  <c r="A944" i="40"/>
  <c r="A945" i="40"/>
  <c r="A946" i="40"/>
  <c r="A947" i="40"/>
  <c r="A948" i="40"/>
  <c r="A949" i="40"/>
  <c r="A950" i="40"/>
  <c r="A951" i="40"/>
  <c r="A952" i="40"/>
  <c r="A953" i="40"/>
  <c r="A954" i="40"/>
  <c r="A955" i="40"/>
  <c r="A956" i="40"/>
  <c r="A957" i="40"/>
  <c r="A958" i="40"/>
  <c r="A959" i="40"/>
  <c r="A960" i="40"/>
  <c r="A961" i="40"/>
  <c r="A962" i="40"/>
  <c r="A963" i="40"/>
  <c r="A964" i="40"/>
  <c r="A965" i="40"/>
  <c r="A966" i="40"/>
  <c r="A967" i="40"/>
  <c r="A968" i="40"/>
  <c r="A969" i="40"/>
  <c r="A970" i="40"/>
  <c r="A971" i="40"/>
  <c r="A972" i="40"/>
  <c r="A973" i="40"/>
  <c r="A974" i="40"/>
  <c r="A975" i="40"/>
  <c r="A4" i="40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4" i="39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A73" i="36"/>
  <c r="A74" i="36"/>
  <c r="A75" i="36"/>
  <c r="A76" i="36"/>
  <c r="A77" i="36"/>
  <c r="A78" i="36"/>
  <c r="A79" i="36"/>
  <c r="A80" i="36"/>
  <c r="A81" i="36"/>
  <c r="A82" i="36"/>
  <c r="A83" i="36"/>
  <c r="A84" i="36"/>
  <c r="A85" i="36"/>
  <c r="A86" i="36"/>
  <c r="A87" i="36"/>
  <c r="A88" i="36"/>
  <c r="A89" i="36"/>
  <c r="A90" i="36"/>
  <c r="A91" i="36"/>
  <c r="A92" i="36"/>
  <c r="A93" i="36"/>
  <c r="A94" i="36"/>
  <c r="A95" i="36"/>
  <c r="A96" i="36"/>
  <c r="A97" i="36"/>
  <c r="A98" i="36"/>
  <c r="A99" i="36"/>
  <c r="A100" i="36"/>
  <c r="A101" i="36"/>
  <c r="A102" i="36"/>
  <c r="A103" i="36"/>
  <c r="A104" i="36"/>
  <c r="A105" i="36"/>
  <c r="A106" i="36"/>
  <c r="A107" i="36"/>
  <c r="A108" i="36"/>
  <c r="A109" i="36"/>
  <c r="A110" i="36"/>
  <c r="A111" i="36"/>
  <c r="A112" i="36"/>
  <c r="A113" i="36"/>
  <c r="A114" i="36"/>
  <c r="A115" i="36"/>
  <c r="A116" i="36"/>
  <c r="A117" i="36"/>
  <c r="A118" i="36"/>
  <c r="A119" i="36"/>
  <c r="A120" i="36"/>
  <c r="A121" i="36"/>
  <c r="A122" i="36"/>
  <c r="A123" i="36"/>
  <c r="A124" i="36"/>
  <c r="A125" i="36"/>
  <c r="A126" i="36"/>
  <c r="A127" i="36"/>
  <c r="A128" i="36"/>
  <c r="A129" i="36"/>
  <c r="A130" i="36"/>
  <c r="A131" i="36"/>
  <c r="A132" i="36"/>
  <c r="A133" i="36"/>
  <c r="A134" i="36"/>
  <c r="A135" i="36"/>
  <c r="A136" i="36"/>
  <c r="A137" i="36"/>
  <c r="A138" i="36"/>
  <c r="A139" i="36"/>
  <c r="A140" i="36"/>
  <c r="A141" i="36"/>
  <c r="A142" i="36"/>
  <c r="A143" i="36"/>
  <c r="A144" i="36"/>
  <c r="A145" i="36"/>
  <c r="A146" i="36"/>
  <c r="A147" i="36"/>
  <c r="A148" i="36"/>
  <c r="A149" i="36"/>
  <c r="A150" i="36"/>
  <c r="A151" i="36"/>
  <c r="A152" i="36"/>
  <c r="A153" i="36"/>
  <c r="A154" i="36"/>
  <c r="A155" i="36"/>
  <c r="A156" i="36"/>
  <c r="A157" i="36"/>
  <c r="A158" i="36"/>
  <c r="A159" i="36"/>
  <c r="A160" i="36"/>
  <c r="A161" i="36"/>
  <c r="A162" i="36"/>
  <c r="A163" i="36"/>
  <c r="A164" i="36"/>
  <c r="A165" i="36"/>
  <c r="A166" i="36"/>
  <c r="A167" i="36"/>
  <c r="A168" i="36"/>
  <c r="A169" i="36"/>
  <c r="A170" i="36"/>
  <c r="A171" i="36"/>
  <c r="A172" i="36"/>
  <c r="A173" i="36"/>
  <c r="A174" i="36"/>
  <c r="A175" i="36"/>
  <c r="A176" i="36"/>
  <c r="A177" i="36"/>
  <c r="A178" i="36"/>
  <c r="A179" i="36"/>
  <c r="A180" i="36"/>
  <c r="A181" i="36"/>
  <c r="A182" i="36"/>
  <c r="A183" i="36"/>
  <c r="A184" i="36"/>
  <c r="A185" i="36"/>
  <c r="A186" i="36"/>
  <c r="A187" i="36"/>
  <c r="A188" i="36"/>
  <c r="A189" i="36"/>
  <c r="A190" i="36"/>
  <c r="A191" i="36"/>
  <c r="A192" i="36"/>
  <c r="A193" i="36"/>
  <c r="A194" i="36"/>
  <c r="A195" i="36"/>
  <c r="A196" i="36"/>
  <c r="A197" i="36"/>
  <c r="A198" i="36"/>
  <c r="A199" i="36"/>
  <c r="A200" i="36"/>
  <c r="A201" i="36"/>
  <c r="A202" i="36"/>
  <c r="A203" i="36"/>
  <c r="A204" i="36"/>
  <c r="A205" i="36"/>
  <c r="A206" i="36"/>
  <c r="A207" i="36"/>
  <c r="A208" i="36"/>
  <c r="A209" i="36"/>
  <c r="A210" i="36"/>
  <c r="A211" i="36"/>
  <c r="A212" i="36"/>
  <c r="A213" i="36"/>
  <c r="A214" i="36"/>
  <c r="A215" i="36"/>
  <c r="A216" i="36"/>
  <c r="A217" i="36"/>
  <c r="A218" i="36"/>
  <c r="A219" i="36"/>
  <c r="A220" i="36"/>
  <c r="A221" i="36"/>
  <c r="A222" i="36"/>
  <c r="A223" i="36"/>
  <c r="A224" i="36"/>
  <c r="A225" i="36"/>
  <c r="A226" i="36"/>
  <c r="A227" i="36"/>
  <c r="A228" i="36"/>
  <c r="A229" i="36"/>
  <c r="A230" i="36"/>
  <c r="A231" i="36"/>
  <c r="A232" i="36"/>
  <c r="A233" i="36"/>
  <c r="A234" i="36"/>
  <c r="A235" i="36"/>
  <c r="A236" i="36"/>
  <c r="A237" i="36"/>
  <c r="A238" i="36"/>
  <c r="A239" i="36"/>
  <c r="A240" i="36"/>
  <c r="A241" i="36"/>
  <c r="A242" i="36"/>
  <c r="A243" i="36"/>
  <c r="A244" i="36"/>
  <c r="A245" i="36"/>
  <c r="A246" i="36"/>
  <c r="A247" i="36"/>
  <c r="A248" i="36"/>
  <c r="A249" i="36"/>
  <c r="A250" i="36"/>
  <c r="A251" i="36"/>
  <c r="A252" i="36"/>
  <c r="A253" i="36"/>
  <c r="A254" i="36"/>
  <c r="A255" i="36"/>
  <c r="A4" i="36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A146" i="38"/>
  <c r="A147" i="38"/>
  <c r="A148" i="38"/>
  <c r="A149" i="38"/>
  <c r="A150" i="38"/>
  <c r="A151" i="38"/>
  <c r="A152" i="38"/>
  <c r="A153" i="38"/>
  <c r="A154" i="38"/>
  <c r="A155" i="38"/>
  <c r="A156" i="38"/>
  <c r="A157" i="38"/>
  <c r="A158" i="38"/>
  <c r="A4" i="38"/>
  <c r="P16" i="49" l="1"/>
  <c r="P17" i="49" s="1"/>
  <c r="E12" i="1"/>
  <c r="B25" i="49" s="1"/>
  <c r="E10" i="1"/>
  <c r="B24" i="49" s="1"/>
  <c r="E9" i="1"/>
  <c r="B23" i="49" s="1"/>
  <c r="B21" i="49"/>
  <c r="B6" i="29" l="1"/>
  <c r="B7" i="24"/>
  <c r="B7" i="29"/>
  <c r="B6" i="19"/>
  <c r="B6" i="24"/>
  <c r="B7" i="14"/>
  <c r="B7" i="19"/>
  <c r="B6" i="14"/>
  <c r="B20" i="49"/>
  <c r="B6" i="49"/>
  <c r="E8" i="1"/>
  <c r="B22" i="49" s="1"/>
  <c r="B7" i="49"/>
  <c r="B16" i="49" l="1"/>
  <c r="E158" i="38"/>
  <c r="E157" i="38"/>
  <c r="E156" i="38"/>
  <c r="E155" i="38"/>
  <c r="E154" i="38"/>
  <c r="E153" i="38"/>
  <c r="E152" i="38"/>
  <c r="E151" i="38"/>
  <c r="E150" i="38"/>
  <c r="E149" i="38"/>
  <c r="E148" i="38"/>
  <c r="E147" i="38"/>
  <c r="E146" i="38"/>
  <c r="E145" i="38"/>
  <c r="E144" i="38"/>
  <c r="E143" i="38"/>
  <c r="E142" i="38"/>
  <c r="E141" i="38"/>
  <c r="E140" i="38"/>
  <c r="E139" i="38"/>
  <c r="E138" i="38"/>
  <c r="E137" i="38"/>
  <c r="E136" i="38"/>
  <c r="E135" i="38"/>
  <c r="E134" i="38"/>
  <c r="E133" i="38"/>
  <c r="E132" i="38"/>
  <c r="E131" i="38"/>
  <c r="E130" i="38"/>
  <c r="E129" i="38"/>
  <c r="E128" i="38"/>
  <c r="E127" i="38"/>
  <c r="E126" i="38"/>
  <c r="E125" i="38"/>
  <c r="E124" i="38"/>
  <c r="E123" i="38"/>
  <c r="E122" i="38"/>
  <c r="E121" i="38"/>
  <c r="E120" i="38"/>
  <c r="E119" i="38"/>
  <c r="E118" i="38"/>
  <c r="E117" i="38"/>
  <c r="E116" i="38"/>
  <c r="E115" i="38"/>
  <c r="E114" i="38"/>
  <c r="E113" i="38"/>
  <c r="E112" i="38"/>
  <c r="E111" i="38"/>
  <c r="E110" i="38"/>
  <c r="E109" i="38"/>
  <c r="E108" i="38"/>
  <c r="E107" i="38"/>
  <c r="E106" i="38"/>
  <c r="E105" i="38"/>
  <c r="E104" i="38"/>
  <c r="E103" i="38"/>
  <c r="E102" i="38"/>
  <c r="E101" i="38"/>
  <c r="E100" i="38"/>
  <c r="E99" i="38"/>
  <c r="E98" i="38"/>
  <c r="E97" i="38"/>
  <c r="E96" i="38"/>
  <c r="E95" i="38"/>
  <c r="E94" i="38"/>
  <c r="E93" i="38"/>
  <c r="E92" i="38"/>
  <c r="E91" i="38"/>
  <c r="E90" i="38"/>
  <c r="E89" i="38"/>
  <c r="E88" i="38"/>
  <c r="E87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58" i="38"/>
  <c r="E59" i="38"/>
  <c r="E60" i="38"/>
  <c r="E61" i="38"/>
  <c r="E62" i="38"/>
  <c r="E63" i="38"/>
  <c r="E64" i="38"/>
  <c r="E65" i="38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4" i="38"/>
  <c r="B17" i="49" l="1"/>
  <c r="E25" i="14"/>
  <c r="E26" i="14" s="1"/>
  <c r="D25" i="14"/>
  <c r="D26" i="14" s="1"/>
  <c r="H29" i="17"/>
  <c r="G29" i="17"/>
  <c r="F29" i="17"/>
  <c r="E29" i="17"/>
  <c r="D29" i="17"/>
  <c r="H29" i="28"/>
  <c r="G29" i="28"/>
  <c r="F29" i="28"/>
  <c r="E29" i="28"/>
  <c r="D29" i="28"/>
  <c r="H44" i="9"/>
  <c r="G44" i="9"/>
  <c r="F44" i="9"/>
  <c r="E44" i="9"/>
  <c r="D44" i="9"/>
  <c r="B51" i="25"/>
  <c r="B51" i="21"/>
  <c r="B51" i="16"/>
  <c r="B51" i="11"/>
  <c r="F106" i="6" l="1"/>
  <c r="E106" i="6"/>
  <c r="D106" i="6"/>
  <c r="D124" i="6"/>
  <c r="B52" i="7" l="1"/>
  <c r="B182" i="6" l="1"/>
  <c r="B168" i="6"/>
  <c r="B167" i="6"/>
  <c r="B166" i="6"/>
  <c r="B163" i="6"/>
  <c r="B177" i="6" l="1"/>
  <c r="B3" i="29" l="1"/>
  <c r="B3" i="28"/>
  <c r="B3" i="27"/>
  <c r="B3" i="25"/>
  <c r="B3" i="24"/>
  <c r="B3" i="22"/>
  <c r="B3" i="23"/>
  <c r="B3" i="21"/>
  <c r="B3" i="19"/>
  <c r="B3" i="17"/>
  <c r="B3" i="18"/>
  <c r="B3" i="16"/>
  <c r="B3" i="14"/>
  <c r="B3" i="13"/>
  <c r="B3" i="12"/>
  <c r="B3" i="11"/>
  <c r="H47" i="5"/>
  <c r="G47" i="5"/>
  <c r="F47" i="5"/>
  <c r="E47" i="5"/>
  <c r="E16" i="5"/>
  <c r="F16" i="5"/>
  <c r="G16" i="5"/>
  <c r="H43" i="5"/>
  <c r="G43" i="5"/>
  <c r="F43" i="5"/>
  <c r="E43" i="5"/>
  <c r="H42" i="5"/>
  <c r="G42" i="5"/>
  <c r="F42" i="5"/>
  <c r="E42" i="5"/>
  <c r="H39" i="5"/>
  <c r="G39" i="5"/>
  <c r="F39" i="5"/>
  <c r="E39" i="5"/>
  <c r="C43" i="5"/>
  <c r="D43" i="5" s="1"/>
  <c r="D76" i="5" s="1"/>
  <c r="C40" i="5"/>
  <c r="D40" i="5" s="1"/>
  <c r="D73" i="5" s="1"/>
  <c r="H44" i="5" l="1"/>
  <c r="E41" i="5"/>
  <c r="H41" i="5"/>
  <c r="H73" i="5"/>
  <c r="H76" i="5"/>
  <c r="E73" i="5"/>
  <c r="F73" i="5"/>
  <c r="G72" i="5"/>
  <c r="G75" i="5"/>
  <c r="G73" i="5"/>
  <c r="E76" i="5"/>
  <c r="F72" i="5"/>
  <c r="F75" i="5"/>
  <c r="F76" i="5"/>
  <c r="G76" i="5"/>
  <c r="H75" i="5"/>
  <c r="H72" i="5"/>
  <c r="G44" i="5"/>
  <c r="F44" i="5"/>
  <c r="E44" i="5"/>
  <c r="G41" i="5"/>
  <c r="F41" i="5"/>
  <c r="D54" i="9"/>
  <c r="H61" i="9"/>
  <c r="H59" i="9"/>
  <c r="G62" i="9"/>
  <c r="F62" i="9"/>
  <c r="E62" i="9"/>
  <c r="D62" i="9"/>
  <c r="C42" i="5" s="1"/>
  <c r="G61" i="9"/>
  <c r="F61" i="9"/>
  <c r="E61" i="9"/>
  <c r="D61" i="9"/>
  <c r="G60" i="9"/>
  <c r="F60" i="9"/>
  <c r="E60" i="9"/>
  <c r="D60" i="9"/>
  <c r="G59" i="9"/>
  <c r="F59" i="9"/>
  <c r="E59" i="9"/>
  <c r="D59" i="9"/>
  <c r="H57" i="9"/>
  <c r="G57" i="9"/>
  <c r="D57" i="9"/>
  <c r="H56" i="9"/>
  <c r="G56" i="9"/>
  <c r="F56" i="9"/>
  <c r="E56" i="9"/>
  <c r="D56" i="9"/>
  <c r="H55" i="9"/>
  <c r="G55" i="9"/>
  <c r="F55" i="9"/>
  <c r="E55" i="9"/>
  <c r="H54" i="9"/>
  <c r="G54" i="9"/>
  <c r="F54" i="9"/>
  <c r="E54" i="9"/>
  <c r="D55" i="9"/>
  <c r="H77" i="5" l="1"/>
  <c r="F74" i="5"/>
  <c r="C39" i="5"/>
  <c r="D63" i="9"/>
  <c r="F63" i="9"/>
  <c r="G63" i="9"/>
  <c r="E63" i="9"/>
  <c r="H63" i="9"/>
  <c r="F77" i="5"/>
  <c r="G74" i="5"/>
  <c r="H74" i="5"/>
  <c r="G77" i="5"/>
  <c r="D39" i="5" l="1"/>
  <c r="C41" i="5"/>
  <c r="D42" i="5"/>
  <c r="C44" i="5"/>
  <c r="B8" i="32"/>
  <c r="B7" i="32"/>
  <c r="B6" i="32"/>
  <c r="D41" i="5" l="1"/>
  <c r="E72" i="5"/>
  <c r="E75" i="5"/>
  <c r="D44" i="5"/>
  <c r="D75" i="5"/>
  <c r="H36" i="5"/>
  <c r="H35" i="5"/>
  <c r="H34" i="5"/>
  <c r="H33" i="5"/>
  <c r="H32" i="5"/>
  <c r="H31" i="5"/>
  <c r="H30" i="5"/>
  <c r="H29" i="5"/>
  <c r="H28" i="5"/>
  <c r="H25" i="5"/>
  <c r="H24" i="5"/>
  <c r="H23" i="5"/>
  <c r="H22" i="5"/>
  <c r="H21" i="5"/>
  <c r="H20" i="5"/>
  <c r="H19" i="5"/>
  <c r="H18" i="5"/>
  <c r="H17" i="5"/>
  <c r="H16" i="5"/>
  <c r="H49" i="5" s="1"/>
  <c r="G36" i="5"/>
  <c r="G35" i="5"/>
  <c r="G34" i="5"/>
  <c r="G33" i="5"/>
  <c r="G32" i="5"/>
  <c r="G31" i="5"/>
  <c r="G30" i="5"/>
  <c r="G29" i="5"/>
  <c r="G28" i="5"/>
  <c r="G25" i="5"/>
  <c r="G24" i="5"/>
  <c r="G23" i="5"/>
  <c r="G22" i="5"/>
  <c r="G21" i="5"/>
  <c r="G20" i="5"/>
  <c r="G19" i="5"/>
  <c r="G18" i="5"/>
  <c r="G17" i="5"/>
  <c r="F36" i="5"/>
  <c r="F35" i="5"/>
  <c r="F34" i="5"/>
  <c r="F33" i="5"/>
  <c r="F32" i="5"/>
  <c r="F31" i="5"/>
  <c r="F30" i="5"/>
  <c r="F29" i="5"/>
  <c r="F28" i="5"/>
  <c r="F25" i="5"/>
  <c r="F24" i="5"/>
  <c r="F23" i="5"/>
  <c r="F22" i="5"/>
  <c r="F21" i="5"/>
  <c r="F20" i="5"/>
  <c r="F19" i="5"/>
  <c r="F18" i="5"/>
  <c r="F17" i="5"/>
  <c r="E36" i="5"/>
  <c r="E35" i="5"/>
  <c r="E34" i="5"/>
  <c r="E33" i="5"/>
  <c r="E32" i="5"/>
  <c r="E31" i="5"/>
  <c r="E30" i="5"/>
  <c r="E29" i="5"/>
  <c r="E28" i="5"/>
  <c r="E25" i="5"/>
  <c r="E24" i="5"/>
  <c r="E23" i="5"/>
  <c r="E22" i="5"/>
  <c r="E21" i="5"/>
  <c r="E20" i="5"/>
  <c r="E19" i="5"/>
  <c r="E18" i="5"/>
  <c r="E17" i="5"/>
  <c r="D36" i="5"/>
  <c r="D35" i="5"/>
  <c r="D34" i="5"/>
  <c r="D33" i="5"/>
  <c r="D32" i="5"/>
  <c r="D31" i="5"/>
  <c r="D30" i="5"/>
  <c r="D29" i="5"/>
  <c r="D28" i="5"/>
  <c r="D25" i="5"/>
  <c r="D24" i="5"/>
  <c r="D23" i="5"/>
  <c r="D22" i="5"/>
  <c r="D21" i="5"/>
  <c r="D20" i="5"/>
  <c r="D19" i="5"/>
  <c r="D18" i="5"/>
  <c r="D17" i="5"/>
  <c r="D16" i="5"/>
  <c r="D47" i="5"/>
  <c r="B8" i="27"/>
  <c r="B7" i="27"/>
  <c r="B6" i="27"/>
  <c r="B8" i="23"/>
  <c r="B7" i="23"/>
  <c r="B6" i="23"/>
  <c r="B8" i="18"/>
  <c r="B7" i="18"/>
  <c r="B6" i="18"/>
  <c r="E74" i="5" l="1"/>
  <c r="D74" i="5"/>
  <c r="D77" i="5"/>
  <c r="E77" i="5"/>
  <c r="F50" i="5"/>
  <c r="F54" i="5"/>
  <c r="F58" i="5"/>
  <c r="F64" i="5"/>
  <c r="F68" i="5"/>
  <c r="G66" i="5"/>
  <c r="G51" i="5"/>
  <c r="G55" i="5"/>
  <c r="H52" i="5"/>
  <c r="H62" i="5"/>
  <c r="H66" i="5"/>
  <c r="H53" i="5"/>
  <c r="H57" i="5"/>
  <c r="H63" i="5"/>
  <c r="E53" i="5"/>
  <c r="E57" i="5"/>
  <c r="E63" i="5"/>
  <c r="E67" i="5"/>
  <c r="F51" i="5"/>
  <c r="F55" i="5"/>
  <c r="F61" i="5"/>
  <c r="E64" i="5"/>
  <c r="E68" i="5"/>
  <c r="H56" i="5"/>
  <c r="E50" i="5"/>
  <c r="E58" i="5"/>
  <c r="E54" i="5"/>
  <c r="E52" i="5"/>
  <c r="E56" i="5"/>
  <c r="E66" i="5"/>
  <c r="F49" i="5"/>
  <c r="F53" i="5"/>
  <c r="F57" i="5"/>
  <c r="F63" i="5"/>
  <c r="G64" i="5"/>
  <c r="G68" i="5"/>
  <c r="H51" i="5"/>
  <c r="H55" i="5"/>
  <c r="H61" i="5"/>
  <c r="H26" i="5"/>
  <c r="E62" i="5"/>
  <c r="E26" i="5"/>
  <c r="G37" i="5"/>
  <c r="H65" i="5"/>
  <c r="H69" i="5"/>
  <c r="E51" i="5"/>
  <c r="E55" i="5"/>
  <c r="E61" i="5"/>
  <c r="E65" i="5"/>
  <c r="E69" i="5"/>
  <c r="F52" i="5"/>
  <c r="F56" i="5"/>
  <c r="F62" i="5"/>
  <c r="F66" i="5"/>
  <c r="G49" i="5"/>
  <c r="G53" i="5"/>
  <c r="G57" i="5"/>
  <c r="G63" i="5"/>
  <c r="H67" i="5"/>
  <c r="H50" i="5"/>
  <c r="H54" i="5"/>
  <c r="H58" i="5"/>
  <c r="H64" i="5"/>
  <c r="H68" i="5"/>
  <c r="G50" i="5"/>
  <c r="G52" i="5"/>
  <c r="G54" i="5"/>
  <c r="G56" i="5"/>
  <c r="G58" i="5"/>
  <c r="G61" i="5"/>
  <c r="G62" i="5"/>
  <c r="F65" i="5"/>
  <c r="F67" i="5"/>
  <c r="F69" i="5"/>
  <c r="G65" i="5"/>
  <c r="G67" i="5"/>
  <c r="G69" i="5"/>
  <c r="E49" i="5"/>
  <c r="D26" i="5"/>
  <c r="F37" i="5"/>
  <c r="F38" i="5" s="1"/>
  <c r="F26" i="5"/>
  <c r="G26" i="5"/>
  <c r="E37" i="5"/>
  <c r="E38" i="5" s="1"/>
  <c r="H37" i="5"/>
  <c r="D37" i="5"/>
  <c r="C31" i="5"/>
  <c r="D64" i="5" s="1"/>
  <c r="F123" i="6"/>
  <c r="E123" i="6"/>
  <c r="E127" i="6"/>
  <c r="H38" i="5" l="1"/>
  <c r="G38" i="5"/>
  <c r="D38" i="5"/>
  <c r="S123" i="6"/>
  <c r="F177" i="6"/>
  <c r="M123" i="6"/>
  <c r="F33" i="49" s="1"/>
  <c r="Q123" i="6"/>
  <c r="E177" i="6"/>
  <c r="K123" i="6"/>
  <c r="F26" i="49" s="1"/>
  <c r="E124" i="6"/>
  <c r="F124" i="6"/>
  <c r="C25" i="5"/>
  <c r="D58" i="5" s="1"/>
  <c r="E59" i="5"/>
  <c r="G59" i="5"/>
  <c r="G70" i="5"/>
  <c r="F59" i="5"/>
  <c r="F70" i="5"/>
  <c r="H59" i="5"/>
  <c r="H70" i="5"/>
  <c r="E70" i="5"/>
  <c r="C7" i="5"/>
  <c r="A7" i="5"/>
  <c r="A7" i="49" s="1"/>
  <c r="C6" i="5"/>
  <c r="B8" i="6"/>
  <c r="B7" i="6"/>
  <c r="B6" i="6"/>
  <c r="G8" i="7"/>
  <c r="B8" i="7"/>
  <c r="B7" i="7"/>
  <c r="B6" i="7"/>
  <c r="G8" i="8"/>
  <c r="B8" i="8"/>
  <c r="B7" i="8"/>
  <c r="B6" i="8"/>
  <c r="B8" i="9"/>
  <c r="B7" i="9"/>
  <c r="B6" i="9"/>
  <c r="G8" i="10"/>
  <c r="B8" i="10"/>
  <c r="B7" i="10"/>
  <c r="B6" i="10"/>
  <c r="G8" i="11"/>
  <c r="B8" i="11"/>
  <c r="B7" i="11"/>
  <c r="B6" i="11"/>
  <c r="B8" i="12"/>
  <c r="B7" i="12"/>
  <c r="B6" i="12"/>
  <c r="B8" i="13"/>
  <c r="B7" i="13"/>
  <c r="B6" i="13"/>
  <c r="G8" i="14"/>
  <c r="G8" i="16"/>
  <c r="B8" i="16"/>
  <c r="B7" i="16"/>
  <c r="B6" i="16"/>
  <c r="B8" i="17"/>
  <c r="B7" i="17"/>
  <c r="B6" i="17"/>
  <c r="G8" i="19"/>
  <c r="G8" i="21"/>
  <c r="B8" i="21"/>
  <c r="B7" i="21"/>
  <c r="B6" i="21"/>
  <c r="B8" i="22"/>
  <c r="B7" i="22"/>
  <c r="B6" i="22"/>
  <c r="G8" i="24"/>
  <c r="G8" i="25"/>
  <c r="B8" i="25"/>
  <c r="B7" i="25"/>
  <c r="B6" i="25"/>
  <c r="B8" i="28"/>
  <c r="B7" i="28"/>
  <c r="B6" i="28"/>
  <c r="G8" i="29"/>
  <c r="A1" i="29"/>
  <c r="A1" i="28"/>
  <c r="A1" i="27"/>
  <c r="A1" i="25"/>
  <c r="A1" i="24"/>
  <c r="A1" i="23"/>
  <c r="A1" i="22"/>
  <c r="A1" i="21"/>
  <c r="A1" i="19"/>
  <c r="A1" i="18"/>
  <c r="A1" i="17"/>
  <c r="A1" i="16"/>
  <c r="A1" i="14"/>
  <c r="A1" i="13"/>
  <c r="A1" i="12"/>
  <c r="A1" i="11"/>
  <c r="A1" i="10"/>
  <c r="A1" i="9"/>
  <c r="A1" i="8"/>
  <c r="H87" i="49"/>
  <c r="O52" i="7"/>
  <c r="A1" i="7"/>
  <c r="C36" i="5"/>
  <c r="D69" i="5" s="1"/>
  <c r="C16" i="5"/>
  <c r="A1" i="6"/>
  <c r="C47" i="5"/>
  <c r="F183" i="6" l="1"/>
  <c r="F184" i="6" s="1"/>
  <c r="F185" i="6" s="1"/>
  <c r="A7" i="12"/>
  <c r="F16" i="49"/>
  <c r="F17" i="49" s="1"/>
  <c r="E183" i="6"/>
  <c r="E184" i="6" s="1"/>
  <c r="H91" i="49"/>
  <c r="K72" i="7"/>
  <c r="H71" i="49" s="1"/>
  <c r="M52" i="7"/>
  <c r="H77" i="49" s="1"/>
  <c r="K52" i="7"/>
  <c r="H52" i="49" s="1"/>
  <c r="E73" i="7"/>
  <c r="C18" i="5"/>
  <c r="D51" i="5" s="1"/>
  <c r="C23" i="5"/>
  <c r="D56" i="5" s="1"/>
  <c r="C24" i="5"/>
  <c r="D57" i="5" s="1"/>
  <c r="C33" i="5"/>
  <c r="D66" i="5" s="1"/>
  <c r="C17" i="5"/>
  <c r="D50" i="5" s="1"/>
  <c r="C21" i="5"/>
  <c r="D54" i="5" s="1"/>
  <c r="C32" i="5"/>
  <c r="D65" i="5" s="1"/>
  <c r="C35" i="5"/>
  <c r="D68" i="5" s="1"/>
  <c r="C22" i="5"/>
  <c r="D55" i="5" s="1"/>
  <c r="C20" i="5"/>
  <c r="D53" i="5" s="1"/>
  <c r="C19" i="5"/>
  <c r="D52" i="5" s="1"/>
  <c r="C34" i="5"/>
  <c r="D67" i="5" s="1"/>
  <c r="E71" i="5"/>
  <c r="A7" i="32"/>
  <c r="A7" i="6"/>
  <c r="H71" i="5"/>
  <c r="F71" i="5"/>
  <c r="G71" i="5"/>
  <c r="C30" i="5"/>
  <c r="D63" i="5" s="1"/>
  <c r="C29" i="5"/>
  <c r="D62" i="5" s="1"/>
  <c r="D49" i="5"/>
  <c r="C28" i="5"/>
  <c r="D61" i="5" s="1"/>
  <c r="F73" i="7"/>
  <c r="Q73" i="7" s="1"/>
  <c r="H102" i="49" s="1"/>
  <c r="A7" i="7"/>
  <c r="A7" i="16"/>
  <c r="A7" i="17"/>
  <c r="A7" i="24"/>
  <c r="A7" i="27"/>
  <c r="A7" i="9"/>
  <c r="A7" i="13"/>
  <c r="A7" i="18"/>
  <c r="A7" i="23"/>
  <c r="A7" i="29"/>
  <c r="A7" i="8"/>
  <c r="A7" i="14"/>
  <c r="A7" i="28"/>
  <c r="A7" i="19"/>
  <c r="A7" i="21"/>
  <c r="A7" i="22"/>
  <c r="A7" i="25"/>
  <c r="A7" i="10"/>
  <c r="A7" i="11"/>
  <c r="E74" i="7" l="1"/>
  <c r="O73" i="7"/>
  <c r="E185" i="6"/>
  <c r="H92" i="49"/>
  <c r="F74" i="7"/>
  <c r="M73" i="7"/>
  <c r="H82" i="49" s="1"/>
  <c r="K73" i="7"/>
  <c r="H72" i="49" s="1"/>
  <c r="C26" i="5"/>
  <c r="C37" i="5"/>
  <c r="D59" i="5" l="1"/>
  <c r="C38" i="5"/>
  <c r="H16" i="49"/>
  <c r="H17" i="49" s="1"/>
  <c r="B13" i="49" s="1"/>
  <c r="D70" i="5"/>
  <c r="B12" i="49" l="1"/>
  <c r="D72" i="5"/>
  <c r="D71" i="5"/>
  <c r="H15" i="43"/>
  <c r="K941" i="40"/>
  <c r="H18" i="41"/>
  <c r="K833" i="40"/>
  <c r="K404" i="40"/>
  <c r="K210" i="36"/>
  <c r="H5" i="41"/>
  <c r="K872" i="40"/>
  <c r="K831" i="40"/>
  <c r="K919" i="40"/>
  <c r="K291" i="40"/>
  <c r="K268" i="40"/>
  <c r="E11" i="45"/>
  <c r="K665" i="40"/>
  <c r="H42" i="44"/>
  <c r="K585" i="40"/>
  <c r="K36" i="36"/>
  <c r="K858" i="40"/>
  <c r="K64" i="40"/>
  <c r="K6" i="45"/>
  <c r="H48" i="41"/>
  <c r="K597" i="40"/>
  <c r="H101" i="44"/>
  <c r="K573" i="40"/>
  <c r="K827" i="40"/>
  <c r="H131" i="44"/>
  <c r="K11" i="45"/>
  <c r="K214" i="40"/>
  <c r="K95" i="40"/>
  <c r="H7" i="44"/>
  <c r="K110" i="40"/>
  <c r="K422" i="40"/>
  <c r="K36" i="40"/>
  <c r="K237" i="40"/>
  <c r="H167" i="44"/>
  <c r="K428" i="40"/>
  <c r="K729" i="40"/>
  <c r="K113" i="36"/>
  <c r="H56" i="44"/>
  <c r="K348" i="40"/>
  <c r="K6" i="40"/>
  <c r="H214" i="44"/>
  <c r="K147" i="40"/>
  <c r="K423" i="40"/>
  <c r="K671" i="40"/>
  <c r="H178" i="44"/>
  <c r="H27" i="44"/>
  <c r="K146" i="36"/>
  <c r="K744" i="40"/>
  <c r="K850" i="40"/>
  <c r="K824" i="40"/>
  <c r="K226" i="36"/>
  <c r="K454" i="40"/>
  <c r="K918" i="40"/>
  <c r="K306" i="40"/>
  <c r="H14" i="41"/>
  <c r="K798" i="40"/>
  <c r="K25" i="36"/>
  <c r="K99" i="36"/>
  <c r="K956" i="40"/>
  <c r="K718" i="40"/>
  <c r="H168" i="44"/>
  <c r="K673" i="40"/>
  <c r="K149" i="40"/>
  <c r="H51" i="43"/>
  <c r="K738" i="40"/>
  <c r="H19" i="41"/>
  <c r="H11" i="45"/>
  <c r="K720" i="40"/>
  <c r="K934" i="40"/>
  <c r="K375" i="40"/>
  <c r="H34" i="41"/>
  <c r="K529" i="40"/>
  <c r="K70" i="40"/>
  <c r="H6" i="45"/>
  <c r="K81" i="36"/>
  <c r="K668" i="40"/>
  <c r="K942" i="40"/>
  <c r="K197" i="36"/>
  <c r="K39" i="36"/>
  <c r="H20" i="44"/>
  <c r="K278" i="40"/>
  <c r="K11" i="36"/>
  <c r="K125" i="36"/>
  <c r="K829" i="40"/>
  <c r="K714" i="40"/>
  <c r="H9" i="44"/>
  <c r="K474" i="40"/>
  <c r="H32" i="43"/>
  <c r="K9" i="40"/>
  <c r="K755" i="40"/>
  <c r="K73" i="40"/>
  <c r="K148" i="36"/>
  <c r="H73" i="44"/>
  <c r="H33" i="41"/>
  <c r="K211" i="36"/>
  <c r="K371" i="40"/>
  <c r="H221" i="44"/>
  <c r="K120" i="40"/>
  <c r="H25" i="39"/>
  <c r="K544" i="40"/>
  <c r="H184" i="44"/>
  <c r="H123" i="44"/>
  <c r="K649" i="40"/>
  <c r="K219" i="36"/>
  <c r="K106" i="40"/>
  <c r="K195" i="40"/>
  <c r="F5" i="45"/>
  <c r="H32" i="44"/>
  <c r="K735" i="40"/>
  <c r="K234" i="36"/>
  <c r="H81" i="44"/>
  <c r="H19" i="39"/>
  <c r="K167" i="40"/>
  <c r="K467" i="40"/>
  <c r="K410" i="40"/>
  <c r="K136" i="40"/>
  <c r="H136" i="44"/>
  <c r="H22" i="39"/>
  <c r="H43" i="43"/>
  <c r="K801" i="40"/>
  <c r="K811" i="40"/>
  <c r="K182" i="40"/>
  <c r="H207" i="44"/>
  <c r="K44" i="36"/>
  <c r="H112" i="44"/>
  <c r="H181" i="44"/>
  <c r="K431" i="40"/>
  <c r="K219" i="40"/>
  <c r="K172" i="40"/>
  <c r="K241" i="36"/>
  <c r="K651" i="40"/>
  <c r="H24" i="39"/>
  <c r="K123" i="40"/>
  <c r="K681" i="40"/>
  <c r="K786" i="40"/>
  <c r="K69" i="40"/>
  <c r="H7" i="41"/>
  <c r="H4" i="39"/>
  <c r="K809" i="40"/>
  <c r="H94" i="43"/>
  <c r="K92" i="40"/>
  <c r="E7" i="45"/>
  <c r="H47" i="41"/>
  <c r="K395" i="40"/>
  <c r="H47" i="43"/>
  <c r="K692" i="40"/>
  <c r="K168" i="40"/>
  <c r="K216" i="36"/>
  <c r="K26" i="40"/>
  <c r="K726" i="40"/>
  <c r="K415" i="40"/>
  <c r="K466" i="40"/>
  <c r="K909" i="40"/>
  <c r="K567" i="40"/>
  <c r="H74" i="44"/>
  <c r="H82" i="44"/>
  <c r="K388" i="40"/>
  <c r="H202" i="44"/>
  <c r="H25" i="41"/>
  <c r="K100" i="36"/>
  <c r="H145" i="44"/>
  <c r="K911" i="40"/>
  <c r="H45" i="43"/>
  <c r="K170" i="40"/>
  <c r="H15" i="44"/>
  <c r="H162" i="44"/>
  <c r="F10" i="45"/>
  <c r="K176" i="36"/>
  <c r="K20" i="36"/>
  <c r="K69" i="36"/>
  <c r="K472" i="40"/>
  <c r="K438" i="40"/>
  <c r="K134" i="36"/>
  <c r="K849" i="40"/>
  <c r="H96" i="43"/>
  <c r="J8" i="45"/>
  <c r="K502" i="40"/>
  <c r="K253" i="36"/>
  <c r="H23" i="41"/>
  <c r="H93" i="44"/>
  <c r="K24" i="36"/>
  <c r="H10" i="43"/>
  <c r="K13" i="40"/>
  <c r="K838" i="40"/>
  <c r="K475" i="40"/>
  <c r="K309" i="40"/>
  <c r="K660" i="40"/>
  <c r="H20" i="39"/>
  <c r="K931" i="40"/>
  <c r="K81" i="40"/>
  <c r="K608" i="40"/>
  <c r="K682" i="40"/>
  <c r="K39" i="40"/>
  <c r="H20" i="43"/>
  <c r="K76" i="40"/>
  <c r="K508" i="40"/>
  <c r="F12" i="45"/>
  <c r="H13" i="45"/>
  <c r="K90" i="36"/>
  <c r="H33" i="43"/>
  <c r="K324" i="40"/>
  <c r="K847" i="40"/>
  <c r="K59" i="40"/>
  <c r="K254" i="36"/>
  <c r="H183" i="44"/>
  <c r="K113" i="40"/>
  <c r="K908" i="40"/>
  <c r="K637" i="40"/>
  <c r="K22" i="36"/>
  <c r="K193" i="36"/>
  <c r="K740" i="40"/>
  <c r="K254" i="40"/>
  <c r="K15" i="36"/>
  <c r="K158" i="36"/>
  <c r="K105" i="36"/>
  <c r="K342" i="40"/>
  <c r="K72" i="36"/>
  <c r="K119" i="36"/>
  <c r="K228" i="40"/>
  <c r="K116" i="36"/>
  <c r="H70" i="43"/>
  <c r="K145" i="40"/>
  <c r="K785" i="40"/>
  <c r="K971" i="40"/>
  <c r="K705" i="40"/>
  <c r="K131" i="40"/>
  <c r="K556" i="40"/>
  <c r="K101" i="36"/>
  <c r="H35" i="41"/>
  <c r="K731" i="40"/>
  <c r="K386" i="40"/>
  <c r="H64" i="41"/>
  <c r="H70" i="41"/>
  <c r="H56" i="43"/>
  <c r="K412" i="40"/>
  <c r="K403" i="40"/>
  <c r="K9" i="45"/>
  <c r="K126" i="40"/>
  <c r="H224" i="44"/>
  <c r="H186" i="44"/>
  <c r="K890" i="40"/>
  <c r="K894" i="40"/>
  <c r="K245" i="36"/>
  <c r="H27" i="41"/>
  <c r="K152" i="40"/>
  <c r="K30" i="36"/>
  <c r="K75" i="40"/>
  <c r="K43" i="36"/>
  <c r="K400" i="40"/>
  <c r="K703" i="40"/>
  <c r="K7" i="45"/>
  <c r="K184" i="40"/>
  <c r="H130" i="44"/>
  <c r="H10" i="44"/>
  <c r="K72" i="40"/>
  <c r="H30" i="41"/>
  <c r="K426" i="40"/>
  <c r="K571" i="40"/>
  <c r="K848" i="40"/>
  <c r="K745" i="40"/>
  <c r="K275" i="40"/>
  <c r="K186" i="40"/>
  <c r="K758" i="40"/>
  <c r="K884" i="40"/>
  <c r="K370" i="40"/>
  <c r="H97" i="43"/>
  <c r="H50" i="43"/>
  <c r="K875" i="40"/>
  <c r="H80" i="43"/>
  <c r="K936" i="40"/>
  <c r="K661" i="40"/>
  <c r="K688" i="40"/>
  <c r="K68" i="40"/>
  <c r="H86" i="44"/>
  <c r="K182" i="36"/>
  <c r="K325" i="40"/>
  <c r="K173" i="40"/>
  <c r="K839" i="40"/>
  <c r="H193" i="44"/>
  <c r="K552" i="40"/>
  <c r="K888" i="40"/>
  <c r="K87" i="36"/>
  <c r="K255" i="40"/>
  <c r="H68" i="44"/>
  <c r="K944" i="40"/>
  <c r="K639" i="40"/>
  <c r="K385" i="40"/>
  <c r="K103" i="36"/>
  <c r="K853" i="40"/>
  <c r="K14" i="40"/>
  <c r="K906" i="40"/>
  <c r="K572" i="40"/>
  <c r="K531" i="40"/>
  <c r="K533" i="40"/>
  <c r="K108" i="36"/>
  <c r="H18" i="44"/>
  <c r="K187" i="40"/>
  <c r="K45" i="40"/>
  <c r="K973" i="40"/>
  <c r="K357" i="40"/>
  <c r="K697" i="40"/>
  <c r="K154" i="36"/>
  <c r="K28" i="36"/>
  <c r="K159" i="36"/>
  <c r="K142" i="36"/>
  <c r="K365" i="40"/>
  <c r="K261" i="40"/>
  <c r="K535" i="40"/>
  <c r="K329" i="40"/>
  <c r="K334" i="40"/>
  <c r="K862" i="40"/>
  <c r="K728" i="40"/>
  <c r="K256" i="40"/>
  <c r="H86" i="43"/>
  <c r="K231" i="36"/>
  <c r="H166" i="44"/>
  <c r="H41" i="43"/>
  <c r="G13" i="45"/>
  <c r="H213" i="44"/>
  <c r="K411" i="40"/>
  <c r="H14" i="43"/>
  <c r="K152" i="36"/>
  <c r="K235" i="40"/>
  <c r="H67" i="43"/>
  <c r="K271" i="40"/>
  <c r="H59" i="44"/>
  <c r="K60" i="36"/>
  <c r="K598" i="40"/>
  <c r="K54" i="36"/>
  <c r="H29" i="44"/>
  <c r="K553" i="40"/>
  <c r="K54" i="40"/>
  <c r="H38" i="41"/>
  <c r="K684" i="40"/>
  <c r="K158" i="40"/>
  <c r="K299" i="40"/>
  <c r="K562" i="40"/>
  <c r="H192" i="44"/>
  <c r="K336" i="40"/>
  <c r="K171" i="36"/>
  <c r="K905" i="40"/>
  <c r="H6" i="43"/>
  <c r="H11" i="44"/>
  <c r="K131" i="36"/>
  <c r="K11" i="40"/>
  <c r="H190" i="44"/>
  <c r="K650" i="40"/>
  <c r="K57" i="36"/>
  <c r="K416" i="40"/>
  <c r="K94" i="36"/>
  <c r="H66" i="43"/>
  <c r="K337" i="40"/>
  <c r="H24" i="44"/>
  <c r="K965" i="40"/>
  <c r="K193" i="40"/>
  <c r="K236" i="36"/>
  <c r="K23" i="40"/>
  <c r="H98" i="44"/>
  <c r="K249" i="40"/>
  <c r="K75" i="36"/>
  <c r="K88" i="36"/>
  <c r="K273" i="40"/>
  <c r="J13" i="45"/>
  <c r="K676" i="40"/>
  <c r="K21" i="40"/>
  <c r="K301" i="40"/>
  <c r="H154" i="44"/>
  <c r="K680" i="40"/>
  <c r="K26" i="36"/>
  <c r="E5" i="45"/>
  <c r="G8" i="45"/>
  <c r="H215" i="44"/>
  <c r="K198" i="40"/>
  <c r="K631" i="40"/>
  <c r="H135" i="44"/>
  <c r="H33" i="44"/>
  <c r="K202" i="40"/>
  <c r="K450" i="40"/>
  <c r="K224" i="40"/>
  <c r="K591" i="40"/>
  <c r="H4" i="45"/>
  <c r="K346" i="40"/>
  <c r="K51" i="36"/>
  <c r="K826" i="40"/>
  <c r="K878" i="40"/>
  <c r="K98" i="36"/>
  <c r="K765" i="40"/>
  <c r="K78" i="36"/>
  <c r="K138" i="40"/>
  <c r="K842" i="40"/>
  <c r="K130" i="40"/>
  <c r="K873" i="40"/>
  <c r="K602" i="40"/>
  <c r="H22" i="43"/>
  <c r="K594" i="40"/>
  <c r="K5" i="40"/>
  <c r="K453" i="40"/>
  <c r="K139" i="36"/>
  <c r="H92" i="43"/>
  <c r="K162" i="40"/>
  <c r="K189" i="40"/>
  <c r="H54" i="43"/>
  <c r="K647" i="40"/>
  <c r="K82" i="36"/>
  <c r="K209" i="36"/>
  <c r="H25" i="43"/>
  <c r="H63" i="41"/>
  <c r="H8" i="43"/>
  <c r="K628" i="40"/>
  <c r="H41" i="44"/>
  <c r="K212" i="40"/>
  <c r="K439" i="40"/>
  <c r="K701" i="40"/>
  <c r="H60" i="43"/>
  <c r="G11" i="45"/>
  <c r="K264" i="40"/>
  <c r="H197" i="44"/>
  <c r="H90" i="44"/>
  <c r="K634" i="40"/>
  <c r="K500" i="40"/>
  <c r="K160" i="40"/>
  <c r="H10" i="41"/>
  <c r="H6" i="39"/>
  <c r="H74" i="43"/>
  <c r="K245" i="40"/>
  <c r="K240" i="36"/>
  <c r="H8" i="45"/>
  <c r="H142" i="44"/>
  <c r="H54" i="44"/>
  <c r="K653" i="40"/>
  <c r="K672" i="40"/>
  <c r="K876" i="40"/>
  <c r="K863" i="40"/>
  <c r="K799" i="40"/>
  <c r="K855" i="40"/>
  <c r="H98" i="43"/>
  <c r="K122" i="36"/>
  <c r="H85" i="43"/>
  <c r="K368" i="40"/>
  <c r="K473" i="40"/>
  <c r="I5" i="45"/>
  <c r="H155" i="44"/>
  <c r="H89" i="44"/>
  <c r="K724" i="40"/>
  <c r="K65" i="36"/>
  <c r="K922" i="40"/>
  <c r="K78" i="40"/>
  <c r="K129" i="36"/>
  <c r="K694" i="40"/>
  <c r="K89" i="36"/>
  <c r="K304" i="40"/>
  <c r="K795" i="40"/>
  <c r="K666" i="40"/>
  <c r="H51" i="41"/>
  <c r="H42" i="41"/>
  <c r="K80" i="36"/>
  <c r="K183" i="40"/>
  <c r="K788" i="40"/>
  <c r="K710" i="40"/>
  <c r="H132" i="44"/>
  <c r="K789" i="40"/>
  <c r="K218" i="40"/>
  <c r="H23" i="39"/>
  <c r="K545" i="40"/>
  <c r="K935" i="40"/>
  <c r="K546" i="40"/>
  <c r="H26" i="43"/>
  <c r="K750" i="40"/>
  <c r="J10" i="45"/>
  <c r="K300" i="40"/>
  <c r="K335" i="40"/>
  <c r="K574" i="40"/>
  <c r="H59" i="41"/>
  <c r="K173" i="36"/>
  <c r="H69" i="43"/>
  <c r="K119" i="40"/>
  <c r="H9" i="45"/>
  <c r="K127" i="40"/>
  <c r="K539" i="40"/>
  <c r="K972" i="40"/>
  <c r="K387" i="40"/>
  <c r="K629" i="40"/>
  <c r="K945" i="40"/>
  <c r="K31" i="36"/>
  <c r="K958" i="40"/>
  <c r="K658" i="40"/>
  <c r="H100" i="43"/>
  <c r="K242" i="36"/>
  <c r="K877" i="40"/>
  <c r="K120" i="36"/>
  <c r="K506" i="40"/>
  <c r="K704" i="40"/>
  <c r="K181" i="36"/>
  <c r="K5" i="45"/>
  <c r="H26" i="39"/>
  <c r="K212" i="36"/>
  <c r="K555" i="40"/>
  <c r="K313" i="40"/>
  <c r="K10" i="36"/>
  <c r="K926" i="40"/>
  <c r="K48" i="40"/>
  <c r="G6" i="45"/>
  <c r="K132" i="36"/>
  <c r="K178" i="40"/>
  <c r="H5" i="39"/>
  <c r="K88" i="40"/>
  <c r="H23" i="43"/>
  <c r="K194" i="40"/>
  <c r="H194" i="44"/>
  <c r="K690" i="40"/>
  <c r="H111" i="44"/>
  <c r="K405" i="40"/>
  <c r="K277" i="40"/>
  <c r="K599" i="40"/>
  <c r="K79" i="40"/>
  <c r="K31" i="40"/>
  <c r="K10" i="45"/>
  <c r="K469" i="40"/>
  <c r="K578" i="40"/>
  <c r="H209" i="44"/>
  <c r="K13" i="36"/>
  <c r="K643" i="40"/>
  <c r="K836" i="40"/>
  <c r="K281" i="40"/>
  <c r="K215" i="40"/>
  <c r="K638" i="40"/>
  <c r="K116" i="40"/>
  <c r="K207" i="40"/>
  <c r="K229" i="40"/>
  <c r="K442" i="40"/>
  <c r="K248" i="36"/>
  <c r="K485" i="40"/>
  <c r="K867" i="40"/>
  <c r="K662" i="40"/>
  <c r="H61" i="41"/>
  <c r="K907" i="40"/>
  <c r="K121" i="36"/>
  <c r="K12" i="40"/>
  <c r="K463" i="40"/>
  <c r="K79" i="36"/>
  <c r="H107" i="44"/>
  <c r="F13" i="45"/>
  <c r="K76" i="36"/>
  <c r="K107" i="36"/>
  <c r="H67" i="41"/>
  <c r="H55" i="43"/>
  <c r="K683" i="40"/>
  <c r="K617" i="40"/>
  <c r="K179" i="40"/>
  <c r="K695" i="40"/>
  <c r="K630" i="40"/>
  <c r="E4" i="45"/>
  <c r="H17" i="43"/>
  <c r="K402" i="40"/>
  <c r="H22" i="41"/>
  <c r="K18" i="40"/>
  <c r="K807" i="40"/>
  <c r="K790" i="40"/>
  <c r="H17" i="39"/>
  <c r="K776" i="40"/>
  <c r="H187" i="44"/>
  <c r="H116" i="44"/>
  <c r="K895" i="40"/>
  <c r="K49" i="36"/>
  <c r="K588" i="40"/>
  <c r="K912" i="40"/>
  <c r="H26" i="44"/>
  <c r="H31" i="44"/>
  <c r="K266" i="40"/>
  <c r="K964" i="40"/>
  <c r="K251" i="40"/>
  <c r="H58" i="43"/>
  <c r="H8" i="44"/>
  <c r="K593" i="40"/>
  <c r="H225" i="44"/>
  <c r="K226" i="40"/>
  <c r="K192" i="36"/>
  <c r="K887" i="40"/>
  <c r="K45" i="36"/>
  <c r="K560" i="40"/>
  <c r="K43" i="40"/>
  <c r="H14" i="39"/>
  <c r="K297" i="40"/>
  <c r="K822" i="40"/>
  <c r="K208" i="36"/>
  <c r="H113" i="44"/>
  <c r="H100" i="44"/>
  <c r="K137" i="36"/>
  <c r="K225" i="36"/>
  <c r="K250" i="40"/>
  <c r="H48" i="44"/>
  <c r="K759" i="40"/>
  <c r="K165" i="40"/>
  <c r="H27" i="43"/>
  <c r="K854" i="40"/>
  <c r="K953" i="40"/>
  <c r="H36" i="44"/>
  <c r="K17" i="40"/>
  <c r="K715" i="40"/>
  <c r="K128" i="40"/>
  <c r="K616" i="40"/>
  <c r="I13" i="45"/>
  <c r="K147" i="36"/>
  <c r="K104" i="36"/>
  <c r="K642" i="40"/>
  <c r="K520" i="40"/>
  <c r="K204" i="40"/>
  <c r="K859" i="40"/>
  <c r="H6" i="41"/>
  <c r="K813" i="40"/>
  <c r="K235" i="36"/>
  <c r="F6" i="45"/>
  <c r="H32" i="41"/>
  <c r="K800" i="40"/>
  <c r="K589" i="40"/>
  <c r="K288" i="40"/>
  <c r="K915" i="40"/>
  <c r="H120" i="44"/>
  <c r="K460" i="40"/>
  <c r="K316" i="40"/>
  <c r="K202" i="36"/>
  <c r="K157" i="40"/>
  <c r="K252" i="40"/>
  <c r="K238" i="36"/>
  <c r="H11" i="43"/>
  <c r="K860" i="40"/>
  <c r="H46" i="41"/>
  <c r="K166" i="36"/>
  <c r="K381" i="40"/>
  <c r="H5" i="44"/>
  <c r="J5" i="45"/>
  <c r="H39" i="44"/>
  <c r="K696" i="40"/>
  <c r="K952" i="40"/>
  <c r="K514" i="40"/>
  <c r="K41" i="40"/>
  <c r="K753" i="40"/>
  <c r="K408" i="40"/>
  <c r="K434" i="40"/>
  <c r="I10" i="45"/>
  <c r="K77" i="36"/>
  <c r="H10" i="45"/>
  <c r="H81" i="43"/>
  <c r="I8" i="45"/>
  <c r="K516" i="40"/>
  <c r="K358" i="40"/>
  <c r="K274" i="40"/>
  <c r="K879" i="40"/>
  <c r="K123" i="36"/>
  <c r="K725" i="40"/>
  <c r="I12" i="45"/>
  <c r="K369" i="40"/>
  <c r="K111" i="40"/>
  <c r="J9" i="45"/>
  <c r="H109" i="44"/>
  <c r="K217" i="40"/>
  <c r="K19" i="40"/>
  <c r="K4" i="40"/>
  <c r="H83" i="44"/>
  <c r="K61" i="40"/>
  <c r="K164" i="36"/>
  <c r="K943" i="40"/>
  <c r="K865" i="40"/>
  <c r="K899" i="40"/>
  <c r="K74" i="40"/>
  <c r="K151" i="36"/>
  <c r="H174" i="44"/>
  <c r="K112" i="40"/>
  <c r="H103" i="44"/>
  <c r="K223" i="40"/>
  <c r="H54" i="41"/>
  <c r="K916" i="40"/>
  <c r="K515" i="40"/>
  <c r="H219" i="44"/>
  <c r="K97" i="36"/>
  <c r="K820" i="40"/>
  <c r="K117" i="36"/>
  <c r="H64" i="44"/>
  <c r="H46" i="44"/>
  <c r="K247" i="40"/>
  <c r="K610" i="40"/>
  <c r="K354" i="40"/>
  <c r="K771" i="40"/>
  <c r="K144" i="40"/>
  <c r="K35" i="40"/>
  <c r="H18" i="43"/>
  <c r="K232" i="36"/>
  <c r="H182" i="44"/>
  <c r="H152" i="44"/>
  <c r="K206" i="40"/>
  <c r="K393" i="40"/>
  <c r="K927" i="40"/>
  <c r="K747" i="40"/>
  <c r="K25" i="40"/>
  <c r="K101" i="40"/>
  <c r="H24" i="41"/>
  <c r="K846" i="40"/>
  <c r="K913" i="40"/>
  <c r="K604" i="40"/>
  <c r="K605" i="40"/>
  <c r="K541" i="40"/>
  <c r="K148" i="40"/>
  <c r="K353" i="40"/>
  <c r="K764" i="40"/>
  <c r="K946" i="40"/>
  <c r="K233" i="40"/>
  <c r="H53" i="44"/>
  <c r="H42" i="43"/>
  <c r="K270" i="40"/>
  <c r="K834" i="40"/>
  <c r="K60" i="40"/>
  <c r="K632" i="40"/>
  <c r="K440" i="40"/>
  <c r="K308" i="40"/>
  <c r="J6" i="45"/>
  <c r="K657" i="40"/>
  <c r="H76" i="44"/>
  <c r="K733" i="40"/>
  <c r="H7" i="39"/>
  <c r="K595" i="40"/>
  <c r="H117" i="44"/>
  <c r="K50" i="36"/>
  <c r="H222" i="44"/>
  <c r="K969" i="40"/>
  <c r="H198" i="44"/>
  <c r="K37" i="36"/>
  <c r="K816" i="40"/>
  <c r="K311" i="40"/>
  <c r="K900" i="40"/>
  <c r="H7" i="43"/>
  <c r="K804" i="40"/>
  <c r="K200" i="40"/>
  <c r="K97" i="40"/>
  <c r="K930" i="40"/>
  <c r="K782" i="40"/>
  <c r="H15" i="41"/>
  <c r="K124" i="40"/>
  <c r="H138" i="44"/>
  <c r="K136" i="36"/>
  <c r="K225" i="40"/>
  <c r="H11" i="41"/>
  <c r="K716" i="40"/>
  <c r="K244" i="36"/>
  <c r="K150" i="36"/>
  <c r="K236" i="40"/>
  <c r="K24" i="40"/>
  <c r="K443" i="40"/>
  <c r="H16" i="43"/>
  <c r="K420" i="40"/>
  <c r="K142" i="40"/>
  <c r="K679" i="40"/>
  <c r="K66" i="40"/>
  <c r="K532" i="40"/>
  <c r="H64" i="43"/>
  <c r="K702" i="40"/>
  <c r="K861" i="40"/>
  <c r="K340" i="40"/>
  <c r="K356" i="40"/>
  <c r="K504" i="40"/>
  <c r="K321" i="40"/>
  <c r="K302" i="40"/>
  <c r="K355" i="40"/>
  <c r="K169" i="36"/>
  <c r="K269" i="40"/>
  <c r="K583" i="40"/>
  <c r="K121" i="40"/>
  <c r="K66" i="36"/>
  <c r="K290" i="40"/>
  <c r="K477" i="40"/>
  <c r="K394" i="40"/>
  <c r="K640" i="40"/>
  <c r="K499" i="40"/>
  <c r="K391" i="40"/>
  <c r="K868" i="40"/>
  <c r="K580" i="40"/>
  <c r="H175" i="44"/>
  <c r="K204" i="36"/>
  <c r="K693" i="40"/>
  <c r="K12" i="36"/>
  <c r="K685" i="40"/>
  <c r="K802" i="40"/>
  <c r="K33" i="36"/>
  <c r="K184" i="36"/>
  <c r="H12" i="43"/>
  <c r="K910" i="40"/>
  <c r="K581" i="40"/>
  <c r="K174" i="40"/>
  <c r="K579" i="40"/>
  <c r="K897" i="40"/>
  <c r="H119" i="44"/>
  <c r="H156" i="44"/>
  <c r="G12" i="45"/>
  <c r="K52" i="40"/>
  <c r="K85" i="36"/>
  <c r="K456" i="40"/>
  <c r="H173" i="44"/>
  <c r="H19" i="44"/>
  <c r="K41" i="36"/>
  <c r="H87" i="43"/>
  <c r="J7" i="45"/>
  <c r="K823" i="40"/>
  <c r="K241" i="40"/>
  <c r="K287" i="40"/>
  <c r="K191" i="36"/>
  <c r="E12" i="45"/>
  <c r="H170" i="44"/>
  <c r="K837" i="40"/>
  <c r="K763" i="40"/>
  <c r="K127" i="36"/>
  <c r="H148" i="44"/>
  <c r="K663" i="40"/>
  <c r="K163" i="40"/>
  <c r="H49" i="41"/>
  <c r="K21" i="36"/>
  <c r="E6" i="45"/>
  <c r="K220" i="36"/>
  <c r="K959" i="40"/>
  <c r="K230" i="40"/>
  <c r="H128" i="44"/>
  <c r="H84" i="44"/>
  <c r="K229" i="36"/>
  <c r="K856" i="40"/>
  <c r="H71" i="41"/>
  <c r="F7" i="45"/>
  <c r="K939" i="40"/>
  <c r="H13" i="43"/>
  <c r="K314" i="40"/>
  <c r="K258" i="40"/>
  <c r="K461" i="40"/>
  <c r="K109" i="36"/>
  <c r="K352" i="40"/>
  <c r="K419" i="40"/>
  <c r="K267" i="40"/>
  <c r="K656" i="40"/>
  <c r="K55" i="40"/>
  <c r="K389" i="40"/>
  <c r="K84" i="40"/>
  <c r="K429" i="40"/>
  <c r="K203" i="40"/>
  <c r="F4" i="45"/>
  <c r="K379" i="40"/>
  <c r="K367" i="40"/>
  <c r="H177" i="44"/>
  <c r="K205" i="40"/>
  <c r="H77" i="44"/>
  <c r="K196" i="36"/>
  <c r="K13" i="45"/>
  <c r="K15" i="40"/>
  <c r="H141" i="44"/>
  <c r="K38" i="40"/>
  <c r="H115" i="44"/>
  <c r="K64" i="36"/>
  <c r="K447" i="40"/>
  <c r="K149" i="36"/>
  <c r="K479" i="40"/>
  <c r="K537" i="40"/>
  <c r="H223" i="44"/>
  <c r="K756" i="40"/>
  <c r="H87" i="44"/>
  <c r="H12" i="41"/>
  <c r="H40" i="41"/>
  <c r="H89" i="43"/>
  <c r="K16" i="40"/>
  <c r="K51" i="40"/>
  <c r="K58" i="36"/>
  <c r="H50" i="44"/>
  <c r="K787" i="40"/>
  <c r="K498" i="40"/>
  <c r="H34" i="43"/>
  <c r="K519" i="40"/>
  <c r="K374" i="40"/>
  <c r="K171" i="40"/>
  <c r="H95" i="44"/>
  <c r="K689" i="40"/>
  <c r="H75" i="44"/>
  <c r="H205" i="44"/>
  <c r="K151" i="40"/>
  <c r="K457" i="40"/>
  <c r="E13" i="45"/>
  <c r="K210" i="40"/>
  <c r="H150" i="44"/>
  <c r="K67" i="36"/>
  <c r="H62" i="41"/>
  <c r="K399" i="40"/>
  <c r="K600" i="40"/>
  <c r="H12" i="44"/>
  <c r="K974" i="40"/>
  <c r="K754" i="40"/>
  <c r="K700" i="40"/>
  <c r="H91" i="43"/>
  <c r="H217" i="44"/>
  <c r="K117" i="40"/>
  <c r="K484" i="40"/>
  <c r="H55" i="41"/>
  <c r="K112" i="36"/>
  <c r="K586" i="40"/>
  <c r="I9" i="45"/>
  <c r="K845" i="40"/>
  <c r="G4" i="45"/>
  <c r="K736" i="40"/>
  <c r="K56" i="36"/>
  <c r="H94" i="44"/>
  <c r="H62" i="44"/>
  <c r="K197" i="40"/>
  <c r="H206" i="44"/>
  <c r="H77" i="43"/>
  <c r="K110" i="36"/>
  <c r="K966" i="40"/>
  <c r="H165" i="44"/>
  <c r="K652" i="40"/>
  <c r="K199" i="40"/>
  <c r="K866" i="40"/>
  <c r="K699" i="40"/>
  <c r="H44" i="41"/>
  <c r="K686" i="40"/>
  <c r="H160" i="44"/>
  <c r="K29" i="36"/>
  <c r="K143" i="36"/>
  <c r="H118" i="44"/>
  <c r="K129" i="40"/>
  <c r="K92" i="36"/>
  <c r="K190" i="40"/>
  <c r="H157" i="44"/>
  <c r="K706" i="40"/>
  <c r="K522" i="40"/>
  <c r="K737" i="40"/>
  <c r="K84" i="36"/>
  <c r="K128" i="36"/>
  <c r="K547" i="40"/>
  <c r="K286" i="40"/>
  <c r="K455" i="40"/>
  <c r="H69" i="41"/>
  <c r="H106" i="44"/>
  <c r="K569" i="40"/>
  <c r="H179" i="44"/>
  <c r="K557" i="40"/>
  <c r="K315" i="40"/>
  <c r="K68" i="36"/>
  <c r="H8" i="39"/>
  <c r="K462" i="40"/>
  <c r="H90" i="43"/>
  <c r="K243" i="40"/>
  <c r="K186" i="36"/>
  <c r="K155" i="36"/>
  <c r="K844" i="40"/>
  <c r="H124" i="44"/>
  <c r="K418" i="40"/>
  <c r="K713" i="40"/>
  <c r="H79" i="43"/>
  <c r="K8" i="40"/>
  <c r="H20" i="41"/>
  <c r="K233" i="36"/>
  <c r="K880" i="40"/>
  <c r="K364" i="40"/>
  <c r="K568" i="40"/>
  <c r="K828" i="40"/>
  <c r="K677" i="40"/>
  <c r="K327" i="40"/>
  <c r="K962" i="40"/>
  <c r="K255" i="36"/>
  <c r="K111" i="36"/>
  <c r="K104" i="40"/>
  <c r="K34" i="40"/>
  <c r="H58" i="44"/>
  <c r="K317" i="40"/>
  <c r="K246" i="40"/>
  <c r="E8" i="45"/>
  <c r="K669" i="40"/>
  <c r="K253" i="40"/>
  <c r="K445" i="40"/>
  <c r="H189" i="44"/>
  <c r="K601" i="40"/>
  <c r="K62" i="36"/>
  <c r="K501" i="40"/>
  <c r="K512" i="40"/>
  <c r="K734" i="40"/>
  <c r="K283" i="40"/>
  <c r="K161" i="40"/>
  <c r="K143" i="40"/>
  <c r="K187" i="36"/>
  <c r="K975" i="40"/>
  <c r="K373" i="40"/>
  <c r="H47" i="44"/>
  <c r="G10" i="45"/>
  <c r="H72" i="44"/>
  <c r="K507" i="40"/>
  <c r="H102" i="43"/>
  <c r="K409" i="40"/>
  <c r="K777" i="40"/>
  <c r="K482" i="40"/>
  <c r="K86" i="36"/>
  <c r="K570" i="40"/>
  <c r="K383" i="40"/>
  <c r="K739" i="40"/>
  <c r="H91" i="44"/>
  <c r="H159" i="44"/>
  <c r="K762" i="40"/>
  <c r="K362" i="40"/>
  <c r="K840" i="40"/>
  <c r="K63" i="36"/>
  <c r="K925" i="40"/>
  <c r="K619" i="40"/>
  <c r="K29" i="40"/>
  <c r="H6" i="44"/>
  <c r="K603" i="40"/>
  <c r="K654" i="40"/>
  <c r="H102" i="44"/>
  <c r="K105" i="40"/>
  <c r="H70" i="44"/>
  <c r="H226" i="44"/>
  <c r="K641" i="40"/>
  <c r="K563" i="40"/>
  <c r="K444" i="40"/>
  <c r="K295" i="40"/>
  <c r="K163" i="36"/>
  <c r="H37" i="44"/>
  <c r="K46" i="40"/>
  <c r="K487" i="40"/>
  <c r="H67" i="44"/>
  <c r="K812" i="40"/>
  <c r="K932" i="40"/>
  <c r="K717" i="40"/>
  <c r="K623" i="40"/>
  <c r="H44" i="43"/>
  <c r="K458" i="40"/>
  <c r="K156" i="36"/>
  <c r="K145" i="36"/>
  <c r="K260" i="40"/>
  <c r="H52" i="44"/>
  <c r="K612" i="40"/>
  <c r="K70" i="36"/>
  <c r="K806" i="40"/>
  <c r="K191" i="40"/>
  <c r="K213" i="40"/>
  <c r="K181" i="40"/>
  <c r="K185" i="36"/>
  <c r="H16" i="41"/>
  <c r="K778" i="40"/>
  <c r="K251" i="36"/>
  <c r="H200" i="44"/>
  <c r="H31" i="41"/>
  <c r="K760" i="40"/>
  <c r="K293" i="40"/>
  <c r="K536" i="40"/>
  <c r="K523" i="40"/>
  <c r="K169" i="40"/>
  <c r="K153" i="40"/>
  <c r="H50" i="41"/>
  <c r="H56" i="41"/>
  <c r="K891" i="40"/>
  <c r="H57" i="43"/>
  <c r="K242" i="40"/>
  <c r="K205" i="36"/>
  <c r="K65" i="40"/>
  <c r="K550" i="40"/>
  <c r="K491" i="40"/>
  <c r="K196" i="40"/>
  <c r="H146" i="44"/>
  <c r="K217" i="36"/>
  <c r="K176" i="40"/>
  <c r="H53" i="43"/>
  <c r="K678" i="40"/>
  <c r="K558" i="40"/>
  <c r="K780" i="40"/>
  <c r="K611" i="40"/>
  <c r="K30" i="40"/>
  <c r="F11" i="45"/>
  <c r="H78" i="44"/>
  <c r="H24" i="43"/>
  <c r="K436" i="40"/>
  <c r="K83" i="40"/>
  <c r="K330" i="40"/>
  <c r="K50" i="40"/>
  <c r="K347" i="40"/>
  <c r="K723" i="40"/>
  <c r="K883" i="40"/>
  <c r="K954" i="40"/>
  <c r="K107" i="40"/>
  <c r="K476" i="40"/>
  <c r="K767" i="40"/>
  <c r="K37" i="40"/>
  <c r="K843" i="40"/>
  <c r="K904" i="40"/>
  <c r="K46" i="36"/>
  <c r="K414" i="40"/>
  <c r="K118" i="40"/>
  <c r="H110" i="44"/>
  <c r="K575" i="40"/>
  <c r="K955" i="40"/>
  <c r="K141" i="36"/>
  <c r="K655" i="40"/>
  <c r="H37" i="41"/>
  <c r="K312" i="40"/>
  <c r="H73" i="41"/>
  <c r="K320" i="40"/>
  <c r="K323" i="40"/>
  <c r="K237" i="36"/>
  <c r="K310" i="40"/>
  <c r="H21" i="43"/>
  <c r="H69" i="44"/>
  <c r="K9" i="36"/>
  <c r="K40" i="36"/>
  <c r="H14" i="44"/>
  <c r="K435" i="40"/>
  <c r="H8" i="41"/>
  <c r="H21" i="44"/>
  <c r="K86" i="40"/>
  <c r="K465" i="40"/>
  <c r="K864" i="40"/>
  <c r="K525" i="40"/>
  <c r="K869" i="40"/>
  <c r="H211" i="44"/>
  <c r="H66" i="41"/>
  <c r="H171" i="44"/>
  <c r="K93" i="40"/>
  <c r="H125" i="44"/>
  <c r="K114" i="36"/>
  <c r="K524" i="40"/>
  <c r="I6" i="45"/>
  <c r="H52" i="43"/>
  <c r="K427" i="40"/>
  <c r="H99" i="44"/>
  <c r="K609" i="40"/>
  <c r="K27" i="36"/>
  <c r="H169" i="44"/>
  <c r="H17" i="44"/>
  <c r="K332" i="40"/>
  <c r="K664" i="40"/>
  <c r="K232" i="40"/>
  <c r="K168" i="36"/>
  <c r="K933" i="40"/>
  <c r="H134" i="44"/>
  <c r="K566" i="40"/>
  <c r="K102" i="40"/>
  <c r="K424" i="40"/>
  <c r="J4" i="45"/>
  <c r="K55" i="36"/>
  <c r="K852" i="40"/>
  <c r="K376" i="40"/>
  <c r="K83" i="36"/>
  <c r="K949" i="40"/>
  <c r="H68" i="43"/>
  <c r="K366" i="40"/>
  <c r="K85" i="40"/>
  <c r="K91" i="40"/>
  <c r="K582" i="40"/>
  <c r="K91" i="36"/>
  <c r="K156" i="40"/>
  <c r="K698" i="40"/>
  <c r="H25" i="44"/>
  <c r="K192" i="40"/>
  <c r="K259" i="40"/>
  <c r="K135" i="36"/>
  <c r="K564" i="40"/>
  <c r="H212" i="44"/>
  <c r="K924" i="40"/>
  <c r="K57" i="40"/>
  <c r="K164" i="40"/>
  <c r="K296" i="40"/>
  <c r="H218" i="44"/>
  <c r="K174" i="36"/>
  <c r="H76" i="43"/>
  <c r="H88" i="43"/>
  <c r="K768" i="40"/>
  <c r="K140" i="40"/>
  <c r="K548" i="40"/>
  <c r="K49" i="40"/>
  <c r="I11" i="45"/>
  <c r="K528" i="40"/>
  <c r="K194" i="36"/>
  <c r="H23" i="44"/>
  <c r="K587" i="40"/>
  <c r="H95" i="43"/>
  <c r="K228" i="36"/>
  <c r="H188" i="44"/>
  <c r="K16" i="36"/>
  <c r="H4" i="44"/>
  <c r="K338" i="40"/>
  <c r="K224" i="36"/>
  <c r="H210" i="44"/>
  <c r="K238" i="40"/>
  <c r="K902" i="40"/>
  <c r="H30" i="43"/>
  <c r="K667" i="40"/>
  <c r="K199" i="36"/>
  <c r="K791" i="40"/>
  <c r="K923" i="40"/>
  <c r="K757" i="40"/>
  <c r="K122" i="40"/>
  <c r="K58" i="40"/>
  <c r="K644" i="40"/>
  <c r="H195" i="44"/>
  <c r="H49" i="44"/>
  <c r="K240" i="40"/>
  <c r="K648" i="40"/>
  <c r="H21" i="39"/>
  <c r="K437" i="40"/>
  <c r="H99" i="43"/>
  <c r="K392" i="40"/>
  <c r="K32" i="40"/>
  <c r="K63" i="40"/>
  <c r="K82" i="40"/>
  <c r="K621" i="40"/>
  <c r="K222" i="36"/>
  <c r="K417" i="40"/>
  <c r="K896" i="40"/>
  <c r="H13" i="41"/>
  <c r="K190" i="36"/>
  <c r="K333" i="40"/>
  <c r="K509" i="40"/>
  <c r="K137" i="40"/>
  <c r="K126" i="36"/>
  <c r="H18" i="39"/>
  <c r="K674" i="40"/>
  <c r="H65" i="44"/>
  <c r="K741" i="40"/>
  <c r="H9" i="43"/>
  <c r="K125" i="40"/>
  <c r="K34" i="36"/>
  <c r="K257" i="40"/>
  <c r="K921" i="40"/>
  <c r="H61" i="44"/>
  <c r="K67" i="40"/>
  <c r="K160" i="36"/>
  <c r="K179" i="36"/>
  <c r="K543" i="40"/>
  <c r="K339" i="40"/>
  <c r="K175" i="40"/>
  <c r="K803" i="40"/>
  <c r="K292" i="40"/>
  <c r="K23" i="36"/>
  <c r="H28" i="41"/>
  <c r="K5" i="36"/>
  <c r="K47" i="40"/>
  <c r="K497" i="40"/>
  <c r="J11" i="45"/>
  <c r="K239" i="36"/>
  <c r="H151" i="44"/>
  <c r="K947" i="40"/>
  <c r="K95" i="36"/>
  <c r="K161" i="36"/>
  <c r="K719" i="40"/>
  <c r="K42" i="40"/>
  <c r="H180" i="44"/>
  <c r="K675" i="40"/>
  <c r="I4" i="45"/>
  <c r="K74" i="36"/>
  <c r="K830" i="40"/>
  <c r="K279" i="40"/>
  <c r="H82" i="43"/>
  <c r="K200" i="36"/>
  <c r="K518" i="40"/>
  <c r="K613" i="40"/>
  <c r="H43" i="41"/>
  <c r="H104" i="44"/>
  <c r="K185" i="40"/>
  <c r="K155" i="40"/>
  <c r="H75" i="43"/>
  <c r="K114" i="40"/>
  <c r="H30" i="44"/>
  <c r="K620" i="40"/>
  <c r="K178" i="36"/>
  <c r="K893" i="40"/>
  <c r="F9" i="45"/>
  <c r="K526" i="40"/>
  <c r="K517" i="40"/>
  <c r="H57" i="44"/>
  <c r="K77" i="40"/>
  <c r="H38" i="44"/>
  <c r="H10" i="39"/>
  <c r="H72" i="41"/>
  <c r="K8" i="36"/>
  <c r="H44" i="44"/>
  <c r="K118" i="36"/>
  <c r="K159" i="40"/>
  <c r="K206" i="36"/>
  <c r="K109" i="40"/>
  <c r="K4" i="36"/>
  <c r="H122" i="44"/>
  <c r="K505" i="40"/>
  <c r="K103" i="40"/>
  <c r="K146" i="40"/>
  <c r="K40" i="40"/>
  <c r="H27" i="39"/>
  <c r="K361" i="40"/>
  <c r="H60" i="44"/>
  <c r="K32" i="36"/>
  <c r="K201" i="40"/>
  <c r="K493" i="40"/>
  <c r="K559" i="40"/>
  <c r="H97" i="44"/>
  <c r="H59" i="43"/>
  <c r="K249" i="36"/>
  <c r="K490" i="40"/>
  <c r="K183" i="36"/>
  <c r="K188" i="36"/>
  <c r="K150" i="40"/>
  <c r="K80" i="40"/>
  <c r="K223" i="36"/>
  <c r="H43" i="44"/>
  <c r="K180" i="40"/>
  <c r="K135" i="40"/>
  <c r="H66" i="44"/>
  <c r="K746" i="40"/>
  <c r="K480" i="40"/>
  <c r="H204" i="44"/>
  <c r="K551" i="40"/>
  <c r="K948" i="40"/>
  <c r="K144" i="36"/>
  <c r="K62" i="40"/>
  <c r="J12" i="45"/>
  <c r="K318" i="40"/>
  <c r="H108" i="44"/>
  <c r="H216" i="44"/>
  <c r="K929" i="40"/>
  <c r="K732" i="40"/>
  <c r="K614" i="40"/>
  <c r="K133" i="40"/>
  <c r="K341" i="40"/>
  <c r="H65" i="41"/>
  <c r="K521" i="40"/>
  <c r="K851" i="40"/>
  <c r="K7" i="36"/>
  <c r="K527" i="40"/>
  <c r="K216" i="40"/>
  <c r="K214" i="36"/>
  <c r="K513" i="40"/>
  <c r="K195" i="36"/>
  <c r="K825" i="40"/>
  <c r="K496" i="40"/>
  <c r="K577" i="40"/>
  <c r="K390" i="40"/>
  <c r="H5" i="43"/>
  <c r="K769" i="40"/>
  <c r="K363" i="40"/>
  <c r="K624" i="40"/>
  <c r="K592" i="40"/>
  <c r="K885" i="40"/>
  <c r="H5" i="45"/>
  <c r="K464" i="40"/>
  <c r="K478" i="40"/>
  <c r="H147" i="44"/>
  <c r="K459" i="40"/>
  <c r="E9" i="45"/>
  <c r="K154" i="40"/>
  <c r="H62" i="43"/>
  <c r="K18" i="36"/>
  <c r="H40" i="44"/>
  <c r="K815" i="40"/>
  <c r="K903" i="40"/>
  <c r="H26" i="41"/>
  <c r="H34" i="44"/>
  <c r="H199" i="44"/>
  <c r="K841" i="40"/>
  <c r="K963" i="40"/>
  <c r="K227" i="36"/>
  <c r="K90" i="40"/>
  <c r="K343" i="40"/>
  <c r="K892" i="40"/>
  <c r="K618" i="40"/>
  <c r="K96" i="40"/>
  <c r="K218" i="36"/>
  <c r="H40" i="43"/>
  <c r="H35" i="44"/>
  <c r="H12" i="39"/>
  <c r="I7" i="45"/>
  <c r="H114" i="44"/>
  <c r="K451" i="40"/>
  <c r="K56" i="40"/>
  <c r="K331" i="40"/>
  <c r="K752" i="40"/>
  <c r="K351" i="40"/>
  <c r="K635" i="40"/>
  <c r="H201" i="44"/>
  <c r="K349" i="40"/>
  <c r="K805" i="40"/>
  <c r="K244" i="40"/>
  <c r="H28" i="43"/>
  <c r="K766" i="40"/>
  <c r="H55" i="44"/>
  <c r="K622" i="40"/>
  <c r="K433" i="40"/>
  <c r="K898" i="40"/>
  <c r="K71" i="40"/>
  <c r="H63" i="43"/>
  <c r="K248" i="40"/>
  <c r="K773" i="40"/>
  <c r="H71" i="44"/>
  <c r="K751" i="40"/>
  <c r="K328" i="40"/>
  <c r="K793" i="40"/>
  <c r="K133" i="36"/>
  <c r="K819" i="40"/>
  <c r="K938" i="40"/>
  <c r="H39" i="43"/>
  <c r="K711" i="40"/>
  <c r="H143" i="44"/>
  <c r="G5" i="45"/>
  <c r="K960" i="40"/>
  <c r="K576" i="40"/>
  <c r="H85" i="44"/>
  <c r="H196" i="44"/>
  <c r="K814" i="40"/>
  <c r="K407" i="40"/>
  <c r="H61" i="43"/>
  <c r="K626" i="40"/>
  <c r="K272" i="40"/>
  <c r="K198" i="36"/>
  <c r="K748" i="40"/>
  <c r="H13" i="39"/>
  <c r="H133" i="44"/>
  <c r="H16" i="39"/>
  <c r="K307" i="40"/>
  <c r="H228" i="44"/>
  <c r="K881" i="40"/>
  <c r="K857" i="40"/>
  <c r="H88" i="44"/>
  <c r="K203" i="36"/>
  <c r="H121" i="44"/>
  <c r="H46" i="43"/>
  <c r="K937" i="40"/>
  <c r="H22" i="44"/>
  <c r="K35" i="36"/>
  <c r="K89" i="40"/>
  <c r="K727" i="40"/>
  <c r="K488" i="40"/>
  <c r="H63" i="44"/>
  <c r="K213" i="36"/>
  <c r="K441" i="40"/>
  <c r="K554" i="40"/>
  <c r="K263" i="40"/>
  <c r="K265" i="40"/>
  <c r="K360" i="40"/>
  <c r="K48" i="36"/>
  <c r="K100" i="40"/>
  <c r="G7" i="45"/>
  <c r="K584" i="40"/>
  <c r="K743" i="40"/>
  <c r="K61" i="36"/>
  <c r="K96" i="36"/>
  <c r="K234" i="40"/>
  <c r="K52" i="36"/>
  <c r="H220" i="44"/>
  <c r="H17" i="41"/>
  <c r="K170" i="36"/>
  <c r="K239" i="40"/>
  <c r="K821" i="40"/>
  <c r="H60" i="41"/>
  <c r="H185" i="44"/>
  <c r="K53" i="36"/>
  <c r="K448" i="40"/>
  <c r="K817" i="40"/>
  <c r="H58" i="41"/>
  <c r="H71" i="43"/>
  <c r="H11" i="39"/>
  <c r="H126" i="44"/>
  <c r="K968" i="40"/>
  <c r="K380" i="40"/>
  <c r="H101" i="43"/>
  <c r="K87" i="40"/>
  <c r="K71" i="36"/>
  <c r="H13" i="44"/>
  <c r="H19" i="43"/>
  <c r="H35" i="43"/>
  <c r="H4" i="41"/>
  <c r="K730" i="40"/>
  <c r="K153" i="36"/>
  <c r="K542" i="40"/>
  <c r="K284" i="40"/>
  <c r="K421" i="40"/>
  <c r="H38" i="43"/>
  <c r="K166" i="40"/>
  <c r="K130" i="36"/>
  <c r="K108" i="40"/>
  <c r="H140" i="44"/>
  <c r="H149" i="44"/>
  <c r="K835" i="40"/>
  <c r="K201" i="36"/>
  <c r="K783" i="40"/>
  <c r="K794" i="40"/>
  <c r="K207" i="36"/>
  <c r="K722" i="40"/>
  <c r="K951" i="40"/>
  <c r="K870" i="40"/>
  <c r="H105" i="44"/>
  <c r="K262" i="40"/>
  <c r="H83" i="43"/>
  <c r="H78" i="43"/>
  <c r="K289" i="40"/>
  <c r="K495" i="40"/>
  <c r="K243" i="36"/>
  <c r="K378" i="40"/>
  <c r="K627" i="40"/>
  <c r="K298" i="40"/>
  <c r="K425" i="40"/>
  <c r="K359" i="40"/>
  <c r="H127" i="44"/>
  <c r="H208" i="44"/>
  <c r="K709" i="40"/>
  <c r="K721" i="40"/>
  <c r="K165" i="36"/>
  <c r="K47" i="36"/>
  <c r="K471" i="40"/>
  <c r="K818" i="40"/>
  <c r="K138" i="36"/>
  <c r="K707" i="40"/>
  <c r="K115" i="40"/>
  <c r="K625" i="40"/>
  <c r="K222" i="40"/>
  <c r="K483" i="40"/>
  <c r="K481" i="40"/>
  <c r="K607" i="40"/>
  <c r="K252" i="36"/>
  <c r="K636" i="40"/>
  <c r="K708" i="40"/>
  <c r="K772" i="40"/>
  <c r="K6" i="36"/>
  <c r="H51" i="44"/>
  <c r="K928" i="40"/>
  <c r="G9" i="45"/>
  <c r="K231" i="40"/>
  <c r="K961" i="40"/>
  <c r="K530" i="40"/>
  <c r="K282" i="40"/>
  <c r="H176" i="44"/>
  <c r="K770" i="40"/>
  <c r="K38" i="36"/>
  <c r="K492" i="40"/>
  <c r="H45" i="44"/>
  <c r="H80" i="44"/>
  <c r="H36" i="41"/>
  <c r="K141" i="40"/>
  <c r="H96" i="44"/>
  <c r="H15" i="39"/>
  <c r="K901" i="40"/>
  <c r="K449" i="40"/>
  <c r="K250" i="36"/>
  <c r="K4" i="45"/>
  <c r="K808" i="40"/>
  <c r="K8" i="45"/>
  <c r="K28" i="40"/>
  <c r="K470" i="40"/>
  <c r="K189" i="36"/>
  <c r="F8" i="45"/>
  <c r="K957" i="40"/>
  <c r="K691" i="40"/>
  <c r="K914" i="40"/>
  <c r="K294" i="40"/>
  <c r="K162" i="36"/>
  <c r="H12" i="45"/>
  <c r="K134" i="40"/>
  <c r="H9" i="41"/>
  <c r="K565" i="40"/>
  <c r="H139" i="44"/>
  <c r="H57" i="41"/>
  <c r="K761" i="40"/>
  <c r="K94" i="40"/>
  <c r="H79" i="44"/>
  <c r="H7" i="45"/>
  <c r="H48" i="43"/>
  <c r="K285" i="40"/>
  <c r="K12" i="45"/>
  <c r="H36" i="43"/>
  <c r="K172" i="36"/>
  <c r="K397" i="40"/>
  <c r="K742" i="40"/>
  <c r="K22" i="40"/>
  <c r="K549" i="40"/>
  <c r="K211" i="40"/>
  <c r="H129" i="44"/>
  <c r="K208" i="40"/>
  <c r="K230" i="36"/>
  <c r="K967" i="40"/>
  <c r="K970" i="40"/>
  <c r="K430" i="40"/>
  <c r="K209" i="40"/>
  <c r="H93" i="43"/>
  <c r="K42" i="36"/>
  <c r="K792" i="40"/>
  <c r="K797" i="40"/>
  <c r="K659" i="40"/>
  <c r="K53" i="40"/>
  <c r="K486" i="40"/>
  <c r="K14" i="36"/>
  <c r="K7" i="40"/>
  <c r="H9" i="39"/>
  <c r="K646" i="40"/>
  <c r="H68" i="41"/>
  <c r="K446" i="40"/>
  <c r="H163" i="44"/>
  <c r="K372" i="40"/>
  <c r="K93" i="36"/>
  <c r="K246" i="36"/>
  <c r="K503" i="40"/>
  <c r="K221" i="36"/>
  <c r="K781" i="40"/>
  <c r="K115" i="36"/>
  <c r="H65" i="43"/>
  <c r="K511" i="40"/>
  <c r="K344" i="40"/>
  <c r="K384" i="40"/>
  <c r="K401" i="40"/>
  <c r="K779" i="40"/>
  <c r="K468" i="40"/>
  <c r="K940" i="40"/>
  <c r="K102" i="36"/>
  <c r="K749" i="40"/>
  <c r="K796" i="40"/>
  <c r="K73" i="36"/>
  <c r="K167" i="36"/>
  <c r="K396" i="40"/>
  <c r="K534" i="40"/>
  <c r="K44" i="40"/>
  <c r="K220" i="40"/>
  <c r="E10" i="45"/>
  <c r="K124" i="36"/>
  <c r="H137" i="44"/>
  <c r="K784" i="40"/>
  <c r="H29" i="43"/>
  <c r="K538" i="40"/>
  <c r="K99" i="40"/>
  <c r="H28" i="44"/>
  <c r="H191" i="44"/>
  <c r="H49" i="43"/>
  <c r="H72" i="43"/>
  <c r="K276" i="40"/>
  <c r="K889" i="40"/>
  <c r="K350" i="40"/>
  <c r="H227" i="44"/>
  <c r="K561" i="40"/>
  <c r="K59" i="36"/>
  <c r="K377" i="40"/>
  <c r="K882" i="40"/>
  <c r="K98" i="40"/>
  <c r="K917" i="40"/>
  <c r="K489" i="40"/>
  <c r="K132" i="40"/>
  <c r="K322" i="40"/>
  <c r="K886" i="40"/>
  <c r="K920" i="40"/>
  <c r="K590" i="40"/>
  <c r="K305" i="40"/>
  <c r="K832" i="40"/>
  <c r="H31" i="43"/>
  <c r="H37" i="43"/>
  <c r="K775" i="40"/>
  <c r="K687" i="40"/>
  <c r="K432" i="40"/>
  <c r="K810" i="40"/>
  <c r="K10" i="40"/>
  <c r="K247" i="36"/>
  <c r="H52" i="41"/>
  <c r="H161" i="44"/>
  <c r="K33" i="40"/>
  <c r="K645" i="40"/>
  <c r="K452" i="40"/>
  <c r="K188" i="40"/>
  <c r="H21" i="41"/>
  <c r="H144" i="44"/>
  <c r="K177" i="40"/>
  <c r="K633" i="40"/>
  <c r="K596" i="40"/>
  <c r="K871" i="40"/>
  <c r="K139" i="40"/>
  <c r="K303" i="40"/>
  <c r="K398" i="40"/>
  <c r="K140" i="36"/>
  <c r="H41" i="41"/>
  <c r="K280" i="40"/>
  <c r="K712" i="40"/>
  <c r="H84" i="43"/>
  <c r="K950" i="40"/>
  <c r="K774" i="40"/>
  <c r="K874" i="40"/>
  <c r="K180" i="36"/>
  <c r="H164" i="44"/>
  <c r="K382" i="40"/>
  <c r="H153" i="44"/>
  <c r="K221" i="40"/>
  <c r="K510" i="40"/>
  <c r="K406" i="40"/>
  <c r="H45" i="41"/>
  <c r="K494" i="40"/>
  <c r="K20" i="40"/>
  <c r="K326" i="40"/>
  <c r="H172" i="44"/>
  <c r="K227" i="40"/>
  <c r="K606" i="40"/>
  <c r="H203" i="44"/>
  <c r="K215" i="36"/>
  <c r="H39" i="41"/>
  <c r="K319" i="40"/>
  <c r="K157" i="36"/>
  <c r="K540" i="40"/>
  <c r="H73" i="43"/>
  <c r="H53" i="41"/>
  <c r="K345" i="40"/>
  <c r="H16" i="44"/>
  <c r="K106" i="36"/>
  <c r="K27" i="40"/>
  <c r="H92" i="44"/>
  <c r="H4" i="43"/>
  <c r="H103" i="43"/>
  <c r="H29" i="41"/>
  <c r="K175" i="36"/>
  <c r="K19" i="36"/>
  <c r="K615" i="40"/>
  <c r="K177" i="36"/>
  <c r="K413" i="40"/>
  <c r="K670" i="40"/>
  <c r="H158" i="44"/>
  <c r="K17" i="36"/>
</calcChain>
</file>

<file path=xl/sharedStrings.xml><?xml version="1.0" encoding="utf-8"?>
<sst xmlns="http://schemas.openxmlformats.org/spreadsheetml/2006/main" count="16607" uniqueCount="743">
  <si>
    <t>Yes</t>
  </si>
  <si>
    <t>No</t>
  </si>
  <si>
    <t>PRA Insurance Stress Testing 2022</t>
  </si>
  <si>
    <t>Firm Information</t>
  </si>
  <si>
    <t>Key</t>
  </si>
  <si>
    <t>To be completed</t>
  </si>
  <si>
    <t>Calculation/reference</t>
  </si>
  <si>
    <t>Firm name</t>
  </si>
  <si>
    <t>As at date</t>
  </si>
  <si>
    <t>Summary Sheet</t>
  </si>
  <si>
    <t>All figures to be completed in GBP millions</t>
  </si>
  <si>
    <t>SCR</t>
  </si>
  <si>
    <t>Scenario summary</t>
  </si>
  <si>
    <t>Scenario name</t>
  </si>
  <si>
    <t>Stage 1: Initial market shock</t>
  </si>
  <si>
    <t>Stage 2: Developing market shock</t>
  </si>
  <si>
    <t>Stage 3: Protracted market shock</t>
  </si>
  <si>
    <t>Assets</t>
  </si>
  <si>
    <t>Other liabilities</t>
  </si>
  <si>
    <t>Total liabilities</t>
  </si>
  <si>
    <t>Excess of Assets over Liabilities</t>
  </si>
  <si>
    <t>SCR coverage ratio</t>
  </si>
  <si>
    <t>Solvency II Balance Sheet</t>
  </si>
  <si>
    <t>S.02.01.01</t>
  </si>
  <si>
    <t>Must match regulatory submission</t>
  </si>
  <si>
    <t>Solvency II value</t>
  </si>
  <si>
    <t>C0010</t>
  </si>
  <si>
    <t>Total</t>
  </si>
  <si>
    <t xml:space="preserve">Remaining Part </t>
  </si>
  <si>
    <t>Total Ring-fenced Funds</t>
  </si>
  <si>
    <t>Goodwill</t>
  </si>
  <si>
    <t>R0010</t>
  </si>
  <si>
    <t>Deferred acquisition costs</t>
  </si>
  <si>
    <t>R0020</t>
  </si>
  <si>
    <t>Intangible assets</t>
  </si>
  <si>
    <t>R0030</t>
  </si>
  <si>
    <t>Deferred tax assets</t>
  </si>
  <si>
    <t>R0040</t>
  </si>
  <si>
    <t>Pension benefit surplus</t>
  </si>
  <si>
    <t>R0050</t>
  </si>
  <si>
    <t>Property, plant &amp; equipment held for own use</t>
  </si>
  <si>
    <t>R0060</t>
  </si>
  <si>
    <t>Investments (other than assets held for index-linked and unit-linked contracts)</t>
  </si>
  <si>
    <t>R0070</t>
  </si>
  <si>
    <t>Property (other than for own use)</t>
  </si>
  <si>
    <t>R0080</t>
  </si>
  <si>
    <t>Holdings in related undertakings, including participations</t>
  </si>
  <si>
    <t>R0090</t>
  </si>
  <si>
    <t>Equities</t>
  </si>
  <si>
    <t>R0100</t>
  </si>
  <si>
    <t>Equities - listed</t>
  </si>
  <si>
    <t>R0110</t>
  </si>
  <si>
    <t>Equities - unlisted</t>
  </si>
  <si>
    <t>R0120</t>
  </si>
  <si>
    <t>Bonds</t>
  </si>
  <si>
    <t>R0130</t>
  </si>
  <si>
    <t>Government Bonds</t>
  </si>
  <si>
    <t>R0140</t>
  </si>
  <si>
    <t>Corporate Bonds</t>
  </si>
  <si>
    <t>R0150</t>
  </si>
  <si>
    <t>Structured notes</t>
  </si>
  <si>
    <t>R0160</t>
  </si>
  <si>
    <t>Collateralised securities</t>
  </si>
  <si>
    <t>R0170</t>
  </si>
  <si>
    <t>Collective Investments Undertakings</t>
  </si>
  <si>
    <t>R0180</t>
  </si>
  <si>
    <t>Derivatives</t>
  </si>
  <si>
    <t>R0190</t>
  </si>
  <si>
    <t>Deposits other than cash equivalents</t>
  </si>
  <si>
    <t>R0200</t>
  </si>
  <si>
    <t>Other investments</t>
  </si>
  <si>
    <t>R0210</t>
  </si>
  <si>
    <t>Assets held for index-linked and unit-linked contracts</t>
  </si>
  <si>
    <t>R0220</t>
  </si>
  <si>
    <t>Loans and mortgages</t>
  </si>
  <si>
    <t>R0230</t>
  </si>
  <si>
    <t>Loans on policies</t>
  </si>
  <si>
    <t>R0240</t>
  </si>
  <si>
    <t>Loans and mortgages to individuals</t>
  </si>
  <si>
    <t>R0250</t>
  </si>
  <si>
    <t>Other loans and mortgages</t>
  </si>
  <si>
    <t>R0260</t>
  </si>
  <si>
    <t>Reinsurance recoverables from:</t>
  </si>
  <si>
    <t>R0270</t>
  </si>
  <si>
    <t>Non-life and health similar to non-life</t>
  </si>
  <si>
    <t>R0280</t>
  </si>
  <si>
    <t>Non-life excluding health</t>
  </si>
  <si>
    <t>R0290</t>
  </si>
  <si>
    <t>Health similar to non-life</t>
  </si>
  <si>
    <t>R0300</t>
  </si>
  <si>
    <t>Life and health similar to life, excluding health and index-linked and unit-linked</t>
  </si>
  <si>
    <t>R0310</t>
  </si>
  <si>
    <t>Health similar to life</t>
  </si>
  <si>
    <t>R0320</t>
  </si>
  <si>
    <t>Life excluding health and index-linked and unit-linked</t>
  </si>
  <si>
    <t>R0330</t>
  </si>
  <si>
    <t>Life index-linked and unit-linked</t>
  </si>
  <si>
    <t>R0340</t>
  </si>
  <si>
    <t>Deposits to cedants</t>
  </si>
  <si>
    <t>R0350</t>
  </si>
  <si>
    <t>Insurance and intermediaries receivables</t>
  </si>
  <si>
    <t>R0360</t>
  </si>
  <si>
    <t>Reinsurance receivables</t>
  </si>
  <si>
    <t>R0370</t>
  </si>
  <si>
    <t>Receivables (trade, not insurance)</t>
  </si>
  <si>
    <t>R0380</t>
  </si>
  <si>
    <t>Own shares (held directly)</t>
  </si>
  <si>
    <t>R0390</t>
  </si>
  <si>
    <t>Amounts due in respect of own fund items or initial fund called up but not yet paid in</t>
  </si>
  <si>
    <t>R0400</t>
  </si>
  <si>
    <t>Cash and cash equivalents</t>
  </si>
  <si>
    <t>R0410</t>
  </si>
  <si>
    <t>Any other assets, not elsewhere shown</t>
  </si>
  <si>
    <t>R0420</t>
  </si>
  <si>
    <t>Total assets</t>
  </si>
  <si>
    <t>R0500</t>
  </si>
  <si>
    <t>Liabilities</t>
  </si>
  <si>
    <t>Technical provisions – non-life</t>
  </si>
  <si>
    <t>R0510</t>
  </si>
  <si>
    <t>Technical provisions – non-life (excluding health)</t>
  </si>
  <si>
    <t>R0520</t>
  </si>
  <si>
    <t>Technical provisions calculated as a whole</t>
  </si>
  <si>
    <t>R0530</t>
  </si>
  <si>
    <t>Best Estimate</t>
  </si>
  <si>
    <t>R0540</t>
  </si>
  <si>
    <t>Risk margin</t>
  </si>
  <si>
    <t>R0550</t>
  </si>
  <si>
    <t>Technical provisions - health (similar to non-life)</t>
  </si>
  <si>
    <t>R0560</t>
  </si>
  <si>
    <t>R0570</t>
  </si>
  <si>
    <t>R0580</t>
  </si>
  <si>
    <t>R0590</t>
  </si>
  <si>
    <t>Technical provisions - life (excluding index-linked and unit-linked)</t>
  </si>
  <si>
    <t>R0600</t>
  </si>
  <si>
    <t>Technical provisions - health (similar to life)</t>
  </si>
  <si>
    <t>R0610</t>
  </si>
  <si>
    <t>R0620</t>
  </si>
  <si>
    <t>R0630</t>
  </si>
  <si>
    <t>R0640</t>
  </si>
  <si>
    <t>Technical provisions – life (excluding health and index-linked and unit-linked)</t>
  </si>
  <si>
    <t>R0650</t>
  </si>
  <si>
    <t>R0660</t>
  </si>
  <si>
    <t>R0670</t>
  </si>
  <si>
    <t>R0680</t>
  </si>
  <si>
    <t>Technical provisions – index-linked and unit-linked</t>
  </si>
  <si>
    <t>R0690</t>
  </si>
  <si>
    <t>R0700</t>
  </si>
  <si>
    <t>R0710</t>
  </si>
  <si>
    <t>R0720</t>
  </si>
  <si>
    <t>Other technical provisions</t>
  </si>
  <si>
    <t>R0730</t>
  </si>
  <si>
    <t>Contingent liabilities</t>
  </si>
  <si>
    <t>R0740</t>
  </si>
  <si>
    <t>Provisions other than technical provisions</t>
  </si>
  <si>
    <t>R0750</t>
  </si>
  <si>
    <t>Pension benefit obligations</t>
  </si>
  <si>
    <t>R0760</t>
  </si>
  <si>
    <t>Deposits from reinsurers</t>
  </si>
  <si>
    <t>R0770</t>
  </si>
  <si>
    <t>Deferred tax liabilities</t>
  </si>
  <si>
    <t>R0780</t>
  </si>
  <si>
    <t>R0790</t>
  </si>
  <si>
    <t>Debts owed to credit institutions</t>
  </si>
  <si>
    <t>R0800</t>
  </si>
  <si>
    <t>Financial liabilities other than debts owed to credit institutions</t>
  </si>
  <si>
    <t>R0810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</si>
  <si>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</si>
  <si>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</si>
  <si>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</si>
  <si>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</si>
  <si>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</si>
  <si>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</si>
  <si>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Subordinated liabilities</t>
  </si>
  <si>
    <t>R0850</t>
  </si>
  <si>
    <t>Subordinated liabilities not in Basic Own Funds</t>
  </si>
  <si>
    <t>R0860</t>
  </si>
  <si>
    <t>Subordinated liabilities in Basic Own Funds</t>
  </si>
  <si>
    <t>R0870</t>
  </si>
  <si>
    <t>Any other liabilities, not elsewhere shown</t>
  </si>
  <si>
    <t>R0880</t>
  </si>
  <si>
    <t>R0900</t>
  </si>
  <si>
    <t>Excess of assets over liabilities</t>
  </si>
  <si>
    <t>R1000</t>
  </si>
  <si>
    <t>Sum of R0530, R0570</t>
  </si>
  <si>
    <t>Sum of R0540, R0580</t>
  </si>
  <si>
    <t>Sum of R0550, R0590</t>
  </si>
  <si>
    <t>Sum of R0740, R0750, R0770, R0800, R0810, R0820, R0830, R0840, R0880</t>
  </si>
  <si>
    <t>Solvency Capital Requirements and Minimum Capital Requirements</t>
  </si>
  <si>
    <t>Reconciliation reserve</t>
  </si>
  <si>
    <t>Solvency Capital Requirements</t>
  </si>
  <si>
    <t>S.25.01/ S.25.02/ S.25.03</t>
  </si>
  <si>
    <t>C0100</t>
  </si>
  <si>
    <t>Capital add-on already set</t>
  </si>
  <si>
    <t>Overall Minimum Capital Requirements</t>
  </si>
  <si>
    <t>C0130</t>
  </si>
  <si>
    <t>Linear MCR</t>
  </si>
  <si>
    <t>MCR cap</t>
  </si>
  <si>
    <t>MCR floor</t>
  </si>
  <si>
    <t>Combined MCR</t>
  </si>
  <si>
    <t>Absolute floor of the MCR</t>
  </si>
  <si>
    <t>Minimum Capital Requirement</t>
  </si>
  <si>
    <t>Own Funds</t>
  </si>
  <si>
    <t>Tier 1 - unrestricted</t>
  </si>
  <si>
    <t>Tier 1 - restricted</t>
  </si>
  <si>
    <t>Tier 2</t>
  </si>
  <si>
    <t>Tier 3</t>
  </si>
  <si>
    <t>C0020</t>
  </si>
  <si>
    <t>C0030</t>
  </si>
  <si>
    <t>C0040</t>
  </si>
  <si>
    <t>C0050</t>
  </si>
  <si>
    <t>Total deductions</t>
  </si>
  <si>
    <t>Total basic own funds after deductions</t>
  </si>
  <si>
    <t>Total ancillary own funds</t>
  </si>
  <si>
    <t>Available and eligible own funds</t>
  </si>
  <si>
    <t>Total eligible own funds to meet the SCR</t>
  </si>
  <si>
    <t>Total eligible own funds to meet the MCR</t>
  </si>
  <si>
    <t>Information on the matching adjustment calculation</t>
  </si>
  <si>
    <t>SR.22.03.01</t>
  </si>
  <si>
    <t>Overall calculation of the matching adjustment</t>
  </si>
  <si>
    <t>Probability of default used to de-risk assets cash flows</t>
  </si>
  <si>
    <t>Portion of the fundamental spread not reflected when de-risking assets cash flows</t>
  </si>
  <si>
    <t>Increase of fundamental spread for sub investment grade assets</t>
  </si>
  <si>
    <t>Matching adjustment to the risk free rate</t>
  </si>
  <si>
    <t>Scenario Number</t>
  </si>
  <si>
    <t>S1</t>
  </si>
  <si>
    <t>S2</t>
  </si>
  <si>
    <t>S3</t>
  </si>
  <si>
    <t>S4</t>
  </si>
  <si>
    <t>Stage 4: Protracted market shock and longevity shock</t>
  </si>
  <si>
    <t>Comments</t>
  </si>
  <si>
    <t>Sum of R350, R360, R370, R380,R390, R400 and R420</t>
  </si>
  <si>
    <t>Total other assets</t>
  </si>
  <si>
    <t>Simplified balance sheet for IST 2022</t>
  </si>
  <si>
    <t>Adjustment included in technical provisions for TMTP</t>
  </si>
  <si>
    <t>Transitional (TMTP) on technical provisions included within balance sheet</t>
  </si>
  <si>
    <t>Technical provisions - health (similar to life) and life (excluding health and index-linked and unit-linked)</t>
  </si>
  <si>
    <t>TMTP included within R0620 and R0660</t>
  </si>
  <si>
    <t>TMTP included within R0630 and R0670</t>
  </si>
  <si>
    <t>TMTP included within R0640 and R0680</t>
  </si>
  <si>
    <t>TMTP included in Technical provisions calculated as a whole</t>
  </si>
  <si>
    <t>TMTP included in Best Estimate</t>
  </si>
  <si>
    <t>TMTP included in Risk margin</t>
  </si>
  <si>
    <t>TMTP total</t>
  </si>
  <si>
    <t>Form S22.01.01.01 R0010, C0030</t>
  </si>
  <si>
    <t>TMTP included within R0700</t>
  </si>
  <si>
    <t>TMTP included within R0710</t>
  </si>
  <si>
    <t>TMTP included within R0720</t>
  </si>
  <si>
    <t>Total of three lines below</t>
  </si>
  <si>
    <t>Transitional measure on technical provisions (TMTP)</t>
  </si>
  <si>
    <t>This sheet provides the mapping from the Solvency II balance sheet and TMTP to a simplified balance sheet for IST 2022.</t>
  </si>
  <si>
    <t>Sum of R0630, R0670 less TMTP included within R0630 and R0670</t>
  </si>
  <si>
    <t>Sum of R0640, R0680 less TMTP included within R0640 and R0680</t>
  </si>
  <si>
    <t>R0700 less TMTP included within R0700</t>
  </si>
  <si>
    <t>R0710 less TMTP included within R0710</t>
  </si>
  <si>
    <t>R0720 less TMTP included within R0720</t>
  </si>
  <si>
    <t>Sum of R0620, R0660 excl TMTP</t>
  </si>
  <si>
    <t>A number of items of the balance sheet do not change in stress.  Some firms also have a practice of simplifying the balance sheet further for modelling.  This sheet is provided for firms to present the step of moving to their modelled balance sheet.</t>
  </si>
  <si>
    <t>Solvency capital requirement including add-on</t>
  </si>
  <si>
    <t>Solvency capital requirement excluding capital add-on</t>
  </si>
  <si>
    <t>Solvency Capital Requirement (for example Modelled SCR) pre adjustments</t>
  </si>
  <si>
    <t>Solvency Capital Requirement adjustments</t>
  </si>
  <si>
    <t>S.25.01.01.02/ S.25.02.01.02/ S.25.03.01.02</t>
  </si>
  <si>
    <t>The SCR and MCR information is from QRT Form S25 and S28.  The SCR information requested is from the respective form a firm completes.  For the stress tests firms are provided with the option to separate out their SCR pre adjustment and adjustments.</t>
  </si>
  <si>
    <t>Balance Sheet</t>
  </si>
  <si>
    <t>Matching Adjustment</t>
  </si>
  <si>
    <t>2021 Modelled BS</t>
  </si>
  <si>
    <t>Total Assets</t>
  </si>
  <si>
    <t>Reinsurance recoverables</t>
  </si>
  <si>
    <t>Legal name reinsurer</t>
  </si>
  <si>
    <t>Assets pledged by reinsurer</t>
  </si>
  <si>
    <t>Financial guarantees</t>
  </si>
  <si>
    <t>Cash deposits</t>
  </si>
  <si>
    <t>Total guarantees received</t>
  </si>
  <si>
    <t>C0160</t>
  </si>
  <si>
    <t>C0180</t>
  </si>
  <si>
    <t>C0120</t>
  </si>
  <si>
    <t>C0140</t>
  </si>
  <si>
    <t>C0150</t>
  </si>
  <si>
    <t>Matching Portfolio number</t>
  </si>
  <si>
    <t>The TMTP included within the balance sheet is expected to equal the impact of transitional on technical provisions [Form S.22.01.01.01 R0010, C0030]</t>
  </si>
  <si>
    <t>Annuity and Longevity Risk Reinsurance</t>
  </si>
  <si>
    <t>QRT form column reference where applicable</t>
  </si>
  <si>
    <t>QRT form reference where applicable</t>
  </si>
  <si>
    <t>Code reinsurer i.e. LEI or SC</t>
  </si>
  <si>
    <t>Type of reinsurer</t>
  </si>
  <si>
    <t>Reinsurer Country of residency</t>
  </si>
  <si>
    <t>External rating assessment by nominated ECAI</t>
  </si>
  <si>
    <t>Nominated ECAI</t>
  </si>
  <si>
    <t>Internal Rating</t>
  </si>
  <si>
    <t>QRT form row reference where applicable</t>
  </si>
  <si>
    <t>Reinsurance Ceded</t>
  </si>
  <si>
    <t>Present Value of expected premium leg to reinsurer (without counterparty credit risk adjustment)</t>
  </si>
  <si>
    <t>Present Value of expected claim leg from reinsurer (without counterparty credit risk adjustment)</t>
  </si>
  <si>
    <t>Annuity risk excl longevity (swaps) risks</t>
  </si>
  <si>
    <t>Longevity (swaps) risks</t>
  </si>
  <si>
    <t>Component of R0270</t>
  </si>
  <si>
    <t>S02.01.01</t>
  </si>
  <si>
    <t>C0200</t>
  </si>
  <si>
    <t>C0210</t>
  </si>
  <si>
    <t>C0220</t>
  </si>
  <si>
    <t>C0240</t>
  </si>
  <si>
    <t>S31.01.01.02</t>
  </si>
  <si>
    <t>C0190</t>
  </si>
  <si>
    <t>S31.01.04.01</t>
  </si>
  <si>
    <t>Basic own funds before deduction for participations in other financial sector as foreseen in article 68 of Delegated Regulation 2015/35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</si>
  <si>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</si>
  <si>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</si>
  <si>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</si>
  <si>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</si>
  <si>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</si>
  <si>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</si>
  <si>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</si>
  <si>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An amount equal to the value of net deferred tax assets</t>
  </si>
  <si>
    <t>Other own fund items approved by the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</si>
  <si>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</si>
  <si>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</t>
  </si>
  <si>
    <t>Ancillary own funds</t>
  </si>
  <si>
    <t>Total available own funds to meet the SCR</t>
  </si>
  <si>
    <t>Total available own funds to meet the MCR</t>
  </si>
  <si>
    <t>Sum(R0010,R0030,R0040,R0050,R0070,R0090,R0110,R0130,R0140,R0160,R0180,R0220)</t>
  </si>
  <si>
    <t>Total Basic own funds before deduction</t>
  </si>
  <si>
    <t>This sheet provides the mapping from the Solvency II own fund template to a simplified own fund template for IST 2022.</t>
  </si>
  <si>
    <t>Simplified Own Funds</t>
  </si>
  <si>
    <t>Fundamental spread adjustment</t>
  </si>
  <si>
    <t>MCR coverage ratio</t>
  </si>
  <si>
    <t>Changes in Key variables</t>
  </si>
  <si>
    <t>The present values should be calculated using the discount rates applicable to the balance sheet row.</t>
  </si>
  <si>
    <t>Yes/No</t>
  </si>
  <si>
    <t>Does a reinsurer Netting Agreement apply across all treaties</t>
  </si>
  <si>
    <t>This data collection relates to reinsurance counterparties where the insurer has reinsured one or more of annuity risk, enhanced annuity risk or longevity risk.</t>
  </si>
  <si>
    <t>Would the reinsurance be re-collateralised following the longevity shock, and if so when allowing any right the reinsurer has to challenge the basis.</t>
  </si>
  <si>
    <t>Would the reinsurance be re-collateralised following the financial shock (including downgrades), and if so when allowing any right the reinsurer has to challenge the basis.</t>
  </si>
  <si>
    <t>Partially within 12 months</t>
  </si>
  <si>
    <t>Fully within 12 months</t>
  </si>
  <si>
    <t>Partially beyond 12 months</t>
  </si>
  <si>
    <t>Fully beyond 12 months</t>
  </si>
  <si>
    <t>Main Fund</t>
  </si>
  <si>
    <t>Remaining Ring-fenced Funds</t>
  </si>
  <si>
    <t>Total net present value across annuity and longevity risks (without counterparty credit risk adjustment)</t>
  </si>
  <si>
    <t>Version</t>
  </si>
  <si>
    <t>R2010</t>
  </si>
  <si>
    <t>R2020</t>
  </si>
  <si>
    <t>R2030</t>
  </si>
  <si>
    <t>R2040</t>
  </si>
  <si>
    <t>R2050</t>
  </si>
  <si>
    <t>R2060</t>
  </si>
  <si>
    <t>R2100</t>
  </si>
  <si>
    <t>R3010</t>
  </si>
  <si>
    <t>R3210</t>
  </si>
  <si>
    <t>R3220</t>
  </si>
  <si>
    <t>R3230</t>
  </si>
  <si>
    <t>R3240</t>
  </si>
  <si>
    <t>R3250</t>
  </si>
  <si>
    <t>R3260</t>
  </si>
  <si>
    <t>R3270</t>
  </si>
  <si>
    <t>R3280</t>
  </si>
  <si>
    <t>R3290</t>
  </si>
  <si>
    <t>R3300</t>
  </si>
  <si>
    <t>R3310</t>
  </si>
  <si>
    <t>R3320</t>
  </si>
  <si>
    <t>QRT Row Code</t>
  </si>
  <si>
    <t>LIST Row Code</t>
  </si>
  <si>
    <t>QRT Column Code</t>
  </si>
  <si>
    <t>LIST Column Code</t>
  </si>
  <si>
    <t>N/a</t>
  </si>
  <si>
    <t>QRT Form</t>
  </si>
  <si>
    <t>LIST Form</t>
  </si>
  <si>
    <t>L_002</t>
  </si>
  <si>
    <t>L_003</t>
  </si>
  <si>
    <t>L_004</t>
  </si>
  <si>
    <t>L_005</t>
  </si>
  <si>
    <t>Bonds not split</t>
  </si>
  <si>
    <t>Loans and mortgages not split</t>
  </si>
  <si>
    <t>Other investments not split</t>
  </si>
  <si>
    <t>Reinsurance recoverables not split</t>
  </si>
  <si>
    <t>R3020</t>
  </si>
  <si>
    <t>R3030</t>
  </si>
  <si>
    <t>R3040</t>
  </si>
  <si>
    <t>R3050</t>
  </si>
  <si>
    <t>R1010</t>
  </si>
  <si>
    <t>R1020</t>
  </si>
  <si>
    <t>QRT Forms</t>
  </si>
  <si>
    <t>L_006</t>
  </si>
  <si>
    <t>L_008</t>
  </si>
  <si>
    <t>L_009</t>
  </si>
  <si>
    <t>L_010</t>
  </si>
  <si>
    <t>Use separate columns for each MAP in legal entity</t>
  </si>
  <si>
    <t>L_011</t>
  </si>
  <si>
    <t>C1010</t>
  </si>
  <si>
    <t>C1020</t>
  </si>
  <si>
    <t>C1030</t>
  </si>
  <si>
    <t>C1040</t>
  </si>
  <si>
    <t>C1050</t>
  </si>
  <si>
    <t>C1060</t>
  </si>
  <si>
    <t>C1070</t>
  </si>
  <si>
    <t>C1080</t>
  </si>
  <si>
    <t>C1090</t>
  </si>
  <si>
    <t>C1100</t>
  </si>
  <si>
    <t>C1110</t>
  </si>
  <si>
    <t>C1120</t>
  </si>
  <si>
    <t>C1130</t>
  </si>
  <si>
    <t>C1140</t>
  </si>
  <si>
    <t>C1150</t>
  </si>
  <si>
    <t>C1160</t>
  </si>
  <si>
    <t>R1030</t>
  </si>
  <si>
    <t>R1040</t>
  </si>
  <si>
    <t>R1050</t>
  </si>
  <si>
    <t>R1060</t>
  </si>
  <si>
    <t>R1070</t>
  </si>
  <si>
    <t>R1080</t>
  </si>
  <si>
    <t>R1090</t>
  </si>
  <si>
    <t>R1100</t>
  </si>
  <si>
    <t>R1110</t>
  </si>
  <si>
    <t>R1120</t>
  </si>
  <si>
    <t>R1130</t>
  </si>
  <si>
    <t>R1140</t>
  </si>
  <si>
    <t>R1150</t>
  </si>
  <si>
    <t>R1160</t>
  </si>
  <si>
    <t>R1170</t>
  </si>
  <si>
    <t>R1180</t>
  </si>
  <si>
    <t>R1190</t>
  </si>
  <si>
    <t>R1200</t>
  </si>
  <si>
    <t>R1210</t>
  </si>
  <si>
    <t>R1220</t>
  </si>
  <si>
    <t>R1230</t>
  </si>
  <si>
    <t>R1240</t>
  </si>
  <si>
    <t>R1250</t>
  </si>
  <si>
    <t>R1260</t>
  </si>
  <si>
    <t>R1270</t>
  </si>
  <si>
    <t>R1280</t>
  </si>
  <si>
    <t>R1290</t>
  </si>
  <si>
    <t>R1300</t>
  </si>
  <si>
    <t>R1310</t>
  </si>
  <si>
    <t>R1320</t>
  </si>
  <si>
    <t>R1330</t>
  </si>
  <si>
    <t>R1340</t>
  </si>
  <si>
    <t>R1350</t>
  </si>
  <si>
    <t>R1360</t>
  </si>
  <si>
    <t>R1370</t>
  </si>
  <si>
    <t>R1380</t>
  </si>
  <si>
    <t>R1390</t>
  </si>
  <si>
    <t>R1400</t>
  </si>
  <si>
    <t>Control Total</t>
  </si>
  <si>
    <t>N/A</t>
  </si>
  <si>
    <t>R9999</t>
  </si>
  <si>
    <t>Reporting date</t>
  </si>
  <si>
    <t>Reporting currency</t>
  </si>
  <si>
    <t>GBP</t>
  </si>
  <si>
    <t>PRA analysis period</t>
  </si>
  <si>
    <t>Previous ID</t>
  </si>
  <si>
    <t>Submission ID</t>
  </si>
  <si>
    <t>Comment</t>
  </si>
  <si>
    <t>Value</t>
  </si>
  <si>
    <t>Control</t>
  </si>
  <si>
    <t>L_105</t>
  </si>
  <si>
    <t>L_205</t>
  </si>
  <si>
    <t>L_305</t>
  </si>
  <si>
    <t>L_405</t>
  </si>
  <si>
    <t>L_106</t>
  </si>
  <si>
    <t>L_206</t>
  </si>
  <si>
    <t>L_306</t>
  </si>
  <si>
    <t>L_406</t>
  </si>
  <si>
    <t>L_109</t>
  </si>
  <si>
    <t>L_209</t>
  </si>
  <si>
    <t>L_309</t>
  </si>
  <si>
    <t>L_409</t>
  </si>
  <si>
    <t>L_310</t>
  </si>
  <si>
    <t>L_410</t>
  </si>
  <si>
    <t>L_210</t>
  </si>
  <si>
    <t>L_110</t>
  </si>
  <si>
    <t>Reinsurer 10</t>
  </si>
  <si>
    <t>Reinsurer 11</t>
  </si>
  <si>
    <t>Reinsurer 12</t>
  </si>
  <si>
    <t>Reinsurer 13</t>
  </si>
  <si>
    <t>Reinsurer 14</t>
  </si>
  <si>
    <t>Reinsurer 15</t>
  </si>
  <si>
    <t>Reinsurer 16</t>
  </si>
  <si>
    <t>External reinsurer</t>
  </si>
  <si>
    <t>Direct Composite insurer</t>
  </si>
  <si>
    <t>Internal reinsurer</t>
  </si>
  <si>
    <t>Direct Non-life insurer</t>
  </si>
  <si>
    <t>Reinsurance captive</t>
  </si>
  <si>
    <t>Captive Insurance Undertaking</t>
  </si>
  <si>
    <t>Direct Life insurer</t>
  </si>
  <si>
    <t>Pool entity</t>
  </si>
  <si>
    <t>Special purpose vehicle [SPV]</t>
  </si>
  <si>
    <t>State pool</t>
  </si>
  <si>
    <t>Reinsurer 01</t>
  </si>
  <si>
    <t>Reinsurer 02</t>
  </si>
  <si>
    <t>Reinsurer 03</t>
  </si>
  <si>
    <t>Reinsurer 04</t>
  </si>
  <si>
    <t>Reinsurer 05</t>
  </si>
  <si>
    <t>Reinsurer 06</t>
  </si>
  <si>
    <t>Reinsurer 07</t>
  </si>
  <si>
    <t>Reinsurer 08</t>
  </si>
  <si>
    <t>Reinsurer 09</t>
  </si>
  <si>
    <t>Reinsurer 17</t>
  </si>
  <si>
    <t>Reinsurer 18</t>
  </si>
  <si>
    <t>Reinsurer 19</t>
  </si>
  <si>
    <t>Reinsurer 20</t>
  </si>
  <si>
    <t>Reinsurer 21</t>
  </si>
  <si>
    <t>Reinsurer 22</t>
  </si>
  <si>
    <t>Reinsurer 23</t>
  </si>
  <si>
    <t>Reinsurer 24</t>
  </si>
  <si>
    <t>Reinsurer 25</t>
  </si>
  <si>
    <t>Reinsurer 26</t>
  </si>
  <si>
    <t>Reinsurer 27</t>
  </si>
  <si>
    <t>Reinsurer 28</t>
  </si>
  <si>
    <t>Reinsurer 29</t>
  </si>
  <si>
    <t>Reinsurer 30</t>
  </si>
  <si>
    <t>Reinsurer 31</t>
  </si>
  <si>
    <t>Reinsurer 32</t>
  </si>
  <si>
    <t>Reinsurer 33</t>
  </si>
  <si>
    <t>Reinsurer 34</t>
  </si>
  <si>
    <t>Reinsurer 35</t>
  </si>
  <si>
    <t>Reinsurer 36</t>
  </si>
  <si>
    <t>Reinsurer 37</t>
  </si>
  <si>
    <t>Reinsurer 38</t>
  </si>
  <si>
    <t>Reinsurer 39</t>
  </si>
  <si>
    <t>Reinsurer 40</t>
  </si>
  <si>
    <t>S4 - Stage</t>
  </si>
  <si>
    <t>C1170</t>
  </si>
  <si>
    <t>C1180</t>
  </si>
  <si>
    <t>C1190</t>
  </si>
  <si>
    <t>C1200</t>
  </si>
  <si>
    <t>C1210</t>
  </si>
  <si>
    <t>C1220</t>
  </si>
  <si>
    <t>MCR</t>
  </si>
  <si>
    <t>Reinsurance Collateralisation</t>
  </si>
  <si>
    <t>Drop down List</t>
  </si>
  <si>
    <t>Group name</t>
  </si>
  <si>
    <t>Currency</t>
  </si>
  <si>
    <t>Number of RFFs</t>
  </si>
  <si>
    <t>Firm Name</t>
  </si>
  <si>
    <t>Group Name</t>
  </si>
  <si>
    <t>202082</t>
  </si>
  <si>
    <t>Aviva plc (Group)</t>
  </si>
  <si>
    <t>185896</t>
  </si>
  <si>
    <t>110394</t>
  </si>
  <si>
    <t>Canada Life Limited</t>
  </si>
  <si>
    <t>Canada Life Group</t>
  </si>
  <si>
    <t>232595</t>
  </si>
  <si>
    <t>Just Retirement Limited</t>
  </si>
  <si>
    <t>JRP Group plc (Group)</t>
  </si>
  <si>
    <t>117659</t>
  </si>
  <si>
    <t>Legal &amp; General Assurance Society Limited</t>
  </si>
  <si>
    <t>Legal &amp; General Group plc (Group)</t>
  </si>
  <si>
    <t>110035</t>
  </si>
  <si>
    <t>Liverpool Victoria Financial Services Limited</t>
  </si>
  <si>
    <t>Liverpool Victoria Financial Services Limited (Group)</t>
  </si>
  <si>
    <t>117664</t>
  </si>
  <si>
    <t>The National Farmers Union Mutual Insurance Society Limited</t>
  </si>
  <si>
    <t>The National Farmers Union Mutual Insurance Society Limited (Group)</t>
  </si>
  <si>
    <t>436171</t>
  </si>
  <si>
    <t>Partnership Life Assurance Company Limited</t>
  </si>
  <si>
    <t>454345</t>
  </si>
  <si>
    <t>Pension Insurance Corporation plc</t>
  </si>
  <si>
    <t>Pension Insurance Corporation Group Limited (Group)</t>
  </si>
  <si>
    <t>117667</t>
  </si>
  <si>
    <t>Phoenix Life Assurance Limited</t>
  </si>
  <si>
    <t>Phoenix Group Holdings plc (Group)</t>
  </si>
  <si>
    <t>110418</t>
  </si>
  <si>
    <t>Phoenix Life Limited</t>
  </si>
  <si>
    <t>139793</t>
  </si>
  <si>
    <t>The Prudential Assurance Company Limited</t>
  </si>
  <si>
    <t>M&amp;G Plc (Group)</t>
  </si>
  <si>
    <t>110495</t>
  </si>
  <si>
    <t>ReAssure Limited</t>
  </si>
  <si>
    <t>466067</t>
  </si>
  <si>
    <t>Rothesay Life plc</t>
  </si>
  <si>
    <t>Rothesay Limited (Group)</t>
  </si>
  <si>
    <t>117672</t>
  </si>
  <si>
    <t>The Royal London Mutual Insurance Society Limited</t>
  </si>
  <si>
    <t>The Royal London Mutual Insurance Society Limited (Group)</t>
  </si>
  <si>
    <t>181655</t>
  </si>
  <si>
    <t>Scottish Widows Limited</t>
  </si>
  <si>
    <t>Scottish Widows Limited (Group)</t>
  </si>
  <si>
    <t>439567</t>
  </si>
  <si>
    <t>Standard Life Assurance Limited</t>
  </si>
  <si>
    <t>This is the version number of the submission (first submission should be 1)</t>
  </si>
  <si>
    <t>Validation ID</t>
  </si>
  <si>
    <t>Reporting Date</t>
  </si>
  <si>
    <t>C1090 Base NPV Claim Leg Annuity risk excl longevity swaps</t>
  </si>
  <si>
    <t>C1100 Base NPV Premium Leg longevity swaps</t>
  </si>
  <si>
    <t>C1110 Base NPV Claim Leg Longevity swaps</t>
  </si>
  <si>
    <t>C1120 Base NPV annuity and longevity risks</t>
  </si>
  <si>
    <t>C1130 Base Assets pledged by reinsurer</t>
  </si>
  <si>
    <t>C1140 Base Financial guarantees</t>
  </si>
  <si>
    <t>C1150 Base Cash deposits</t>
  </si>
  <si>
    <t>C1160 Base Total guarantees received</t>
  </si>
  <si>
    <t>Yes/No response</t>
  </si>
  <si>
    <t>Reinsurer Type</t>
  </si>
  <si>
    <t>MAP1</t>
  </si>
  <si>
    <t>MAP2</t>
  </si>
  <si>
    <t>LIST Scenario</t>
  </si>
  <si>
    <t>LIST Scenario Code</t>
  </si>
  <si>
    <t>LISTBase</t>
  </si>
  <si>
    <t>LISTBaseMdl</t>
  </si>
  <si>
    <t>LISTReinsurance</t>
  </si>
  <si>
    <t>LISTScenario1</t>
  </si>
  <si>
    <t>LISTScenario2</t>
  </si>
  <si>
    <t>LISTScenario3</t>
  </si>
  <si>
    <t>LISTScenario4</t>
  </si>
  <si>
    <t>Comment Form</t>
  </si>
  <si>
    <t>Comment Row</t>
  </si>
  <si>
    <t>Comment Column</t>
  </si>
  <si>
    <t>Note: "QRTBase" used for STAR QRT Data</t>
  </si>
  <si>
    <t>C1010 Code reinsurer</t>
  </si>
  <si>
    <t>C1020 Legal name reinsurer</t>
  </si>
  <si>
    <t>C1030 Netting Agreement</t>
  </si>
  <si>
    <t>C1040 Type of reinsurer</t>
  </si>
  <si>
    <t>C1050 Reinsurer Country of residency</t>
  </si>
  <si>
    <t>C1070 Nominated ECAI</t>
  </si>
  <si>
    <t>C1080 Internal Rating</t>
  </si>
  <si>
    <t>R3330</t>
  </si>
  <si>
    <t>Note: The validation is not restricting entries to be positive for the modelled balance sheet</t>
  </si>
  <si>
    <t>S.28.01.01.05/ S.28.02.01.05</t>
  </si>
  <si>
    <t>S.23.01.01</t>
  </si>
  <si>
    <t>Risk type</t>
  </si>
  <si>
    <t>Submission content type</t>
  </si>
  <si>
    <t>Legal entity identifier</t>
  </si>
  <si>
    <t>Submission period type</t>
  </si>
  <si>
    <t>Firm reference number</t>
  </si>
  <si>
    <t>Own Funds - after TMTP Recalculation</t>
  </si>
  <si>
    <t>Solvency II Balance Sheet - after TMTP Recalculation</t>
  </si>
  <si>
    <t>Validation Summary</t>
  </si>
  <si>
    <t>Reference</t>
  </si>
  <si>
    <t>This sheet summarises the validation tests and results from the spreadsheet</t>
  </si>
  <si>
    <t>Form</t>
  </si>
  <si>
    <t>All</t>
  </si>
  <si>
    <t>Tests Passed</t>
  </si>
  <si>
    <t>Tests Failed</t>
  </si>
  <si>
    <t>FirmI</t>
  </si>
  <si>
    <t>FirmI_001</t>
  </si>
  <si>
    <t>FirmI_002</t>
  </si>
  <si>
    <t>FirmI_003</t>
  </si>
  <si>
    <t>FirmI_004</t>
  </si>
  <si>
    <t>FirmI_005</t>
  </si>
  <si>
    <t>FirmI_006</t>
  </si>
  <si>
    <t>Tolerance for zero values</t>
  </si>
  <si>
    <t>IST2022</t>
  </si>
  <si>
    <t>Actual</t>
  </si>
  <si>
    <t>Annual</t>
  </si>
  <si>
    <t>N.A</t>
  </si>
  <si>
    <t>IST2022_LIFE_Version_202112_Template</t>
  </si>
  <si>
    <t>LIFE</t>
  </si>
  <si>
    <t>LIST Version 202201 Template</t>
  </si>
  <si>
    <t>Balance Sheet Form</t>
  </si>
  <si>
    <t>Balance Sheet Row Code</t>
  </si>
  <si>
    <t>Balance Sheet Row level1</t>
  </si>
  <si>
    <t>Balance Sheet Row level2</t>
  </si>
  <si>
    <t>Balance Sheet Row level3</t>
  </si>
  <si>
    <t>Balance Sheet Row level4</t>
  </si>
  <si>
    <t>Balance Sheet Row Description</t>
  </si>
  <si>
    <t>Balance Sheet Column Code</t>
  </si>
  <si>
    <t>Balance Sheet Column Description</t>
  </si>
  <si>
    <t>TMTP Form</t>
  </si>
  <si>
    <t>TMTP Row Code</t>
  </si>
  <si>
    <t>TMTP Row level1</t>
  </si>
  <si>
    <t>TMTP Row Description</t>
  </si>
  <si>
    <t>TMTP Column Code</t>
  </si>
  <si>
    <t>TMTP Column Description</t>
  </si>
  <si>
    <t>Modelled Balance Sheet Form</t>
  </si>
  <si>
    <t>Modelled Balance Sheet Row Code</t>
  </si>
  <si>
    <t>Modelled Balance Sheet Row level1</t>
  </si>
  <si>
    <t>Modelled Balance Sheet Row level2</t>
  </si>
  <si>
    <t>Modelled Balance Sheet Row level3</t>
  </si>
  <si>
    <t>Modelled Balance Sheet Row level4</t>
  </si>
  <si>
    <t>Modelled Balance Sheet Row Description</t>
  </si>
  <si>
    <t>Modelled Balance Sheet Column Code</t>
  </si>
  <si>
    <t>Modelled Balance Sheet Column Description</t>
  </si>
  <si>
    <t>SCRMCR Form</t>
  </si>
  <si>
    <t>SCRMCR Row Code</t>
  </si>
  <si>
    <t>SCRMCR Row level1</t>
  </si>
  <si>
    <t>SCRMCR Row Description</t>
  </si>
  <si>
    <t>SCRMCR Column Code</t>
  </si>
  <si>
    <t>SCRMCR Column Description</t>
  </si>
  <si>
    <t>Base Own Funds Form</t>
  </si>
  <si>
    <t>Base Own Funds Row Code</t>
  </si>
  <si>
    <t>Base Own Funds Row level 1</t>
  </si>
  <si>
    <t>Base Own Funds Row Description</t>
  </si>
  <si>
    <t>Base Own Funds Column Code</t>
  </si>
  <si>
    <t>Base Own Funds Column Description</t>
  </si>
  <si>
    <t>Modelled Own Funds Form</t>
  </si>
  <si>
    <t>Modelled Own Funds Row Code</t>
  </si>
  <si>
    <t>Modelled Own Funds Row level 1</t>
  </si>
  <si>
    <t>Modelled Own Funds Row Description</t>
  </si>
  <si>
    <t>Modelled Own Funds Column Code</t>
  </si>
  <si>
    <t>Modelled Own Funds Column Description</t>
  </si>
  <si>
    <t>Matching Adjustment Form</t>
  </si>
  <si>
    <t>Matching Adjustment Column Code</t>
  </si>
  <si>
    <t>Matching Adjustment Column Description</t>
  </si>
  <si>
    <t>R1010 Matching Portfolio number</t>
  </si>
  <si>
    <t>R0050 Increase of fundamental spread for sub investment grade assets</t>
  </si>
  <si>
    <t>R0060 Matching adjustment to the risk free rate</t>
  </si>
  <si>
    <t>R0070 Fundamental spread adjustment</t>
  </si>
  <si>
    <t>R9999 Control Total</t>
  </si>
  <si>
    <t>LIST Simplified Balance Sheet</t>
  </si>
  <si>
    <t>Capital Requirements</t>
  </si>
  <si>
    <t>Annuity Reinsurance Form</t>
  </si>
  <si>
    <t>Annuity Reinsurance Row Code</t>
  </si>
  <si>
    <t>Annuity Reinsurance Row Description</t>
  </si>
  <si>
    <t>C1060 External Rating</t>
  </si>
  <si>
    <t>Aviva International Insurance Limited</t>
  </si>
  <si>
    <t>Aviva Life &amp; Pensions UK Limited</t>
  </si>
  <si>
    <t>Helper Looktable Table for FRN Number (for Submission_header)</t>
  </si>
  <si>
    <t>FRN</t>
  </si>
  <si>
    <t>C1180 S4 Stage 4 NPV Premium Leg longevity swaps</t>
  </si>
  <si>
    <t>C1190 S4 Stage 4 NPV Claim Leg Longevity swaps</t>
  </si>
  <si>
    <t>C1200 S4 Stage 4 NPV annuity and longevity risks</t>
  </si>
  <si>
    <t>C1210 S4 Stage 4 Re collateralised financial shock</t>
  </si>
  <si>
    <t>C1220 S4 Stage 4 Re collateralised longevity shock</t>
  </si>
  <si>
    <t>C1170 S4 Stage 4 NPV Claim Leg Annuity risk excl longevity swaps</t>
  </si>
  <si>
    <t>R0030 Probability of default used to derisk assets cash flows</t>
  </si>
  <si>
    <t>R0040 Portion of the fundamental spread not reflected when derisking assets cash flows</t>
  </si>
  <si>
    <t>Split between:
a) mutual main funds or funds other than ring-fenced (including any corresponding matching adjustment portfolio(s) that are part of those funds) referred to as main fund;
b) the remaining ring-fenced funds (including any matching adjustment portfolio(s) that are part of those funds).
The total of a) and b) should equal the Solvency II total.</t>
  </si>
  <si>
    <t>V1.0 to V2.0</t>
  </si>
  <si>
    <t>Formula sum corrected.</t>
  </si>
  <si>
    <t>F72</t>
  </si>
  <si>
    <t>LIST Balance Sheet</t>
  </si>
  <si>
    <t>Validation test altered so that a negative value entered in cell E99 or F99 does not report an error.</t>
  </si>
  <si>
    <t>K99</t>
  </si>
  <si>
    <t>Validation test altered so that a negative value entered in cell E96 or F96 does not report an error.</t>
  </si>
  <si>
    <t>K96</t>
  </si>
  <si>
    <t>Validation test altered so that a negative value entered in cell E63 or F63 does not report an error.</t>
  </si>
  <si>
    <t>K63</t>
  </si>
  <si>
    <t>Validation test altered so that a negative value entered in cell E59 or F59 does not report an error.</t>
  </si>
  <si>
    <t>K59</t>
  </si>
  <si>
    <t>Validation test altered so that a negative value entered in cell E58 or F58 does not report an error.</t>
  </si>
  <si>
    <t>K58</t>
  </si>
  <si>
    <t>Validation test altered so that a negative value entered in cell E41 or F41 does not report an error.</t>
  </si>
  <si>
    <t>K41</t>
  </si>
  <si>
    <t>Validation test altered so that a negative value entered in cell E39 or F39 does not report an error.</t>
  </si>
  <si>
    <t>K39</t>
  </si>
  <si>
    <t>Validation test altered so that a negative value entered in cell E25 or F25 does not report an error.</t>
  </si>
  <si>
    <t>K25</t>
  </si>
  <si>
    <t>Version Change</t>
  </si>
  <si>
    <t>Change</t>
  </si>
  <si>
    <t>Template cell</t>
  </si>
  <si>
    <t>TAB ID</t>
  </si>
  <si>
    <t>TAB</t>
  </si>
  <si>
    <t>Last update: 28 July 2022</t>
  </si>
  <si>
    <t>Life Insurance IST2022 Template (V2.0 Jul 2022 tracked changes against V1.0 May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</si>
</sst>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_(* #,##0_);_(* \(#,##0\);_(* &quot;-&quot;??_);_(@_)"/>
    <numFmt numFmtId="166" formatCode="#,##0\ ;[Red]\(#,##0\)"/>
    <numFmt numFmtId="167" formatCode="#,##0;\(#,##0\)"/>
    <numFmt numFmtId="168" formatCode="#,##0.0000\ ;[Red]\(#,##0.0000\)"/>
    <numFmt numFmtId="169" formatCode="#,##0.0000;\(#,##0.0000\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indexed="8"/>
      <name val="Calibri"/>
      <family val="2"/>
    </font>
    <font>
      <sz val="10"/>
      <name val="Calibri"/>
      <family val="2"/>
      <charset val="238"/>
      <scheme val="minor"/>
    </font>
    <font>
      <sz val="10"/>
      <name val="Calibri"/>
      <family val="2"/>
      <scheme val="minor"/>
    </font>
    <font>
      <sz val="9"/>
      <name val="Arial"/>
      <family val="2"/>
    </font>
    <font>
      <u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1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  <xf numFmtId="0" fontId="1" fillId="8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64" fontId="1" fillId="0" borderId="0" applyFont="0" applyFill="0" applyBorder="0" applyAlignment="0" applyProtection="0"/>
  </cellStyleXfs>
  <cellXfs count="314">
    <xf numFmtId="0" fontId="0" fillId="0" borderId="0" xfId="0"/>
    <xf numFmtId="0" fontId="3" fillId="0" borderId="0" xfId="0" applyFont="1" applyBorder="1" applyProtection="1"/>
    <xf numFmtId="0" fontId="4" fillId="0" borderId="0" xfId="0" applyFont="1" applyBorder="1" applyProtection="1"/>
    <xf numFmtId="0" fontId="0" fillId="0" borderId="0" xfId="0" applyBorder="1" applyProtection="1"/>
    <xf numFmtId="0" fontId="0" fillId="2" borderId="1" xfId="0" applyFont="1" applyFill="1" applyBorder="1" applyProtection="1"/>
    <xf numFmtId="0" fontId="0" fillId="0" borderId="0" xfId="0" applyFont="1" applyBorder="1" applyProtection="1"/>
    <xf numFmtId="0" fontId="0" fillId="2" borderId="1" xfId="0" applyFont="1" applyFill="1" applyBorder="1" applyAlignment="1" applyProtection="1">
      <alignment vertical="center" wrapText="1"/>
    </xf>
    <xf numFmtId="0" fontId="5" fillId="0" borderId="0" xfId="0" applyFont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/>
    </xf>
    <xf numFmtId="0" fontId="7" fillId="0" borderId="0" xfId="0" applyFont="1" applyProtection="1"/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8" fillId="0" borderId="0" xfId="0" applyFont="1" applyProtection="1"/>
    <xf numFmtId="0" fontId="9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6" fillId="0" borderId="0" xfId="0" applyFont="1" applyAlignment="1" applyProtection="1">
      <alignment horizontal="left"/>
    </xf>
    <xf numFmtId="0" fontId="6" fillId="0" borderId="0" xfId="0" applyFont="1" applyFill="1" applyBorder="1" applyProtection="1"/>
    <xf numFmtId="165" fontId="6" fillId="4" borderId="1" xfId="2" applyNumberFormat="1" applyFont="1" applyFill="1" applyBorder="1" applyAlignment="1" applyProtection="1">
      <alignment horizontal="center"/>
    </xf>
    <xf numFmtId="9" fontId="6" fillId="4" borderId="1" xfId="1" applyFont="1" applyFill="1" applyBorder="1" applyAlignment="1" applyProtection="1">
      <alignment horizontal="center"/>
    </xf>
    <xf numFmtId="0" fontId="10" fillId="0" borderId="0" xfId="0" applyFont="1" applyBorder="1" applyAlignment="1" applyProtection="1">
      <alignment vertical="center"/>
    </xf>
    <xf numFmtId="0" fontId="10" fillId="2" borderId="1" xfId="0" applyFont="1" applyFill="1" applyBorder="1" applyAlignment="1" applyProtection="1">
      <alignment horizontal="left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left"/>
    </xf>
    <xf numFmtId="0" fontId="10" fillId="2" borderId="1" xfId="0" applyFont="1" applyFill="1" applyBorder="1" applyAlignment="1" applyProtection="1">
      <alignment horizontal="left"/>
    </xf>
    <xf numFmtId="165" fontId="10" fillId="4" borderId="1" xfId="2" applyNumberFormat="1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left"/>
    </xf>
    <xf numFmtId="166" fontId="6" fillId="0" borderId="0" xfId="0" applyNumberFormat="1" applyFont="1" applyAlignment="1" applyProtection="1">
      <alignment horizontal="center"/>
    </xf>
    <xf numFmtId="0" fontId="10" fillId="7" borderId="1" xfId="0" applyFont="1" applyFill="1" applyBorder="1" applyAlignment="1" applyProtection="1">
      <alignment horizontal="center" vertical="center" wrapText="1"/>
    </xf>
    <xf numFmtId="165" fontId="6" fillId="7" borderId="1" xfId="2" applyNumberFormat="1" applyFont="1" applyFill="1" applyBorder="1" applyAlignment="1" applyProtection="1">
      <alignment horizontal="center"/>
    </xf>
    <xf numFmtId="165" fontId="10" fillId="7" borderId="1" xfId="2" applyNumberFormat="1" applyFont="1" applyFill="1" applyBorder="1" applyAlignment="1" applyProtection="1">
      <alignment horizontal="center"/>
    </xf>
    <xf numFmtId="0" fontId="3" fillId="0" borderId="0" xfId="0" applyFont="1" applyProtection="1"/>
    <xf numFmtId="0" fontId="0" fillId="0" borderId="0" xfId="0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 wrapText="1"/>
    </xf>
    <xf numFmtId="0" fontId="0" fillId="0" borderId="0" xfId="0" applyFill="1" applyBorder="1" applyAlignment="1" applyProtection="1">
      <alignment vertical="center"/>
    </xf>
    <xf numFmtId="14" fontId="0" fillId="0" borderId="0" xfId="0" applyNumberForma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0" fontId="10" fillId="2" borderId="11" xfId="0" applyFont="1" applyFill="1" applyBorder="1" applyAlignment="1" applyProtection="1">
      <alignment horizontal="center" vertical="top" wrapText="1"/>
    </xf>
    <xf numFmtId="0" fontId="6" fillId="2" borderId="1" xfId="0" applyFont="1" applyFill="1" applyBorder="1" applyAlignment="1" applyProtection="1">
      <alignment horizontal="left" indent="1"/>
    </xf>
    <xf numFmtId="0" fontId="12" fillId="0" borderId="0" xfId="0" applyFont="1" applyProtection="1"/>
    <xf numFmtId="0" fontId="6" fillId="2" borderId="1" xfId="0" applyFont="1" applyFill="1" applyBorder="1" applyAlignment="1">
      <alignment horizontal="left" vertical="top" wrapText="1"/>
    </xf>
    <xf numFmtId="0" fontId="11" fillId="2" borderId="15" xfId="0" applyFont="1" applyFill="1" applyBorder="1" applyAlignment="1" applyProtection="1">
      <alignment vertical="top" wrapText="1"/>
    </xf>
    <xf numFmtId="0" fontId="12" fillId="2" borderId="15" xfId="0" applyFont="1" applyFill="1" applyBorder="1" applyAlignment="1" applyProtection="1">
      <alignment horizontal="left" vertical="top" indent="1"/>
    </xf>
    <xf numFmtId="166" fontId="12" fillId="3" borderId="15" xfId="4" applyNumberFormat="1" applyFont="1" applyFill="1" applyBorder="1" applyAlignment="1" applyProtection="1">
      <alignment horizontal="center" vertical="top" wrapText="1"/>
      <protection locked="0"/>
    </xf>
    <xf numFmtId="0" fontId="10" fillId="2" borderId="15" xfId="0" applyFont="1" applyFill="1" applyBorder="1" applyAlignment="1">
      <alignment horizontal="left" vertical="center"/>
    </xf>
    <xf numFmtId="0" fontId="10" fillId="2" borderId="15" xfId="5" quotePrefix="1" applyFont="1" applyFill="1" applyBorder="1" applyAlignment="1">
      <alignment horizontal="center" vertical="center" wrapText="1"/>
    </xf>
    <xf numFmtId="0" fontId="0" fillId="2" borderId="15" xfId="0" applyFont="1" applyFill="1" applyBorder="1" applyProtection="1"/>
    <xf numFmtId="0" fontId="0" fillId="2" borderId="15" xfId="0" applyFont="1" applyFill="1" applyBorder="1" applyAlignment="1" applyProtection="1">
      <alignment vertical="center" wrapText="1"/>
    </xf>
    <xf numFmtId="0" fontId="12" fillId="0" borderId="0" xfId="0" applyFont="1" applyFill="1" applyBorder="1" applyAlignment="1" applyProtection="1">
      <alignment vertical="center" wrapText="1"/>
    </xf>
    <xf numFmtId="0" fontId="11" fillId="9" borderId="0" xfId="0" applyFont="1" applyFill="1" applyAlignment="1" applyProtection="1">
      <alignment vertical="top" wrapText="1"/>
    </xf>
    <xf numFmtId="0" fontId="15" fillId="2" borderId="15" xfId="3" applyFont="1" applyFill="1" applyBorder="1" applyAlignment="1" applyProtection="1">
      <alignment horizontal="center" vertical="center" wrapText="1"/>
    </xf>
    <xf numFmtId="3" fontId="15" fillId="2" borderId="15" xfId="0" quotePrefix="1" applyNumberFormat="1" applyFont="1" applyFill="1" applyBorder="1" applyAlignment="1" applyProtection="1">
      <alignment horizontal="center" vertical="center" wrapText="1"/>
    </xf>
    <xf numFmtId="166" fontId="12" fillId="3" borderId="15" xfId="4" applyNumberFormat="1" applyFont="1" applyFill="1" applyBorder="1" applyAlignment="1" applyProtection="1">
      <alignment horizontal="center" vertical="top"/>
      <protection locked="0"/>
    </xf>
    <xf numFmtId="0" fontId="11" fillId="2" borderId="15" xfId="0" applyFont="1" applyFill="1" applyBorder="1" applyAlignment="1" applyProtection="1">
      <alignment vertical="top"/>
    </xf>
    <xf numFmtId="0" fontId="12" fillId="2" borderId="15" xfId="0" applyFont="1" applyFill="1" applyBorder="1" applyAlignment="1" applyProtection="1">
      <alignment horizontal="left" vertical="top" wrapText="1" indent="1"/>
    </xf>
    <xf numFmtId="0" fontId="16" fillId="0" borderId="0" xfId="0" applyFont="1" applyFill="1" applyBorder="1" applyAlignment="1" applyProtection="1">
      <alignment horizontal="left" indent="2"/>
    </xf>
    <xf numFmtId="0" fontId="16" fillId="0" borderId="0" xfId="0" quotePrefix="1" applyFont="1" applyFill="1" applyBorder="1" applyAlignment="1" applyProtection="1">
      <alignment horizontal="center"/>
    </xf>
    <xf numFmtId="3" fontId="16" fillId="0" borderId="0" xfId="0" applyNumberFormat="1" applyFont="1" applyFill="1" applyBorder="1" applyAlignment="1" applyProtection="1">
      <alignment horizontal="right" wrapText="1" indent="2"/>
    </xf>
    <xf numFmtId="0" fontId="10" fillId="2" borderId="5" xfId="0" quotePrefix="1" applyFont="1" applyFill="1" applyBorder="1" applyAlignment="1">
      <alignment horizontal="center" vertical="center"/>
    </xf>
    <xf numFmtId="0" fontId="4" fillId="0" borderId="0" xfId="0" applyFont="1" applyProtection="1"/>
    <xf numFmtId="0" fontId="10" fillId="2" borderId="15" xfId="0" applyFont="1" applyFill="1" applyBorder="1" applyAlignment="1" applyProtection="1">
      <alignment horizontal="center" vertical="top" wrapText="1"/>
    </xf>
    <xf numFmtId="0" fontId="6" fillId="2" borderId="15" xfId="0" applyFont="1" applyFill="1" applyBorder="1" applyAlignment="1" applyProtection="1">
      <alignment horizontal="left" indent="1"/>
    </xf>
    <xf numFmtId="0" fontId="15" fillId="2" borderId="1" xfId="3" applyFont="1" applyFill="1" applyBorder="1" applyAlignment="1" applyProtection="1">
      <alignment horizontal="center" vertical="center" wrapText="1"/>
    </xf>
    <xf numFmtId="0" fontId="10" fillId="2" borderId="15" xfId="0" applyFont="1" applyFill="1" applyBorder="1" applyAlignment="1">
      <alignment horizontal="left" vertical="top" wrapText="1"/>
    </xf>
    <xf numFmtId="165" fontId="6" fillId="4" borderId="15" xfId="2" applyNumberFormat="1" applyFont="1" applyFill="1" applyBorder="1" applyAlignment="1" applyProtection="1">
      <alignment horizontal="center"/>
    </xf>
    <xf numFmtId="0" fontId="17" fillId="2" borderId="1" xfId="0" applyFont="1" applyFill="1" applyBorder="1" applyAlignment="1" applyProtection="1">
      <alignment horizontal="left"/>
    </xf>
    <xf numFmtId="0" fontId="10" fillId="2" borderId="15" xfId="0" applyFont="1" applyFill="1" applyBorder="1" applyAlignment="1" applyProtection="1">
      <alignment horizontal="center" vertical="center" wrapText="1"/>
    </xf>
    <xf numFmtId="165" fontId="6" fillId="7" borderId="15" xfId="2" applyNumberFormat="1" applyFont="1" applyFill="1" applyBorder="1" applyAlignment="1" applyProtection="1">
      <alignment horizontal="center"/>
    </xf>
    <xf numFmtId="0" fontId="10" fillId="2" borderId="15" xfId="0" applyFont="1" applyFill="1" applyBorder="1" applyAlignment="1" applyProtection="1">
      <alignment horizontal="left"/>
    </xf>
    <xf numFmtId="0" fontId="17" fillId="2" borderId="15" xfId="0" applyFont="1" applyFill="1" applyBorder="1" applyAlignment="1" applyProtection="1">
      <alignment horizontal="left"/>
    </xf>
    <xf numFmtId="0" fontId="4" fillId="0" borderId="0" xfId="0" applyFont="1" applyAlignment="1" applyProtection="1"/>
    <xf numFmtId="0" fontId="0" fillId="0" borderId="0" xfId="0" applyAlignment="1"/>
    <xf numFmtId="0" fontId="0" fillId="0" borderId="0" xfId="0" applyAlignment="1"/>
    <xf numFmtId="0" fontId="6" fillId="2" borderId="15" xfId="0" applyFont="1" applyFill="1" applyBorder="1" applyAlignment="1" applyProtection="1">
      <alignment horizontal="left" vertical="top" wrapText="1" indent="1"/>
    </xf>
    <xf numFmtId="0" fontId="11" fillId="2" borderId="15" xfId="0" applyFont="1" applyFill="1" applyBorder="1" applyAlignment="1" applyProtection="1">
      <alignment vertical="center" wrapText="1"/>
    </xf>
    <xf numFmtId="10" fontId="6" fillId="4" borderId="1" xfId="1" applyNumberFormat="1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left" wrapText="1"/>
    </xf>
    <xf numFmtId="3" fontId="14" fillId="2" borderId="15" xfId="0" quotePrefix="1" applyNumberFormat="1" applyFont="1" applyFill="1" applyBorder="1" applyAlignment="1" applyProtection="1">
      <alignment horizontal="center" vertical="center" wrapText="1"/>
    </xf>
    <xf numFmtId="0" fontId="10" fillId="2" borderId="16" xfId="0" applyFont="1" applyFill="1" applyBorder="1" applyAlignment="1" applyProtection="1">
      <alignment horizontal="center" vertical="top" wrapText="1"/>
    </xf>
    <xf numFmtId="0" fontId="11" fillId="2" borderId="2" xfId="0" applyFont="1" applyFill="1" applyBorder="1" applyAlignment="1" applyProtection="1"/>
    <xf numFmtId="0" fontId="10" fillId="2" borderId="8" xfId="0" applyFont="1" applyFill="1" applyBorder="1" applyAlignment="1" applyProtection="1">
      <alignment horizontal="center" vertical="top" wrapText="1"/>
    </xf>
    <xf numFmtId="0" fontId="11" fillId="2" borderId="15" xfId="0" applyFont="1" applyFill="1" applyBorder="1" applyAlignment="1" applyProtection="1">
      <alignment horizontal="center"/>
    </xf>
    <xf numFmtId="0" fontId="18" fillId="0" borderId="0" xfId="0" applyFont="1" applyAlignment="1">
      <alignment vertical="center"/>
    </xf>
    <xf numFmtId="0" fontId="20" fillId="10" borderId="0" xfId="0" applyFont="1" applyFill="1"/>
    <xf numFmtId="0" fontId="0" fillId="11" borderId="0" xfId="0" applyFill="1"/>
    <xf numFmtId="0" fontId="20" fillId="12" borderId="0" xfId="0" applyFont="1" applyFill="1"/>
    <xf numFmtId="0" fontId="19" fillId="0" borderId="0" xfId="0" applyFont="1"/>
    <xf numFmtId="0" fontId="19" fillId="11" borderId="0" xfId="0" quotePrefix="1" applyFont="1" applyFill="1"/>
    <xf numFmtId="0" fontId="6" fillId="11" borderId="0" xfId="0" quotePrefix="1" applyFont="1" applyFill="1"/>
    <xf numFmtId="0" fontId="21" fillId="11" borderId="0" xfId="0" quotePrefix="1" applyFont="1" applyFill="1"/>
    <xf numFmtId="0" fontId="6" fillId="0" borderId="0" xfId="0" applyFont="1"/>
    <xf numFmtId="0" fontId="0" fillId="4" borderId="1" xfId="0" applyFill="1" applyBorder="1" applyAlignment="1" applyProtection="1">
      <alignment horizontal="center" vertical="center"/>
    </xf>
    <xf numFmtId="0" fontId="0" fillId="2" borderId="0" xfId="0" applyFont="1" applyFill="1" applyBorder="1" applyProtection="1"/>
    <xf numFmtId="0" fontId="0" fillId="6" borderId="0" xfId="0" applyFill="1"/>
    <xf numFmtId="14" fontId="0" fillId="0" borderId="0" xfId="0" applyNumberFormat="1"/>
    <xf numFmtId="0" fontId="23" fillId="12" borderId="0" xfId="0" applyFont="1" applyFill="1"/>
    <xf numFmtId="0" fontId="22" fillId="0" borderId="0" xfId="0" applyFont="1"/>
    <xf numFmtId="0" fontId="6" fillId="2" borderId="1" xfId="0" applyFont="1" applyFill="1" applyBorder="1" applyProtection="1"/>
    <xf numFmtId="0" fontId="10" fillId="2" borderId="9" xfId="0" applyFont="1" applyFill="1" applyBorder="1" applyAlignment="1" applyProtection="1">
      <alignment horizontal="center" vertical="top" wrapText="1"/>
    </xf>
    <xf numFmtId="0" fontId="10" fillId="2" borderId="3" xfId="0" applyFont="1" applyFill="1" applyBorder="1" applyAlignment="1" applyProtection="1">
      <alignment horizontal="center" vertical="top" wrapText="1"/>
    </xf>
    <xf numFmtId="0" fontId="10" fillId="2" borderId="17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</xf>
    <xf numFmtId="0" fontId="10" fillId="2" borderId="1" xfId="0" applyFont="1" applyFill="1" applyBorder="1" applyAlignment="1" applyProtection="1">
      <alignment horizontal="center" vertical="center"/>
    </xf>
    <xf numFmtId="0" fontId="6" fillId="5" borderId="0" xfId="0" applyFont="1" applyFill="1" applyAlignment="1" applyProtection="1">
      <alignment vertical="center"/>
    </xf>
    <xf numFmtId="0" fontId="10" fillId="0" borderId="0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 wrapText="1"/>
    </xf>
    <xf numFmtId="0" fontId="6" fillId="4" borderId="1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vertical="center"/>
    </xf>
    <xf numFmtId="0" fontId="6" fillId="2" borderId="1" xfId="0" applyFont="1" applyFill="1" applyBorder="1" applyAlignment="1" applyProtection="1">
      <alignment vertical="center" wrapText="1"/>
    </xf>
    <xf numFmtId="14" fontId="6" fillId="0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vertical="center" wrapText="1"/>
    </xf>
    <xf numFmtId="0" fontId="8" fillId="0" borderId="0" xfId="0" applyFont="1" applyAlignment="1" applyProtection="1">
      <alignment vertical="center"/>
    </xf>
    <xf numFmtId="0" fontId="6" fillId="0" borderId="0" xfId="0" applyFont="1" applyAlignment="1" applyProtection="1">
      <alignment horizontal="left" vertical="center"/>
    </xf>
    <xf numFmtId="0" fontId="6" fillId="0" borderId="0" xfId="0" applyFont="1" applyAlignment="1">
      <alignment vertical="center"/>
    </xf>
    <xf numFmtId="0" fontId="6" fillId="2" borderId="14" xfId="0" applyFont="1" applyFill="1" applyBorder="1" applyAlignment="1">
      <alignment horizontal="center"/>
    </xf>
    <xf numFmtId="0" fontId="6" fillId="6" borderId="0" xfId="0" applyFont="1" applyFill="1"/>
    <xf numFmtId="0" fontId="10" fillId="2" borderId="1" xfId="0" applyFont="1" applyFill="1" applyBorder="1" applyAlignment="1" applyProtection="1"/>
    <xf numFmtId="14" fontId="6" fillId="2" borderId="1" xfId="0" applyNumberFormat="1" applyFont="1" applyFill="1" applyBorder="1" applyAlignment="1">
      <alignment horizontal="center" vertical="center"/>
    </xf>
    <xf numFmtId="14" fontId="6" fillId="2" borderId="15" xfId="0" applyNumberFormat="1" applyFont="1" applyFill="1" applyBorder="1" applyAlignment="1">
      <alignment horizontal="center" vertical="center"/>
    </xf>
    <xf numFmtId="166" fontId="6" fillId="3" borderId="1" xfId="0" applyNumberFormat="1" applyFont="1" applyFill="1" applyBorder="1" applyAlignment="1" applyProtection="1">
      <alignment horizontal="right"/>
      <protection locked="0"/>
    </xf>
    <xf numFmtId="0" fontId="6" fillId="2" borderId="1" xfId="0" applyFont="1" applyFill="1" applyBorder="1" applyAlignment="1" applyProtection="1">
      <alignment horizontal="left" wrapText="1" indent="1"/>
    </xf>
    <xf numFmtId="166" fontId="6" fillId="3" borderId="15" xfId="0" applyNumberFormat="1" applyFont="1" applyFill="1" applyBorder="1" applyAlignment="1" applyProtection="1">
      <alignment horizontal="right"/>
      <protection locked="0"/>
    </xf>
    <xf numFmtId="0" fontId="6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 applyProtection="1">
      <alignment horizontal="left" wrapText="1" indent="1"/>
    </xf>
    <xf numFmtId="167" fontId="6" fillId="4" borderId="15" xfId="0" applyNumberFormat="1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/>
    <xf numFmtId="0" fontId="10" fillId="2" borderId="15" xfId="0" applyFont="1" applyFill="1" applyBorder="1" applyAlignment="1" applyProtection="1">
      <alignment horizontal="center"/>
    </xf>
    <xf numFmtId="0" fontId="10" fillId="2" borderId="9" xfId="0" applyFont="1" applyFill="1" applyBorder="1" applyAlignment="1" applyProtection="1">
      <alignment horizontal="center"/>
    </xf>
    <xf numFmtId="0" fontId="10" fillId="9" borderId="0" xfId="0" applyFont="1" applyFill="1" applyAlignment="1" applyProtection="1">
      <alignment vertical="top" wrapText="1"/>
    </xf>
    <xf numFmtId="0" fontId="24" fillId="0" borderId="0" xfId="0" applyFont="1" applyAlignment="1" applyProtection="1">
      <alignment vertical="center"/>
    </xf>
    <xf numFmtId="0" fontId="10" fillId="2" borderId="15" xfId="0" applyFont="1" applyFill="1" applyBorder="1" applyAlignment="1" applyProtection="1">
      <alignment vertical="center" wrapText="1"/>
    </xf>
    <xf numFmtId="166" fontId="6" fillId="3" borderId="1" xfId="4" applyNumberFormat="1" applyFont="1" applyFill="1" applyBorder="1" applyAlignment="1" applyProtection="1">
      <alignment horizontal="center" vertical="top"/>
      <protection locked="0"/>
    </xf>
    <xf numFmtId="166" fontId="6" fillId="3" borderId="1" xfId="4" applyNumberFormat="1" applyFont="1" applyFill="1" applyBorder="1" applyAlignment="1" applyProtection="1">
      <alignment horizontal="center" vertical="top" wrapText="1"/>
      <protection locked="0"/>
    </xf>
    <xf numFmtId="166" fontId="6" fillId="3" borderId="15" xfId="4" applyNumberFormat="1" applyFont="1" applyFill="1" applyBorder="1" applyAlignment="1" applyProtection="1">
      <alignment horizontal="center" vertical="top" wrapText="1"/>
      <protection locked="0"/>
    </xf>
    <xf numFmtId="0" fontId="10" fillId="2" borderId="15" xfId="0" applyFont="1" applyFill="1" applyBorder="1" applyAlignment="1" applyProtection="1">
      <alignment vertical="top" wrapText="1"/>
    </xf>
    <xf numFmtId="166" fontId="6" fillId="3" borderId="15" xfId="4" applyNumberFormat="1" applyFont="1" applyFill="1" applyBorder="1" applyAlignment="1" applyProtection="1">
      <alignment horizontal="center" vertical="top"/>
      <protection locked="0"/>
    </xf>
    <xf numFmtId="0" fontId="10" fillId="2" borderId="15" xfId="0" applyFont="1" applyFill="1" applyBorder="1" applyAlignment="1" applyProtection="1">
      <alignment vertical="top"/>
    </xf>
    <xf numFmtId="0" fontId="6" fillId="2" borderId="15" xfId="0" applyFont="1" applyFill="1" applyBorder="1" applyAlignment="1" applyProtection="1">
      <alignment horizontal="left" vertical="top" indent="1"/>
    </xf>
    <xf numFmtId="166" fontId="6" fillId="4" borderId="15" xfId="0" applyNumberFormat="1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>
      <alignment horizontal="center"/>
    </xf>
    <xf numFmtId="0" fontId="10" fillId="2" borderId="1" xfId="0" applyFont="1" applyFill="1" applyBorder="1" applyAlignment="1" applyProtection="1">
      <alignment vertical="center"/>
    </xf>
    <xf numFmtId="0" fontId="6" fillId="2" borderId="15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6" fillId="2" borderId="15" xfId="5" quotePrefix="1" applyFont="1" applyFill="1" applyBorder="1" applyAlignment="1">
      <alignment horizontal="center" vertical="center" wrapText="1"/>
    </xf>
    <xf numFmtId="0" fontId="10" fillId="2" borderId="1" xfId="0" applyFont="1" applyFill="1" applyBorder="1"/>
    <xf numFmtId="167" fontId="6" fillId="4" borderId="1" xfId="0" applyNumberFormat="1" applyFont="1" applyFill="1" applyBorder="1" applyAlignment="1" applyProtection="1">
      <alignment horizontal="right" vertical="center"/>
    </xf>
    <xf numFmtId="0" fontId="6" fillId="0" borderId="6" xfId="0" applyFont="1" applyFill="1" applyBorder="1" applyAlignment="1" applyProtection="1">
      <alignment horizontal="center" vertical="top" wrapText="1"/>
    </xf>
    <xf numFmtId="0" fontId="6" fillId="0" borderId="19" xfId="0" applyFont="1" applyFill="1" applyBorder="1" applyAlignment="1" applyProtection="1">
      <alignment horizontal="center" vertical="top" wrapText="1"/>
    </xf>
    <xf numFmtId="0" fontId="6" fillId="2" borderId="11" xfId="0" applyFont="1" applyFill="1" applyBorder="1" applyAlignment="1" applyProtection="1">
      <alignment horizontal="center"/>
    </xf>
    <xf numFmtId="0" fontId="6" fillId="2" borderId="12" xfId="0" applyFont="1" applyFill="1" applyBorder="1" applyAlignment="1" applyProtection="1">
      <alignment horizontal="center"/>
    </xf>
    <xf numFmtId="0" fontId="6" fillId="2" borderId="15" xfId="0" applyFont="1" applyFill="1" applyBorder="1" applyAlignment="1" applyProtection="1">
      <alignment horizontal="center"/>
    </xf>
    <xf numFmtId="0" fontId="6" fillId="0" borderId="6" xfId="0" applyFont="1" applyBorder="1" applyAlignment="1" applyProtection="1">
      <alignment vertical="center"/>
    </xf>
    <xf numFmtId="0" fontId="6" fillId="2" borderId="3" xfId="0" applyFont="1" applyFill="1" applyBorder="1" applyAlignment="1" applyProtection="1">
      <alignment horizontal="center"/>
    </xf>
    <xf numFmtId="0" fontId="10" fillId="2" borderId="15" xfId="0" applyFont="1" applyFill="1" applyBorder="1" applyAlignment="1" applyProtection="1">
      <alignment vertical="center"/>
    </xf>
    <xf numFmtId="0" fontId="6" fillId="2" borderId="1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vertical="center"/>
    </xf>
    <xf numFmtId="166" fontId="6" fillId="3" borderId="3" xfId="0" applyNumberFormat="1" applyFont="1" applyFill="1" applyBorder="1" applyAlignment="1" applyProtection="1">
      <alignment horizontal="right"/>
      <protection locked="0"/>
    </xf>
    <xf numFmtId="0" fontId="6" fillId="2" borderId="2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left" vertical="center" wrapText="1" indent="1"/>
    </xf>
    <xf numFmtId="0" fontId="6" fillId="2" borderId="1" xfId="0" applyFont="1" applyFill="1" applyBorder="1" applyAlignment="1" applyProtection="1">
      <alignment horizontal="left" indent="2"/>
    </xf>
    <xf numFmtId="0" fontId="6" fillId="2" borderId="1" xfId="0" applyFont="1" applyFill="1" applyBorder="1" applyAlignment="1" applyProtection="1">
      <alignment horizontal="left" indent="3"/>
    </xf>
    <xf numFmtId="0" fontId="6" fillId="2" borderId="1" xfId="0" applyFont="1" applyFill="1" applyBorder="1" applyAlignment="1" applyProtection="1">
      <alignment horizontal="left" vertical="center" indent="1"/>
    </xf>
    <xf numFmtId="0" fontId="6" fillId="2" borderId="1" xfId="0" applyFont="1" applyFill="1" applyBorder="1" applyAlignment="1" applyProtection="1">
      <alignment horizontal="left" vertical="center" indent="2"/>
    </xf>
    <xf numFmtId="0" fontId="6" fillId="2" borderId="1" xfId="0" applyFont="1" applyFill="1" applyBorder="1" applyAlignment="1" applyProtection="1">
      <alignment horizontal="left" wrapText="1" indent="2"/>
    </xf>
    <xf numFmtId="0" fontId="6" fillId="0" borderId="6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left" indent="1"/>
    </xf>
    <xf numFmtId="0" fontId="10" fillId="2" borderId="2" xfId="0" applyFont="1" applyFill="1" applyBorder="1" applyAlignment="1" applyProtection="1">
      <alignment horizontal="center"/>
    </xf>
    <xf numFmtId="0" fontId="6" fillId="2" borderId="2" xfId="0" applyFont="1" applyFill="1" applyBorder="1" applyAlignment="1" applyProtection="1">
      <alignment horizontal="left" indent="1"/>
    </xf>
    <xf numFmtId="167" fontId="10" fillId="4" borderId="15" xfId="0" applyNumberFormat="1" applyFont="1" applyFill="1" applyBorder="1" applyAlignment="1" applyProtection="1">
      <alignment horizontal="right" vertical="center"/>
    </xf>
    <xf numFmtId="167" fontId="10" fillId="4" borderId="1" xfId="0" applyNumberFormat="1" applyFont="1" applyFill="1" applyBorder="1" applyAlignment="1" applyProtection="1">
      <alignment horizontal="right" vertical="center"/>
    </xf>
    <xf numFmtId="0" fontId="6" fillId="0" borderId="0" xfId="0" applyFont="1" applyBorder="1" applyAlignment="1" applyProtection="1">
      <alignment vertical="center"/>
    </xf>
    <xf numFmtId="0" fontId="6" fillId="2" borderId="15" xfId="0" applyFont="1" applyFill="1" applyBorder="1" applyProtection="1"/>
    <xf numFmtId="0" fontId="6" fillId="2" borderId="15" xfId="0" applyFont="1" applyFill="1" applyBorder="1" applyAlignment="1" applyProtection="1">
      <alignment vertical="center" wrapText="1"/>
    </xf>
    <xf numFmtId="0" fontId="10" fillId="2" borderId="15" xfId="0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 applyProtection="1">
      <alignment horizontal="center" vertical="center"/>
    </xf>
    <xf numFmtId="0" fontId="6" fillId="4" borderId="15" xfId="0" applyFont="1" applyFill="1" applyBorder="1" applyAlignment="1" applyProtection="1">
      <alignment horizontal="center" vertical="center"/>
    </xf>
    <xf numFmtId="166" fontId="6" fillId="3" borderId="13" xfId="0" applyNumberFormat="1" applyFont="1" applyFill="1" applyBorder="1" applyAlignment="1" applyProtection="1">
      <alignment horizontal="right"/>
      <protection locked="0"/>
    </xf>
    <xf numFmtId="0" fontId="10" fillId="0" borderId="0" xfId="0" applyFont="1"/>
    <xf numFmtId="0" fontId="6" fillId="2" borderId="15" xfId="5" applyFont="1" applyFill="1" applyBorder="1" applyAlignment="1">
      <alignment horizontal="center" vertical="center" wrapText="1"/>
    </xf>
    <xf numFmtId="0" fontId="6" fillId="3" borderId="15" xfId="0" applyNumberFormat="1" applyFont="1" applyFill="1" applyBorder="1" applyAlignment="1" applyProtection="1">
      <protection locked="0"/>
    </xf>
    <xf numFmtId="0" fontId="6" fillId="3" borderId="2" xfId="0" applyFont="1" applyFill="1" applyBorder="1" applyAlignment="1" applyProtection="1">
      <alignment horizontal="center" vertical="center"/>
    </xf>
    <xf numFmtId="0" fontId="10" fillId="2" borderId="15" xfId="0" applyFont="1" applyFill="1" applyBorder="1" applyAlignment="1" applyProtection="1"/>
    <xf numFmtId="0" fontId="10" fillId="0" borderId="0" xfId="0" applyFont="1" applyFill="1" applyBorder="1" applyAlignment="1" applyProtection="1">
      <alignment vertical="center"/>
    </xf>
    <xf numFmtId="0" fontId="12" fillId="2" borderId="14" xfId="0" applyFont="1" applyFill="1" applyBorder="1" applyAlignment="1">
      <alignment horizontal="center"/>
    </xf>
    <xf numFmtId="0" fontId="11" fillId="2" borderId="9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vertical="center"/>
    </xf>
    <xf numFmtId="0" fontId="6" fillId="2" borderId="15" xfId="0" applyFont="1" applyFill="1" applyBorder="1" applyAlignment="1">
      <alignment horizontal="left"/>
    </xf>
    <xf numFmtId="0" fontId="10" fillId="2" borderId="15" xfId="0" applyFont="1" applyFill="1" applyBorder="1"/>
    <xf numFmtId="0" fontId="6" fillId="0" borderId="0" xfId="0" applyFont="1" applyAlignment="1" applyProtection="1">
      <alignment horizontal="right" vertical="center" wrapText="1"/>
    </xf>
    <xf numFmtId="0" fontId="6" fillId="2" borderId="18" xfId="0" applyFont="1" applyFill="1" applyBorder="1" applyAlignment="1" applyProtection="1">
      <alignment horizontal="center"/>
    </xf>
    <xf numFmtId="0" fontId="6" fillId="0" borderId="19" xfId="0" applyFont="1" applyBorder="1" applyAlignment="1" applyProtection="1">
      <alignment vertical="center"/>
    </xf>
    <xf numFmtId="0" fontId="6" fillId="2" borderId="6" xfId="0" applyFont="1" applyFill="1" applyBorder="1" applyAlignment="1" applyProtection="1">
      <alignment horizontal="center"/>
    </xf>
    <xf numFmtId="0" fontId="6" fillId="2" borderId="4" xfId="0" applyFont="1" applyFill="1" applyBorder="1" applyAlignment="1" applyProtection="1">
      <alignment horizontal="center"/>
    </xf>
    <xf numFmtId="166" fontId="6" fillId="3" borderId="12" xfId="0" applyNumberFormat="1" applyFont="1" applyFill="1" applyBorder="1" applyAlignment="1" applyProtection="1">
      <alignment horizontal="right"/>
      <protection locked="0"/>
    </xf>
    <xf numFmtId="0" fontId="6" fillId="0" borderId="10" xfId="0" applyFont="1" applyBorder="1" applyAlignment="1" applyProtection="1">
      <alignment horizontal="left" vertical="center"/>
    </xf>
    <xf numFmtId="0" fontId="10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center" vertical="top" wrapText="1"/>
    </xf>
    <xf numFmtId="0" fontId="10" fillId="2" borderId="6" xfId="0" applyFont="1" applyFill="1" applyBorder="1" applyAlignment="1" applyProtection="1">
      <alignment horizontal="center" vertical="top" wrapText="1"/>
    </xf>
    <xf numFmtId="0" fontId="10" fillId="2" borderId="2" xfId="0" applyFont="1" applyFill="1" applyBorder="1" applyAlignment="1" applyProtection="1">
      <alignment vertical="center"/>
    </xf>
    <xf numFmtId="0" fontId="6" fillId="2" borderId="9" xfId="0" applyFont="1" applyFill="1" applyBorder="1" applyAlignment="1" applyProtection="1">
      <alignment horizontal="center"/>
    </xf>
    <xf numFmtId="1" fontId="6" fillId="0" borderId="6" xfId="0" applyNumberFormat="1" applyFont="1" applyFill="1" applyBorder="1" applyAlignment="1" applyProtection="1">
      <alignment horizontal="center" vertical="top" wrapText="1"/>
    </xf>
    <xf numFmtId="0" fontId="10" fillId="2" borderId="4" xfId="0" applyFont="1" applyFill="1" applyBorder="1" applyAlignment="1" applyProtection="1">
      <alignment horizontal="center" vertical="top" wrapText="1"/>
    </xf>
    <xf numFmtId="166" fontId="6" fillId="3" borderId="11" xfId="0" applyNumberFormat="1" applyFont="1" applyFill="1" applyBorder="1" applyAlignment="1" applyProtection="1">
      <alignment horizontal="right"/>
      <protection locked="0"/>
    </xf>
    <xf numFmtId="166" fontId="6" fillId="3" borderId="3" xfId="0" applyNumberFormat="1" applyFont="1" applyFill="1" applyBorder="1" applyAlignment="1" applyProtection="1">
      <alignment horizontal="right" wrapText="1"/>
      <protection locked="0"/>
    </xf>
    <xf numFmtId="0" fontId="6" fillId="2" borderId="2" xfId="0" applyFont="1" applyFill="1" applyBorder="1" applyAlignment="1" applyProtection="1">
      <alignment horizontal="left" indent="2"/>
    </xf>
    <xf numFmtId="0" fontId="6" fillId="2" borderId="2" xfId="0" applyFont="1" applyFill="1" applyBorder="1" applyAlignment="1" applyProtection="1">
      <alignment horizontal="left" indent="3"/>
    </xf>
    <xf numFmtId="166" fontId="6" fillId="3" borderId="3" xfId="0" quotePrefix="1" applyNumberFormat="1" applyFont="1" applyFill="1" applyBorder="1" applyAlignment="1" applyProtection="1">
      <alignment horizontal="right" wrapText="1"/>
      <protection locked="0"/>
    </xf>
    <xf numFmtId="166" fontId="6" fillId="3" borderId="1" xfId="0" quotePrefix="1" applyNumberFormat="1" applyFont="1" applyFill="1" applyBorder="1" applyAlignment="1" applyProtection="1">
      <alignment horizontal="right" wrapText="1"/>
      <protection locked="0"/>
    </xf>
    <xf numFmtId="0" fontId="6" fillId="0" borderId="6" xfId="0" quotePrefix="1" applyFont="1" applyFill="1" applyBorder="1" applyAlignment="1" applyProtection="1">
      <alignment horizontal="center" wrapText="1"/>
    </xf>
    <xf numFmtId="0" fontId="6" fillId="2" borderId="2" xfId="0" applyFont="1" applyFill="1" applyBorder="1" applyAlignment="1" applyProtection="1">
      <alignment horizontal="left" vertical="center" indent="1"/>
    </xf>
    <xf numFmtId="166" fontId="6" fillId="3" borderId="8" xfId="0" applyNumberFormat="1" applyFont="1" applyFill="1" applyBorder="1" applyAlignment="1" applyProtection="1">
      <alignment horizontal="right"/>
      <protection locked="0"/>
    </xf>
    <xf numFmtId="166" fontId="6" fillId="3" borderId="5" xfId="0" applyNumberFormat="1" applyFont="1" applyFill="1" applyBorder="1" applyAlignment="1" applyProtection="1">
      <alignment horizontal="right"/>
      <protection locked="0"/>
    </xf>
    <xf numFmtId="166" fontId="6" fillId="3" borderId="8" xfId="0" applyNumberFormat="1" applyFont="1" applyFill="1" applyBorder="1" applyAlignment="1" applyProtection="1">
      <alignment horizontal="right" wrapText="1"/>
      <protection locked="0"/>
    </xf>
    <xf numFmtId="0" fontId="10" fillId="2" borderId="2" xfId="0" applyFont="1" applyFill="1" applyBorder="1" applyAlignment="1" applyProtection="1">
      <alignment horizontal="left" indent="1"/>
    </xf>
    <xf numFmtId="0" fontId="6" fillId="0" borderId="6" xfId="0" applyFont="1" applyFill="1" applyBorder="1" applyProtection="1"/>
    <xf numFmtId="0" fontId="6" fillId="0" borderId="0" xfId="0" applyFont="1" applyFill="1" applyBorder="1" applyAlignment="1" applyProtection="1">
      <alignment horizontal="center"/>
    </xf>
    <xf numFmtId="0" fontId="10" fillId="2" borderId="6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vertical="top"/>
    </xf>
    <xf numFmtId="0" fontId="10" fillId="2" borderId="4" xfId="0" applyFont="1" applyFill="1" applyBorder="1" applyAlignment="1" applyProtection="1">
      <alignment horizontal="center" vertical="center"/>
    </xf>
    <xf numFmtId="0" fontId="10" fillId="2" borderId="2" xfId="0" applyFont="1" applyFill="1" applyBorder="1" applyAlignment="1" applyProtection="1">
      <alignment horizontal="center" wrapText="1"/>
    </xf>
    <xf numFmtId="0" fontId="6" fillId="0" borderId="0" xfId="0" applyFont="1" applyBorder="1" applyProtection="1"/>
    <xf numFmtId="0" fontId="0" fillId="0" borderId="0" xfId="0" quotePrefix="1"/>
    <xf numFmtId="0" fontId="0" fillId="13" borderId="0" xfId="0" applyFill="1"/>
    <xf numFmtId="168" fontId="6" fillId="3" borderId="15" xfId="0" applyNumberFormat="1" applyFont="1" applyFill="1" applyBorder="1" applyAlignment="1" applyProtection="1">
      <alignment horizontal="right"/>
      <protection locked="0"/>
    </xf>
    <xf numFmtId="169" fontId="6" fillId="4" borderId="15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vertical="center" wrapText="1"/>
    </xf>
    <xf numFmtId="0" fontId="6" fillId="2" borderId="17" xfId="0" applyFont="1" applyFill="1" applyBorder="1" applyAlignment="1" applyProtection="1">
      <alignment horizontal="center"/>
    </xf>
    <xf numFmtId="0" fontId="6" fillId="2" borderId="20" xfId="0" applyFont="1" applyFill="1" applyBorder="1" applyAlignment="1" applyProtection="1">
      <alignment horizontal="center"/>
    </xf>
    <xf numFmtId="0" fontId="6" fillId="2" borderId="8" xfId="0" applyFont="1" applyFill="1" applyBorder="1" applyAlignment="1" applyProtection="1">
      <alignment horizontal="center"/>
    </xf>
    <xf numFmtId="0" fontId="6" fillId="2" borderId="7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>
      <alignment horizontal="center"/>
    </xf>
    <xf numFmtId="0" fontId="10" fillId="2" borderId="20" xfId="0" applyFont="1" applyFill="1" applyBorder="1" applyAlignment="1" applyProtection="1">
      <alignment vertical="top"/>
    </xf>
    <xf numFmtId="0" fontId="6" fillId="2" borderId="15" xfId="0" applyFont="1" applyFill="1" applyBorder="1" applyAlignment="1" applyProtection="1">
      <alignment horizontal="center" wrapText="1"/>
    </xf>
    <xf numFmtId="0" fontId="10" fillId="2" borderId="15" xfId="0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vertical="center" wrapText="1"/>
    </xf>
    <xf numFmtId="0" fontId="6" fillId="0" borderId="0" xfId="0" applyFont="1" applyAlignment="1" applyProtection="1">
      <alignment wrapText="1"/>
    </xf>
    <xf numFmtId="0" fontId="24" fillId="0" borderId="0" xfId="0" applyFont="1" applyAlignment="1" applyProtection="1">
      <alignment vertical="center" wrapText="1"/>
    </xf>
    <xf numFmtId="0" fontId="10" fillId="2" borderId="2" xfId="0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left" wrapText="1"/>
    </xf>
    <xf numFmtId="0" fontId="6" fillId="2" borderId="2" xfId="0" applyFont="1" applyFill="1" applyBorder="1" applyAlignment="1" applyProtection="1">
      <alignment horizontal="center" wrapText="1"/>
    </xf>
    <xf numFmtId="0" fontId="10" fillId="2" borderId="15" xfId="0" applyFont="1" applyFill="1" applyBorder="1" applyAlignment="1" applyProtection="1">
      <alignment horizontal="left" vertical="center" wrapText="1"/>
    </xf>
    <xf numFmtId="0" fontId="6" fillId="2" borderId="1" xfId="0" applyFont="1" applyFill="1" applyBorder="1" applyAlignment="1" applyProtection="1">
      <alignment horizontal="center" wrapText="1"/>
    </xf>
    <xf numFmtId="0" fontId="6" fillId="2" borderId="2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left" wrapText="1"/>
    </xf>
    <xf numFmtId="0" fontId="6" fillId="2" borderId="0" xfId="0" applyNumberFormat="1" applyFont="1" applyFill="1" applyBorder="1" applyAlignment="1" applyProtection="1">
      <alignment horizontal="center" vertical="center"/>
      <protection locked="0"/>
    </xf>
    <xf numFmtId="14" fontId="0" fillId="2" borderId="1" xfId="0" applyNumberFormat="1" applyFill="1" applyBorder="1" applyAlignment="1" applyProtection="1">
      <alignment horizontal="center" vertical="center"/>
      <protection locked="0"/>
    </xf>
    <xf numFmtId="10" fontId="6" fillId="4" borderId="1" xfId="1" applyNumberFormat="1" applyFont="1" applyFill="1" applyBorder="1" applyAlignment="1" applyProtection="1">
      <alignment horizontal="right"/>
    </xf>
    <xf numFmtId="165" fontId="6" fillId="4" borderId="1" xfId="2" applyNumberFormat="1" applyFont="1" applyFill="1" applyBorder="1" applyAlignment="1" applyProtection="1">
      <alignment horizontal="right"/>
    </xf>
    <xf numFmtId="165" fontId="6" fillId="4" borderId="15" xfId="2" applyNumberFormat="1" applyFont="1" applyFill="1" applyBorder="1" applyAlignment="1" applyProtection="1">
      <alignment horizontal="right"/>
    </xf>
    <xf numFmtId="1" fontId="6" fillId="0" borderId="19" xfId="0" applyNumberFormat="1" applyFont="1" applyFill="1" applyBorder="1" applyAlignment="1" applyProtection="1">
      <alignment horizontal="center" vertical="top" wrapText="1"/>
    </xf>
    <xf numFmtId="0" fontId="6" fillId="0" borderId="19" xfId="0" applyFont="1" applyFill="1" applyBorder="1" applyAlignment="1" applyProtection="1">
      <alignment vertical="center"/>
    </xf>
    <xf numFmtId="0" fontId="6" fillId="3" borderId="1" xfId="0" applyFont="1" applyFill="1" applyBorder="1" applyAlignment="1" applyProtection="1">
      <alignment horizontal="center" vertical="center"/>
    </xf>
    <xf numFmtId="0" fontId="2" fillId="0" borderId="0" xfId="0" applyFont="1"/>
    <xf numFmtId="0" fontId="2" fillId="2" borderId="15" xfId="0" applyFont="1" applyFill="1" applyBorder="1" applyProtection="1"/>
    <xf numFmtId="0" fontId="0" fillId="2" borderId="15" xfId="0" applyFont="1" applyFill="1" applyBorder="1" applyAlignment="1" applyProtection="1">
      <alignment horizontal="center"/>
    </xf>
    <xf numFmtId="166" fontId="6" fillId="3" borderId="1" xfId="4" applyNumberFormat="1" applyFont="1" applyFill="1" applyBorder="1" applyAlignment="1" applyProtection="1">
      <alignment horizontal="right" vertical="top"/>
      <protection locked="0"/>
    </xf>
    <xf numFmtId="0" fontId="0" fillId="0" borderId="0" xfId="0" applyAlignment="1">
      <alignment horizontal="center"/>
    </xf>
    <xf numFmtId="0" fontId="0" fillId="14" borderId="1" xfId="0" applyNumberFormat="1" applyFill="1" applyBorder="1" applyAlignment="1" applyProtection="1">
      <alignment horizontal="center" vertical="center"/>
      <protection locked="0"/>
    </xf>
    <xf numFmtId="0" fontId="0" fillId="14" borderId="1" xfId="0" applyFill="1" applyBorder="1" applyAlignment="1">
      <alignment horizontal="center"/>
    </xf>
    <xf numFmtId="14" fontId="0" fillId="14" borderId="1" xfId="0" applyNumberForma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4" fillId="5" borderId="0" xfId="0" applyFont="1" applyFill="1"/>
    <xf numFmtId="0" fontId="6" fillId="2" borderId="1" xfId="0" applyFont="1" applyFill="1" applyBorder="1" applyProtection="1"/>
    <xf numFmtId="0" fontId="6" fillId="4" borderId="1" xfId="0" applyFont="1" applyFill="1" applyBorder="1" applyProtection="1"/>
    <xf numFmtId="0" fontId="10" fillId="2" borderId="9" xfId="0" applyFont="1" applyFill="1" applyBorder="1" applyAlignment="1" applyProtection="1">
      <alignment horizontal="center" vertical="top" wrapText="1"/>
    </xf>
    <xf numFmtId="0" fontId="10" fillId="2" borderId="3" xfId="0" applyFont="1" applyFill="1" applyBorder="1" applyAlignment="1" applyProtection="1">
      <alignment horizontal="center" vertical="top" wrapText="1"/>
    </xf>
    <xf numFmtId="0" fontId="10" fillId="2" borderId="17" xfId="0" applyFont="1" applyFill="1" applyBorder="1" applyAlignment="1" applyProtection="1">
      <alignment horizontal="center" vertical="top" wrapText="1"/>
    </xf>
    <xf numFmtId="0" fontId="10" fillId="2" borderId="18" xfId="0" applyFont="1" applyFill="1" applyBorder="1" applyAlignment="1" applyProtection="1">
      <alignment horizontal="center" vertical="top" wrapText="1"/>
    </xf>
    <xf numFmtId="0" fontId="6" fillId="4" borderId="2" xfId="0" applyFont="1" applyFill="1" applyBorder="1" applyAlignment="1" applyProtection="1">
      <alignment horizontal="left" vertical="center"/>
    </xf>
    <xf numFmtId="0" fontId="6" fillId="4" borderId="9" xfId="0" applyFont="1" applyFill="1" applyBorder="1" applyAlignment="1" applyProtection="1">
      <alignment horizontal="left" vertical="center"/>
    </xf>
    <xf numFmtId="0" fontId="6" fillId="4" borderId="3" xfId="0" applyFont="1" applyFill="1" applyBorder="1" applyAlignment="1" applyProtection="1">
      <alignment horizontal="left" vertical="center"/>
    </xf>
    <xf numFmtId="14" fontId="6" fillId="4" borderId="2" xfId="0" applyNumberFormat="1" applyFont="1" applyFill="1" applyBorder="1" applyAlignment="1" applyProtection="1">
      <alignment horizontal="left" vertical="center"/>
    </xf>
    <xf numFmtId="14" fontId="6" fillId="4" borderId="9" xfId="0" applyNumberFormat="1" applyFont="1" applyFill="1" applyBorder="1" applyAlignment="1" applyProtection="1">
      <alignment horizontal="left" vertical="center"/>
    </xf>
    <xf numFmtId="14" fontId="6" fillId="4" borderId="3" xfId="0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vertical="center" wrapText="1"/>
    </xf>
    <xf numFmtId="0" fontId="10" fillId="2" borderId="15" xfId="0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 applyProtection="1">
      <alignment horizontal="center" vertical="center"/>
    </xf>
    <xf numFmtId="0" fontId="6" fillId="4" borderId="15" xfId="0" applyFont="1" applyFill="1" applyBorder="1" applyAlignment="1" applyProtection="1">
      <alignment horizontal="center" vertical="center"/>
    </xf>
    <xf numFmtId="0" fontId="6" fillId="4" borderId="15" xfId="0" applyFont="1" applyFill="1" applyBorder="1" applyAlignment="1" applyProtection="1">
      <alignment horizontal="left" vertical="center"/>
    </xf>
    <xf numFmtId="0" fontId="10" fillId="2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left" vertical="center"/>
    </xf>
    <xf numFmtId="0" fontId="0" fillId="4" borderId="2" xfId="0" applyFill="1" applyBorder="1" applyAlignment="1" applyProtection="1">
      <alignment horizontal="left" vertical="center"/>
    </xf>
    <xf numFmtId="0" fontId="0" fillId="4" borderId="9" xfId="0" applyFill="1" applyBorder="1" applyAlignment="1" applyProtection="1">
      <alignment horizontal="left"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0" xfId="0" applyFont="1" applyAlignment="1" applyProtection="1"/>
    <xf numFmtId="0" fontId="0" fillId="0" borderId="0" xfId="0" applyAlignment="1"/>
    <xf numFmtId="0" fontId="2" fillId="2" borderId="15" xfId="0" applyFont="1" applyFill="1" applyBorder="1" applyAlignment="1" applyProtection="1">
      <alignment horizontal="center" vertical="center"/>
    </xf>
    <xf numFmtId="0" fontId="0" fillId="3" borderId="15" xfId="0" applyFill="1" applyBorder="1" applyAlignment="1" applyProtection="1">
      <alignment horizontal="center" vertical="center"/>
    </xf>
    <xf numFmtId="0" fontId="0" fillId="4" borderId="15" xfId="0" applyFill="1" applyBorder="1" applyAlignment="1" applyProtection="1">
      <alignment horizontal="center" vertical="center"/>
    </xf>
    <xf numFmtId="14" fontId="6" fillId="2" borderId="2" xfId="5" applyNumberFormat="1" applyFont="1" applyFill="1" applyBorder="1" applyAlignment="1">
      <alignment horizontal="center" vertical="center" wrapText="1"/>
    </xf>
    <xf numFmtId="0" fontId="6" fillId="2" borderId="9" xfId="5" applyFont="1" applyFill="1" applyBorder="1" applyAlignment="1">
      <alignment horizontal="center" vertical="center" wrapText="1"/>
    </xf>
    <xf numFmtId="0" fontId="6" fillId="2" borderId="3" xfId="5" applyFont="1" applyFill="1" applyBorder="1" applyAlignment="1">
      <alignment horizontal="center" vertical="center" wrapText="1"/>
    </xf>
    <xf numFmtId="0" fontId="6" fillId="2" borderId="2" xfId="5" applyFont="1" applyFill="1" applyBorder="1" applyAlignment="1">
      <alignment horizontal="center" vertical="center" wrapText="1"/>
    </xf>
    <xf numFmtId="14" fontId="0" fillId="4" borderId="2" xfId="0" applyNumberFormat="1" applyFill="1" applyBorder="1" applyAlignment="1" applyProtection="1">
      <alignment horizontal="left" vertical="center"/>
    </xf>
    <xf numFmtId="14" fontId="0" fillId="4" borderId="9" xfId="0" applyNumberForma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4" borderId="3" xfId="0" applyFill="1" applyBorder="1" applyAlignment="1" applyProtection="1">
      <alignment horizontal="left" vertical="center"/>
    </xf>
    <xf numFmtId="14" fontId="0" fillId="4" borderId="3" xfId="0" applyNumberFormat="1" applyFill="1" applyBorder="1" applyAlignment="1" applyProtection="1">
      <alignment horizontal="left" vertical="center"/>
    </xf>
  </cellXfs>
  <cellStyles count="7">
    <cellStyle name="Comma 2" xfId="2"/>
    <cellStyle name="Comma 2 2" xfId="6"/>
    <cellStyle name="DPM_CellCode" xfId="4"/>
    <cellStyle name="Normal" xfId="0" builtinId="0"/>
    <cellStyle name="Normalny 13" xfId="3"/>
    <cellStyle name="Normalny 2" xfId="5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3767138</xdr:colOff>
      <xdr:row>0</xdr:row>
      <xdr:rowOff>104776</xdr:rowOff>
    </xdr:from>
    <xdr:to>
      <xdr:col>1</xdr:col>
      <xdr:colOff>5291137</xdr:colOff>
      <xdr:row>0</xdr:row>
      <xdr:rowOff>304778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1" y="104776"/>
          <a:ext cx="1523999" cy="20000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476250</xdr:colOff>
      <xdr:row>0</xdr:row>
      <xdr:rowOff>128587</xdr:rowOff>
    </xdr:from>
    <xdr:to>
      <xdr:col>7</xdr:col>
      <xdr:colOff>781049</xdr:colOff>
      <xdr:row>0</xdr:row>
      <xdr:rowOff>328589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91863" y="128587"/>
          <a:ext cx="1523999" cy="2000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1843087</xdr:colOff>
      <xdr:row>0</xdr:row>
      <xdr:rowOff>147636</xdr:rowOff>
    </xdr:from>
    <xdr:to>
      <xdr:col>4</xdr:col>
      <xdr:colOff>1352549</xdr:colOff>
      <xdr:row>0</xdr:row>
      <xdr:rowOff>309538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147636"/>
          <a:ext cx="1523999" cy="16190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100012</xdr:colOff>
      <xdr:row>0</xdr:row>
      <xdr:rowOff>119063</xdr:rowOff>
    </xdr:from>
    <xdr:to>
      <xdr:col>5</xdr:col>
      <xdr:colOff>1624011</xdr:colOff>
      <xdr:row>0</xdr:row>
      <xdr:rowOff>319065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11175" y="119063"/>
          <a:ext cx="1523999" cy="20000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</xdr:colOff>
      <xdr:row>0</xdr:row>
      <xdr:rowOff>161925</xdr:rowOff>
    </xdr:from>
    <xdr:to>
      <xdr:col>5</xdr:col>
      <xdr:colOff>1247773</xdr:colOff>
      <xdr:row>0</xdr:row>
      <xdr:rowOff>361927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01437" y="161925"/>
          <a:ext cx="1523999" cy="20000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447675</xdr:colOff>
      <xdr:row>0</xdr:row>
      <xdr:rowOff>133350</xdr:rowOff>
    </xdr:from>
    <xdr:to>
      <xdr:col>7</xdr:col>
      <xdr:colOff>752475</xdr:colOff>
      <xdr:row>0</xdr:row>
      <xdr:rowOff>333352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288" y="133350"/>
          <a:ext cx="1523999" cy="20000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1514475</xdr:colOff>
      <xdr:row>0</xdr:row>
      <xdr:rowOff>152400</xdr:rowOff>
    </xdr:from>
    <xdr:to>
      <xdr:col>5</xdr:col>
      <xdr:colOff>195262</xdr:colOff>
      <xdr:row>0</xdr:row>
      <xdr:rowOff>352402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3963" y="152400"/>
          <a:ext cx="1523999" cy="20000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0</xdr:row>
      <xdr:rowOff>147637</xdr:rowOff>
    </xdr:from>
    <xdr:to>
      <xdr:col>5</xdr:col>
      <xdr:colOff>1695449</xdr:colOff>
      <xdr:row>0</xdr:row>
      <xdr:rowOff>347639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2613" y="147637"/>
          <a:ext cx="1523999" cy="20000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109537</xdr:colOff>
      <xdr:row>0</xdr:row>
      <xdr:rowOff>138112</xdr:rowOff>
    </xdr:from>
    <xdr:to>
      <xdr:col>5</xdr:col>
      <xdr:colOff>1181099</xdr:colOff>
      <xdr:row>0</xdr:row>
      <xdr:rowOff>338114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9925" y="138112"/>
          <a:ext cx="1523999" cy="20000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428625</xdr:colOff>
      <xdr:row>0</xdr:row>
      <xdr:rowOff>142875</xdr:rowOff>
    </xdr:from>
    <xdr:to>
      <xdr:col>7</xdr:col>
      <xdr:colOff>733424</xdr:colOff>
      <xdr:row>0</xdr:row>
      <xdr:rowOff>342877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4238" y="142875"/>
          <a:ext cx="1523999" cy="20000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0</xdr:row>
      <xdr:rowOff>133350</xdr:rowOff>
    </xdr:from>
    <xdr:to>
      <xdr:col>4</xdr:col>
      <xdr:colOff>357187</xdr:colOff>
      <xdr:row>0</xdr:row>
      <xdr:rowOff>333352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7100" y="133350"/>
          <a:ext cx="1519237" cy="2000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</xdr:colOff>
      <xdr:row>0</xdr:row>
      <xdr:rowOff>133351</xdr:rowOff>
    </xdr:from>
    <xdr:to>
      <xdr:col>4</xdr:col>
      <xdr:colOff>1547811</xdr:colOff>
      <xdr:row>0</xdr:row>
      <xdr:rowOff>333353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133351"/>
          <a:ext cx="1523999" cy="20000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176213</xdr:colOff>
      <xdr:row>0</xdr:row>
      <xdr:rowOff>152400</xdr:rowOff>
    </xdr:from>
    <xdr:to>
      <xdr:col>5</xdr:col>
      <xdr:colOff>1700212</xdr:colOff>
      <xdr:row>0</xdr:row>
      <xdr:rowOff>352402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501" y="152400"/>
          <a:ext cx="1523999" cy="20000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</xdr:colOff>
      <xdr:row>0</xdr:row>
      <xdr:rowOff>138112</xdr:rowOff>
    </xdr:from>
    <xdr:to>
      <xdr:col>5</xdr:col>
      <xdr:colOff>1166811</xdr:colOff>
      <xdr:row>0</xdr:row>
      <xdr:rowOff>338114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4675" y="138112"/>
          <a:ext cx="1523999" cy="20000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338137</xdr:colOff>
      <xdr:row>0</xdr:row>
      <xdr:rowOff>128587</xdr:rowOff>
    </xdr:from>
    <xdr:to>
      <xdr:col>7</xdr:col>
      <xdr:colOff>642937</xdr:colOff>
      <xdr:row>0</xdr:row>
      <xdr:rowOff>328589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0" y="128587"/>
          <a:ext cx="1523999" cy="200002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128588</xdr:colOff>
      <xdr:row>0</xdr:row>
      <xdr:rowOff>161925</xdr:rowOff>
    </xdr:from>
    <xdr:to>
      <xdr:col>4</xdr:col>
      <xdr:colOff>1647824</xdr:colOff>
      <xdr:row>0</xdr:row>
      <xdr:rowOff>361927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82188" y="161925"/>
          <a:ext cx="1519236" cy="20000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123265</xdr:colOff>
      <xdr:row>0</xdr:row>
      <xdr:rowOff>123266</xdr:rowOff>
    </xdr:from>
    <xdr:to>
      <xdr:col>7</xdr:col>
      <xdr:colOff>733984</xdr:colOff>
      <xdr:row>0</xdr:row>
      <xdr:rowOff>323268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3780" y="123266"/>
          <a:ext cx="1523999" cy="20000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501650</xdr:colOff>
      <xdr:row>0</xdr:row>
      <xdr:rowOff>234950</xdr:rowOff>
    </xdr:from>
    <xdr:ext cx="1514474" cy="231752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6850" y="184150"/>
          <a:ext cx="1514474" cy="231752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1166502</xdr:colOff>
      <xdr:row>0</xdr:row>
      <xdr:rowOff>157100</xdr:rowOff>
    </xdr:from>
    <xdr:to>
      <xdr:col>5</xdr:col>
      <xdr:colOff>1426399</xdr:colOff>
      <xdr:row>0</xdr:row>
      <xdr:rowOff>471402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6056" y="157100"/>
          <a:ext cx="1532164" cy="3143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173182</xdr:colOff>
      <xdr:row>0</xdr:row>
      <xdr:rowOff>129886</xdr:rowOff>
    </xdr:from>
    <xdr:to>
      <xdr:col>5</xdr:col>
      <xdr:colOff>1697181</xdr:colOff>
      <xdr:row>0</xdr:row>
      <xdr:rowOff>329888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77160" y="129886"/>
          <a:ext cx="1523999" cy="2000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147204</xdr:colOff>
      <xdr:row>0</xdr:row>
      <xdr:rowOff>147204</xdr:rowOff>
    </xdr:from>
    <xdr:to>
      <xdr:col>5</xdr:col>
      <xdr:colOff>1671203</xdr:colOff>
      <xdr:row>0</xdr:row>
      <xdr:rowOff>347206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0728" y="147204"/>
          <a:ext cx="1523999" cy="2000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52387</xdr:colOff>
      <xdr:row>0</xdr:row>
      <xdr:rowOff>157163</xdr:rowOff>
    </xdr:from>
    <xdr:to>
      <xdr:col>5</xdr:col>
      <xdr:colOff>1576386</xdr:colOff>
      <xdr:row>0</xdr:row>
      <xdr:rowOff>357165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34475" y="157163"/>
          <a:ext cx="1523999" cy="20000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471487</xdr:colOff>
      <xdr:row>0</xdr:row>
      <xdr:rowOff>171450</xdr:rowOff>
    </xdr:from>
    <xdr:to>
      <xdr:col>7</xdr:col>
      <xdr:colOff>776286</xdr:colOff>
      <xdr:row>0</xdr:row>
      <xdr:rowOff>371452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71450"/>
          <a:ext cx="1523999" cy="20000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290512</xdr:colOff>
      <xdr:row>0</xdr:row>
      <xdr:rowOff>128587</xdr:rowOff>
    </xdr:from>
    <xdr:to>
      <xdr:col>4</xdr:col>
      <xdr:colOff>776286</xdr:colOff>
      <xdr:row>0</xdr:row>
      <xdr:rowOff>323826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128587"/>
          <a:ext cx="1519236" cy="19523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54428</xdr:colOff>
      <xdr:row>0</xdr:row>
      <xdr:rowOff>108857</xdr:rowOff>
    </xdr:from>
    <xdr:to>
      <xdr:col>5</xdr:col>
      <xdr:colOff>1578423</xdr:colOff>
      <xdr:row>0</xdr:row>
      <xdr:rowOff>308859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1161" y="108857"/>
          <a:ext cx="1523999" cy="20000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0</xdr:row>
      <xdr:rowOff>123826</xdr:rowOff>
    </xdr:from>
    <xdr:to>
      <xdr:col>5</xdr:col>
      <xdr:colOff>1943099</xdr:colOff>
      <xdr:row>0</xdr:row>
      <xdr:rowOff>323828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123826"/>
          <a:ext cx="1523999" cy="2000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RPortbl/PRA/335158/Copy%20of%207335948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List of Contents"/>
      <sheetName val="Firm Info"/>
      <sheetName val="Validation Summary"/>
      <sheetName val="Summary"/>
      <sheetName val="2021 Balance Sheet"/>
      <sheetName val="2021 Modelled BS"/>
      <sheetName val="2021 SCR &amp; MCR"/>
      <sheetName val="2021 Own Funds"/>
      <sheetName val="2021 MA Info"/>
      <sheetName val="Ann Reinsurance"/>
      <sheetName val="BS - S1"/>
      <sheetName val="SCR &amp; MCR - S1"/>
      <sheetName val="Own Funds - S1"/>
      <sheetName val="MA Info - S1"/>
      <sheetName val="BS - S2"/>
      <sheetName val="SCR &amp; MCR - S2"/>
      <sheetName val="Own Funds - S2"/>
      <sheetName val="MA Info - S2"/>
      <sheetName val="BS - S3"/>
      <sheetName val="SCR &amp; MCR - S3"/>
      <sheetName val="Own Funds - S3"/>
      <sheetName val="MA Info - S3"/>
      <sheetName val="BS - S4"/>
      <sheetName val="SCR &amp; MCR - S4"/>
      <sheetName val="Own Funds - S4"/>
      <sheetName val="MA Info - S4"/>
      <sheetName val="Variables"/>
      <sheetName val="PRA Files&gt;&gt;"/>
      <sheetName val="Submission_header"/>
      <sheetName val="PRA_Comments"/>
      <sheetName val="PRA_BS"/>
      <sheetName val="PRA_TMTP"/>
      <sheetName val="PRA_MBS"/>
      <sheetName val="PRA_SCRMCR"/>
      <sheetName val="PRA_BOF"/>
      <sheetName val="PRA_MOF"/>
      <sheetName val="PRA_MA"/>
      <sheetName val="PRA_AnnRe"/>
    </sheetNames>
    <sheetDataSet>
      <sheetData sheetId="0" refreshError="1"/>
      <sheetData sheetId="1" refreshError="1"/>
      <sheetData sheetId="2">
        <row r="6">
          <cell r="A6" t="str">
            <v>Firm name</v>
          </cell>
        </row>
        <row r="7">
          <cell r="A7" t="str">
            <v>FRN</v>
          </cell>
        </row>
        <row r="8">
          <cell r="A8" t="str">
            <v>Group name</v>
          </cell>
        </row>
        <row r="9">
          <cell r="A9" t="str">
            <v>Submission ID</v>
          </cell>
        </row>
        <row r="10">
          <cell r="A10" t="str">
            <v>Reporting currency</v>
          </cell>
        </row>
        <row r="12">
          <cell r="A12" t="str">
            <v>Reporting date</v>
          </cell>
        </row>
      </sheetData>
      <sheetData sheetId="3" refreshError="1"/>
      <sheetData sheetId="4"/>
      <sheetData sheetId="5">
        <row r="18">
          <cell r="D18" t="str">
            <v>C0010</v>
          </cell>
          <cell r="E18" t="str">
            <v>C0030</v>
          </cell>
          <cell r="F18" t="str">
            <v>C0040</v>
          </cell>
          <cell r="H18" t="str">
            <v>C0100</v>
          </cell>
        </row>
        <row r="21">
          <cell r="C21" t="str">
            <v>LIST Row Code</v>
          </cell>
        </row>
        <row r="22">
          <cell r="C22" t="str">
            <v>R0010</v>
          </cell>
        </row>
        <row r="23">
          <cell r="C23" t="str">
            <v>R0020</v>
          </cell>
        </row>
        <row r="24">
          <cell r="C24" t="str">
            <v>R0030</v>
          </cell>
        </row>
        <row r="25">
          <cell r="C25" t="str">
            <v>R0040</v>
          </cell>
        </row>
        <row r="26">
          <cell r="C26" t="str">
            <v>R0050</v>
          </cell>
        </row>
        <row r="27">
          <cell r="C27" t="str">
            <v>R0060</v>
          </cell>
        </row>
        <row r="28">
          <cell r="C28" t="str">
            <v>R0070</v>
          </cell>
        </row>
        <row r="29">
          <cell r="C29" t="str">
            <v>R0080</v>
          </cell>
        </row>
        <row r="30">
          <cell r="C30" t="str">
            <v>R0090</v>
          </cell>
        </row>
        <row r="31">
          <cell r="C31" t="str">
            <v>R0100</v>
          </cell>
        </row>
        <row r="32">
          <cell r="C32" t="str">
            <v>R0110</v>
          </cell>
        </row>
        <row r="33">
          <cell r="C33" t="str">
            <v>R0120</v>
          </cell>
        </row>
        <row r="34">
          <cell r="C34" t="str">
            <v>R0130</v>
          </cell>
        </row>
        <row r="35">
          <cell r="C35" t="str">
            <v>R0140</v>
          </cell>
        </row>
        <row r="36">
          <cell r="C36" t="str">
            <v>R0150</v>
          </cell>
        </row>
        <row r="37">
          <cell r="C37" t="str">
            <v>R0160</v>
          </cell>
        </row>
        <row r="38">
          <cell r="C38" t="str">
            <v>R0170</v>
          </cell>
        </row>
        <row r="39">
          <cell r="C39" t="str">
            <v>R0180</v>
          </cell>
        </row>
        <row r="40">
          <cell r="C40" t="str">
            <v>R0190</v>
          </cell>
        </row>
        <row r="41">
          <cell r="C41" t="str">
            <v>R0200</v>
          </cell>
        </row>
        <row r="42">
          <cell r="C42" t="str">
            <v>R0210</v>
          </cell>
        </row>
        <row r="43">
          <cell r="C43" t="str">
            <v>R0220</v>
          </cell>
        </row>
        <row r="44">
          <cell r="C44" t="str">
            <v>R0230</v>
          </cell>
        </row>
        <row r="45">
          <cell r="C45" t="str">
            <v>R0240</v>
          </cell>
        </row>
        <row r="46">
          <cell r="C46" t="str">
            <v>R0250</v>
          </cell>
        </row>
        <row r="47">
          <cell r="C47" t="str">
            <v>R0260</v>
          </cell>
        </row>
        <row r="48">
          <cell r="C48" t="str">
            <v>R0270</v>
          </cell>
        </row>
        <row r="49">
          <cell r="C49" t="str">
            <v>R0280</v>
          </cell>
        </row>
        <row r="50">
          <cell r="C50" t="str">
            <v>R0290</v>
          </cell>
        </row>
        <row r="51">
          <cell r="C51" t="str">
            <v>R0300</v>
          </cell>
        </row>
        <row r="52">
          <cell r="C52" t="str">
            <v>R0310</v>
          </cell>
        </row>
        <row r="53">
          <cell r="C53" t="str">
            <v>R0320</v>
          </cell>
        </row>
        <row r="54">
          <cell r="C54" t="str">
            <v>R0330</v>
          </cell>
        </row>
        <row r="55">
          <cell r="C55" t="str">
            <v>R0340</v>
          </cell>
        </row>
        <row r="56">
          <cell r="C56" t="str">
            <v>R0350</v>
          </cell>
        </row>
        <row r="57">
          <cell r="C57" t="str">
            <v>R0360</v>
          </cell>
        </row>
        <row r="58">
          <cell r="C58" t="str">
            <v>R0370</v>
          </cell>
        </row>
        <row r="59">
          <cell r="C59" t="str">
            <v>R0380</v>
          </cell>
        </row>
        <row r="60">
          <cell r="C60" t="str">
            <v>R0390</v>
          </cell>
        </row>
        <row r="61">
          <cell r="C61" t="str">
            <v>R0400</v>
          </cell>
        </row>
        <row r="62">
          <cell r="C62" t="str">
            <v>R0410</v>
          </cell>
        </row>
        <row r="63">
          <cell r="C63" t="str">
            <v>R0420</v>
          </cell>
        </row>
        <row r="64">
          <cell r="C64" t="str">
            <v>R0500</v>
          </cell>
        </row>
        <row r="66">
          <cell r="C66" t="str">
            <v>R0510</v>
          </cell>
        </row>
        <row r="67">
          <cell r="C67" t="str">
            <v>R0520</v>
          </cell>
        </row>
        <row r="68">
          <cell r="C68" t="str">
            <v>R0530</v>
          </cell>
        </row>
        <row r="69">
          <cell r="C69" t="str">
            <v>R0540</v>
          </cell>
        </row>
        <row r="70">
          <cell r="C70" t="str">
            <v>R0550</v>
          </cell>
        </row>
        <row r="71">
          <cell r="C71" t="str">
            <v>R0560</v>
          </cell>
        </row>
        <row r="72">
          <cell r="C72" t="str">
            <v>R0570</v>
          </cell>
        </row>
        <row r="73">
          <cell r="C73" t="str">
            <v>R0580</v>
          </cell>
        </row>
        <row r="74">
          <cell r="C74" t="str">
            <v>R0590</v>
          </cell>
        </row>
        <row r="75">
          <cell r="C75" t="str">
            <v>R0600</v>
          </cell>
        </row>
        <row r="76">
          <cell r="C76" t="str">
            <v>R0610</v>
          </cell>
        </row>
        <row r="77">
          <cell r="C77" t="str">
            <v>R0620</v>
          </cell>
        </row>
        <row r="78">
          <cell r="C78" t="str">
            <v>R0630</v>
          </cell>
        </row>
        <row r="79">
          <cell r="C79" t="str">
            <v>R0640</v>
          </cell>
        </row>
        <row r="80">
          <cell r="C80" t="str">
            <v>R0650</v>
          </cell>
        </row>
        <row r="81">
          <cell r="C81" t="str">
            <v>R0660</v>
          </cell>
        </row>
        <row r="82">
          <cell r="C82" t="str">
            <v>R0670</v>
          </cell>
        </row>
        <row r="83">
          <cell r="C83" t="str">
            <v>R0680</v>
          </cell>
        </row>
        <row r="84">
          <cell r="C84" t="str">
            <v>R0690</v>
          </cell>
        </row>
        <row r="85">
          <cell r="C85" t="str">
            <v>R0700</v>
          </cell>
        </row>
        <row r="86">
          <cell r="C86" t="str">
            <v>R0710</v>
          </cell>
        </row>
        <row r="87">
          <cell r="C87" t="str">
            <v>R0720</v>
          </cell>
        </row>
        <row r="88">
          <cell r="C88" t="str">
            <v>R0730</v>
          </cell>
        </row>
        <row r="89">
          <cell r="C89" t="str">
            <v>R0740</v>
          </cell>
        </row>
        <row r="90">
          <cell r="C90" t="str">
            <v>R0750</v>
          </cell>
        </row>
        <row r="91">
          <cell r="C91" t="str">
            <v>R0760</v>
          </cell>
        </row>
        <row r="92">
          <cell r="C92" t="str">
            <v>R0770</v>
          </cell>
        </row>
        <row r="93">
          <cell r="C93" t="str">
            <v>R0780</v>
          </cell>
        </row>
        <row r="94">
          <cell r="C94" t="str">
            <v>R0790</v>
          </cell>
        </row>
        <row r="95">
          <cell r="C95" t="str">
            <v>R0800</v>
          </cell>
        </row>
        <row r="96">
          <cell r="C96" t="str">
            <v>R0810</v>
          </cell>
        </row>
        <row r="97">
          <cell r="C97" t="str">
            <v>R0820</v>
          </cell>
        </row>
        <row r="98">
          <cell r="C98" t="str">
            <v>R0830</v>
          </cell>
        </row>
        <row r="99">
          <cell r="C99" t="str">
            <v>R0840</v>
          </cell>
        </row>
        <row r="100">
          <cell r="C100" t="str">
            <v>R0850</v>
          </cell>
        </row>
        <row r="101">
          <cell r="C101" t="str">
            <v>R0860</v>
          </cell>
        </row>
        <row r="102">
          <cell r="C102" t="str">
            <v>R0870</v>
          </cell>
        </row>
        <row r="103">
          <cell r="C103" t="str">
            <v>R0880</v>
          </cell>
        </row>
        <row r="104">
          <cell r="C104" t="str">
            <v>R0900</v>
          </cell>
        </row>
        <row r="105">
          <cell r="C105" t="str">
            <v>R1000</v>
          </cell>
        </row>
        <row r="106">
          <cell r="C106" t="str">
            <v>R9999</v>
          </cell>
        </row>
        <row r="110">
          <cell r="D110" t="str">
            <v>C0010</v>
          </cell>
          <cell r="E110" t="str">
            <v>C0030</v>
          </cell>
          <cell r="F110" t="str">
            <v>C0040</v>
          </cell>
          <cell r="H110" t="str">
            <v>C0100</v>
          </cell>
        </row>
        <row r="113">
          <cell r="C113" t="str">
            <v>LIST Row Code</v>
          </cell>
        </row>
        <row r="115">
          <cell r="C115" t="str">
            <v>R2010</v>
          </cell>
        </row>
        <row r="116">
          <cell r="C116" t="str">
            <v>R2020</v>
          </cell>
        </row>
        <row r="117">
          <cell r="C117" t="str">
            <v>R2030</v>
          </cell>
        </row>
        <row r="119">
          <cell r="C119" t="str">
            <v>R2040</v>
          </cell>
        </row>
        <row r="120">
          <cell r="C120" t="str">
            <v>R2050</v>
          </cell>
        </row>
        <row r="121">
          <cell r="C121" t="str">
            <v>R2060</v>
          </cell>
        </row>
        <row r="123">
          <cell r="C123" t="str">
            <v>R2100</v>
          </cell>
        </row>
        <row r="124">
          <cell r="C124" t="str">
            <v>R9999</v>
          </cell>
        </row>
      </sheetData>
      <sheetData sheetId="6">
        <row r="17">
          <cell r="D17" t="str">
            <v>C0010</v>
          </cell>
          <cell r="E17" t="str">
            <v>C0030</v>
          </cell>
          <cell r="F17" t="str">
            <v>C0040</v>
          </cell>
          <cell r="H17" t="str">
            <v>C0100</v>
          </cell>
        </row>
        <row r="20">
          <cell r="C20" t="str">
            <v>R0030</v>
          </cell>
        </row>
        <row r="21">
          <cell r="C21" t="str">
            <v>R0040</v>
          </cell>
        </row>
        <row r="22">
          <cell r="C22" t="str">
            <v>R0050</v>
          </cell>
        </row>
        <row r="23">
          <cell r="C23" t="str">
            <v>R0060</v>
          </cell>
        </row>
        <row r="24">
          <cell r="C24" t="str">
            <v>R0070</v>
          </cell>
        </row>
        <row r="25">
          <cell r="C25" t="str">
            <v>R0080</v>
          </cell>
        </row>
        <row r="26">
          <cell r="C26" t="str">
            <v>R0090</v>
          </cell>
        </row>
        <row r="27">
          <cell r="C27" t="str">
            <v>R0100</v>
          </cell>
        </row>
        <row r="28">
          <cell r="C28" t="str">
            <v>R0130</v>
          </cell>
        </row>
        <row r="29">
          <cell r="C29" t="str">
            <v>R0140</v>
          </cell>
        </row>
        <row r="30">
          <cell r="C30" t="str">
            <v>R0150</v>
          </cell>
        </row>
        <row r="31">
          <cell r="C31" t="str">
            <v>R0160</v>
          </cell>
        </row>
        <row r="32">
          <cell r="C32" t="str">
            <v>R0170</v>
          </cell>
        </row>
        <row r="33">
          <cell r="C33" t="str">
            <v>R3010</v>
          </cell>
        </row>
        <row r="34">
          <cell r="C34" t="str">
            <v>R0180</v>
          </cell>
        </row>
        <row r="35">
          <cell r="C35" t="str">
            <v>R0190</v>
          </cell>
        </row>
        <row r="36">
          <cell r="C36" t="str">
            <v>R0200</v>
          </cell>
        </row>
        <row r="37">
          <cell r="C37" t="str">
            <v>R0210</v>
          </cell>
        </row>
        <row r="38">
          <cell r="C38" t="str">
            <v>R3020</v>
          </cell>
        </row>
        <row r="39">
          <cell r="C39" t="str">
            <v>R0220</v>
          </cell>
        </row>
        <row r="40">
          <cell r="C40" t="str">
            <v>R0230</v>
          </cell>
        </row>
        <row r="41">
          <cell r="C41" t="str">
            <v>R0240</v>
          </cell>
        </row>
        <row r="42">
          <cell r="C42" t="str">
            <v>R0250</v>
          </cell>
        </row>
        <row r="43">
          <cell r="C43" t="str">
            <v>R0260</v>
          </cell>
        </row>
        <row r="44">
          <cell r="C44" t="str">
            <v>R3030</v>
          </cell>
        </row>
        <row r="45">
          <cell r="C45" t="str">
            <v>R0270</v>
          </cell>
        </row>
        <row r="46">
          <cell r="C46" t="str">
            <v>R0280</v>
          </cell>
        </row>
        <row r="47">
          <cell r="C47" t="str">
            <v>R0310</v>
          </cell>
        </row>
        <row r="48">
          <cell r="C48" t="str">
            <v>R0340</v>
          </cell>
        </row>
        <row r="49">
          <cell r="C49" t="str">
            <v>R3040</v>
          </cell>
        </row>
        <row r="50">
          <cell r="C50" t="str">
            <v>R0410</v>
          </cell>
        </row>
        <row r="51">
          <cell r="C51" t="str">
            <v>R3050</v>
          </cell>
        </row>
        <row r="52">
          <cell r="C52" t="str">
            <v>R0500</v>
          </cell>
        </row>
        <row r="54">
          <cell r="C54" t="str">
            <v>R0510</v>
          </cell>
        </row>
        <row r="55">
          <cell r="C55" t="str">
            <v>R3210</v>
          </cell>
        </row>
        <row r="56">
          <cell r="C56" t="str">
            <v>R3220</v>
          </cell>
        </row>
        <row r="57">
          <cell r="C57" t="str">
            <v>R3230</v>
          </cell>
        </row>
        <row r="58">
          <cell r="C58" t="str">
            <v>R3240</v>
          </cell>
        </row>
        <row r="59">
          <cell r="C59" t="str">
            <v>R3250</v>
          </cell>
        </row>
        <row r="60">
          <cell r="C60" t="str">
            <v>R3260</v>
          </cell>
        </row>
        <row r="61">
          <cell r="C61" t="str">
            <v>R3270</v>
          </cell>
        </row>
        <row r="62">
          <cell r="C62" t="str">
            <v>R3280</v>
          </cell>
        </row>
        <row r="63">
          <cell r="C63" t="str">
            <v>R3290</v>
          </cell>
        </row>
        <row r="64">
          <cell r="C64" t="str">
            <v>R3300</v>
          </cell>
        </row>
        <row r="65">
          <cell r="C65" t="str">
            <v>R3310</v>
          </cell>
        </row>
        <row r="66">
          <cell r="C66" t="str">
            <v>R3320</v>
          </cell>
        </row>
        <row r="67">
          <cell r="C67" t="str">
            <v>R0760</v>
          </cell>
        </row>
        <row r="68">
          <cell r="C68" t="str">
            <v>R0780</v>
          </cell>
        </row>
        <row r="69">
          <cell r="C69" t="str">
            <v>R0790</v>
          </cell>
        </row>
        <row r="70">
          <cell r="C70" t="str">
            <v>R0850</v>
          </cell>
        </row>
        <row r="71">
          <cell r="C71" t="str">
            <v>R3330</v>
          </cell>
        </row>
        <row r="72">
          <cell r="C72" t="str">
            <v>R0900</v>
          </cell>
        </row>
        <row r="73">
          <cell r="C73" t="str">
            <v>R1000</v>
          </cell>
        </row>
        <row r="74">
          <cell r="C74" t="str">
            <v>R9999</v>
          </cell>
        </row>
      </sheetData>
      <sheetData sheetId="7">
        <row r="18">
          <cell r="D18" t="str">
            <v>C0010</v>
          </cell>
          <cell r="F18" t="str">
            <v>C0100</v>
          </cell>
        </row>
        <row r="19">
          <cell r="C19" t="str">
            <v>LIST Row Code</v>
          </cell>
        </row>
        <row r="20">
          <cell r="C20" t="str">
            <v>R1010</v>
          </cell>
        </row>
        <row r="21">
          <cell r="C21" t="str">
            <v>R1020</v>
          </cell>
        </row>
        <row r="22">
          <cell r="C22" t="str">
            <v>R0200</v>
          </cell>
        </row>
        <row r="23">
          <cell r="C23" t="str">
            <v>R0210</v>
          </cell>
        </row>
        <row r="24">
          <cell r="C24" t="str">
            <v>R0220</v>
          </cell>
        </row>
        <row r="25">
          <cell r="C25" t="str">
            <v>R9999</v>
          </cell>
        </row>
        <row r="32">
          <cell r="D32" t="str">
            <v>C0010</v>
          </cell>
          <cell r="F32" t="str">
            <v>C0100</v>
          </cell>
        </row>
        <row r="33">
          <cell r="C33" t="str">
            <v>LIST Row Code</v>
          </cell>
        </row>
        <row r="34">
          <cell r="C34" t="str">
            <v>R0300</v>
          </cell>
        </row>
        <row r="35">
          <cell r="C35" t="str">
            <v>R0310</v>
          </cell>
        </row>
        <row r="36">
          <cell r="C36" t="str">
            <v>R0320</v>
          </cell>
        </row>
        <row r="37">
          <cell r="C37" t="str">
            <v>R0330</v>
          </cell>
        </row>
        <row r="38">
          <cell r="C38" t="str">
            <v>R0340</v>
          </cell>
        </row>
        <row r="39">
          <cell r="C39" t="str">
            <v>R0350</v>
          </cell>
        </row>
        <row r="40">
          <cell r="C40" t="str">
            <v>R0400</v>
          </cell>
        </row>
        <row r="41">
          <cell r="C41" t="str">
            <v>R9999</v>
          </cell>
        </row>
      </sheetData>
      <sheetData sheetId="8">
        <row r="20">
          <cell r="J20" t="str">
            <v>Validation ID</v>
          </cell>
        </row>
      </sheetData>
      <sheetData sheetId="9">
        <row r="16">
          <cell r="G16" t="str">
            <v>Validation ID</v>
          </cell>
        </row>
      </sheetData>
      <sheetData sheetId="10">
        <row r="21">
          <cell r="Y21" t="str">
            <v>Validation ID</v>
          </cell>
        </row>
      </sheetData>
      <sheetData sheetId="11">
        <row r="16">
          <cell r="J16" t="str">
            <v>Validation ID</v>
          </cell>
        </row>
      </sheetData>
      <sheetData sheetId="12">
        <row r="19">
          <cell r="H19" t="str">
            <v>Validation ID</v>
          </cell>
        </row>
      </sheetData>
      <sheetData sheetId="13">
        <row r="17">
          <cell r="J17" t="str">
            <v>Validation ID</v>
          </cell>
        </row>
      </sheetData>
      <sheetData sheetId="14">
        <row r="15">
          <cell r="G15" t="str">
            <v>Validation ID</v>
          </cell>
        </row>
      </sheetData>
      <sheetData sheetId="15">
        <row r="16">
          <cell r="J16" t="str">
            <v>Validation ID</v>
          </cell>
        </row>
      </sheetData>
      <sheetData sheetId="16">
        <row r="19">
          <cell r="H19" t="str">
            <v>Validation ID</v>
          </cell>
        </row>
      </sheetData>
      <sheetData sheetId="17">
        <row r="17">
          <cell r="J17" t="str">
            <v>Validation ID</v>
          </cell>
        </row>
      </sheetData>
      <sheetData sheetId="18">
        <row r="15">
          <cell r="G15" t="str">
            <v>Validation ID</v>
          </cell>
        </row>
      </sheetData>
      <sheetData sheetId="19">
        <row r="16">
          <cell r="J16" t="str">
            <v>Validation ID</v>
          </cell>
        </row>
      </sheetData>
      <sheetData sheetId="20">
        <row r="19">
          <cell r="H19" t="str">
            <v>Validation ID</v>
          </cell>
        </row>
      </sheetData>
      <sheetData sheetId="21">
        <row r="17">
          <cell r="J17" t="str">
            <v>Validation ID</v>
          </cell>
        </row>
      </sheetData>
      <sheetData sheetId="22">
        <row r="15">
          <cell r="G15" t="str">
            <v>Validation ID</v>
          </cell>
        </row>
      </sheetData>
      <sheetData sheetId="23">
        <row r="16">
          <cell r="J16" t="str">
            <v>Validation ID</v>
          </cell>
        </row>
      </sheetData>
      <sheetData sheetId="24">
        <row r="19">
          <cell r="H19" t="str">
            <v>Validation ID</v>
          </cell>
        </row>
      </sheetData>
      <sheetData sheetId="25">
        <row r="17">
          <cell r="J17" t="str">
            <v>Validation ID</v>
          </cell>
        </row>
      </sheetData>
      <sheetData sheetId="26">
        <row r="15">
          <cell r="G15" t="str">
            <v>Validation ID</v>
          </cell>
        </row>
      </sheetData>
      <sheetData sheetId="27">
        <row r="4">
          <cell r="A4" t="str">
            <v>L_002</v>
          </cell>
          <cell r="B4" t="str">
            <v>LISTBase</v>
          </cell>
          <cell r="C4" t="str">
            <v>202082</v>
          </cell>
          <cell r="D4" t="str">
            <v xml:space="preserve">Aviva International Insurance Limited </v>
          </cell>
          <cell r="E4" t="str">
            <v>Aviva plc (Group)</v>
          </cell>
          <cell r="F4" t="str">
            <v>GBP</v>
          </cell>
          <cell r="G4">
            <v>1</v>
          </cell>
          <cell r="H4">
            <v>44561</v>
          </cell>
          <cell r="I4" t="str">
            <v>Yes</v>
          </cell>
          <cell r="K4" t="str">
            <v>No</v>
          </cell>
          <cell r="L4" t="str">
            <v>Captive Insurance Undertaking</v>
          </cell>
        </row>
        <row r="5">
          <cell r="A5" t="str">
            <v>L_003</v>
          </cell>
          <cell r="B5" t="str">
            <v>LISTBase</v>
          </cell>
          <cell r="C5" t="str">
            <v>185896</v>
          </cell>
          <cell r="D5" t="str">
            <v xml:space="preserve">Aviva Life &amp; Pensions UK Limited </v>
          </cell>
          <cell r="E5" t="str">
            <v>Aviva plc (Group)</v>
          </cell>
          <cell r="G5">
            <v>2</v>
          </cell>
          <cell r="I5" t="str">
            <v>No</v>
          </cell>
          <cell r="K5" t="str">
            <v>Partially within 12 months</v>
          </cell>
          <cell r="L5" t="str">
            <v>Direct Composite insurer</v>
          </cell>
        </row>
        <row r="6">
          <cell r="A6" t="str">
            <v>L_004</v>
          </cell>
          <cell r="B6" t="str">
            <v>LISTBase</v>
          </cell>
          <cell r="C6" t="str">
            <v>110394</v>
          </cell>
          <cell r="D6" t="str">
            <v>Canada Life Limited</v>
          </cell>
          <cell r="E6" t="str">
            <v>Canada Life Group</v>
          </cell>
          <cell r="G6">
            <v>3</v>
          </cell>
          <cell r="K6" t="str">
            <v>Fully within 12 months</v>
          </cell>
          <cell r="L6" t="str">
            <v>Direct Life insurer</v>
          </cell>
        </row>
        <row r="7">
          <cell r="A7" t="str">
            <v>L_005</v>
          </cell>
          <cell r="B7" t="str">
            <v>LISTBaseMdl</v>
          </cell>
          <cell r="C7" t="str">
            <v>232595</v>
          </cell>
          <cell r="D7" t="str">
            <v>Just Retirement Limited</v>
          </cell>
          <cell r="E7" t="str">
            <v>JRP Group plc (Group)</v>
          </cell>
          <cell r="G7">
            <v>4</v>
          </cell>
          <cell r="K7" t="str">
            <v>Partially beyond 12 months</v>
          </cell>
          <cell r="L7" t="str">
            <v>Direct Non-life insurer</v>
          </cell>
        </row>
        <row r="8">
          <cell r="A8" t="str">
            <v>L_006</v>
          </cell>
          <cell r="B8" t="str">
            <v>LISTBase</v>
          </cell>
          <cell r="C8" t="str">
            <v>117659</v>
          </cell>
          <cell r="D8" t="str">
            <v>Legal &amp; General Assurance Society Limited</v>
          </cell>
          <cell r="E8" t="str">
            <v>Legal &amp; General Group plc (Group)</v>
          </cell>
          <cell r="G8">
            <v>5</v>
          </cell>
          <cell r="K8" t="str">
            <v>Fully beyond 12 months</v>
          </cell>
          <cell r="L8" t="str">
            <v>External reinsurer</v>
          </cell>
        </row>
        <row r="9">
          <cell r="A9" t="str">
            <v>L_008</v>
          </cell>
          <cell r="B9" t="str">
            <v>LISTBase</v>
          </cell>
          <cell r="C9" t="str">
            <v>110035</v>
          </cell>
          <cell r="D9" t="str">
            <v>Liverpool Victoria Financial Services Limited</v>
          </cell>
          <cell r="E9" t="str">
            <v>Liverpool Victoria Financial Services Limited (Group)</v>
          </cell>
          <cell r="G9">
            <v>6</v>
          </cell>
          <cell r="L9" t="str">
            <v>Internal reinsurer</v>
          </cell>
        </row>
        <row r="10">
          <cell r="A10" t="str">
            <v>L_009</v>
          </cell>
          <cell r="B10" t="str">
            <v>LISTBase</v>
          </cell>
          <cell r="C10" t="str">
            <v>117664</v>
          </cell>
          <cell r="D10" t="str">
            <v>The National Farmers Union Mutual Insurance Society Limited</v>
          </cell>
          <cell r="E10" t="str">
            <v>The National Farmers Union Mutual Insurance Society Limited (Group)</v>
          </cell>
          <cell r="G10">
            <v>7</v>
          </cell>
          <cell r="L10" t="str">
            <v>Pool entity</v>
          </cell>
        </row>
        <row r="11">
          <cell r="A11" t="str">
            <v>L_010</v>
          </cell>
          <cell r="B11" t="str">
            <v>LISTBase</v>
          </cell>
          <cell r="C11" t="str">
            <v>436171</v>
          </cell>
          <cell r="D11" t="str">
            <v>Partnership Life Assurance Company Limited</v>
          </cell>
          <cell r="E11" t="str">
            <v>JRP Group plc (Group)</v>
          </cell>
          <cell r="G11">
            <v>8</v>
          </cell>
          <cell r="L11" t="str">
            <v>Reinsurance captive</v>
          </cell>
        </row>
        <row r="12">
          <cell r="A12" t="str">
            <v>L_011</v>
          </cell>
          <cell r="B12" t="str">
            <v>LISTReinsurance</v>
          </cell>
          <cell r="C12" t="str">
            <v>454345</v>
          </cell>
          <cell r="D12" t="str">
            <v>Pension Insurance Corporation plc</v>
          </cell>
          <cell r="E12" t="str">
            <v>Pension Insurance Corporation Group Limited (Group)</v>
          </cell>
          <cell r="G12">
            <v>9</v>
          </cell>
          <cell r="L12" t="str">
            <v>Special purpose vehicle [SPV]</v>
          </cell>
        </row>
        <row r="13">
          <cell r="A13" t="str">
            <v>L_105</v>
          </cell>
          <cell r="B13" t="str">
            <v>LISTScenario1</v>
          </cell>
          <cell r="C13" t="str">
            <v>117667</v>
          </cell>
          <cell r="D13" t="str">
            <v>Phoenix Life Assurance Limited</v>
          </cell>
          <cell r="E13" t="str">
            <v>Phoenix Group Holdings plc (Group)</v>
          </cell>
          <cell r="G13">
            <v>10</v>
          </cell>
          <cell r="L13" t="str">
            <v>State pool</v>
          </cell>
        </row>
        <row r="14">
          <cell r="A14" t="str">
            <v>L_106</v>
          </cell>
          <cell r="B14" t="str">
            <v>LISTScenario1</v>
          </cell>
          <cell r="C14" t="str">
            <v>110418</v>
          </cell>
          <cell r="D14" t="str">
            <v>Phoenix Life Limited</v>
          </cell>
          <cell r="E14" t="str">
            <v>Phoenix Group Holdings plc (Group)</v>
          </cell>
          <cell r="G14">
            <v>11</v>
          </cell>
        </row>
        <row r="15">
          <cell r="A15" t="str">
            <v>L_109</v>
          </cell>
          <cell r="B15" t="str">
            <v>LISTScenario1</v>
          </cell>
          <cell r="C15" t="str">
            <v>139793</v>
          </cell>
          <cell r="D15" t="str">
            <v>The Prudential Assurance Company Limited</v>
          </cell>
          <cell r="E15" t="str">
            <v>M&amp;G Plc (Group)</v>
          </cell>
          <cell r="G15">
            <v>12</v>
          </cell>
        </row>
        <row r="16">
          <cell r="A16" t="str">
            <v>L_110</v>
          </cell>
          <cell r="B16" t="str">
            <v>LISTScenario1</v>
          </cell>
          <cell r="C16" t="str">
            <v>110495</v>
          </cell>
          <cell r="D16" t="str">
            <v>ReAssure Limited</v>
          </cell>
          <cell r="E16" t="str">
            <v>Phoenix Group Holdings plc (Group)</v>
          </cell>
          <cell r="G16">
            <v>13</v>
          </cell>
        </row>
        <row r="17">
          <cell r="A17" t="str">
            <v>L_205</v>
          </cell>
          <cell r="B17" t="str">
            <v>LISTScenario2</v>
          </cell>
          <cell r="C17" t="str">
            <v>466067</v>
          </cell>
          <cell r="D17" t="str">
            <v>Rothesay Life plc</v>
          </cell>
          <cell r="E17" t="str">
            <v>Rothesay Limited (Group)</v>
          </cell>
          <cell r="G17">
            <v>14</v>
          </cell>
        </row>
        <row r="18">
          <cell r="A18" t="str">
            <v>L_206</v>
          </cell>
          <cell r="B18" t="str">
            <v>LISTScenario2</v>
          </cell>
          <cell r="C18" t="str">
            <v>117672</v>
          </cell>
          <cell r="D18" t="str">
            <v>The Royal London Mutual Insurance Society Limited</v>
          </cell>
          <cell r="E18" t="str">
            <v>The Royal London Mutual Insurance Society Limited (Group)</v>
          </cell>
          <cell r="G18">
            <v>15</v>
          </cell>
        </row>
        <row r="19">
          <cell r="A19" t="str">
            <v>L_209</v>
          </cell>
          <cell r="B19" t="str">
            <v>LISTScenario2</v>
          </cell>
          <cell r="C19" t="str">
            <v>181655</v>
          </cell>
          <cell r="D19" t="str">
            <v>Scottish Widows Limited</v>
          </cell>
          <cell r="E19" t="str">
            <v>Scottish Widows Limited (Group)</v>
          </cell>
        </row>
        <row r="20">
          <cell r="A20" t="str">
            <v>L_210</v>
          </cell>
          <cell r="B20" t="str">
            <v>LISTScenario2</v>
          </cell>
          <cell r="C20" t="str">
            <v>439567</v>
          </cell>
          <cell r="D20" t="str">
            <v>Standard Life Assurance Limited</v>
          </cell>
          <cell r="E20" t="str">
            <v>Phoenix Group Holdings plc (Group)</v>
          </cell>
        </row>
        <row r="21">
          <cell r="A21" t="str">
            <v>L_305</v>
          </cell>
          <cell r="B21" t="str">
            <v>LISTScenario3</v>
          </cell>
        </row>
        <row r="22">
          <cell r="A22" t="str">
            <v>L_306</v>
          </cell>
          <cell r="B22" t="str">
            <v>LISTScenario3</v>
          </cell>
        </row>
        <row r="23">
          <cell r="A23" t="str">
            <v>L_309</v>
          </cell>
          <cell r="B23" t="str">
            <v>LISTScenario3</v>
          </cell>
        </row>
        <row r="24">
          <cell r="A24" t="str">
            <v>L_310</v>
          </cell>
          <cell r="B24" t="str">
            <v>LISTScenario3</v>
          </cell>
        </row>
        <row r="25">
          <cell r="A25" t="str">
            <v>L_405</v>
          </cell>
          <cell r="B25" t="str">
            <v>LISTScenario4</v>
          </cell>
        </row>
        <row r="26">
          <cell r="A26" t="str">
            <v>L_406</v>
          </cell>
          <cell r="B26" t="str">
            <v>LISTScenario4</v>
          </cell>
        </row>
        <row r="27">
          <cell r="A27" t="str">
            <v>L_409</v>
          </cell>
          <cell r="B27" t="str">
            <v>LISTScenario4</v>
          </cell>
        </row>
        <row r="28">
          <cell r="A28" t="str">
            <v>L_410</v>
          </cell>
          <cell r="B28" t="str">
            <v>LISTScenario4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3"/>
  <sheetViews>
    <sheetView tabSelected="1" workbookViewId="0">
      <selection activeCell="B21" sqref="B21"/>
    </sheetView>
  </sheetViews>
  <sheetFormatPr defaultRowHeight="14.5" x14ac:dyDescent="0.35"/>
  <cols>
    <col min="1" max="1" width="38.54296875" bestFit="1" customWidth="1"/>
    <col min="2" max="2" width="30.81640625" bestFit="1" customWidth="1"/>
    <col min="3" max="3" width="5.08984375" customWidth="1"/>
    <col min="4" max="4" width="20.453125" bestFit="1" customWidth="1"/>
    <col min="5" max="5" width="20.1796875" customWidth="1"/>
  </cols>
  <sheetData>
    <row r="1" spans="1:5" ht="15.5" x14ac:dyDescent="0.35">
      <c r="A1" s="86" t="s">
        <v>644</v>
      </c>
    </row>
    <row r="3" spans="1:5" x14ac:dyDescent="0.35">
      <c r="A3" t="s">
        <v>7</v>
      </c>
      <c r="B3" s="9"/>
      <c r="D3" t="s">
        <v>445</v>
      </c>
      <c r="E3" s="267">
        <v>44561</v>
      </c>
    </row>
    <row r="4" spans="1:5" x14ac:dyDescent="0.35">
      <c r="B4" s="264"/>
      <c r="E4" s="264"/>
    </row>
    <row r="5" spans="1:5" x14ac:dyDescent="0.35">
      <c r="A5" t="s">
        <v>618</v>
      </c>
      <c r="B5" s="265" t="s">
        <v>645</v>
      </c>
      <c r="D5" t="s">
        <v>446</v>
      </c>
      <c r="E5" s="266" t="s">
        <v>447</v>
      </c>
    </row>
    <row r="6" spans="1:5" x14ac:dyDescent="0.35">
      <c r="B6" s="264"/>
      <c r="E6" s="264"/>
    </row>
    <row r="7" spans="1:5" x14ac:dyDescent="0.35">
      <c r="A7" t="s">
        <v>448</v>
      </c>
      <c r="B7" s="266" t="s">
        <v>640</v>
      </c>
      <c r="D7" t="s">
        <v>449</v>
      </c>
      <c r="E7" s="266">
        <f>Submission_header!B9-1</f>
        <v>0</v>
      </c>
    </row>
    <row r="8" spans="1:5" x14ac:dyDescent="0.35">
      <c r="B8" s="264"/>
      <c r="E8" s="264"/>
    </row>
    <row r="9" spans="1:5" x14ac:dyDescent="0.35">
      <c r="A9" t="s">
        <v>450</v>
      </c>
      <c r="B9" s="9">
        <v>1</v>
      </c>
      <c r="D9" t="s">
        <v>339</v>
      </c>
      <c r="E9" s="266">
        <v>202112</v>
      </c>
    </row>
    <row r="10" spans="1:5" x14ac:dyDescent="0.35">
      <c r="B10" s="264"/>
      <c r="E10" s="264"/>
    </row>
    <row r="11" spans="1:5" x14ac:dyDescent="0.35">
      <c r="A11" t="s">
        <v>619</v>
      </c>
      <c r="B11" s="266" t="s">
        <v>641</v>
      </c>
      <c r="D11" t="s">
        <v>621</v>
      </c>
      <c r="E11" s="266" t="s">
        <v>642</v>
      </c>
    </row>
    <row r="12" spans="1:5" x14ac:dyDescent="0.35">
      <c r="B12" s="264"/>
      <c r="E12" s="264"/>
    </row>
    <row r="13" spans="1:5" x14ac:dyDescent="0.35">
      <c r="A13" t="s">
        <v>620</v>
      </c>
      <c r="B13" s="266" t="s">
        <v>643</v>
      </c>
      <c r="D13" t="s">
        <v>622</v>
      </c>
      <c r="E13" s="9"/>
    </row>
  </sheetData>
  <sheetProtection password="AAC6" sheet="1" objects="1" scenarios="1" formatColumns="0"/>
  <protectedRanges>
    <protectedRange sqref="B3 B9 E13" name="Range1"/>
  </protectedRanges>
  <dataValidations count="3">
    <dataValidation type="list" allowBlank="1" showInputMessage="1" showErrorMessage="1" sqref="B5">
      <formula1>"LIFE"</formula1>
    </dataValidation>
    <dataValidation type="list" allowBlank="1" showInputMessage="1" showErrorMessage="1" sqref="E13">
      <formula1>"202082,185896,110394,232595,117659,110035,117664,436171,454345,117667,110418,139793,110495,466067,117672,181655,439567"</formula1>
    </dataValidation>
    <dataValidation type="list" allowBlank="1" showInputMessage="1" showErrorMessage="1" sqref="B9">
      <formula1>"1,2,3,4,5,6,7,8,9,10,11,12,13,14,15"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tabColor theme="6" tint="0.39997558519241921"/>
    <pageSetUpPr fitToPage="1"/>
  </sheetPr>
  <dimension ref="A1:K46"/>
  <sheetViews>
    <sheetView showGridLines="0" zoomScaleNormal="100" workbookViewId="0"/>
  </sheetViews>
  <sheetFormatPr defaultColWidth="0" defaultRowHeight="14.5" zeroHeight="1" x14ac:dyDescent="0.35"/>
  <cols>
    <col min="1" max="1" width="61.6328125" style="17" customWidth="1"/>
    <col min="2" max="3" width="15.81640625" style="13" customWidth="1"/>
    <col min="4" max="4" width="19.36328125" style="13" customWidth="1"/>
    <col min="5" max="5" width="5.7265625" style="13" customWidth="1"/>
    <col min="6" max="6" width="33.1796875" style="13" customWidth="1"/>
    <col min="7" max="7" width="4.1796875" style="13" customWidth="1"/>
    <col min="8" max="8" width="14.7265625" style="13" customWidth="1"/>
    <col min="9" max="11" width="9" style="13" customWidth="1"/>
    <col min="12" max="16384" width="9" style="13" hidden="1"/>
  </cols>
  <sheetData>
    <row r="1" spans="1:6" ht="34.5" customHeight="1" x14ac:dyDescent="0.55000000000000004">
      <c r="A1" s="12" t="str">
        <f>Summary!$A$1</f>
        <v>PRA Insurance Stress Testing 2022</v>
      </c>
      <c r="B1" s="17"/>
      <c r="C1" s="17"/>
      <c r="D1" s="17"/>
      <c r="E1" s="17"/>
      <c r="F1" s="17"/>
    </row>
    <row r="2" spans="1:6" ht="23.5" x14ac:dyDescent="0.55000000000000004">
      <c r="A2" s="12" t="s">
        <v>698</v>
      </c>
      <c r="E2" s="17"/>
      <c r="F2" s="107" t="s">
        <v>4</v>
      </c>
    </row>
    <row r="3" spans="1:6" ht="21" x14ac:dyDescent="0.5">
      <c r="A3" s="15" t="s">
        <v>223</v>
      </c>
      <c r="B3" s="15" t="str">
        <f>Summary!$E$14&amp;" "&amp;Summary!$E$13</f>
        <v>S1 Stage 1: Initial market shock</v>
      </c>
      <c r="C3" s="15"/>
      <c r="D3" s="17"/>
      <c r="E3" s="17"/>
      <c r="F3" s="110" t="s">
        <v>5</v>
      </c>
    </row>
    <row r="4" spans="1:6" ht="21" customHeight="1" x14ac:dyDescent="0.35">
      <c r="B4" s="17"/>
      <c r="C4" s="17"/>
      <c r="D4" s="17"/>
      <c r="E4" s="17"/>
      <c r="F4" s="112" t="s">
        <v>6</v>
      </c>
    </row>
    <row r="5" spans="1:6" x14ac:dyDescent="0.35">
      <c r="A5" s="111"/>
      <c r="B5" s="17"/>
      <c r="C5" s="17"/>
      <c r="D5" s="17"/>
      <c r="E5" s="17"/>
      <c r="F5" s="17"/>
    </row>
    <row r="6" spans="1:6" x14ac:dyDescent="0.35">
      <c r="A6" s="178" t="s">
        <v>7</v>
      </c>
      <c r="B6" s="280" t="e">
        <f ca="1">IF('Firm Info'!$B$6="","",'Firm Info'!$B$6)</f>
        <v>#N/A</v>
      </c>
      <c r="C6" s="281"/>
      <c r="D6" s="281"/>
      <c r="E6" s="281"/>
      <c r="F6" s="282"/>
    </row>
    <row r="7" spans="1:6" x14ac:dyDescent="0.35">
      <c r="A7" s="178" t="str">
        <f>Summary!A7</f>
        <v>Group name</v>
      </c>
      <c r="B7" s="280" t="e">
        <f ca="1">IF('Firm Info'!B8="","",'Firm Info'!$B$8)</f>
        <v>#N/A</v>
      </c>
      <c r="C7" s="281"/>
      <c r="D7" s="281"/>
      <c r="E7" s="281"/>
      <c r="F7" s="282"/>
    </row>
    <row r="8" spans="1:6" x14ac:dyDescent="0.35">
      <c r="A8" s="179" t="s">
        <v>8</v>
      </c>
      <c r="B8" s="283" t="str">
        <f>IF('Firm Info'!$B$12="","", TEXT('Firm Info'!$B$12,"dd/mm/yyyy"))</f>
        <v>31/12/2021</v>
      </c>
      <c r="C8" s="284"/>
      <c r="D8" s="284"/>
      <c r="E8" s="284"/>
      <c r="F8" s="285"/>
    </row>
    <row r="9" spans="1:6" x14ac:dyDescent="0.35">
      <c r="A9" s="117"/>
      <c r="B9" s="116"/>
      <c r="C9" s="116"/>
      <c r="D9" s="116"/>
    </row>
    <row r="10" spans="1:6" ht="29.25" customHeight="1" x14ac:dyDescent="0.35">
      <c r="A10" s="286" t="s">
        <v>262</v>
      </c>
      <c r="B10" s="286"/>
      <c r="C10" s="286"/>
      <c r="D10" s="286"/>
      <c r="E10" s="286"/>
      <c r="F10" s="286"/>
    </row>
    <row r="11" spans="1:6" x14ac:dyDescent="0.35">
      <c r="A11" s="117"/>
      <c r="B11" s="116"/>
      <c r="C11" s="116"/>
      <c r="D11" s="116"/>
    </row>
    <row r="12" spans="1:6" ht="21" x14ac:dyDescent="0.35">
      <c r="A12" s="118" t="s">
        <v>187</v>
      </c>
      <c r="B12" s="116"/>
      <c r="C12" s="116"/>
      <c r="D12" s="116"/>
    </row>
    <row r="13" spans="1:6" ht="21" x14ac:dyDescent="0.5">
      <c r="A13" s="15"/>
      <c r="B13" s="15"/>
      <c r="C13" s="15"/>
      <c r="D13" s="116"/>
    </row>
    <row r="14" spans="1:6" ht="21" x14ac:dyDescent="0.35">
      <c r="A14" s="118" t="s">
        <v>189</v>
      </c>
    </row>
    <row r="15" spans="1:6" ht="21" x14ac:dyDescent="0.35">
      <c r="A15" s="118" t="s">
        <v>190</v>
      </c>
    </row>
    <row r="16" spans="1:6" ht="21" x14ac:dyDescent="0.35">
      <c r="A16" s="118" t="s">
        <v>366</v>
      </c>
      <c r="B16" s="118" t="s">
        <v>458</v>
      </c>
    </row>
    <row r="17" spans="1:11" ht="29" x14ac:dyDescent="0.35">
      <c r="A17" s="13"/>
      <c r="C17" s="81" t="s">
        <v>362</v>
      </c>
      <c r="D17" s="146" t="s">
        <v>191</v>
      </c>
      <c r="F17" s="63" t="s">
        <v>229</v>
      </c>
    </row>
    <row r="18" spans="1:11" x14ac:dyDescent="0.35">
      <c r="A18" s="136" t="s">
        <v>10</v>
      </c>
      <c r="C18" s="81" t="s">
        <v>363</v>
      </c>
      <c r="D18" s="40" t="s">
        <v>26</v>
      </c>
      <c r="F18" s="40" t="s">
        <v>191</v>
      </c>
    </row>
    <row r="19" spans="1:11" x14ac:dyDescent="0.35">
      <c r="A19" s="147"/>
      <c r="B19" s="121" t="s">
        <v>360</v>
      </c>
      <c r="C19" s="121" t="s">
        <v>361</v>
      </c>
      <c r="D19" s="101"/>
      <c r="F19" s="101"/>
      <c r="H19" s="122" t="s">
        <v>580</v>
      </c>
      <c r="I19" s="122"/>
      <c r="J19" s="122" t="s">
        <v>580</v>
      </c>
      <c r="K19" s="122"/>
    </row>
    <row r="20" spans="1:11" ht="29" x14ac:dyDescent="0.35">
      <c r="A20" s="43" t="s">
        <v>259</v>
      </c>
      <c r="B20" s="121"/>
      <c r="C20" s="121" t="s">
        <v>379</v>
      </c>
      <c r="D20" s="128"/>
      <c r="F20" s="128"/>
      <c r="H20" s="122" t="str">
        <f>$B$16&amp;"_001"</f>
        <v>L_106_001</v>
      </c>
      <c r="I20" s="122" t="str">
        <f>IF(D20&lt;0,"Error positive number expected","Pass")</f>
        <v>Pass</v>
      </c>
      <c r="J20" s="122"/>
      <c r="K20" s="122"/>
    </row>
    <row r="21" spans="1:11" x14ac:dyDescent="0.35">
      <c r="A21" s="43" t="s">
        <v>260</v>
      </c>
      <c r="B21" s="121"/>
      <c r="C21" s="121" t="s">
        <v>380</v>
      </c>
      <c r="D21" s="128"/>
      <c r="F21" s="128"/>
      <c r="H21" s="122"/>
      <c r="I21" s="122"/>
      <c r="J21" s="122"/>
      <c r="K21" s="122"/>
    </row>
    <row r="22" spans="1:11" x14ac:dyDescent="0.35">
      <c r="A22" s="66" t="s">
        <v>258</v>
      </c>
      <c r="B22" s="121" t="s">
        <v>69</v>
      </c>
      <c r="C22" s="121" t="s">
        <v>69</v>
      </c>
      <c r="D22" s="128"/>
      <c r="F22" s="128"/>
      <c r="H22" s="122" t="str">
        <f>$B$16&amp;"_"&amp;TEXT(VALUE(RIGHT(H20,3))+1,"000")</f>
        <v>L_106_002</v>
      </c>
      <c r="I22" s="122" t="str">
        <f>IF(D22&lt;0,"Error positive number expected","Pass")</f>
        <v>Pass</v>
      </c>
      <c r="J22" s="122" t="str">
        <f>$B$16&amp;"_"&amp;TEXT(VALUE(RIGHT(H40,3))+1,"000")</f>
        <v>L_106_012</v>
      </c>
      <c r="K22" s="122" t="str">
        <f>IF(ABS(D22-SUM(D20:D21))&gt;LIST_Tolerance,"Error total should equal sum of components","Pass")</f>
        <v>Pass</v>
      </c>
    </row>
    <row r="23" spans="1:11" x14ac:dyDescent="0.35">
      <c r="A23" s="148" t="s">
        <v>192</v>
      </c>
      <c r="B23" s="121" t="s">
        <v>71</v>
      </c>
      <c r="C23" s="121" t="s">
        <v>71</v>
      </c>
      <c r="D23" s="128"/>
      <c r="F23" s="128"/>
      <c r="H23" s="122" t="str">
        <f>$B$16&amp;"_"&amp;TEXT(VALUE(RIGHT(H22,3))+1,"000")</f>
        <v>L_106_003</v>
      </c>
      <c r="I23" s="122" t="str">
        <f>IF(D23&lt;0,"Error positive number expected","Pass")</f>
        <v>Pass</v>
      </c>
      <c r="J23" s="122"/>
      <c r="K23" s="122"/>
    </row>
    <row r="24" spans="1:11" x14ac:dyDescent="0.35">
      <c r="A24" s="47" t="s">
        <v>257</v>
      </c>
      <c r="B24" s="121" t="s">
        <v>73</v>
      </c>
      <c r="C24" s="121" t="s">
        <v>73</v>
      </c>
      <c r="D24" s="128"/>
      <c r="F24" s="128"/>
      <c r="H24" s="122" t="str">
        <f>$B$16&amp;"_"&amp;TEXT(VALUE(RIGHT(H23,3))+1,"000")</f>
        <v>L_106_004</v>
      </c>
      <c r="I24" s="122" t="str">
        <f>IF(D24&lt;0,"Error positive number expected","Pass")</f>
        <v>Pass</v>
      </c>
      <c r="J24" s="122" t="str">
        <f>$B$16&amp;"_"&amp;TEXT(VALUE(RIGHT(J22,3))+1,"000")</f>
        <v>L_106_013</v>
      </c>
      <c r="K24" s="122" t="str">
        <f>IF(ABS(D24-SUM(D22:D23))&gt;LIST_Tolerance,"Error total should equal sum of components","Pass")</f>
        <v>Pass</v>
      </c>
    </row>
    <row r="25" spans="1:11" x14ac:dyDescent="0.35">
      <c r="A25" s="132" t="s">
        <v>442</v>
      </c>
      <c r="B25" s="133" t="s">
        <v>443</v>
      </c>
      <c r="C25" s="134" t="s">
        <v>444</v>
      </c>
      <c r="D25" s="131">
        <f>SUM(D16:D24)</f>
        <v>0</v>
      </c>
      <c r="H25" s="19"/>
      <c r="I25" s="19"/>
      <c r="J25" s="19"/>
      <c r="K25" s="19"/>
    </row>
    <row r="26" spans="1:11" s="19" customFormat="1" x14ac:dyDescent="0.35">
      <c r="A26" s="17"/>
      <c r="B26" s="13"/>
      <c r="C26" s="13"/>
      <c r="D26" s="13"/>
      <c r="E26" s="13"/>
      <c r="F26" s="13"/>
    </row>
    <row r="27" spans="1:11" s="19" customFormat="1" x14ac:dyDescent="0.35">
      <c r="A27" s="93"/>
      <c r="B27" s="93"/>
      <c r="C27" s="93"/>
      <c r="D27" s="93"/>
      <c r="E27" s="13"/>
      <c r="F27" s="13"/>
    </row>
    <row r="28" spans="1:11" s="19" customFormat="1" ht="21" x14ac:dyDescent="0.35">
      <c r="A28" s="118" t="s">
        <v>193</v>
      </c>
      <c r="B28" s="93"/>
      <c r="C28" s="93"/>
      <c r="D28" s="93"/>
      <c r="E28" s="13"/>
      <c r="F28" s="13"/>
    </row>
    <row r="29" spans="1:11" s="19" customFormat="1" ht="21" x14ac:dyDescent="0.35">
      <c r="A29" s="118" t="s">
        <v>616</v>
      </c>
      <c r="B29" s="93"/>
      <c r="C29" s="93"/>
      <c r="D29" s="93"/>
      <c r="E29" s="13"/>
      <c r="F29" s="13"/>
    </row>
    <row r="30" spans="1:11" s="19" customFormat="1" ht="21" x14ac:dyDescent="0.35">
      <c r="A30" s="118" t="s">
        <v>366</v>
      </c>
      <c r="B30" s="118" t="s">
        <v>458</v>
      </c>
      <c r="C30" s="93"/>
      <c r="D30" s="93"/>
      <c r="E30" s="13"/>
      <c r="F30" s="13"/>
    </row>
    <row r="31" spans="1:11" s="19" customFormat="1" x14ac:dyDescent="0.35">
      <c r="A31" s="136"/>
      <c r="B31" s="93"/>
      <c r="C31" s="93"/>
      <c r="D31" s="146" t="s">
        <v>194</v>
      </c>
      <c r="E31" s="13"/>
      <c r="F31" s="63" t="s">
        <v>229</v>
      </c>
    </row>
    <row r="32" spans="1:11" s="19" customFormat="1" x14ac:dyDescent="0.35">
      <c r="A32" s="136"/>
      <c r="B32" s="93"/>
      <c r="C32" s="81" t="s">
        <v>363</v>
      </c>
      <c r="D32" s="40" t="s">
        <v>26</v>
      </c>
      <c r="E32" s="13"/>
      <c r="F32" s="40" t="s">
        <v>191</v>
      </c>
    </row>
    <row r="33" spans="1:11" s="19" customFormat="1" x14ac:dyDescent="0.35">
      <c r="A33" s="136" t="s">
        <v>10</v>
      </c>
      <c r="B33" s="121" t="s">
        <v>360</v>
      </c>
      <c r="C33" s="121" t="s">
        <v>361</v>
      </c>
      <c r="D33" s="101"/>
      <c r="E33" s="13"/>
      <c r="F33" s="101"/>
      <c r="H33" s="122" t="s">
        <v>580</v>
      </c>
      <c r="I33" s="122"/>
      <c r="J33" s="122" t="s">
        <v>580</v>
      </c>
      <c r="K33" s="122"/>
    </row>
    <row r="34" spans="1:11" s="19" customFormat="1" x14ac:dyDescent="0.35">
      <c r="A34" s="149" t="s">
        <v>195</v>
      </c>
      <c r="B34" s="150" t="s">
        <v>89</v>
      </c>
      <c r="C34" s="150" t="s">
        <v>89</v>
      </c>
      <c r="D34" s="126"/>
      <c r="E34" s="13"/>
      <c r="F34" s="128"/>
      <c r="H34" s="122" t="str">
        <f>$B$16&amp;"_"&amp;TEXT(VALUE(RIGHT(H24,3))+1,"000")</f>
        <v>L_106_005</v>
      </c>
      <c r="I34" s="122" t="str">
        <f>IF(D34="","Error number expected","Pass")</f>
        <v>Error number expected</v>
      </c>
      <c r="J34" s="122"/>
      <c r="K34" s="122"/>
    </row>
    <row r="35" spans="1:11" s="19" customFormat="1" x14ac:dyDescent="0.35">
      <c r="A35" s="149" t="s">
        <v>11</v>
      </c>
      <c r="B35" s="150" t="s">
        <v>91</v>
      </c>
      <c r="C35" s="150" t="s">
        <v>91</v>
      </c>
      <c r="D35" s="126"/>
      <c r="E35" s="13"/>
      <c r="F35" s="128"/>
      <c r="H35" s="122" t="str">
        <f t="shared" ref="H35:J40" si="0">$B$16&amp;"_"&amp;TEXT(VALUE(RIGHT(H34,3))+1,"000")</f>
        <v>L_106_006</v>
      </c>
      <c r="I35" s="122" t="str">
        <f t="shared" ref="I35:I40" si="1">IF(D35&lt;0,"Error positive number expected","Pass")</f>
        <v>Pass</v>
      </c>
      <c r="J35" s="122"/>
      <c r="K35" s="122"/>
    </row>
    <row r="36" spans="1:11" s="19" customFormat="1" x14ac:dyDescent="0.35">
      <c r="A36" s="149" t="s">
        <v>196</v>
      </c>
      <c r="B36" s="150" t="s">
        <v>93</v>
      </c>
      <c r="C36" s="150" t="s">
        <v>93</v>
      </c>
      <c r="D36" s="126"/>
      <c r="E36" s="13"/>
      <c r="F36" s="128"/>
      <c r="H36" s="122" t="str">
        <f t="shared" si="0"/>
        <v>L_106_007</v>
      </c>
      <c r="I36" s="122" t="str">
        <f t="shared" si="1"/>
        <v>Pass</v>
      </c>
      <c r="J36" s="122"/>
      <c r="K36" s="122"/>
    </row>
    <row r="37" spans="1:11" s="19" customFormat="1" x14ac:dyDescent="0.35">
      <c r="A37" s="149" t="s">
        <v>197</v>
      </c>
      <c r="B37" s="150" t="s">
        <v>95</v>
      </c>
      <c r="C37" s="150" t="s">
        <v>95</v>
      </c>
      <c r="D37" s="126"/>
      <c r="E37" s="13"/>
      <c r="F37" s="128"/>
      <c r="H37" s="122" t="str">
        <f t="shared" si="0"/>
        <v>L_106_008</v>
      </c>
      <c r="I37" s="122" t="str">
        <f t="shared" si="1"/>
        <v>Pass</v>
      </c>
      <c r="J37" s="122" t="str">
        <f>$B$16&amp;"_"&amp;TEXT(VALUE(RIGHT(J24,3))+1,"000")</f>
        <v>L_106_014</v>
      </c>
      <c r="K37" s="122" t="str">
        <f>IF(D37&gt;D36,"Error MCR Floor can't exceed MCR Cap","Pass")</f>
        <v>Pass</v>
      </c>
    </row>
    <row r="38" spans="1:11" s="19" customFormat="1" x14ac:dyDescent="0.35">
      <c r="A38" s="149" t="s">
        <v>198</v>
      </c>
      <c r="B38" s="150" t="s">
        <v>97</v>
      </c>
      <c r="C38" s="150" t="s">
        <v>97</v>
      </c>
      <c r="D38" s="126"/>
      <c r="E38" s="13"/>
      <c r="F38" s="128"/>
      <c r="H38" s="122" t="str">
        <f t="shared" si="0"/>
        <v>L_106_009</v>
      </c>
      <c r="I38" s="122" t="str">
        <f t="shared" si="1"/>
        <v>Pass</v>
      </c>
      <c r="J38" s="122" t="str">
        <f t="shared" si="0"/>
        <v>L_106_015</v>
      </c>
      <c r="K38" s="122" t="str">
        <f>IF(ABS(D38-MIN(D36,MAX(D37,D34)))&gt;LIST_Tolerance,"Error Combined MCR not consistent with Linear MCR, MCR Floor and MCR Cap","Pass")</f>
        <v>Pass</v>
      </c>
    </row>
    <row r="39" spans="1:11" s="19" customFormat="1" x14ac:dyDescent="0.35">
      <c r="A39" s="149" t="s">
        <v>199</v>
      </c>
      <c r="B39" s="150" t="s">
        <v>99</v>
      </c>
      <c r="C39" s="150" t="s">
        <v>99</v>
      </c>
      <c r="D39" s="126"/>
      <c r="E39" s="13"/>
      <c r="F39" s="128"/>
      <c r="H39" s="122" t="str">
        <f t="shared" si="0"/>
        <v>L_106_010</v>
      </c>
      <c r="I39" s="122" t="str">
        <f t="shared" si="1"/>
        <v>Pass</v>
      </c>
      <c r="J39" s="122"/>
      <c r="K39" s="122"/>
    </row>
    <row r="40" spans="1:11" s="19" customFormat="1" x14ac:dyDescent="0.35">
      <c r="A40" s="151" t="s">
        <v>200</v>
      </c>
      <c r="B40" s="150" t="s">
        <v>109</v>
      </c>
      <c r="C40" s="150" t="s">
        <v>109</v>
      </c>
      <c r="D40" s="126"/>
      <c r="E40" s="13"/>
      <c r="F40" s="128"/>
      <c r="H40" s="122" t="str">
        <f t="shared" si="0"/>
        <v>L_106_011</v>
      </c>
      <c r="I40" s="122" t="str">
        <f t="shared" si="1"/>
        <v>Pass</v>
      </c>
      <c r="J40" s="122" t="str">
        <f>$B$16&amp;"_"&amp;TEXT(VALUE(RIGHT(J38,3))+1,"000")</f>
        <v>L_106_016</v>
      </c>
      <c r="K40" s="122" t="str">
        <f>IF(ABS(D40-MAX(D38,D39))&gt;LIST_Tolerance,"Error MCR must be higher of Combined MCR and Absolute floor of MCR","Pass")</f>
        <v>Pass</v>
      </c>
    </row>
    <row r="41" spans="1:11" s="19" customFormat="1" x14ac:dyDescent="0.35">
      <c r="A41" s="132" t="s">
        <v>442</v>
      </c>
      <c r="B41" s="133" t="s">
        <v>443</v>
      </c>
      <c r="C41" s="134" t="s">
        <v>444</v>
      </c>
      <c r="D41" s="152">
        <f>SUM(D34:D40)</f>
        <v>0</v>
      </c>
      <c r="E41" s="13"/>
      <c r="F41" s="13"/>
    </row>
    <row r="42" spans="1:11" s="19" customFormat="1" hidden="1" x14ac:dyDescent="0.35">
      <c r="A42" s="17"/>
      <c r="B42" s="13"/>
      <c r="C42" s="13"/>
      <c r="D42" s="13"/>
      <c r="E42" s="13"/>
      <c r="F42" s="13"/>
    </row>
    <row r="43" spans="1:11" s="19" customFormat="1" hidden="1" x14ac:dyDescent="0.35">
      <c r="A43" s="17"/>
      <c r="B43" s="13"/>
      <c r="C43" s="13"/>
      <c r="D43" s="13"/>
      <c r="E43" s="13"/>
      <c r="F43" s="13"/>
    </row>
    <row r="44" spans="1:11" s="19" customFormat="1" hidden="1" x14ac:dyDescent="0.35">
      <c r="A44" s="17"/>
      <c r="B44" s="13"/>
      <c r="C44" s="13"/>
      <c r="D44" s="13"/>
      <c r="E44" s="13"/>
      <c r="F44" s="13"/>
    </row>
    <row r="45" spans="1:11" s="19" customFormat="1" hidden="1" x14ac:dyDescent="0.35">
      <c r="A45" s="17"/>
      <c r="B45" s="13"/>
      <c r="C45" s="13"/>
      <c r="D45" s="13"/>
      <c r="E45" s="13"/>
      <c r="F45" s="13"/>
    </row>
    <row r="46" spans="1:11" hidden="1" x14ac:dyDescent="0.35"/>
  </sheetData>
  <sheetProtection password="AAC6" sheet="1" formatColumns="0"/>
  <protectedRanges>
    <protectedRange sqref="D20:D24 F20:F24 F34:F40 D34:D40" name="Range1"/>
  </protectedRanges>
  <mergeCells count="4">
    <mergeCell ref="B6:F6"/>
    <mergeCell ref="B7:F7"/>
    <mergeCell ref="B8:F8"/>
    <mergeCell ref="A10:F10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tabColor theme="6" tint="0.39997558519241921"/>
    <pageSetUpPr fitToPage="1"/>
  </sheetPr>
  <dimension ref="A1:O49"/>
  <sheetViews>
    <sheetView showGridLines="0" zoomScaleNormal="100" workbookViewId="0"/>
  </sheetViews>
  <sheetFormatPr defaultColWidth="9" defaultRowHeight="14.5" zeroHeight="1" x14ac:dyDescent="0.35"/>
  <cols>
    <col min="1" max="1" width="47" style="114" customWidth="1"/>
    <col min="2" max="8" width="17" style="19" customWidth="1"/>
    <col min="9" max="9" width="2.54296875" style="19" customWidth="1"/>
    <col min="10" max="12" width="17" style="19" customWidth="1"/>
    <col min="13" max="13" width="9" style="13" customWidth="1"/>
    <col min="14" max="18" width="14.7265625" style="13" customWidth="1"/>
    <col min="19" max="16384" width="9" style="13"/>
  </cols>
  <sheetData>
    <row r="1" spans="1:13" ht="34.5" customHeight="1" x14ac:dyDescent="0.55000000000000004">
      <c r="A1" s="12" t="str">
        <f>Summary!$A$1</f>
        <v>PRA Insurance Stress Testing 2022</v>
      </c>
      <c r="B1" s="17"/>
      <c r="C1" s="17"/>
      <c r="D1" s="17"/>
      <c r="E1" s="17"/>
      <c r="F1" s="17"/>
      <c r="G1" s="17"/>
      <c r="H1" s="17"/>
      <c r="K1" s="17"/>
    </row>
    <row r="2" spans="1:13" ht="21" customHeight="1" x14ac:dyDescent="0.35">
      <c r="A2" s="118" t="s">
        <v>623</v>
      </c>
      <c r="B2" s="118"/>
      <c r="C2" s="118"/>
      <c r="D2" s="17"/>
      <c r="E2" s="17"/>
      <c r="F2" s="17"/>
      <c r="G2" s="291" t="s">
        <v>4</v>
      </c>
      <c r="H2" s="291"/>
    </row>
    <row r="3" spans="1:13" ht="21" customHeight="1" x14ac:dyDescent="0.5">
      <c r="A3" s="15" t="s">
        <v>223</v>
      </c>
      <c r="B3" s="15" t="str">
        <f>Summary!$E$14&amp;" "&amp;Summary!$E$13</f>
        <v>S1 Stage 1: Initial market shock</v>
      </c>
      <c r="C3" s="15"/>
      <c r="D3" s="17"/>
      <c r="E3" s="17"/>
      <c r="F3" s="17"/>
      <c r="G3" s="292" t="s">
        <v>5</v>
      </c>
      <c r="H3" s="292"/>
    </row>
    <row r="4" spans="1:13" ht="21" customHeight="1" x14ac:dyDescent="0.35">
      <c r="A4" s="111"/>
      <c r="B4" s="17"/>
      <c r="C4" s="17"/>
      <c r="D4" s="17"/>
      <c r="E4" s="17"/>
      <c r="F4" s="17"/>
      <c r="G4" s="293" t="s">
        <v>6</v>
      </c>
      <c r="H4" s="293"/>
    </row>
    <row r="5" spans="1:13" x14ac:dyDescent="0.35">
      <c r="A5" s="111"/>
      <c r="B5" s="17"/>
      <c r="C5" s="17"/>
      <c r="D5" s="17"/>
      <c r="E5" s="17"/>
      <c r="F5" s="17"/>
      <c r="G5" s="17"/>
      <c r="H5" s="17"/>
    </row>
    <row r="6" spans="1:13" x14ac:dyDescent="0.35">
      <c r="A6" s="100" t="s">
        <v>7</v>
      </c>
      <c r="B6" s="294" t="e">
        <f ca="1">IF('Firm Info'!$B$6="","",'Firm Info'!$B$6)</f>
        <v>#N/A</v>
      </c>
      <c r="C6" s="290"/>
      <c r="D6" s="294"/>
      <c r="E6" s="294"/>
      <c r="F6" s="294"/>
      <c r="G6" s="294"/>
      <c r="H6" s="294"/>
    </row>
    <row r="7" spans="1:13" x14ac:dyDescent="0.35">
      <c r="A7" s="100" t="str">
        <f>Summary!A7</f>
        <v>Group name</v>
      </c>
      <c r="B7" s="294" t="e">
        <f ca="1">IF('Firm Info'!B8="","",'Firm Info'!$B$8)</f>
        <v>#N/A</v>
      </c>
      <c r="C7" s="290"/>
      <c r="D7" s="294"/>
      <c r="E7" s="294"/>
      <c r="F7" s="294"/>
      <c r="G7" s="294"/>
      <c r="H7" s="294"/>
      <c r="M7" s="19"/>
    </row>
    <row r="8" spans="1:13" x14ac:dyDescent="0.35">
      <c r="A8" s="115" t="s">
        <v>8</v>
      </c>
      <c r="B8" s="283" t="str">
        <f>IF('Firm Info'!$B$12="","", TEXT('Firm Info'!$B$12,"dd/mm/yyyy"))</f>
        <v>31/12/2021</v>
      </c>
      <c r="C8" s="284"/>
      <c r="D8" s="284"/>
      <c r="E8" s="284"/>
      <c r="F8" s="284"/>
      <c r="G8" s="284"/>
      <c r="H8" s="285"/>
      <c r="M8" s="19"/>
    </row>
    <row r="9" spans="1:13" x14ac:dyDescent="0.35">
      <c r="A9" s="117"/>
      <c r="B9" s="116"/>
      <c r="C9" s="116"/>
      <c r="D9" s="116"/>
      <c r="M9" s="19"/>
    </row>
    <row r="10" spans="1:13" x14ac:dyDescent="0.35">
      <c r="A10" s="117"/>
      <c r="B10" s="116"/>
      <c r="C10" s="116"/>
      <c r="D10" s="116"/>
      <c r="M10" s="19"/>
    </row>
    <row r="11" spans="1:13" x14ac:dyDescent="0.35">
      <c r="A11" s="117"/>
      <c r="B11" s="116"/>
      <c r="C11" s="116"/>
      <c r="D11" s="116"/>
      <c r="M11" s="19"/>
    </row>
    <row r="12" spans="1:13" s="19" customFormat="1" ht="21" x14ac:dyDescent="0.35">
      <c r="A12" s="118" t="s">
        <v>322</v>
      </c>
      <c r="B12" s="13"/>
      <c r="C12" s="13"/>
      <c r="D12" s="13"/>
      <c r="E12" s="13"/>
      <c r="F12" s="13"/>
      <c r="G12" s="13"/>
      <c r="H12" s="13"/>
      <c r="I12" s="13"/>
      <c r="M12" s="13"/>
    </row>
    <row r="13" spans="1:13" ht="21" x14ac:dyDescent="0.35">
      <c r="A13" s="118" t="s">
        <v>617</v>
      </c>
      <c r="B13" s="13"/>
      <c r="C13" s="13"/>
      <c r="D13" s="13"/>
      <c r="E13" s="13"/>
      <c r="F13" s="13"/>
      <c r="G13" s="13"/>
      <c r="H13" s="13"/>
      <c r="I13" s="13"/>
    </row>
    <row r="14" spans="1:13" ht="21" x14ac:dyDescent="0.35">
      <c r="A14" s="118" t="s">
        <v>366</v>
      </c>
      <c r="B14" s="118" t="s">
        <v>462</v>
      </c>
      <c r="C14" s="13"/>
      <c r="D14" s="13"/>
      <c r="E14" s="13"/>
      <c r="F14" s="13"/>
      <c r="G14" s="13"/>
      <c r="H14" s="13"/>
      <c r="I14" s="13"/>
    </row>
    <row r="15" spans="1:13" x14ac:dyDescent="0.35">
      <c r="A15" s="117"/>
      <c r="B15" s="117"/>
      <c r="C15" s="117"/>
      <c r="D15" s="119"/>
      <c r="E15" s="117"/>
      <c r="F15" s="117"/>
      <c r="G15" s="117"/>
      <c r="H15" s="117"/>
      <c r="I15" s="117"/>
    </row>
    <row r="16" spans="1:13" s="19" customFormat="1" x14ac:dyDescent="0.35">
      <c r="A16" s="13"/>
      <c r="B16" s="135"/>
      <c r="C16" s="135"/>
      <c r="D16" s="65" t="s">
        <v>27</v>
      </c>
      <c r="E16" s="65" t="s">
        <v>202</v>
      </c>
      <c r="F16" s="65" t="s">
        <v>203</v>
      </c>
      <c r="G16" s="65" t="s">
        <v>204</v>
      </c>
      <c r="H16" s="65" t="s">
        <v>205</v>
      </c>
      <c r="I16" s="117"/>
      <c r="M16" s="13"/>
    </row>
    <row r="17" spans="1:15" s="19" customFormat="1" x14ac:dyDescent="0.35">
      <c r="A17" s="136" t="s">
        <v>10</v>
      </c>
      <c r="B17" s="135"/>
      <c r="C17" s="81" t="s">
        <v>362</v>
      </c>
      <c r="D17" s="54" t="s">
        <v>26</v>
      </c>
      <c r="E17" s="53" t="s">
        <v>206</v>
      </c>
      <c r="F17" s="53" t="s">
        <v>207</v>
      </c>
      <c r="G17" s="53" t="s">
        <v>208</v>
      </c>
      <c r="H17" s="53" t="s">
        <v>209</v>
      </c>
      <c r="I17" s="117"/>
      <c r="M17" s="13"/>
    </row>
    <row r="18" spans="1:15" s="19" customFormat="1" x14ac:dyDescent="0.35">
      <c r="A18" s="136"/>
      <c r="B18" s="135"/>
      <c r="C18" s="81" t="s">
        <v>363</v>
      </c>
      <c r="D18" s="54" t="s">
        <v>26</v>
      </c>
      <c r="E18" s="53" t="s">
        <v>206</v>
      </c>
      <c r="F18" s="53" t="s">
        <v>207</v>
      </c>
      <c r="G18" s="53" t="s">
        <v>208</v>
      </c>
      <c r="H18" s="53" t="s">
        <v>209</v>
      </c>
      <c r="I18" s="117"/>
      <c r="M18" s="13"/>
    </row>
    <row r="19" spans="1:15" s="19" customFormat="1" x14ac:dyDescent="0.35">
      <c r="A19" s="136"/>
      <c r="B19" s="121" t="s">
        <v>360</v>
      </c>
      <c r="C19" s="121" t="s">
        <v>361</v>
      </c>
      <c r="D19" s="54"/>
      <c r="E19" s="53"/>
      <c r="F19" s="53"/>
      <c r="G19" s="53"/>
      <c r="H19" s="53"/>
      <c r="I19" s="117"/>
      <c r="J19" s="122" t="s">
        <v>580</v>
      </c>
      <c r="K19" s="122"/>
      <c r="L19" s="122" t="s">
        <v>580</v>
      </c>
      <c r="M19" s="122"/>
      <c r="N19" s="122" t="s">
        <v>580</v>
      </c>
      <c r="O19" s="122"/>
    </row>
    <row r="20" spans="1:15" s="19" customFormat="1" ht="65" x14ac:dyDescent="0.35">
      <c r="A20" s="137" t="s">
        <v>320</v>
      </c>
      <c r="B20" s="54" t="s">
        <v>319</v>
      </c>
      <c r="C20" s="54" t="s">
        <v>379</v>
      </c>
      <c r="D20" s="138"/>
      <c r="E20" s="139"/>
      <c r="F20" s="139"/>
      <c r="G20" s="139"/>
      <c r="H20" s="140"/>
      <c r="I20" s="117"/>
      <c r="J20" s="122" t="str">
        <f>$B$14&amp;"_001"</f>
        <v>L_109_001</v>
      </c>
      <c r="K20" s="122" t="str">
        <f>IF(OR(D20&lt;0,E20&lt;0,F20&lt;0,G20&lt;0,H20&lt;0),"Error zero or positive number expected (assumed overall positive own funds)","Pass")</f>
        <v>Pass</v>
      </c>
      <c r="L20" s="122" t="str">
        <f>$B$14&amp;"_"&amp;TEXT(VALUE(RIGHT(J28,3))+1,"000")</f>
        <v>L_109_009</v>
      </c>
      <c r="M20" s="122" t="str">
        <f>IF(ABS(D20-SUM(E20:H20))&gt;LIST_Tolerance,"Error total and components inconsistent","Pass")</f>
        <v>Pass</v>
      </c>
      <c r="N20" s="122"/>
      <c r="O20" s="122"/>
    </row>
    <row r="21" spans="1:15" s="19" customFormat="1" x14ac:dyDescent="0.35">
      <c r="A21" s="141" t="s">
        <v>210</v>
      </c>
      <c r="B21" s="54" t="s">
        <v>85</v>
      </c>
      <c r="C21" s="54" t="s">
        <v>85</v>
      </c>
      <c r="D21" s="142"/>
      <c r="E21" s="140"/>
      <c r="F21" s="140"/>
      <c r="G21" s="140"/>
      <c r="H21" s="140"/>
      <c r="I21" s="117"/>
      <c r="J21" s="122" t="str">
        <f>$B$14&amp;"_"&amp;TEXT(VALUE(RIGHT(J20,3))+1,"000")</f>
        <v>L_109_002</v>
      </c>
      <c r="K21" s="122" t="str">
        <f>IF(OR(D21&lt;0,E21&lt;0,F21&lt;0,G21&lt;0,H21&lt;0),"Error zero or positive number expected","Pass")</f>
        <v>Pass</v>
      </c>
      <c r="L21" s="122" t="str">
        <f>$B$14&amp;"_"&amp;TEXT(VALUE(RIGHT(L20,3))+1,"000")</f>
        <v>L_109_010</v>
      </c>
      <c r="M21" s="122" t="str">
        <f>IF(ABS(D21-SUM(E21:H21))&gt;LIST_Tolerance,"Error total and components inconsistent","Pass")</f>
        <v>Pass</v>
      </c>
      <c r="N21" s="122"/>
      <c r="O21" s="122"/>
    </row>
    <row r="22" spans="1:15" s="19" customFormat="1" x14ac:dyDescent="0.35">
      <c r="A22" s="141" t="s">
        <v>211</v>
      </c>
      <c r="B22" s="54" t="s">
        <v>87</v>
      </c>
      <c r="C22" s="54" t="s">
        <v>87</v>
      </c>
      <c r="D22" s="139"/>
      <c r="E22" s="139"/>
      <c r="F22" s="139"/>
      <c r="G22" s="139"/>
      <c r="H22" s="139"/>
      <c r="I22" s="117"/>
      <c r="J22" s="122" t="str">
        <f>$B$14&amp;"_"&amp;TEXT(VALUE(RIGHT(J21,3))+1,"000")</f>
        <v>L_109_003</v>
      </c>
      <c r="K22" s="122" t="str">
        <f>IF(OR(D22&lt;0,E22&lt;0,F22&lt;0,G22&lt;0,H22&lt;0),"Error zero or positive number expected (assumed overall positive own funds)","Pass")</f>
        <v>Pass</v>
      </c>
      <c r="L22" s="122" t="str">
        <f>$B$14&amp;"_"&amp;TEXT(VALUE(RIGHT(L21,3))+1,"000")</f>
        <v>L_109_011</v>
      </c>
      <c r="M22" s="122" t="str">
        <f>IF(ABS(D22-SUM(E22:H22))&gt;LIST_Tolerance,"Error total and components inconsistent","Pass")</f>
        <v>Pass</v>
      </c>
      <c r="N22" s="122" t="str">
        <f>$B$14&amp;"_"&amp;TEXT(VALUE(RIGHT(L28,3))+1,"000")</f>
        <v>L_109_017</v>
      </c>
      <c r="O22" s="122" t="str">
        <f>IF(ABS(D22-SUM(D20,-D21))&gt;LIST_Tolerance,"Error total basic own funds after deductions and components inconsistent","Pass")</f>
        <v>Pass</v>
      </c>
    </row>
    <row r="23" spans="1:15" s="19" customFormat="1" x14ac:dyDescent="0.35">
      <c r="A23" s="143" t="s">
        <v>212</v>
      </c>
      <c r="B23" s="54" t="s">
        <v>109</v>
      </c>
      <c r="C23" s="54" t="s">
        <v>109</v>
      </c>
      <c r="D23" s="139"/>
      <c r="E23" s="54"/>
      <c r="F23" s="54"/>
      <c r="G23" s="139"/>
      <c r="H23" s="139"/>
      <c r="I23" s="117"/>
      <c r="J23" s="122" t="str">
        <f>$B$14&amp;"_"&amp;TEXT(VALUE(RIGHT(J22,3))+1,"000")</f>
        <v>L_109_004</v>
      </c>
      <c r="K23" s="122" t="str">
        <f>IF(OR(D23&lt;0,E23&lt;0,F23&lt;0,G23&lt;0,H23&lt;0),"Error zero or positive number expected","Pass")</f>
        <v>Pass</v>
      </c>
      <c r="L23" s="122" t="str">
        <f>$B$14&amp;"_"&amp;TEXT(VALUE(RIGHT(L22,3))+1,"000")</f>
        <v>L_109_012</v>
      </c>
      <c r="M23" s="122" t="str">
        <f>IF(ABS(D23-SUM(E23:H23))&gt;LIST_Tolerance,"Error total and components inconsistent","Pass")</f>
        <v>Pass</v>
      </c>
      <c r="N23" s="122"/>
      <c r="O23" s="122"/>
    </row>
    <row r="24" spans="1:15" s="19" customFormat="1" x14ac:dyDescent="0.35">
      <c r="A24" s="143" t="s">
        <v>213</v>
      </c>
      <c r="B24" s="54"/>
      <c r="C24" s="54"/>
      <c r="D24" s="54"/>
      <c r="E24" s="54"/>
      <c r="F24" s="54"/>
      <c r="G24" s="54"/>
      <c r="H24" s="54"/>
      <c r="I24" s="117"/>
      <c r="J24" s="122"/>
      <c r="K24" s="122"/>
      <c r="L24" s="122"/>
      <c r="M24" s="122"/>
      <c r="N24" s="122"/>
      <c r="O24" s="122"/>
    </row>
    <row r="25" spans="1:15" s="19" customFormat="1" x14ac:dyDescent="0.35">
      <c r="A25" s="76" t="s">
        <v>317</v>
      </c>
      <c r="B25" s="54" t="s">
        <v>115</v>
      </c>
      <c r="C25" s="54" t="s">
        <v>115</v>
      </c>
      <c r="D25" s="139"/>
      <c r="E25" s="139"/>
      <c r="F25" s="139"/>
      <c r="G25" s="139"/>
      <c r="H25" s="139"/>
      <c r="I25" s="117"/>
      <c r="J25" s="122" t="str">
        <f>$B$14&amp;"_"&amp;TEXT(VALUE(RIGHT(J23,3))+1,"000")</f>
        <v>L_109_005</v>
      </c>
      <c r="K25" s="122" t="str">
        <f>IF(OR(D25&lt;0,E25&lt;0,F25&lt;0,G25&lt;0,H25&lt;0),"Error zero or positive number expected (assumed overall positive own funds)","Pass")</f>
        <v>Pass</v>
      </c>
      <c r="L25" s="122" t="str">
        <f>$B$14&amp;"_"&amp;TEXT(VALUE(RIGHT(L23,3))+1,"000")</f>
        <v>L_109_013</v>
      </c>
      <c r="M25" s="122" t="str">
        <f>IF(ABS(D25-SUM(E25:H25))&gt;LIST_Tolerance,"Error total and components inconsistent","Pass")</f>
        <v>Pass</v>
      </c>
      <c r="N25" s="122"/>
      <c r="O25" s="122"/>
    </row>
    <row r="26" spans="1:15" s="19" customFormat="1" x14ac:dyDescent="0.35">
      <c r="A26" s="76" t="s">
        <v>318</v>
      </c>
      <c r="B26" s="54" t="s">
        <v>118</v>
      </c>
      <c r="C26" s="54" t="s">
        <v>118</v>
      </c>
      <c r="D26" s="140"/>
      <c r="E26" s="140"/>
      <c r="F26" s="140"/>
      <c r="G26" s="140"/>
      <c r="H26" s="54"/>
      <c r="I26" s="117"/>
      <c r="J26" s="122" t="str">
        <f>$B$14&amp;"_"&amp;TEXT(VALUE(RIGHT(J25,3))+1,"000")</f>
        <v>L_109_006</v>
      </c>
      <c r="K26" s="122" t="str">
        <f>IF(OR(D26&lt;0,E26&lt;0,F26&lt;0,G26&lt;0,H26&lt;0),"Error zero or positive number expected (assumed overall positive own funds)","Pass")</f>
        <v>Pass</v>
      </c>
      <c r="L26" s="122" t="str">
        <f>$B$14&amp;"_"&amp;TEXT(VALUE(RIGHT(L25,3))+1,"000")</f>
        <v>L_109_014</v>
      </c>
      <c r="M26" s="122" t="str">
        <f>IF(ABS(D26-SUM(E26:H26))&gt;LIST_Tolerance,"Error total and components inconsistent","Pass")</f>
        <v>Pass</v>
      </c>
      <c r="N26" s="122"/>
      <c r="O26" s="122"/>
    </row>
    <row r="27" spans="1:15" s="19" customFormat="1" x14ac:dyDescent="0.35">
      <c r="A27" s="76" t="s">
        <v>214</v>
      </c>
      <c r="B27" s="54" t="s">
        <v>124</v>
      </c>
      <c r="C27" s="54" t="s">
        <v>124</v>
      </c>
      <c r="D27" s="140"/>
      <c r="E27" s="140"/>
      <c r="F27" s="140"/>
      <c r="G27" s="140"/>
      <c r="H27" s="140"/>
      <c r="I27" s="117"/>
      <c r="J27" s="122" t="str">
        <f>$B$14&amp;"_"&amp;TEXT(VALUE(RIGHT(J26,3))+1,"000")</f>
        <v>L_109_007</v>
      </c>
      <c r="K27" s="122" t="str">
        <f>IF(OR(D27&lt;0,E27&lt;0,F27&lt;0,G27&lt;0,H27&lt;0),"Error zero or positive number expected (assumed overall positive own funds)","Pass")</f>
        <v>Pass</v>
      </c>
      <c r="L27" s="122" t="str">
        <f>$B$14&amp;"_"&amp;TEXT(VALUE(RIGHT(L26,3))+1,"000")</f>
        <v>L_109_015</v>
      </c>
      <c r="M27" s="122" t="str">
        <f>IF(ABS(D27-SUM(E27:H27))&gt;LIST_Tolerance,"Error total and components inconsistent","Pass")</f>
        <v>Pass</v>
      </c>
      <c r="N27" s="122"/>
      <c r="O27" s="122"/>
    </row>
    <row r="28" spans="1:15" s="19" customFormat="1" x14ac:dyDescent="0.35">
      <c r="A28" s="144" t="s">
        <v>215</v>
      </c>
      <c r="B28" s="54" t="s">
        <v>126</v>
      </c>
      <c r="C28" s="54" t="s">
        <v>126</v>
      </c>
      <c r="D28" s="139"/>
      <c r="E28" s="139"/>
      <c r="F28" s="139"/>
      <c r="G28" s="139"/>
      <c r="H28" s="54"/>
      <c r="I28" s="117"/>
      <c r="J28" s="122" t="str">
        <f>$B$14&amp;"_"&amp;TEXT(VALUE(RIGHT(J27,3))+1,"000")</f>
        <v>L_109_008</v>
      </c>
      <c r="K28" s="122" t="str">
        <f>IF(OR(D28&lt;0,E28&lt;0,F28&lt;0,G28&lt;0,H28&lt;0),"Error zero or positive number expected (assumed overall positive own funds)","Pass")</f>
        <v>Pass</v>
      </c>
      <c r="L28" s="122" t="str">
        <f>$B$14&amp;"_"&amp;TEXT(VALUE(RIGHT(L27,3))+1,"000")</f>
        <v>L_109_016</v>
      </c>
      <c r="M28" s="122" t="str">
        <f>IF(ABS(D28-SUM(E28:H28))&gt;LIST_Tolerance,"Error total and components inconsistent","Pass")</f>
        <v>Pass</v>
      </c>
      <c r="N28" s="122"/>
      <c r="O28" s="122"/>
    </row>
    <row r="29" spans="1:15" s="19" customFormat="1" x14ac:dyDescent="0.35">
      <c r="A29" s="132" t="s">
        <v>442</v>
      </c>
      <c r="B29" s="133" t="s">
        <v>443</v>
      </c>
      <c r="C29" s="134" t="s">
        <v>444</v>
      </c>
      <c r="D29" s="145">
        <f>SUM(D20:D28)</f>
        <v>0</v>
      </c>
      <c r="E29" s="145">
        <f t="shared" ref="E29:H29" si="0">SUM(E20:E28)</f>
        <v>0</v>
      </c>
      <c r="F29" s="145">
        <f t="shared" si="0"/>
        <v>0</v>
      </c>
      <c r="G29" s="145">
        <f t="shared" si="0"/>
        <v>0</v>
      </c>
      <c r="H29" s="145">
        <f t="shared" si="0"/>
        <v>0</v>
      </c>
      <c r="I29" s="117"/>
      <c r="M29" s="13"/>
    </row>
    <row r="30" spans="1:15" s="19" customFormat="1" hidden="1" x14ac:dyDescent="0.35">
      <c r="A30" s="117"/>
      <c r="B30" s="117"/>
      <c r="C30" s="117"/>
      <c r="D30" s="117"/>
      <c r="E30" s="117"/>
      <c r="F30" s="117"/>
      <c r="G30" s="117"/>
      <c r="H30" s="117"/>
      <c r="I30" s="117"/>
      <c r="M30" s="13"/>
    </row>
    <row r="31" spans="1:15" s="19" customFormat="1" hidden="1" x14ac:dyDescent="0.35">
      <c r="A31" s="13"/>
      <c r="B31" s="13"/>
      <c r="C31" s="13"/>
      <c r="D31" s="13"/>
      <c r="E31" s="13"/>
      <c r="F31" s="13"/>
      <c r="G31" s="13"/>
      <c r="H31" s="13"/>
      <c r="M31" s="13"/>
    </row>
    <row r="32" spans="1:15" s="19" customFormat="1" hidden="1" x14ac:dyDescent="0.35">
      <c r="A32" s="13"/>
      <c r="B32" s="13"/>
      <c r="C32" s="13"/>
      <c r="D32" s="13"/>
      <c r="E32" s="13"/>
      <c r="F32" s="13"/>
      <c r="G32" s="13"/>
      <c r="H32" s="13"/>
      <c r="M32" s="13"/>
    </row>
    <row r="33" spans="1:13" s="19" customFormat="1" hidden="1" x14ac:dyDescent="0.35">
      <c r="A33" s="13"/>
      <c r="B33" s="13"/>
      <c r="C33" s="13"/>
      <c r="D33" s="13"/>
      <c r="E33" s="13"/>
      <c r="F33" s="13"/>
      <c r="G33" s="13"/>
      <c r="H33" s="13"/>
      <c r="M33" s="13"/>
    </row>
    <row r="34" spans="1:13" s="19" customFormat="1" hidden="1" x14ac:dyDescent="0.35">
      <c r="A34" s="13"/>
      <c r="B34" s="13"/>
      <c r="C34" s="13"/>
      <c r="D34" s="13"/>
      <c r="E34" s="13"/>
      <c r="F34" s="13"/>
      <c r="G34" s="13"/>
      <c r="H34" s="13"/>
      <c r="M34" s="13"/>
    </row>
    <row r="35" spans="1:13" s="19" customFormat="1" hidden="1" x14ac:dyDescent="0.35">
      <c r="A35" s="13"/>
      <c r="B35" s="13"/>
      <c r="C35" s="13"/>
      <c r="D35" s="13"/>
      <c r="E35" s="13"/>
      <c r="F35" s="13"/>
      <c r="G35" s="13"/>
      <c r="H35" s="13"/>
      <c r="M35" s="13"/>
    </row>
    <row r="36" spans="1:13" s="19" customFormat="1" hidden="1" x14ac:dyDescent="0.35">
      <c r="A36" s="13"/>
      <c r="B36" s="13"/>
      <c r="C36" s="13"/>
      <c r="D36" s="13"/>
      <c r="E36" s="13"/>
      <c r="F36" s="13"/>
      <c r="G36" s="13"/>
      <c r="H36" s="13"/>
      <c r="M36" s="13"/>
    </row>
    <row r="37" spans="1:13" s="19" customFormat="1" hidden="1" x14ac:dyDescent="0.35">
      <c r="A37" s="13"/>
      <c r="B37" s="13"/>
      <c r="C37" s="13"/>
      <c r="D37" s="13"/>
      <c r="E37" s="13"/>
      <c r="F37" s="13"/>
      <c r="G37" s="13"/>
      <c r="H37" s="13"/>
      <c r="M37" s="13"/>
    </row>
    <row r="38" spans="1:13" s="19" customFormat="1" hidden="1" x14ac:dyDescent="0.35">
      <c r="A38" s="13"/>
      <c r="B38" s="13"/>
      <c r="C38" s="13"/>
      <c r="D38" s="13"/>
      <c r="E38" s="13"/>
      <c r="F38" s="13"/>
      <c r="G38" s="13"/>
      <c r="H38" s="13"/>
      <c r="M38" s="13"/>
    </row>
    <row r="39" spans="1:13" s="19" customFormat="1" hidden="1" x14ac:dyDescent="0.35">
      <c r="A39" s="13"/>
      <c r="B39" s="13"/>
      <c r="C39" s="13"/>
      <c r="D39" s="13"/>
      <c r="E39" s="13"/>
      <c r="F39" s="13"/>
      <c r="G39" s="13"/>
      <c r="H39" s="13"/>
      <c r="M39" s="13"/>
    </row>
    <row r="40" spans="1:13" s="19" customFormat="1" hidden="1" x14ac:dyDescent="0.35">
      <c r="A40" s="13"/>
      <c r="B40" s="13"/>
      <c r="C40" s="13"/>
      <c r="D40" s="13"/>
      <c r="E40" s="13"/>
      <c r="F40" s="13"/>
      <c r="G40" s="13"/>
      <c r="H40" s="13"/>
      <c r="M40" s="13"/>
    </row>
    <row r="41" spans="1:13" s="19" customFormat="1" hidden="1" x14ac:dyDescent="0.35">
      <c r="A41" s="13"/>
      <c r="B41" s="13"/>
      <c r="C41" s="13"/>
      <c r="D41" s="13"/>
      <c r="E41" s="13"/>
      <c r="F41" s="13"/>
      <c r="G41" s="13"/>
      <c r="H41" s="13"/>
      <c r="M41" s="13"/>
    </row>
    <row r="42" spans="1:13" s="19" customFormat="1" hidden="1" x14ac:dyDescent="0.35">
      <c r="A42" s="13"/>
      <c r="B42" s="13"/>
      <c r="C42" s="13"/>
      <c r="D42" s="13"/>
      <c r="E42" s="13"/>
      <c r="F42" s="13"/>
      <c r="G42" s="13"/>
      <c r="H42" s="13"/>
      <c r="M42" s="13"/>
    </row>
    <row r="43" spans="1:13" s="19" customFormat="1" hidden="1" x14ac:dyDescent="0.35">
      <c r="A43" s="13"/>
      <c r="B43" s="13"/>
      <c r="C43" s="13"/>
      <c r="D43" s="13"/>
      <c r="E43" s="13"/>
      <c r="F43" s="13"/>
      <c r="G43" s="13"/>
      <c r="H43" s="13"/>
      <c r="M43" s="13"/>
    </row>
    <row r="44" spans="1:13" s="19" customFormat="1" hidden="1" x14ac:dyDescent="0.35">
      <c r="A44" s="13"/>
      <c r="B44" s="13"/>
      <c r="C44" s="13"/>
      <c r="D44" s="13"/>
      <c r="E44" s="13"/>
      <c r="F44" s="13"/>
      <c r="G44" s="13"/>
      <c r="H44" s="13"/>
      <c r="M44" s="13"/>
    </row>
    <row r="45" spans="1:13" s="19" customFormat="1" hidden="1" x14ac:dyDescent="0.35">
      <c r="A45" s="13"/>
      <c r="B45" s="13"/>
      <c r="C45" s="13"/>
      <c r="D45" s="13"/>
      <c r="E45" s="13"/>
      <c r="F45" s="13"/>
      <c r="G45" s="13"/>
      <c r="H45" s="13"/>
      <c r="M45" s="13"/>
    </row>
    <row r="46" spans="1:13" s="19" customFormat="1" hidden="1" x14ac:dyDescent="0.35">
      <c r="A46" s="13"/>
      <c r="B46" s="13"/>
      <c r="C46" s="13"/>
      <c r="D46" s="13"/>
      <c r="E46" s="13"/>
      <c r="F46" s="13"/>
      <c r="G46" s="13"/>
      <c r="H46" s="13"/>
      <c r="M46" s="13"/>
    </row>
    <row r="47" spans="1:13" s="19" customFormat="1" hidden="1" x14ac:dyDescent="0.35">
      <c r="A47" s="13"/>
      <c r="B47" s="13"/>
      <c r="C47" s="13"/>
      <c r="D47" s="13"/>
      <c r="E47" s="13"/>
      <c r="F47" s="13"/>
      <c r="G47" s="13"/>
      <c r="H47" s="13"/>
      <c r="M47" s="13"/>
    </row>
    <row r="48" spans="1:13" s="19" customFormat="1" hidden="1" x14ac:dyDescent="0.35">
      <c r="A48" s="13"/>
      <c r="B48" s="13"/>
      <c r="C48" s="13"/>
      <c r="D48" s="13"/>
      <c r="E48" s="13"/>
      <c r="F48" s="13"/>
      <c r="G48" s="13"/>
      <c r="H48" s="13"/>
      <c r="M48" s="13"/>
    </row>
    <row r="49" spans="1:13" s="19" customFormat="1" hidden="1" x14ac:dyDescent="0.35">
      <c r="A49" s="13"/>
      <c r="B49" s="13"/>
      <c r="C49" s="13"/>
      <c r="D49" s="13"/>
      <c r="E49" s="13"/>
      <c r="F49" s="13"/>
      <c r="G49" s="13"/>
      <c r="H49" s="13"/>
      <c r="M49" s="13"/>
    </row>
  </sheetData>
  <sheetProtection password="AAC6" sheet="1" formatColumns="0"/>
  <protectedRanges>
    <protectedRange sqref="D20:H28" name="Range1"/>
  </protectedRanges>
  <mergeCells count="6">
    <mergeCell ref="B8:H8"/>
    <mergeCell ref="G2:H2"/>
    <mergeCell ref="G3:H3"/>
    <mergeCell ref="G4:H4"/>
    <mergeCell ref="B6:H6"/>
    <mergeCell ref="B7:H7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theme="6" tint="0.39997558519241921"/>
  </sheetPr>
  <dimension ref="A1:J27"/>
  <sheetViews>
    <sheetView showGridLines="0" zoomScaleNormal="100" workbookViewId="0"/>
  </sheetViews>
  <sheetFormatPr defaultColWidth="0" defaultRowHeight="14.5" zeroHeight="1" x14ac:dyDescent="0.35"/>
  <cols>
    <col min="1" max="1" width="67.54296875" style="93" bestFit="1" customWidth="1"/>
    <col min="2" max="2" width="12.453125" style="93" customWidth="1"/>
    <col min="3" max="3" width="12.1796875" style="93" bestFit="1" customWidth="1"/>
    <col min="4" max="4" width="28.1796875" style="93" customWidth="1"/>
    <col min="5" max="5" width="19.7265625" style="93" customWidth="1"/>
    <col min="6" max="6" width="4.36328125" style="93" customWidth="1"/>
    <col min="7" max="10" width="9" style="93" customWidth="1"/>
    <col min="11" max="16384" width="9" style="93" hidden="1"/>
  </cols>
  <sheetData>
    <row r="1" spans="1:10" ht="34.5" customHeight="1" x14ac:dyDescent="0.55000000000000004">
      <c r="A1" s="12" t="str">
        <f>Summary!$A$1</f>
        <v>PRA Insurance Stress Testing 2022</v>
      </c>
      <c r="B1" s="17"/>
      <c r="C1" s="17"/>
      <c r="D1" s="17"/>
      <c r="E1" s="17"/>
      <c r="F1" s="17"/>
      <c r="G1" s="17"/>
      <c r="H1" s="17"/>
      <c r="I1" s="106"/>
      <c r="J1" s="13"/>
    </row>
    <row r="2" spans="1:10" ht="23.5" x14ac:dyDescent="0.55000000000000004">
      <c r="A2" s="12" t="s">
        <v>264</v>
      </c>
      <c r="D2" s="17"/>
      <c r="E2" s="107" t="s">
        <v>4</v>
      </c>
      <c r="G2" s="17"/>
      <c r="H2" s="108"/>
      <c r="I2" s="109"/>
      <c r="J2" s="13"/>
    </row>
    <row r="3" spans="1:10" ht="21" x14ac:dyDescent="0.5">
      <c r="A3" s="15" t="s">
        <v>223</v>
      </c>
      <c r="B3" s="15" t="str">
        <f>Summary!$E$14&amp;" "&amp;Summary!$E$13</f>
        <v>S1 Stage 1: Initial market shock</v>
      </c>
      <c r="C3" s="15"/>
      <c r="D3" s="17"/>
      <c r="E3" s="110" t="s">
        <v>5</v>
      </c>
      <c r="G3" s="17"/>
      <c r="H3" s="108"/>
      <c r="I3" s="109"/>
      <c r="J3" s="13"/>
    </row>
    <row r="4" spans="1:10" x14ac:dyDescent="0.35">
      <c r="A4" s="111"/>
      <c r="B4" s="17"/>
      <c r="C4" s="17"/>
      <c r="D4" s="17"/>
      <c r="E4" s="112" t="s">
        <v>6</v>
      </c>
      <c r="G4" s="17"/>
      <c r="H4" s="108"/>
      <c r="I4" s="113"/>
      <c r="J4" s="13"/>
    </row>
    <row r="5" spans="1:10" x14ac:dyDescent="0.35">
      <c r="A5" s="111"/>
      <c r="B5" s="17"/>
      <c r="C5" s="17"/>
      <c r="D5" s="17"/>
      <c r="E5" s="17"/>
      <c r="F5" s="17"/>
      <c r="G5" s="17"/>
      <c r="H5" s="108"/>
      <c r="I5" s="113"/>
      <c r="J5" s="13"/>
    </row>
    <row r="6" spans="1:10" x14ac:dyDescent="0.35">
      <c r="A6" s="100" t="s">
        <v>7</v>
      </c>
      <c r="B6" s="280" t="e">
        <f ca="1">IF('Firm Info'!$B$6="","",'Firm Info'!$B$6)</f>
        <v>#N/A</v>
      </c>
      <c r="C6" s="281"/>
      <c r="D6" s="281"/>
      <c r="E6" s="282"/>
      <c r="F6" s="17"/>
      <c r="G6" s="17"/>
      <c r="H6" s="108"/>
      <c r="I6" s="106"/>
      <c r="J6" s="13"/>
    </row>
    <row r="7" spans="1:10" x14ac:dyDescent="0.35">
      <c r="A7" s="100" t="str">
        <f>Summary!A7</f>
        <v>Group name</v>
      </c>
      <c r="B7" s="280" t="e">
        <f ca="1">IF('Firm Info'!B8="","",'Firm Info'!$B$8)</f>
        <v>#N/A</v>
      </c>
      <c r="C7" s="281"/>
      <c r="D7" s="281"/>
      <c r="E7" s="282"/>
      <c r="F7" s="17"/>
      <c r="G7" s="17"/>
      <c r="H7" s="108"/>
      <c r="I7" s="114"/>
      <c r="J7" s="13"/>
    </row>
    <row r="8" spans="1:10" x14ac:dyDescent="0.35">
      <c r="A8" s="115" t="s">
        <v>8</v>
      </c>
      <c r="B8" s="283" t="str">
        <f>IF('Firm Info'!$B$12="","", TEXT('Firm Info'!$B$12,"dd/mm/yyyy"))</f>
        <v>31/12/2021</v>
      </c>
      <c r="C8" s="284"/>
      <c r="D8" s="284"/>
      <c r="E8" s="285"/>
      <c r="F8" s="17"/>
      <c r="G8" s="17" t="str">
        <f>IF('Firm Info'!F11="","", TEXT('Firm Info'!F11+1,"dd/mm/yyyy"))</f>
        <v/>
      </c>
      <c r="H8" s="108"/>
      <c r="I8" s="116"/>
      <c r="J8" s="13"/>
    </row>
    <row r="9" spans="1:10" x14ac:dyDescent="0.35">
      <c r="A9" s="117"/>
      <c r="B9" s="116"/>
      <c r="C9" s="116"/>
      <c r="D9" s="116"/>
      <c r="E9" s="116"/>
      <c r="F9" s="116"/>
      <c r="G9" s="116"/>
      <c r="H9" s="116"/>
      <c r="I9" s="116"/>
      <c r="J9" s="13"/>
    </row>
    <row r="10" spans="1:10" x14ac:dyDescent="0.35">
      <c r="A10" s="117"/>
      <c r="B10" s="116"/>
      <c r="C10" s="116"/>
      <c r="D10" s="116"/>
      <c r="E10" s="116"/>
      <c r="F10" s="116"/>
      <c r="G10" s="116"/>
      <c r="H10" s="116"/>
      <c r="I10" s="116"/>
      <c r="J10" s="13"/>
    </row>
    <row r="11" spans="1:10" x14ac:dyDescent="0.35">
      <c r="A11" s="117"/>
      <c r="B11" s="116"/>
      <c r="C11" s="116"/>
      <c r="D11" s="116"/>
      <c r="E11" s="116"/>
      <c r="F11" s="116"/>
      <c r="G11" s="116"/>
      <c r="H11" s="116"/>
      <c r="I11" s="116"/>
      <c r="J11" s="13"/>
    </row>
    <row r="12" spans="1:10" ht="21" x14ac:dyDescent="0.35">
      <c r="A12" s="118" t="s">
        <v>216</v>
      </c>
      <c r="B12" s="116"/>
      <c r="C12" s="116"/>
      <c r="D12" s="116"/>
      <c r="E12" s="116"/>
      <c r="F12" s="116"/>
      <c r="G12" s="116"/>
      <c r="H12" s="116"/>
      <c r="I12" s="116"/>
      <c r="J12" s="13"/>
    </row>
    <row r="13" spans="1:10" ht="21" x14ac:dyDescent="0.35">
      <c r="A13" s="118" t="s">
        <v>217</v>
      </c>
      <c r="B13" s="116"/>
      <c r="C13" s="116"/>
      <c r="D13" s="116"/>
      <c r="E13" s="116"/>
      <c r="F13" s="116"/>
      <c r="G13" s="116"/>
      <c r="H13" s="116"/>
      <c r="I13" s="116"/>
      <c r="J13" s="13"/>
    </row>
    <row r="14" spans="1:10" ht="21" x14ac:dyDescent="0.35">
      <c r="A14" s="118" t="s">
        <v>366</v>
      </c>
      <c r="B14" s="118" t="s">
        <v>469</v>
      </c>
      <c r="C14" s="17"/>
      <c r="D14" s="119"/>
      <c r="E14" s="17"/>
      <c r="F14" s="17"/>
      <c r="G14" s="17"/>
      <c r="H14" s="17"/>
      <c r="I14" s="106"/>
      <c r="J14" s="13"/>
    </row>
    <row r="15" spans="1:10" ht="29" x14ac:dyDescent="0.35">
      <c r="A15" s="120"/>
      <c r="B15" s="120"/>
      <c r="C15" s="81" t="s">
        <v>362</v>
      </c>
      <c r="D15" s="61" t="s">
        <v>26</v>
      </c>
      <c r="E15" s="61"/>
    </row>
    <row r="16" spans="1:10" ht="29" x14ac:dyDescent="0.35">
      <c r="A16" s="120"/>
      <c r="B16" s="120"/>
      <c r="C16" s="81" t="s">
        <v>363</v>
      </c>
      <c r="D16" s="61" t="s">
        <v>26</v>
      </c>
      <c r="E16" s="61" t="s">
        <v>206</v>
      </c>
    </row>
    <row r="17" spans="1:10" x14ac:dyDescent="0.35">
      <c r="A17" s="120"/>
      <c r="B17" s="121" t="s">
        <v>360</v>
      </c>
      <c r="C17" s="121" t="s">
        <v>361</v>
      </c>
      <c r="D17" s="61"/>
      <c r="E17" s="61"/>
      <c r="G17" s="122" t="s">
        <v>580</v>
      </c>
      <c r="H17" s="122"/>
      <c r="I17" s="122" t="s">
        <v>580</v>
      </c>
      <c r="J17" s="122"/>
    </row>
    <row r="18" spans="1:10" x14ac:dyDescent="0.35">
      <c r="A18" s="123" t="s">
        <v>278</v>
      </c>
      <c r="B18" s="124"/>
      <c r="C18" s="125" t="s">
        <v>379</v>
      </c>
      <c r="D18" s="126"/>
      <c r="E18" s="126"/>
      <c r="G18" s="122" t="str">
        <f>$B$14&amp;"_001"</f>
        <v>L_110_001</v>
      </c>
      <c r="H18" s="122" t="str">
        <f>IF(AND(D18="",SUM(D20:D23)&gt;0),"Error Matching Portfolio Number Required column C0010 with non-zero MA calculaton values","Pass")</f>
        <v>Pass</v>
      </c>
      <c r="I18" s="122" t="str">
        <f>$B$14&amp;"_"&amp;TEXT(VALUE(RIGHT(G23,3))+1,"000")</f>
        <v>L_110_006</v>
      </c>
      <c r="J18" s="122" t="str">
        <f>IF(AND(E18="",SUM(E20:E23)&gt;0),"Error Matching Portfolio Number Required column C0010 with non-zero MA calculaton values","Pass")</f>
        <v>Pass</v>
      </c>
    </row>
    <row r="19" spans="1:10" x14ac:dyDescent="0.35">
      <c r="A19" s="123" t="s">
        <v>218</v>
      </c>
      <c r="B19" s="125"/>
      <c r="C19" s="125"/>
      <c r="D19" s="54"/>
      <c r="E19" s="54"/>
      <c r="G19" s="122"/>
      <c r="H19" s="122"/>
      <c r="I19" s="122"/>
      <c r="J19" s="122"/>
    </row>
    <row r="20" spans="1:10" x14ac:dyDescent="0.35">
      <c r="A20" s="127" t="s">
        <v>219</v>
      </c>
      <c r="B20" s="125" t="s">
        <v>35</v>
      </c>
      <c r="C20" s="125" t="s">
        <v>35</v>
      </c>
      <c r="D20" s="230"/>
      <c r="E20" s="230"/>
      <c r="G20" s="122" t="str">
        <f>$B$14&amp;"_"&amp;TEXT(VALUE(RIGHT(G18,3))+1,"000")</f>
        <v>L_110_002</v>
      </c>
      <c r="H20" s="122" t="str">
        <f>IF((D20&lt;0),"Error zero or positive number expected column C0010","Pass")</f>
        <v>Pass</v>
      </c>
      <c r="I20" s="122" t="str">
        <f>$B$14&amp;"_"&amp;TEXT(VALUE(RIGHT(I18,3))+1,"000")</f>
        <v>L_110_007</v>
      </c>
      <c r="J20" s="122" t="str">
        <f>IF((E20&lt;0),"Error zero or positive number expected column C0020","Pass")</f>
        <v>Pass</v>
      </c>
    </row>
    <row r="21" spans="1:10" ht="29" x14ac:dyDescent="0.35">
      <c r="A21" s="127" t="s">
        <v>220</v>
      </c>
      <c r="B21" s="129" t="s">
        <v>37</v>
      </c>
      <c r="C21" s="129" t="s">
        <v>37</v>
      </c>
      <c r="D21" s="230"/>
      <c r="E21" s="230"/>
      <c r="G21" s="122" t="str">
        <f>$B$14&amp;"_"&amp;TEXT(VALUE(RIGHT(G20,3))+1,"000")</f>
        <v>L_110_003</v>
      </c>
      <c r="H21" s="122" t="str">
        <f t="shared" ref="H21:H23" si="0">IF((D21&lt;0),"Error zero or positive number expected column C0010","Pass")</f>
        <v>Pass</v>
      </c>
      <c r="I21" s="122" t="str">
        <f>$B$14&amp;"_"&amp;TEXT(VALUE(RIGHT(I20,3))+1,"000")</f>
        <v>L_110_008</v>
      </c>
      <c r="J21" s="122" t="str">
        <f t="shared" ref="J21:J23" si="1">IF((E21&lt;0),"Error zero or positive number expected column C0020","Pass")</f>
        <v>Pass</v>
      </c>
    </row>
    <row r="22" spans="1:10" x14ac:dyDescent="0.35">
      <c r="A22" s="127" t="s">
        <v>221</v>
      </c>
      <c r="B22" s="125" t="s">
        <v>39</v>
      </c>
      <c r="C22" s="125" t="s">
        <v>39</v>
      </c>
      <c r="D22" s="230"/>
      <c r="E22" s="230"/>
      <c r="G22" s="122" t="str">
        <f>$B$14&amp;"_"&amp;TEXT(VALUE(RIGHT(G21,3))+1,"000")</f>
        <v>L_110_004</v>
      </c>
      <c r="H22" s="122" t="str">
        <f t="shared" si="0"/>
        <v>Pass</v>
      </c>
      <c r="I22" s="122" t="str">
        <f>$B$14&amp;"_"&amp;TEXT(VALUE(RIGHT(I21,3))+1,"000")</f>
        <v>L_110_009</v>
      </c>
      <c r="J22" s="122" t="str">
        <f t="shared" si="1"/>
        <v>Pass</v>
      </c>
    </row>
    <row r="23" spans="1:10" x14ac:dyDescent="0.35">
      <c r="A23" s="127" t="s">
        <v>222</v>
      </c>
      <c r="B23" s="129" t="s">
        <v>41</v>
      </c>
      <c r="C23" s="129" t="s">
        <v>41</v>
      </c>
      <c r="D23" s="230"/>
      <c r="E23" s="230"/>
      <c r="G23" s="122" t="str">
        <f>$B$14&amp;"_"&amp;TEXT(VALUE(RIGHT(G22,3))+1,"000")</f>
        <v>L_110_005</v>
      </c>
      <c r="H23" s="122" t="str">
        <f t="shared" si="0"/>
        <v>Pass</v>
      </c>
      <c r="I23" s="122" t="str">
        <f>$B$14&amp;"_"&amp;TEXT(VALUE(RIGHT(I22,3))+1,"000")</f>
        <v>L_110_010</v>
      </c>
      <c r="J23" s="122" t="str">
        <f t="shared" si="1"/>
        <v>Pass</v>
      </c>
    </row>
    <row r="24" spans="1:10" x14ac:dyDescent="0.35"/>
    <row r="25" spans="1:10" x14ac:dyDescent="0.35">
      <c r="A25" s="130" t="s">
        <v>323</v>
      </c>
      <c r="B25" s="129"/>
      <c r="C25" s="129" t="s">
        <v>43</v>
      </c>
      <c r="D25" s="231">
        <f>SUM(D20,D21,D22)</f>
        <v>0</v>
      </c>
      <c r="E25" s="231">
        <f>SUM(E20,E21,E22)</f>
        <v>0</v>
      </c>
    </row>
    <row r="26" spans="1:10" x14ac:dyDescent="0.35">
      <c r="A26" s="132" t="s">
        <v>442</v>
      </c>
      <c r="B26" s="133" t="s">
        <v>443</v>
      </c>
      <c r="C26" s="134" t="s">
        <v>444</v>
      </c>
      <c r="D26" s="231">
        <f>SUM(D20:D25)</f>
        <v>0</v>
      </c>
      <c r="E26" s="231">
        <f>SUM(E20:E25)</f>
        <v>0</v>
      </c>
    </row>
    <row r="27" spans="1:10" hidden="1" x14ac:dyDescent="0.35"/>
  </sheetData>
  <sheetProtection password="AAC6" sheet="1" objects="1" scenarios="1" formatColumns="0"/>
  <protectedRanges>
    <protectedRange sqref="D18:E18 D20:E23" name="Range1"/>
  </protectedRanges>
  <mergeCells count="3">
    <mergeCell ref="B6:E6"/>
    <mergeCell ref="B7:E7"/>
    <mergeCell ref="B8:E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7" tint="0.59999389629810485"/>
    <pageSetUpPr fitToPage="1"/>
  </sheetPr>
  <dimension ref="A1:Q74"/>
  <sheetViews>
    <sheetView showGridLines="0" zoomScale="70" zoomScaleNormal="70" workbookViewId="0"/>
  </sheetViews>
  <sheetFormatPr defaultColWidth="0" defaultRowHeight="14.5" zeroHeight="1" x14ac:dyDescent="0.35"/>
  <cols>
    <col min="1" max="1" width="66.54296875" style="111" bestFit="1" customWidth="1"/>
    <col min="2" max="2" width="40.90625" style="17" customWidth="1"/>
    <col min="3" max="3" width="12.54296875" style="17" bestFit="1" customWidth="1"/>
    <col min="4" max="4" width="20" style="17" customWidth="1"/>
    <col min="5" max="5" width="21.6328125" style="17" customWidth="1"/>
    <col min="6" max="6" width="24.54296875" style="17" customWidth="1"/>
    <col min="7" max="7" width="3" style="17" customWidth="1"/>
    <col min="8" max="8" width="41.7265625" style="106" customWidth="1"/>
    <col min="9" max="9" width="4.7265625" style="13" customWidth="1"/>
    <col min="10" max="13" width="14.7265625" style="13" customWidth="1"/>
    <col min="14" max="17" width="9" style="13" customWidth="1"/>
    <col min="18" max="16384" width="9" style="13" hidden="1"/>
  </cols>
  <sheetData>
    <row r="1" spans="1:8" ht="34.5" customHeight="1" x14ac:dyDescent="0.55000000000000004">
      <c r="A1" s="12" t="str">
        <f>Summary!$A$1</f>
        <v>PRA Insurance Stress Testing 2022</v>
      </c>
    </row>
    <row r="2" spans="1:8" ht="23.5" x14ac:dyDescent="0.55000000000000004">
      <c r="A2" s="12" t="s">
        <v>263</v>
      </c>
      <c r="F2" s="107" t="s">
        <v>4</v>
      </c>
      <c r="H2" s="109"/>
    </row>
    <row r="3" spans="1:8" ht="21" x14ac:dyDescent="0.5">
      <c r="A3" s="15" t="s">
        <v>223</v>
      </c>
      <c r="B3" s="15" t="str">
        <f>Summary!$F$14&amp;" "&amp;Summary!$F$13</f>
        <v>S2 Stage 2: Developing market shock</v>
      </c>
      <c r="C3" s="15"/>
      <c r="F3" s="110" t="s">
        <v>5</v>
      </c>
      <c r="H3" s="109"/>
    </row>
    <row r="4" spans="1:8" x14ac:dyDescent="0.35">
      <c r="F4" s="112" t="s">
        <v>6</v>
      </c>
      <c r="H4" s="113"/>
    </row>
    <row r="5" spans="1:8" x14ac:dyDescent="0.35">
      <c r="H5" s="113"/>
    </row>
    <row r="6" spans="1:8" x14ac:dyDescent="0.35">
      <c r="A6" s="100" t="s">
        <v>7</v>
      </c>
      <c r="B6" s="280" t="e">
        <f ca="1">IF('Firm Info'!$B$6="","",'Firm Info'!$B$6)</f>
        <v>#N/A</v>
      </c>
      <c r="C6" s="281"/>
      <c r="D6" s="281"/>
      <c r="E6" s="281"/>
      <c r="F6" s="282"/>
    </row>
    <row r="7" spans="1:8" x14ac:dyDescent="0.35">
      <c r="A7" s="100" t="str">
        <f>Summary!A7</f>
        <v>Group name</v>
      </c>
      <c r="B7" s="280" t="e">
        <f ca="1">IF('Firm Info'!B8="","",'Firm Info'!$B$8)</f>
        <v>#N/A</v>
      </c>
      <c r="C7" s="281"/>
      <c r="D7" s="281"/>
      <c r="E7" s="281"/>
      <c r="F7" s="282"/>
      <c r="H7" s="114"/>
    </row>
    <row r="8" spans="1:8" x14ac:dyDescent="0.35">
      <c r="A8" s="115" t="s">
        <v>8</v>
      </c>
      <c r="B8" s="283" t="str">
        <f>IF('Firm Info'!$B$12="","", TEXT('Firm Info'!$B$12,"dd/mm/yyyy"))</f>
        <v>31/12/2021</v>
      </c>
      <c r="C8" s="284"/>
      <c r="D8" s="284"/>
      <c r="E8" s="284"/>
      <c r="F8" s="285"/>
      <c r="G8" s="17" t="str">
        <f>IF('Firm Info'!F11="","", TEXT('Firm Info'!F11+1,"dd/mm/yyyy"))</f>
        <v/>
      </c>
      <c r="H8" s="116"/>
    </row>
    <row r="9" spans="1:8" x14ac:dyDescent="0.35">
      <c r="A9" s="117"/>
      <c r="B9" s="116"/>
      <c r="C9" s="116"/>
      <c r="D9" s="116"/>
      <c r="E9" s="116"/>
      <c r="F9" s="116"/>
      <c r="G9" s="116"/>
      <c r="H9" s="116"/>
    </row>
    <row r="10" spans="1:8" x14ac:dyDescent="0.35">
      <c r="A10" s="117"/>
      <c r="B10" s="116"/>
      <c r="C10" s="116"/>
      <c r="D10" s="116"/>
      <c r="E10" s="116"/>
      <c r="F10" s="116"/>
      <c r="G10" s="116"/>
      <c r="H10" s="116"/>
    </row>
    <row r="11" spans="1:8" x14ac:dyDescent="0.35">
      <c r="A11" s="117"/>
      <c r="B11" s="116"/>
      <c r="C11" s="116"/>
      <c r="D11" s="116"/>
      <c r="E11" s="116"/>
      <c r="F11" s="116"/>
      <c r="G11" s="116"/>
      <c r="H11" s="116"/>
    </row>
    <row r="12" spans="1:8" ht="21" x14ac:dyDescent="0.35">
      <c r="A12" s="118" t="s">
        <v>624</v>
      </c>
      <c r="B12" s="116"/>
      <c r="C12" s="116"/>
      <c r="D12" s="116"/>
      <c r="E12" s="116"/>
      <c r="F12" s="116"/>
      <c r="G12" s="116"/>
      <c r="H12" s="116"/>
    </row>
    <row r="13" spans="1:8" ht="21" x14ac:dyDescent="0.35">
      <c r="A13" s="118"/>
      <c r="B13" s="116"/>
      <c r="C13" s="116"/>
      <c r="D13" s="116"/>
      <c r="E13" s="116"/>
      <c r="F13" s="116"/>
      <c r="G13" s="116"/>
      <c r="H13" s="116"/>
    </row>
    <row r="14" spans="1:8" ht="21" x14ac:dyDescent="0.35">
      <c r="A14" s="118" t="s">
        <v>232</v>
      </c>
      <c r="G14" s="114"/>
      <c r="H14" s="13"/>
    </row>
    <row r="15" spans="1:8" ht="135" customHeight="1" x14ac:dyDescent="0.35">
      <c r="A15" s="118" t="s">
        <v>366</v>
      </c>
      <c r="B15" s="118" t="s">
        <v>455</v>
      </c>
      <c r="D15" s="40" t="s">
        <v>26</v>
      </c>
      <c r="E15" s="276" t="str">
        <f>'Balance Sheet'!$E$16:$F$16</f>
        <v>Split between:
a) mutual main funds or funds other than ring-fenced (including any corresponding matching adjustment portfolio(s) that are part of those funds) referred to as main fund;
b) the remaining ring-fenced funds (including any matching adjustment portfolio(s) that are part of those funds).
The total of a) and b) should equal the Solvency II total.</v>
      </c>
      <c r="F15" s="277"/>
      <c r="G15" s="153"/>
      <c r="H15" s="102" t="s">
        <v>229</v>
      </c>
    </row>
    <row r="16" spans="1:8" ht="29" x14ac:dyDescent="0.35">
      <c r="A16" s="136" t="s">
        <v>10</v>
      </c>
      <c r="C16" s="81" t="s">
        <v>363</v>
      </c>
      <c r="D16" s="40" t="s">
        <v>26</v>
      </c>
      <c r="E16" s="102" t="s">
        <v>207</v>
      </c>
      <c r="F16" s="102" t="s">
        <v>208</v>
      </c>
      <c r="G16" s="154"/>
      <c r="H16" s="40" t="s">
        <v>191</v>
      </c>
    </row>
    <row r="17" spans="1:17" ht="29" x14ac:dyDescent="0.35">
      <c r="A17" s="147"/>
      <c r="B17" s="244" t="s">
        <v>360</v>
      </c>
      <c r="C17" s="81" t="s">
        <v>361</v>
      </c>
      <c r="D17" s="155" t="s">
        <v>27</v>
      </c>
      <c r="E17" s="156" t="s">
        <v>336</v>
      </c>
      <c r="F17" s="161" t="s">
        <v>337</v>
      </c>
      <c r="G17" s="158"/>
      <c r="H17" s="159"/>
      <c r="J17" s="122" t="s">
        <v>615</v>
      </c>
      <c r="K17" s="122"/>
      <c r="L17" s="122"/>
      <c r="M17" s="122"/>
      <c r="N17" s="122"/>
      <c r="O17" s="122"/>
      <c r="P17" s="122"/>
      <c r="Q17" s="122"/>
    </row>
    <row r="18" spans="1:17" x14ac:dyDescent="0.35">
      <c r="A18" s="147" t="s">
        <v>17</v>
      </c>
      <c r="B18" s="137"/>
      <c r="C18" s="157"/>
      <c r="D18" s="155"/>
      <c r="E18" s="159"/>
      <c r="F18" s="161"/>
      <c r="G18" s="158"/>
      <c r="H18" s="159"/>
      <c r="J18" s="122" t="s">
        <v>580</v>
      </c>
      <c r="K18" s="122"/>
      <c r="L18" s="122" t="s">
        <v>580</v>
      </c>
      <c r="M18" s="122"/>
      <c r="N18" s="122" t="s">
        <v>580</v>
      </c>
      <c r="O18" s="122"/>
      <c r="P18" s="122" t="s">
        <v>580</v>
      </c>
      <c r="Q18" s="122"/>
    </row>
    <row r="19" spans="1:17" x14ac:dyDescent="0.35">
      <c r="A19" s="41" t="s">
        <v>34</v>
      </c>
      <c r="B19" s="248" t="s">
        <v>35</v>
      </c>
      <c r="C19" s="161" t="s">
        <v>35</v>
      </c>
      <c r="D19" s="126"/>
      <c r="E19" s="126"/>
      <c r="F19" s="126"/>
      <c r="G19" s="162"/>
      <c r="H19" s="163"/>
      <c r="J19" s="122" t="str">
        <f>$B$15&amp;"_001"</f>
        <v>L_205_001</v>
      </c>
      <c r="K19" s="122" t="str">
        <f t="shared" ref="K19:K51" si="0">IF(ABS($D19-E19-F19)&gt;LIST_Tolerance,"Error Balance Sheet Total must equal Main Fund plus Remaining Ring-Fenced Funds","Pass")</f>
        <v>Pass</v>
      </c>
      <c r="L19" s="122"/>
      <c r="M19" s="122"/>
      <c r="N19" s="122"/>
      <c r="O19" s="122"/>
      <c r="P19" s="122"/>
      <c r="Q19" s="122"/>
    </row>
    <row r="20" spans="1:17" x14ac:dyDescent="0.35">
      <c r="A20" s="41" t="s">
        <v>36</v>
      </c>
      <c r="B20" s="248" t="s">
        <v>37</v>
      </c>
      <c r="C20" s="161" t="s">
        <v>37</v>
      </c>
      <c r="D20" s="126"/>
      <c r="E20" s="126"/>
      <c r="F20" s="126"/>
      <c r="G20" s="162"/>
      <c r="H20" s="163"/>
      <c r="J20" s="122" t="str">
        <f t="shared" ref="J20:J51" si="1">$B$15&amp;"_"&amp;TEXT(VALUE(RIGHT(J19,3))+1,"000")</f>
        <v>L_205_002</v>
      </c>
      <c r="K20" s="122" t="str">
        <f t="shared" si="0"/>
        <v>Pass</v>
      </c>
      <c r="L20" s="122"/>
      <c r="M20" s="122"/>
      <c r="N20" s="122"/>
      <c r="O20" s="122"/>
      <c r="P20" s="122"/>
      <c r="Q20" s="122"/>
    </row>
    <row r="21" spans="1:17" x14ac:dyDescent="0.35">
      <c r="A21" s="41" t="s">
        <v>38</v>
      </c>
      <c r="B21" s="246" t="s">
        <v>39</v>
      </c>
      <c r="C21" s="164" t="s">
        <v>39</v>
      </c>
      <c r="D21" s="126"/>
      <c r="E21" s="126"/>
      <c r="F21" s="126"/>
      <c r="G21" s="106"/>
      <c r="H21" s="126"/>
      <c r="J21" s="122" t="str">
        <f t="shared" si="1"/>
        <v>L_205_003</v>
      </c>
      <c r="K21" s="122" t="str">
        <f t="shared" si="0"/>
        <v>Pass</v>
      </c>
      <c r="L21" s="122"/>
      <c r="M21" s="122"/>
      <c r="N21" s="122"/>
      <c r="O21" s="122"/>
      <c r="P21" s="122"/>
      <c r="Q21" s="122"/>
    </row>
    <row r="22" spans="1:17" x14ac:dyDescent="0.35">
      <c r="A22" s="41" t="s">
        <v>40</v>
      </c>
      <c r="B22" s="248" t="s">
        <v>41</v>
      </c>
      <c r="C22" s="161" t="s">
        <v>41</v>
      </c>
      <c r="D22" s="126"/>
      <c r="E22" s="126"/>
      <c r="F22" s="126"/>
      <c r="G22" s="106"/>
      <c r="H22" s="126"/>
      <c r="J22" s="122" t="str">
        <f t="shared" si="1"/>
        <v>L_205_004</v>
      </c>
      <c r="K22" s="122" t="str">
        <f t="shared" si="0"/>
        <v>Pass</v>
      </c>
      <c r="L22" s="122"/>
      <c r="M22" s="122"/>
      <c r="N22" s="122"/>
      <c r="O22" s="122"/>
      <c r="P22" s="122"/>
      <c r="Q22" s="122"/>
    </row>
    <row r="23" spans="1:17" ht="29" x14ac:dyDescent="0.35">
      <c r="A23" s="165" t="s">
        <v>42</v>
      </c>
      <c r="B23" s="248" t="s">
        <v>43</v>
      </c>
      <c r="C23" s="161" t="s">
        <v>43</v>
      </c>
      <c r="D23" s="126"/>
      <c r="E23" s="126"/>
      <c r="F23" s="126"/>
      <c r="G23" s="106"/>
      <c r="H23" s="126"/>
      <c r="J23" s="122" t="str">
        <f t="shared" si="1"/>
        <v>L_205_005</v>
      </c>
      <c r="K23" s="122" t="str">
        <f t="shared" si="0"/>
        <v>Pass</v>
      </c>
      <c r="L23" s="122" t="str">
        <f>$B$15&amp;"_"&amp;TEXT(VALUE(RIGHT(J$72,3))+1,"000")</f>
        <v>L_205_054</v>
      </c>
      <c r="M23" s="122" t="str">
        <f>IF(ABS(D23-SUM(D24:D27,D33:D37))&gt;LIST_Tolerance,"Error total and components not consistent for column "&amp;D$20,"Pass")</f>
        <v>Pass</v>
      </c>
      <c r="N23" s="122" t="str">
        <f>$B$15&amp;"_"&amp;TEXT(VALUE(RIGHT(L$72,3))+1,"000")</f>
        <v>L_205_064</v>
      </c>
      <c r="O23" s="122" t="str">
        <f>IF(ABS(E23-SUM(E24:E27,E33:E37))&gt;LIST_Tolerance,"Error total and components not consistent for column "&amp;F$18,"Pass")</f>
        <v>Pass</v>
      </c>
      <c r="P23" s="122" t="str">
        <f>$B$15&amp;"_"&amp;TEXT(VALUE(RIGHT(N$72,3))+1,"000")</f>
        <v>L_205_074</v>
      </c>
      <c r="Q23" s="122" t="str">
        <f>IF(ABS(F23-SUM(F24:F27,F33:F37))&gt;LIST_Tolerance,"Error total and components not consistent for column "&amp;F$18,"Pass")</f>
        <v>Pass</v>
      </c>
    </row>
    <row r="24" spans="1:17" x14ac:dyDescent="0.35">
      <c r="A24" s="166" t="s">
        <v>44</v>
      </c>
      <c r="B24" s="248" t="s">
        <v>45</v>
      </c>
      <c r="C24" s="161" t="s">
        <v>45</v>
      </c>
      <c r="D24" s="126"/>
      <c r="E24" s="126"/>
      <c r="F24" s="126"/>
      <c r="G24" s="106"/>
      <c r="H24" s="126"/>
      <c r="J24" s="122" t="str">
        <f t="shared" si="1"/>
        <v>L_205_006</v>
      </c>
      <c r="K24" s="122" t="str">
        <f t="shared" si="0"/>
        <v>Pass</v>
      </c>
      <c r="L24" s="122"/>
      <c r="M24" s="122"/>
      <c r="N24" s="122"/>
      <c r="O24" s="122"/>
      <c r="P24" s="122"/>
      <c r="Q24" s="122"/>
    </row>
    <row r="25" spans="1:17" x14ac:dyDescent="0.35">
      <c r="A25" s="166" t="s">
        <v>46</v>
      </c>
      <c r="B25" s="248" t="s">
        <v>47</v>
      </c>
      <c r="C25" s="161" t="s">
        <v>47</v>
      </c>
      <c r="D25" s="126"/>
      <c r="E25" s="126"/>
      <c r="F25" s="126"/>
      <c r="G25" s="106"/>
      <c r="H25" s="126"/>
      <c r="J25" s="122" t="str">
        <f t="shared" si="1"/>
        <v>L_205_007</v>
      </c>
      <c r="K25" s="122" t="str">
        <f t="shared" si="0"/>
        <v>Pass</v>
      </c>
      <c r="L25" s="122"/>
      <c r="M25" s="122"/>
      <c r="N25" s="122"/>
      <c r="O25" s="122"/>
      <c r="P25" s="122"/>
      <c r="Q25" s="122"/>
    </row>
    <row r="26" spans="1:17" x14ac:dyDescent="0.35">
      <c r="A26" s="166" t="s">
        <v>48</v>
      </c>
      <c r="B26" s="248" t="s">
        <v>49</v>
      </c>
      <c r="C26" s="161" t="s">
        <v>49</v>
      </c>
      <c r="D26" s="126"/>
      <c r="E26" s="126"/>
      <c r="F26" s="126"/>
      <c r="G26" s="106"/>
      <c r="H26" s="126"/>
      <c r="J26" s="122" t="str">
        <f t="shared" si="1"/>
        <v>L_205_008</v>
      </c>
      <c r="K26" s="122" t="str">
        <f t="shared" si="0"/>
        <v>Pass</v>
      </c>
      <c r="L26" s="122"/>
      <c r="M26" s="122"/>
      <c r="N26" s="122"/>
      <c r="O26" s="122"/>
      <c r="P26" s="122"/>
      <c r="Q26" s="122"/>
    </row>
    <row r="27" spans="1:17" x14ac:dyDescent="0.35">
      <c r="A27" s="166" t="s">
        <v>54</v>
      </c>
      <c r="B27" s="248" t="s">
        <v>55</v>
      </c>
      <c r="C27" s="161" t="s">
        <v>55</v>
      </c>
      <c r="D27" s="126"/>
      <c r="E27" s="126"/>
      <c r="F27" s="126"/>
      <c r="G27" s="106"/>
      <c r="H27" s="126"/>
      <c r="J27" s="122" t="str">
        <f t="shared" si="1"/>
        <v>L_205_009</v>
      </c>
      <c r="K27" s="122" t="str">
        <f t="shared" si="0"/>
        <v>Pass</v>
      </c>
      <c r="L27" s="122" t="str">
        <f>$B$15&amp;"_"&amp;TEXT(VALUE(RIGHT(L23,3))+1,"000")</f>
        <v>L_205_055</v>
      </c>
      <c r="M27" s="122" t="str">
        <f>IF(ABS(D27-SUM(D28:D32))&gt;LIST_Tolerance,"Error total and components not consistent for column "&amp;D$20,"Pass")</f>
        <v>Pass</v>
      </c>
      <c r="N27" s="122" t="str">
        <f>$B$15&amp;"_"&amp;TEXT(VALUE(RIGHT(N23,3))+1,"000")</f>
        <v>L_205_065</v>
      </c>
      <c r="O27" s="122" t="str">
        <f>IF(ABS(E27-SUM(E28:E32))&gt;LIST_Tolerance,"Error total and components not consistent for column "&amp;E$18,"Pass")</f>
        <v>Pass</v>
      </c>
      <c r="P27" s="122" t="str">
        <f>$B$15&amp;"_"&amp;TEXT(VALUE(RIGHT(P23,3))+1,"000")</f>
        <v>L_205_075</v>
      </c>
      <c r="Q27" s="122" t="str">
        <f>IF(ABS(F27-SUM(F28:F32))&gt;LIST_Tolerance,"Error total and components not consistent for column "&amp;F$18,"Pass")</f>
        <v>Pass</v>
      </c>
    </row>
    <row r="28" spans="1:17" x14ac:dyDescent="0.35">
      <c r="A28" s="167" t="s">
        <v>56</v>
      </c>
      <c r="B28" s="248" t="s">
        <v>57</v>
      </c>
      <c r="C28" s="161" t="s">
        <v>57</v>
      </c>
      <c r="D28" s="126"/>
      <c r="E28" s="126"/>
      <c r="F28" s="126"/>
      <c r="G28" s="106"/>
      <c r="H28" s="126"/>
      <c r="J28" s="122" t="str">
        <f t="shared" si="1"/>
        <v>L_205_010</v>
      </c>
      <c r="K28" s="122" t="str">
        <f t="shared" si="0"/>
        <v>Pass</v>
      </c>
      <c r="L28" s="122"/>
      <c r="M28" s="122"/>
      <c r="N28" s="122"/>
      <c r="O28" s="122"/>
      <c r="P28" s="122"/>
      <c r="Q28" s="122"/>
    </row>
    <row r="29" spans="1:17" x14ac:dyDescent="0.35">
      <c r="A29" s="167" t="s">
        <v>58</v>
      </c>
      <c r="B29" s="248" t="s">
        <v>59</v>
      </c>
      <c r="C29" s="161" t="s">
        <v>59</v>
      </c>
      <c r="D29" s="126"/>
      <c r="E29" s="126"/>
      <c r="F29" s="126"/>
      <c r="G29" s="106"/>
      <c r="H29" s="126"/>
      <c r="J29" s="122" t="str">
        <f t="shared" si="1"/>
        <v>L_205_011</v>
      </c>
      <c r="K29" s="122" t="str">
        <f t="shared" si="0"/>
        <v>Pass</v>
      </c>
      <c r="L29" s="122"/>
      <c r="M29" s="122"/>
      <c r="N29" s="122"/>
      <c r="O29" s="122"/>
      <c r="P29" s="122"/>
      <c r="Q29" s="122"/>
    </row>
    <row r="30" spans="1:17" x14ac:dyDescent="0.35">
      <c r="A30" s="167" t="s">
        <v>60</v>
      </c>
      <c r="B30" s="248" t="s">
        <v>61</v>
      </c>
      <c r="C30" s="161" t="s">
        <v>61</v>
      </c>
      <c r="D30" s="126"/>
      <c r="E30" s="126"/>
      <c r="F30" s="126"/>
      <c r="G30" s="106"/>
      <c r="H30" s="126"/>
      <c r="J30" s="122" t="str">
        <f t="shared" si="1"/>
        <v>L_205_012</v>
      </c>
      <c r="K30" s="122" t="str">
        <f t="shared" si="0"/>
        <v>Pass</v>
      </c>
      <c r="L30" s="122"/>
      <c r="M30" s="122"/>
      <c r="N30" s="122"/>
      <c r="O30" s="122"/>
      <c r="P30" s="122"/>
      <c r="Q30" s="122"/>
    </row>
    <row r="31" spans="1:17" x14ac:dyDescent="0.35">
      <c r="A31" s="167" t="s">
        <v>62</v>
      </c>
      <c r="B31" s="248" t="s">
        <v>63</v>
      </c>
      <c r="C31" s="161" t="s">
        <v>63</v>
      </c>
      <c r="D31" s="126"/>
      <c r="E31" s="126"/>
      <c r="F31" s="126"/>
      <c r="G31" s="106"/>
      <c r="H31" s="126"/>
      <c r="J31" s="122" t="str">
        <f t="shared" si="1"/>
        <v>L_205_013</v>
      </c>
      <c r="K31" s="122" t="str">
        <f t="shared" si="0"/>
        <v>Pass</v>
      </c>
      <c r="L31" s="122"/>
      <c r="M31" s="122"/>
      <c r="N31" s="122"/>
      <c r="O31" s="122"/>
      <c r="P31" s="122"/>
      <c r="Q31" s="122"/>
    </row>
    <row r="32" spans="1:17" x14ac:dyDescent="0.35">
      <c r="A32" s="167" t="s">
        <v>371</v>
      </c>
      <c r="B32" s="239" t="s">
        <v>364</v>
      </c>
      <c r="C32" s="157" t="s">
        <v>347</v>
      </c>
      <c r="D32" s="126"/>
      <c r="E32" s="126"/>
      <c r="F32" s="126"/>
      <c r="G32" s="106"/>
      <c r="H32" s="126"/>
      <c r="J32" s="122" t="str">
        <f t="shared" si="1"/>
        <v>L_205_014</v>
      </c>
      <c r="K32" s="122" t="str">
        <f t="shared" si="0"/>
        <v>Pass</v>
      </c>
      <c r="L32" s="122"/>
      <c r="M32" s="122"/>
      <c r="N32" s="122"/>
      <c r="O32" s="122"/>
      <c r="P32" s="122"/>
      <c r="Q32" s="122"/>
    </row>
    <row r="33" spans="1:17" x14ac:dyDescent="0.35">
      <c r="A33" s="166" t="s">
        <v>64</v>
      </c>
      <c r="B33" s="248" t="s">
        <v>65</v>
      </c>
      <c r="C33" s="161" t="s">
        <v>65</v>
      </c>
      <c r="D33" s="126"/>
      <c r="E33" s="126"/>
      <c r="F33" s="126"/>
      <c r="G33" s="106"/>
      <c r="H33" s="126"/>
      <c r="J33" s="122" t="str">
        <f t="shared" si="1"/>
        <v>L_205_015</v>
      </c>
      <c r="K33" s="122" t="str">
        <f t="shared" si="0"/>
        <v>Pass</v>
      </c>
      <c r="L33" s="122"/>
      <c r="M33" s="122"/>
      <c r="N33" s="122"/>
      <c r="O33" s="122"/>
      <c r="P33" s="122"/>
      <c r="Q33" s="122"/>
    </row>
    <row r="34" spans="1:17" x14ac:dyDescent="0.35">
      <c r="A34" s="166" t="s">
        <v>66</v>
      </c>
      <c r="B34" s="248" t="s">
        <v>67</v>
      </c>
      <c r="C34" s="161" t="s">
        <v>67</v>
      </c>
      <c r="D34" s="126"/>
      <c r="E34" s="126"/>
      <c r="F34" s="126"/>
      <c r="G34" s="106"/>
      <c r="H34" s="126"/>
      <c r="J34" s="122" t="str">
        <f t="shared" si="1"/>
        <v>L_205_016</v>
      </c>
      <c r="K34" s="122" t="str">
        <f t="shared" si="0"/>
        <v>Pass</v>
      </c>
      <c r="L34" s="122"/>
      <c r="M34" s="122"/>
      <c r="N34" s="122"/>
      <c r="O34" s="122"/>
      <c r="P34" s="122"/>
      <c r="Q34" s="122"/>
    </row>
    <row r="35" spans="1:17" x14ac:dyDescent="0.35">
      <c r="A35" s="166" t="s">
        <v>68</v>
      </c>
      <c r="B35" s="248" t="s">
        <v>69</v>
      </c>
      <c r="C35" s="161" t="s">
        <v>69</v>
      </c>
      <c r="D35" s="126"/>
      <c r="E35" s="126"/>
      <c r="F35" s="126"/>
      <c r="G35" s="106"/>
      <c r="H35" s="126"/>
      <c r="J35" s="122" t="str">
        <f t="shared" si="1"/>
        <v>L_205_017</v>
      </c>
      <c r="K35" s="122" t="str">
        <f t="shared" si="0"/>
        <v>Pass</v>
      </c>
      <c r="L35" s="122"/>
      <c r="M35" s="122"/>
      <c r="N35" s="122"/>
      <c r="O35" s="122"/>
      <c r="P35" s="122"/>
      <c r="Q35" s="122"/>
    </row>
    <row r="36" spans="1:17" x14ac:dyDescent="0.35">
      <c r="A36" s="166" t="s">
        <v>70</v>
      </c>
      <c r="B36" s="248" t="s">
        <v>71</v>
      </c>
      <c r="C36" s="161" t="s">
        <v>71</v>
      </c>
      <c r="D36" s="126"/>
      <c r="E36" s="126"/>
      <c r="F36" s="126"/>
      <c r="G36" s="106"/>
      <c r="H36" s="126"/>
      <c r="J36" s="122" t="str">
        <f t="shared" si="1"/>
        <v>L_205_018</v>
      </c>
      <c r="K36" s="122" t="str">
        <f t="shared" si="0"/>
        <v>Pass</v>
      </c>
      <c r="L36" s="122"/>
      <c r="M36" s="122"/>
      <c r="N36" s="122"/>
      <c r="O36" s="122"/>
      <c r="P36" s="122"/>
      <c r="Q36" s="122"/>
    </row>
    <row r="37" spans="1:17" x14ac:dyDescent="0.35">
      <c r="A37" s="166" t="s">
        <v>373</v>
      </c>
      <c r="B37" s="239" t="s">
        <v>364</v>
      </c>
      <c r="C37" s="157" t="s">
        <v>375</v>
      </c>
      <c r="D37" s="126"/>
      <c r="E37" s="126"/>
      <c r="F37" s="126"/>
      <c r="G37" s="106"/>
      <c r="H37" s="126"/>
      <c r="J37" s="122" t="str">
        <f t="shared" si="1"/>
        <v>L_205_019</v>
      </c>
      <c r="K37" s="122" t="str">
        <f t="shared" si="0"/>
        <v>Pass</v>
      </c>
      <c r="L37" s="122"/>
      <c r="M37" s="122"/>
      <c r="N37" s="122"/>
      <c r="O37" s="122"/>
      <c r="P37" s="122"/>
      <c r="Q37" s="122"/>
    </row>
    <row r="38" spans="1:17" x14ac:dyDescent="0.35">
      <c r="A38" s="41" t="s">
        <v>72</v>
      </c>
      <c r="B38" s="248" t="s">
        <v>73</v>
      </c>
      <c r="C38" s="161" t="s">
        <v>73</v>
      </c>
      <c r="D38" s="126"/>
      <c r="E38" s="126"/>
      <c r="F38" s="126"/>
      <c r="G38" s="106"/>
      <c r="H38" s="126"/>
      <c r="J38" s="122" t="str">
        <f t="shared" si="1"/>
        <v>L_205_020</v>
      </c>
      <c r="K38" s="122" t="str">
        <f t="shared" si="0"/>
        <v>Pass</v>
      </c>
      <c r="L38" s="122"/>
      <c r="M38" s="122"/>
      <c r="N38" s="122"/>
      <c r="O38" s="122"/>
      <c r="P38" s="122"/>
      <c r="Q38" s="122"/>
    </row>
    <row r="39" spans="1:17" x14ac:dyDescent="0.35">
      <c r="A39" s="41" t="s">
        <v>74</v>
      </c>
      <c r="B39" s="248" t="s">
        <v>75</v>
      </c>
      <c r="C39" s="161" t="s">
        <v>75</v>
      </c>
      <c r="D39" s="126"/>
      <c r="E39" s="126"/>
      <c r="F39" s="126"/>
      <c r="G39" s="106"/>
      <c r="H39" s="126"/>
      <c r="J39" s="122" t="str">
        <f t="shared" si="1"/>
        <v>L_205_021</v>
      </c>
      <c r="K39" s="122" t="str">
        <f t="shared" si="0"/>
        <v>Pass</v>
      </c>
      <c r="L39" s="122" t="str">
        <f>$B$15&amp;"_"&amp;TEXT(VALUE(RIGHT(L27,3))+1,"000")</f>
        <v>L_205_056</v>
      </c>
      <c r="M39" s="122" t="str">
        <f>IF(ABS(D39-SUM(D40:D43))&gt;LIST_Tolerance,"Error total and components not consistent for column "&amp;D$20,"Pass")</f>
        <v>Pass</v>
      </c>
      <c r="N39" s="122" t="str">
        <f>$B$15&amp;"_"&amp;TEXT(VALUE(RIGHT(N27,3))+1,"000")</f>
        <v>L_205_066</v>
      </c>
      <c r="O39" s="122" t="str">
        <f>IF(ABS(E39-SUM(E40:E43))&gt;LIST_Tolerance,"Error total and components not consistent for column "&amp;E$18,"Pass")</f>
        <v>Pass</v>
      </c>
      <c r="P39" s="122" t="str">
        <f>$B$15&amp;"_"&amp;TEXT(VALUE(RIGHT(P27,3))+1,"000")</f>
        <v>L_205_076</v>
      </c>
      <c r="Q39" s="122" t="str">
        <f>IF(ABS(F39-SUM(F40:F43))&gt;LIST_Tolerance,"Error total and components not consistent for column "&amp;F$18,"Pass")</f>
        <v>Pass</v>
      </c>
    </row>
    <row r="40" spans="1:17" x14ac:dyDescent="0.35">
      <c r="A40" s="166" t="s">
        <v>76</v>
      </c>
      <c r="B40" s="248" t="s">
        <v>77</v>
      </c>
      <c r="C40" s="161" t="s">
        <v>77</v>
      </c>
      <c r="D40" s="126"/>
      <c r="E40" s="126"/>
      <c r="F40" s="126"/>
      <c r="G40" s="106"/>
      <c r="H40" s="126"/>
      <c r="J40" s="122" t="str">
        <f t="shared" si="1"/>
        <v>L_205_022</v>
      </c>
      <c r="K40" s="122" t="str">
        <f t="shared" si="0"/>
        <v>Pass</v>
      </c>
      <c r="L40" s="122"/>
      <c r="M40" s="122"/>
      <c r="N40" s="122"/>
      <c r="O40" s="122"/>
      <c r="P40" s="122"/>
      <c r="Q40" s="122"/>
    </row>
    <row r="41" spans="1:17" x14ac:dyDescent="0.35">
      <c r="A41" s="166" t="s">
        <v>78</v>
      </c>
      <c r="B41" s="248" t="s">
        <v>79</v>
      </c>
      <c r="C41" s="161" t="s">
        <v>79</v>
      </c>
      <c r="D41" s="126"/>
      <c r="E41" s="126"/>
      <c r="F41" s="126"/>
      <c r="G41" s="106"/>
      <c r="H41" s="126"/>
      <c r="J41" s="122" t="str">
        <f t="shared" si="1"/>
        <v>L_205_023</v>
      </c>
      <c r="K41" s="122" t="str">
        <f t="shared" si="0"/>
        <v>Pass</v>
      </c>
      <c r="L41" s="122"/>
      <c r="M41" s="122"/>
      <c r="N41" s="122"/>
      <c r="O41" s="122"/>
      <c r="P41" s="122"/>
      <c r="Q41" s="122"/>
    </row>
    <row r="42" spans="1:17" x14ac:dyDescent="0.35">
      <c r="A42" s="166" t="s">
        <v>80</v>
      </c>
      <c r="B42" s="248" t="s">
        <v>81</v>
      </c>
      <c r="C42" s="161" t="s">
        <v>81</v>
      </c>
      <c r="D42" s="126"/>
      <c r="E42" s="126"/>
      <c r="F42" s="126"/>
      <c r="G42" s="106"/>
      <c r="H42" s="126"/>
      <c r="J42" s="122" t="str">
        <f t="shared" si="1"/>
        <v>L_205_024</v>
      </c>
      <c r="K42" s="122" t="str">
        <f t="shared" si="0"/>
        <v>Pass</v>
      </c>
      <c r="L42" s="122"/>
      <c r="M42" s="122"/>
      <c r="N42" s="122"/>
      <c r="O42" s="122"/>
      <c r="P42" s="122"/>
      <c r="Q42" s="122"/>
    </row>
    <row r="43" spans="1:17" x14ac:dyDescent="0.35">
      <c r="A43" s="166" t="s">
        <v>372</v>
      </c>
      <c r="B43" s="239" t="s">
        <v>364</v>
      </c>
      <c r="C43" s="157" t="s">
        <v>376</v>
      </c>
      <c r="D43" s="126"/>
      <c r="E43" s="126"/>
      <c r="F43" s="126"/>
      <c r="G43" s="106"/>
      <c r="H43" s="126"/>
      <c r="J43" s="122" t="str">
        <f t="shared" si="1"/>
        <v>L_205_025</v>
      </c>
      <c r="K43" s="122" t="str">
        <f t="shared" si="0"/>
        <v>Pass</v>
      </c>
      <c r="L43" s="122"/>
      <c r="M43" s="122"/>
      <c r="N43" s="122"/>
      <c r="O43" s="122"/>
      <c r="P43" s="122"/>
      <c r="Q43" s="122"/>
    </row>
    <row r="44" spans="1:17" x14ac:dyDescent="0.35">
      <c r="A44" s="168" t="s">
        <v>82</v>
      </c>
      <c r="B44" s="248" t="s">
        <v>83</v>
      </c>
      <c r="C44" s="161" t="s">
        <v>83</v>
      </c>
      <c r="D44" s="126"/>
      <c r="E44" s="126"/>
      <c r="F44" s="126"/>
      <c r="G44" s="106"/>
      <c r="H44" s="126"/>
      <c r="J44" s="122" t="str">
        <f t="shared" si="1"/>
        <v>L_205_026</v>
      </c>
      <c r="K44" s="122" t="str">
        <f t="shared" si="0"/>
        <v>Pass</v>
      </c>
      <c r="L44" s="122" t="str">
        <f>$B$15&amp;"_"&amp;TEXT(VALUE(RIGHT(L39,3))+1,"000")</f>
        <v>L_205_057</v>
      </c>
      <c r="M44" s="122" t="str">
        <f>IF(ABS(D44-SUM(D45:D48))&gt;LIST_Tolerance,"Error total and components not consistent for column "&amp;D$20,"Pass")</f>
        <v>Pass</v>
      </c>
      <c r="N44" s="122" t="str">
        <f>$B$15&amp;"_"&amp;TEXT(VALUE(RIGHT(N39,3))+1,"000")</f>
        <v>L_205_067</v>
      </c>
      <c r="O44" s="122" t="str">
        <f>IF(ABS(E44-SUM(E45:E48))&gt;LIST_Tolerance,"Error total and components not consistent for column "&amp;E$18,"Pass")</f>
        <v>Pass</v>
      </c>
      <c r="P44" s="122" t="str">
        <f>$B$15&amp;"_"&amp;TEXT(VALUE(RIGHT(P39,3))+1,"000")</f>
        <v>L_205_077</v>
      </c>
      <c r="Q44" s="122" t="str">
        <f>IF(ABS(F44-SUM(F45:F48))&gt;LIST_Tolerance,"Error total and components not consistent for column "&amp;F$18,"Pass")</f>
        <v>Pass</v>
      </c>
    </row>
    <row r="45" spans="1:17" x14ac:dyDescent="0.35">
      <c r="A45" s="169" t="s">
        <v>84</v>
      </c>
      <c r="B45" s="248" t="s">
        <v>85</v>
      </c>
      <c r="C45" s="161" t="s">
        <v>85</v>
      </c>
      <c r="D45" s="126"/>
      <c r="E45" s="126"/>
      <c r="F45" s="126"/>
      <c r="G45" s="106"/>
      <c r="H45" s="126"/>
      <c r="J45" s="122" t="str">
        <f t="shared" si="1"/>
        <v>L_205_027</v>
      </c>
      <c r="K45" s="122" t="str">
        <f t="shared" si="0"/>
        <v>Pass</v>
      </c>
      <c r="L45" s="122"/>
      <c r="M45" s="122"/>
      <c r="N45" s="122"/>
      <c r="O45" s="122"/>
      <c r="P45" s="122"/>
      <c r="Q45" s="122"/>
    </row>
    <row r="46" spans="1:17" ht="29" x14ac:dyDescent="0.35">
      <c r="A46" s="170" t="s">
        <v>90</v>
      </c>
      <c r="B46" s="248" t="s">
        <v>91</v>
      </c>
      <c r="C46" s="161" t="s">
        <v>91</v>
      </c>
      <c r="D46" s="126"/>
      <c r="E46" s="126"/>
      <c r="F46" s="126"/>
      <c r="G46" s="106"/>
      <c r="H46" s="126"/>
      <c r="J46" s="122" t="str">
        <f t="shared" si="1"/>
        <v>L_205_028</v>
      </c>
      <c r="K46" s="122" t="str">
        <f t="shared" si="0"/>
        <v>Pass</v>
      </c>
      <c r="L46" s="122"/>
      <c r="M46" s="122"/>
      <c r="N46" s="122"/>
      <c r="O46" s="122"/>
      <c r="P46" s="122"/>
      <c r="Q46" s="122"/>
    </row>
    <row r="47" spans="1:17" x14ac:dyDescent="0.35">
      <c r="A47" s="166" t="s">
        <v>96</v>
      </c>
      <c r="B47" s="248" t="s">
        <v>97</v>
      </c>
      <c r="C47" s="161" t="s">
        <v>97</v>
      </c>
      <c r="D47" s="126"/>
      <c r="E47" s="126"/>
      <c r="F47" s="126"/>
      <c r="G47" s="162"/>
      <c r="H47" s="163"/>
      <c r="J47" s="122" t="str">
        <f t="shared" si="1"/>
        <v>L_205_029</v>
      </c>
      <c r="K47" s="122" t="str">
        <f t="shared" si="0"/>
        <v>Pass</v>
      </c>
      <c r="L47" s="122"/>
      <c r="M47" s="122"/>
      <c r="N47" s="122"/>
      <c r="O47" s="122"/>
      <c r="P47" s="122"/>
      <c r="Q47" s="122"/>
    </row>
    <row r="48" spans="1:17" x14ac:dyDescent="0.35">
      <c r="A48" s="166" t="s">
        <v>374</v>
      </c>
      <c r="B48" s="246" t="s">
        <v>364</v>
      </c>
      <c r="C48" s="164" t="s">
        <v>377</v>
      </c>
      <c r="D48" s="126"/>
      <c r="E48" s="126"/>
      <c r="F48" s="126"/>
      <c r="G48" s="162"/>
      <c r="H48" s="163"/>
      <c r="J48" s="122" t="str">
        <f t="shared" si="1"/>
        <v>L_205_030</v>
      </c>
      <c r="K48" s="122" t="str">
        <f t="shared" si="0"/>
        <v>Pass</v>
      </c>
      <c r="L48" s="122"/>
      <c r="M48" s="122"/>
      <c r="N48" s="122"/>
      <c r="O48" s="122"/>
      <c r="P48" s="122"/>
      <c r="Q48" s="122"/>
    </row>
    <row r="49" spans="1:17" x14ac:dyDescent="0.35">
      <c r="A49" s="41" t="s">
        <v>110</v>
      </c>
      <c r="B49" s="246" t="s">
        <v>111</v>
      </c>
      <c r="C49" s="164" t="s">
        <v>111</v>
      </c>
      <c r="D49" s="126"/>
      <c r="E49" s="126"/>
      <c r="F49" s="126"/>
      <c r="G49" s="171"/>
      <c r="H49" s="163"/>
      <c r="J49" s="122" t="str">
        <f t="shared" si="1"/>
        <v>L_205_031</v>
      </c>
      <c r="K49" s="122" t="str">
        <f t="shared" si="0"/>
        <v>Pass</v>
      </c>
      <c r="L49" s="122"/>
      <c r="M49" s="122"/>
      <c r="N49" s="122"/>
      <c r="O49" s="122"/>
      <c r="P49" s="122"/>
      <c r="Q49" s="122"/>
    </row>
    <row r="50" spans="1:17" ht="29" x14ac:dyDescent="0.35">
      <c r="A50" s="41" t="s">
        <v>231</v>
      </c>
      <c r="B50" s="248" t="s">
        <v>230</v>
      </c>
      <c r="C50" s="161" t="s">
        <v>378</v>
      </c>
      <c r="D50" s="126"/>
      <c r="E50" s="126"/>
      <c r="F50" s="126"/>
      <c r="G50" s="171"/>
      <c r="H50" s="163"/>
      <c r="J50" s="122" t="str">
        <f t="shared" si="1"/>
        <v>L_205_032</v>
      </c>
      <c r="K50" s="122" t="str">
        <f t="shared" si="0"/>
        <v>Pass</v>
      </c>
      <c r="L50" s="122"/>
      <c r="M50" s="122"/>
      <c r="N50" s="122"/>
      <c r="O50" s="122"/>
      <c r="P50" s="122"/>
      <c r="Q50" s="122"/>
    </row>
    <row r="51" spans="1:17" ht="29" x14ac:dyDescent="0.35">
      <c r="A51" s="172" t="s">
        <v>114</v>
      </c>
      <c r="B51" s="226" t="str">
        <f>"Sum of "&amp;C19&amp;", "&amp;C20&amp;", "&amp;C22&amp;", "&amp;C23&amp;", "&amp;C38&amp;", "&amp;C39&amp;", "&amp;C44&amp;", "&amp;C49&amp;", and "&amp;C50</f>
        <v>Sum of R0030, R0040, R0060, R0070, R0220, R0230, R0270, R0410, and R3050</v>
      </c>
      <c r="C51" s="173" t="s">
        <v>115</v>
      </c>
      <c r="D51" s="152">
        <f>SUM(D19,D20,D21,D22,D23,D38,D39,D44,D49,D50)</f>
        <v>0</v>
      </c>
      <c r="E51" s="152">
        <f>SUM(E19,E20,E21,E22,E23,E38,E39,E44,E49,E50)</f>
        <v>0</v>
      </c>
      <c r="F51" s="152">
        <f>SUM(F19,F20,F21,F22,F23,F38,F39,F44,F49,F50)</f>
        <v>0</v>
      </c>
      <c r="G51" s="171"/>
      <c r="H51" s="163"/>
      <c r="J51" s="122" t="str">
        <f t="shared" si="1"/>
        <v>L_205_033</v>
      </c>
      <c r="K51" s="122" t="str">
        <f t="shared" si="0"/>
        <v>Pass</v>
      </c>
      <c r="L51" s="122" t="str">
        <f>$B$15&amp;"_"&amp;TEXT(VALUE(RIGHT(L44,3))+1,"000")</f>
        <v>L_205_058</v>
      </c>
      <c r="M51" s="122" t="str">
        <f>IF(ABS(D51-SUM(D19:D23,D38:D39,D44,D49:D50))&gt;LIST_Tolerance,"Error total and components not consistent for column "&amp;D$20,"Pass")</f>
        <v>Pass</v>
      </c>
      <c r="N51" s="122" t="str">
        <f>$B$15&amp;"_"&amp;TEXT(VALUE(RIGHT(N44,3))+1,"000")</f>
        <v>L_205_068</v>
      </c>
      <c r="O51" s="122" t="str">
        <f>IF(ABS(E51-SUM(E19:E23,E38:E39,E44,E49:E50))&gt;LIST_Tolerance,"Error total and components not consistent for column "&amp;E$18,"Pass")</f>
        <v>Pass</v>
      </c>
      <c r="P51" s="122" t="str">
        <f>$B$15&amp;"_"&amp;TEXT(VALUE(RIGHT(P44,3))+1,"000")</f>
        <v>L_205_078</v>
      </c>
      <c r="Q51" s="122" t="str">
        <f>IF(ABS(F51-SUM(F19:F23,F38:F39,F44,F49:F50))&gt;LIST_Tolerance,"Error total and components not consistent for column "&amp;F$18,"Pass")</f>
        <v>Pass</v>
      </c>
    </row>
    <row r="52" spans="1:17" x14ac:dyDescent="0.35">
      <c r="A52" s="71" t="s">
        <v>116</v>
      </c>
      <c r="B52" s="251"/>
      <c r="C52" s="173"/>
      <c r="D52" s="155"/>
      <c r="E52" s="159"/>
      <c r="F52" s="161"/>
      <c r="G52" s="171"/>
      <c r="H52" s="159"/>
      <c r="J52" s="122"/>
      <c r="K52" s="122"/>
      <c r="L52" s="122"/>
      <c r="M52" s="122"/>
      <c r="N52" s="122"/>
      <c r="O52" s="122"/>
      <c r="P52" s="122"/>
      <c r="Q52" s="122"/>
    </row>
    <row r="53" spans="1:17" x14ac:dyDescent="0.35">
      <c r="A53" s="41" t="s">
        <v>117</v>
      </c>
      <c r="B53" s="245"/>
      <c r="C53" s="161" t="s">
        <v>118</v>
      </c>
      <c r="D53" s="126"/>
      <c r="E53" s="126"/>
      <c r="F53" s="126"/>
      <c r="G53" s="171"/>
      <c r="H53" s="163"/>
      <c r="J53" s="122" t="str">
        <f>$B$15&amp;"_"&amp;TEXT(VALUE(RIGHT(J51,3))+1,"000")</f>
        <v>L_205_034</v>
      </c>
      <c r="K53" s="122" t="str">
        <f t="shared" ref="K53:K72" si="2">IF(ABS($D53-E53-F53)&gt;LIST_Tolerance,"Error Balance Sheet Total must equal Main Fund plus Remaining Ring-Fenced Funds","Pass")</f>
        <v>Pass</v>
      </c>
      <c r="L53" s="122" t="str">
        <f>$B$15&amp;"_"&amp;TEXT(VALUE(RIGHT(L51,3))+1,"000")</f>
        <v>L_205_059</v>
      </c>
      <c r="M53" s="122" t="str">
        <f>IF(ABS(D53-SUM(D54:D56))&gt;LIST_Tolerance,"Error total and components not consistent for column "&amp;D$20,"Pass")</f>
        <v>Pass</v>
      </c>
      <c r="N53" s="122" t="str">
        <f>$B$15&amp;"_"&amp;TEXT(VALUE(RIGHT(N51,3))+1,"000")</f>
        <v>L_205_069</v>
      </c>
      <c r="O53" s="122" t="str">
        <f>IF(ABS(E53-SUM(E54:E56))&gt;LIST_Tolerance,"Error total and components not consistent for column "&amp;E$18,"Pass")</f>
        <v>Pass</v>
      </c>
      <c r="P53" s="122" t="str">
        <f>$B$15&amp;"_"&amp;TEXT(VALUE(RIGHT(P51,3))+1,"000")</f>
        <v>L_205_079</v>
      </c>
      <c r="Q53" s="122" t="str">
        <f>IF(ABS(F53-SUM(F54:F56))&gt;LIST_Tolerance,"Error total and components not consistent for column "&amp;F$18,"Pass")</f>
        <v>Pass</v>
      </c>
    </row>
    <row r="54" spans="1:17" x14ac:dyDescent="0.35">
      <c r="A54" s="167" t="s">
        <v>121</v>
      </c>
      <c r="B54" s="246" t="s">
        <v>183</v>
      </c>
      <c r="C54" s="164" t="s">
        <v>348</v>
      </c>
      <c r="D54" s="126"/>
      <c r="E54" s="126"/>
      <c r="F54" s="126"/>
      <c r="G54" s="171"/>
      <c r="H54" s="163"/>
      <c r="J54" s="122" t="str">
        <f t="shared" ref="J54:J72" si="3">$B$15&amp;"_"&amp;TEXT(VALUE(RIGHT(J53,3))+1,"000")</f>
        <v>L_205_035</v>
      </c>
      <c r="K54" s="122" t="str">
        <f t="shared" si="2"/>
        <v>Pass</v>
      </c>
      <c r="L54" s="122"/>
      <c r="M54" s="122"/>
      <c r="N54" s="122"/>
      <c r="O54" s="122"/>
      <c r="P54" s="122"/>
      <c r="Q54" s="122"/>
    </row>
    <row r="55" spans="1:17" x14ac:dyDescent="0.35">
      <c r="A55" s="167" t="s">
        <v>123</v>
      </c>
      <c r="B55" s="246" t="s">
        <v>184</v>
      </c>
      <c r="C55" s="164" t="s">
        <v>349</v>
      </c>
      <c r="D55" s="126"/>
      <c r="E55" s="126"/>
      <c r="F55" s="126"/>
      <c r="G55" s="171"/>
      <c r="H55" s="163"/>
      <c r="J55" s="122" t="str">
        <f t="shared" si="3"/>
        <v>L_205_036</v>
      </c>
      <c r="K55" s="122" t="str">
        <f t="shared" si="2"/>
        <v>Pass</v>
      </c>
      <c r="L55" s="122"/>
      <c r="M55" s="122"/>
      <c r="N55" s="122"/>
      <c r="O55" s="122"/>
      <c r="P55" s="122"/>
      <c r="Q55" s="122"/>
    </row>
    <row r="56" spans="1:17" x14ac:dyDescent="0.35">
      <c r="A56" s="167" t="s">
        <v>125</v>
      </c>
      <c r="B56" s="246" t="s">
        <v>185</v>
      </c>
      <c r="C56" s="164" t="s">
        <v>350</v>
      </c>
      <c r="D56" s="126"/>
      <c r="E56" s="126"/>
      <c r="F56" s="126"/>
      <c r="G56" s="171"/>
      <c r="H56" s="163"/>
      <c r="J56" s="122" t="str">
        <f t="shared" si="3"/>
        <v>L_205_037</v>
      </c>
      <c r="K56" s="122" t="str">
        <f t="shared" si="2"/>
        <v>Pass</v>
      </c>
      <c r="L56" s="122"/>
      <c r="M56" s="122"/>
      <c r="N56" s="122"/>
      <c r="O56" s="122"/>
      <c r="P56" s="122"/>
      <c r="Q56" s="122"/>
    </row>
    <row r="57" spans="1:17" x14ac:dyDescent="0.35">
      <c r="A57" s="41" t="s">
        <v>132</v>
      </c>
      <c r="B57" s="246" t="s">
        <v>247</v>
      </c>
      <c r="C57" s="164" t="s">
        <v>351</v>
      </c>
      <c r="D57" s="126"/>
      <c r="E57" s="126"/>
      <c r="F57" s="126"/>
      <c r="G57" s="171"/>
      <c r="H57" s="163"/>
      <c r="J57" s="122" t="str">
        <f t="shared" si="3"/>
        <v>L_205_038</v>
      </c>
      <c r="K57" s="122" t="str">
        <f t="shared" si="2"/>
        <v>Pass</v>
      </c>
      <c r="L57" s="122" t="str">
        <f>$B$15&amp;"_"&amp;TEXT(VALUE(RIGHT(L53,3))+1,"000")</f>
        <v>L_205_060</v>
      </c>
      <c r="M57" s="122" t="str">
        <f>IF(ABS(D57-SUM(D58:D60))&gt;LIST_Tolerance,"Error total and components not consistent for column "&amp;D$20,"Pass")</f>
        <v>Pass</v>
      </c>
      <c r="N57" s="122" t="str">
        <f>$B$15&amp;"_"&amp;TEXT(VALUE(RIGHT(N53,3))+1,"000")</f>
        <v>L_205_070</v>
      </c>
      <c r="O57" s="122" t="str">
        <f>IF(ABS(E57-SUM(E58:E60))&gt;LIST_Tolerance,"Error total and components not consistent for column "&amp;E$18,"Pass")</f>
        <v>Pass</v>
      </c>
      <c r="P57" s="122" t="str">
        <f>$B$15&amp;"_"&amp;TEXT(VALUE(RIGHT(P53,3))+1,"000")</f>
        <v>L_205_080</v>
      </c>
      <c r="Q57" s="122" t="str">
        <f>IF(ABS(F57-SUM(F58:F60))&gt;LIST_Tolerance,"Error total and components not consistent for column "&amp;F$18,"Pass")</f>
        <v>Pass</v>
      </c>
    </row>
    <row r="58" spans="1:17" x14ac:dyDescent="0.35">
      <c r="A58" s="167" t="s">
        <v>121</v>
      </c>
      <c r="B58" s="248" t="s">
        <v>255</v>
      </c>
      <c r="C58" s="164" t="s">
        <v>352</v>
      </c>
      <c r="D58" s="126"/>
      <c r="E58" s="126"/>
      <c r="F58" s="126"/>
      <c r="G58" s="171"/>
      <c r="H58" s="163"/>
      <c r="J58" s="122" t="str">
        <f t="shared" si="3"/>
        <v>L_205_039</v>
      </c>
      <c r="K58" s="122" t="str">
        <f t="shared" si="2"/>
        <v>Pass</v>
      </c>
      <c r="L58" s="122"/>
      <c r="M58" s="122"/>
      <c r="N58" s="122"/>
      <c r="O58" s="122"/>
      <c r="P58" s="122"/>
      <c r="Q58" s="122"/>
    </row>
    <row r="59" spans="1:17" ht="29" x14ac:dyDescent="0.35">
      <c r="A59" s="167" t="s">
        <v>123</v>
      </c>
      <c r="B59" s="248" t="s">
        <v>250</v>
      </c>
      <c r="C59" s="164" t="s">
        <v>353</v>
      </c>
      <c r="D59" s="126"/>
      <c r="E59" s="126"/>
      <c r="F59" s="126"/>
      <c r="G59" s="171"/>
      <c r="H59" s="163"/>
      <c r="J59" s="122" t="str">
        <f t="shared" si="3"/>
        <v>L_205_040</v>
      </c>
      <c r="K59" s="122" t="str">
        <f t="shared" si="2"/>
        <v>Pass</v>
      </c>
      <c r="L59" s="122"/>
      <c r="M59" s="122"/>
      <c r="N59" s="122"/>
      <c r="O59" s="122"/>
      <c r="P59" s="122"/>
      <c r="Q59" s="122"/>
    </row>
    <row r="60" spans="1:17" ht="29" x14ac:dyDescent="0.35">
      <c r="A60" s="167" t="s">
        <v>125</v>
      </c>
      <c r="B60" s="248" t="s">
        <v>251</v>
      </c>
      <c r="C60" s="164" t="s">
        <v>354</v>
      </c>
      <c r="D60" s="126"/>
      <c r="E60" s="126"/>
      <c r="F60" s="126"/>
      <c r="G60" s="171"/>
      <c r="H60" s="163"/>
      <c r="J60" s="122" t="str">
        <f t="shared" si="3"/>
        <v>L_205_041</v>
      </c>
      <c r="K60" s="122" t="str">
        <f t="shared" si="2"/>
        <v>Pass</v>
      </c>
      <c r="L60" s="122"/>
      <c r="M60" s="122"/>
      <c r="N60" s="122"/>
      <c r="O60" s="122"/>
      <c r="P60" s="122"/>
      <c r="Q60" s="122"/>
    </row>
    <row r="61" spans="1:17" x14ac:dyDescent="0.35">
      <c r="A61" s="41" t="s">
        <v>144</v>
      </c>
      <c r="B61" s="246" t="s">
        <v>247</v>
      </c>
      <c r="C61" s="164" t="s">
        <v>355</v>
      </c>
      <c r="D61" s="126"/>
      <c r="E61" s="126"/>
      <c r="F61" s="126"/>
      <c r="G61" s="171"/>
      <c r="H61" s="163"/>
      <c r="J61" s="122" t="str">
        <f t="shared" si="3"/>
        <v>L_205_042</v>
      </c>
      <c r="K61" s="122" t="str">
        <f t="shared" si="2"/>
        <v>Pass</v>
      </c>
      <c r="L61" s="122" t="str">
        <f>$B$15&amp;"_"&amp;TEXT(VALUE(RIGHT(L57,3))+1,"000")</f>
        <v>L_205_061</v>
      </c>
      <c r="M61" s="122" t="str">
        <f>IF(ABS(D61-SUM(D62:D64))&gt;LIST_Tolerance,"Error total and components not consistent for column "&amp;D$20,"Pass")</f>
        <v>Pass</v>
      </c>
      <c r="N61" s="122" t="str">
        <f>$B$15&amp;"_"&amp;TEXT(VALUE(RIGHT(N57,3))+1,"000")</f>
        <v>L_205_071</v>
      </c>
      <c r="O61" s="122" t="str">
        <f>IF(ABS(E61-SUM(E62:E64))&gt;LIST_Tolerance,"Error total and components not consistent for column "&amp;E$18,"Pass")</f>
        <v>Pass</v>
      </c>
      <c r="P61" s="122" t="str">
        <f>$B$15&amp;"_"&amp;TEXT(VALUE(RIGHT(P57,3))+1,"000")</f>
        <v>L_205_081</v>
      </c>
      <c r="Q61" s="122" t="str">
        <f>IF(ABS(F61-SUM(F62:F64))&gt;LIST_Tolerance,"Error total and components not consistent for column "&amp;F$18,"Pass")</f>
        <v>Pass</v>
      </c>
    </row>
    <row r="62" spans="1:17" x14ac:dyDescent="0.35">
      <c r="A62" s="166" t="s">
        <v>121</v>
      </c>
      <c r="B62" s="246" t="s">
        <v>252</v>
      </c>
      <c r="C62" s="164" t="s">
        <v>356</v>
      </c>
      <c r="D62" s="126"/>
      <c r="E62" s="126"/>
      <c r="F62" s="126"/>
      <c r="G62" s="171"/>
      <c r="H62" s="163"/>
      <c r="J62" s="122" t="str">
        <f t="shared" si="3"/>
        <v>L_205_043</v>
      </c>
      <c r="K62" s="122" t="str">
        <f t="shared" si="2"/>
        <v>Pass</v>
      </c>
      <c r="L62" s="122"/>
      <c r="M62" s="122"/>
      <c r="N62" s="122"/>
      <c r="O62" s="122"/>
      <c r="P62" s="122"/>
      <c r="Q62" s="122"/>
    </row>
    <row r="63" spans="1:17" x14ac:dyDescent="0.35">
      <c r="A63" s="166" t="s">
        <v>123</v>
      </c>
      <c r="B63" s="246" t="s">
        <v>253</v>
      </c>
      <c r="C63" s="164" t="s">
        <v>357</v>
      </c>
      <c r="D63" s="126"/>
      <c r="E63" s="126"/>
      <c r="F63" s="126"/>
      <c r="G63" s="171"/>
      <c r="H63" s="163"/>
      <c r="J63" s="122" t="str">
        <f t="shared" si="3"/>
        <v>L_205_044</v>
      </c>
      <c r="K63" s="122" t="str">
        <f t="shared" si="2"/>
        <v>Pass</v>
      </c>
      <c r="L63" s="122"/>
      <c r="M63" s="122"/>
      <c r="N63" s="122"/>
      <c r="O63" s="122"/>
      <c r="P63" s="122"/>
      <c r="Q63" s="122"/>
    </row>
    <row r="64" spans="1:17" x14ac:dyDescent="0.35">
      <c r="A64" s="166" t="s">
        <v>125</v>
      </c>
      <c r="B64" s="246" t="s">
        <v>254</v>
      </c>
      <c r="C64" s="164" t="s">
        <v>358</v>
      </c>
      <c r="D64" s="126"/>
      <c r="E64" s="126"/>
      <c r="F64" s="126"/>
      <c r="G64" s="171"/>
      <c r="H64" s="163"/>
      <c r="J64" s="122" t="str">
        <f t="shared" si="3"/>
        <v>L_205_045</v>
      </c>
      <c r="K64" s="122" t="str">
        <f t="shared" si="2"/>
        <v>Pass</v>
      </c>
      <c r="L64" s="122"/>
      <c r="M64" s="122"/>
      <c r="N64" s="122"/>
      <c r="O64" s="122"/>
      <c r="P64" s="122"/>
      <c r="Q64" s="122"/>
    </row>
    <row r="65" spans="1:17" x14ac:dyDescent="0.35">
      <c r="A65" s="41" t="s">
        <v>248</v>
      </c>
      <c r="B65" s="246" t="s">
        <v>243</v>
      </c>
      <c r="C65" s="164" t="s">
        <v>359</v>
      </c>
      <c r="D65" s="126"/>
      <c r="E65" s="126"/>
      <c r="F65" s="126"/>
      <c r="G65" s="171"/>
      <c r="H65" s="163"/>
      <c r="J65" s="122" t="str">
        <f t="shared" si="3"/>
        <v>L_205_046</v>
      </c>
      <c r="K65" s="122" t="str">
        <f t="shared" si="2"/>
        <v>Pass</v>
      </c>
      <c r="L65" s="122"/>
      <c r="M65" s="122"/>
      <c r="N65" s="122"/>
      <c r="O65" s="122"/>
      <c r="P65" s="122"/>
      <c r="Q65" s="122"/>
    </row>
    <row r="66" spans="1:17" x14ac:dyDescent="0.35">
      <c r="A66" s="41" t="s">
        <v>155</v>
      </c>
      <c r="B66" s="246" t="s">
        <v>156</v>
      </c>
      <c r="C66" s="164" t="s">
        <v>156</v>
      </c>
      <c r="D66" s="126"/>
      <c r="E66" s="126"/>
      <c r="F66" s="126"/>
      <c r="G66" s="171"/>
      <c r="H66" s="163"/>
      <c r="J66" s="122" t="str">
        <f t="shared" si="3"/>
        <v>L_205_047</v>
      </c>
      <c r="K66" s="122" t="str">
        <f t="shared" si="2"/>
        <v>Pass</v>
      </c>
      <c r="L66" s="122"/>
      <c r="M66" s="122"/>
      <c r="N66" s="122"/>
      <c r="O66" s="122"/>
      <c r="P66" s="122"/>
      <c r="Q66" s="122"/>
    </row>
    <row r="67" spans="1:17" x14ac:dyDescent="0.35">
      <c r="A67" s="41" t="s">
        <v>159</v>
      </c>
      <c r="B67" s="246" t="s">
        <v>160</v>
      </c>
      <c r="C67" s="164" t="s">
        <v>160</v>
      </c>
      <c r="D67" s="126"/>
      <c r="E67" s="126"/>
      <c r="F67" s="126"/>
      <c r="G67" s="171"/>
      <c r="H67" s="163"/>
      <c r="J67" s="122" t="str">
        <f t="shared" si="3"/>
        <v>L_205_048</v>
      </c>
      <c r="K67" s="122" t="str">
        <f t="shared" si="2"/>
        <v>Pass</v>
      </c>
      <c r="L67" s="122"/>
      <c r="M67" s="122"/>
      <c r="N67" s="122"/>
      <c r="O67" s="122"/>
      <c r="P67" s="122"/>
      <c r="Q67" s="122"/>
    </row>
    <row r="68" spans="1:17" x14ac:dyDescent="0.35">
      <c r="A68" s="41" t="s">
        <v>66</v>
      </c>
      <c r="B68" s="246" t="s">
        <v>161</v>
      </c>
      <c r="C68" s="164" t="s">
        <v>161</v>
      </c>
      <c r="D68" s="126"/>
      <c r="E68" s="126"/>
      <c r="F68" s="126"/>
      <c r="G68" s="171"/>
      <c r="H68" s="163"/>
      <c r="J68" s="122" t="str">
        <f t="shared" si="3"/>
        <v>L_205_049</v>
      </c>
      <c r="K68" s="122" t="str">
        <f t="shared" si="2"/>
        <v>Pass</v>
      </c>
      <c r="L68" s="122"/>
      <c r="M68" s="122"/>
      <c r="N68" s="122"/>
      <c r="O68" s="122"/>
      <c r="P68" s="122"/>
      <c r="Q68" s="122"/>
    </row>
    <row r="69" spans="1:17" x14ac:dyDescent="0.35">
      <c r="A69" s="41" t="s">
        <v>172</v>
      </c>
      <c r="B69" s="246" t="s">
        <v>173</v>
      </c>
      <c r="C69" s="164" t="s">
        <v>173</v>
      </c>
      <c r="D69" s="126"/>
      <c r="E69" s="126"/>
      <c r="F69" s="126"/>
      <c r="G69" s="171"/>
      <c r="H69" s="163"/>
      <c r="J69" s="122" t="str">
        <f t="shared" si="3"/>
        <v>L_205_050</v>
      </c>
      <c r="K69" s="122" t="str">
        <f t="shared" si="2"/>
        <v>Pass</v>
      </c>
      <c r="L69" s="122"/>
      <c r="M69" s="122"/>
      <c r="N69" s="122"/>
      <c r="O69" s="122"/>
      <c r="P69" s="122"/>
      <c r="Q69" s="122"/>
    </row>
    <row r="70" spans="1:17" ht="29" x14ac:dyDescent="0.35">
      <c r="A70" s="41" t="s">
        <v>18</v>
      </c>
      <c r="B70" s="248" t="s">
        <v>186</v>
      </c>
      <c r="C70" s="161" t="s">
        <v>614</v>
      </c>
      <c r="D70" s="126"/>
      <c r="E70" s="126"/>
      <c r="F70" s="126"/>
      <c r="G70" s="171"/>
      <c r="H70" s="163"/>
      <c r="J70" s="122" t="str">
        <f t="shared" si="3"/>
        <v>L_205_051</v>
      </c>
      <c r="K70" s="122" t="str">
        <f t="shared" si="2"/>
        <v>Pass</v>
      </c>
      <c r="L70" s="122"/>
      <c r="M70" s="122"/>
      <c r="N70" s="122"/>
      <c r="O70" s="122"/>
      <c r="P70" s="122"/>
      <c r="Q70" s="122"/>
    </row>
    <row r="71" spans="1:17" x14ac:dyDescent="0.35">
      <c r="A71" s="172" t="s">
        <v>19</v>
      </c>
      <c r="B71" s="226" t="s">
        <v>180</v>
      </c>
      <c r="C71" s="173" t="s">
        <v>180</v>
      </c>
      <c r="D71" s="152">
        <f>SUM(D53,D57,D61,D65,D66,D67,D68,D69,D70)</f>
        <v>0</v>
      </c>
      <c r="E71" s="152">
        <f>SUM(E53,E57,E61,E65,E66,E67,E68,E69,E70)</f>
        <v>0</v>
      </c>
      <c r="F71" s="152">
        <f>SUM(F53,F57,F61,F65,F66,F67,F68,F69,F70)</f>
        <v>0</v>
      </c>
      <c r="G71" s="171"/>
      <c r="H71" s="163"/>
      <c r="J71" s="122" t="str">
        <f t="shared" si="3"/>
        <v>L_205_052</v>
      </c>
      <c r="K71" s="122" t="str">
        <f t="shared" si="2"/>
        <v>Pass</v>
      </c>
      <c r="L71" s="122" t="str">
        <f>$B$15&amp;"_"&amp;TEXT(VALUE(RIGHT(L61,3))+1,"000")</f>
        <v>L_205_062</v>
      </c>
      <c r="M71" s="122" t="str">
        <f>IF(ABS(D71-SUM(D53,D57,D61,D65:D70))&gt;LIST_Tolerance,"Error total and components not consistent for column "&amp;D$20,"Pass")</f>
        <v>Pass</v>
      </c>
      <c r="N71" s="122" t="str">
        <f>$B$15&amp;"_"&amp;TEXT(VALUE(RIGHT(N61,3))+1,"000")</f>
        <v>L_205_072</v>
      </c>
      <c r="O71" s="122" t="str">
        <f>IF(ABS(E71-SUM(E53,E57,E61,E65:E70))&gt;LIST_Tolerance,"Error total and components not consistent for column "&amp;E$18,"Pass")</f>
        <v>Pass</v>
      </c>
      <c r="P71" s="122" t="str">
        <f>$B$15&amp;"_"&amp;TEXT(VALUE(RIGHT(P61,3))+1,"000")</f>
        <v>L_205_082</v>
      </c>
      <c r="Q71" s="122" t="str">
        <f>IF(ABS(F71-SUM(F53,F57,F61,F65:F70))&gt;LIST_Tolerance,"Error total and components not consistent for column "&amp;F$18,"Pass")</f>
        <v>Pass</v>
      </c>
    </row>
    <row r="72" spans="1:17" x14ac:dyDescent="0.35">
      <c r="A72" s="123" t="s">
        <v>181</v>
      </c>
      <c r="B72" s="226" t="s">
        <v>182</v>
      </c>
      <c r="C72" s="173" t="s">
        <v>182</v>
      </c>
      <c r="D72" s="176">
        <f>D51-D71</f>
        <v>0</v>
      </c>
      <c r="E72" s="176">
        <f>E51-E71</f>
        <v>0</v>
      </c>
      <c r="F72" s="176">
        <f>F51-F71</f>
        <v>0</v>
      </c>
      <c r="G72" s="171"/>
      <c r="H72" s="163"/>
      <c r="J72" s="122" t="str">
        <f t="shared" si="3"/>
        <v>L_205_053</v>
      </c>
      <c r="K72" s="122" t="str">
        <f t="shared" si="2"/>
        <v>Pass</v>
      </c>
      <c r="L72" s="122" t="str">
        <f>$B$15&amp;"_"&amp;TEXT(VALUE(RIGHT(L71,3))+1,"000")</f>
        <v>L_205_063</v>
      </c>
      <c r="M72" s="122" t="str">
        <f>IF(ABS(D72-SUM(D51,-D71))&gt;LIST_Tolerance,"Error total and components not consistent for column "&amp;D$20,"Pass")</f>
        <v>Pass</v>
      </c>
      <c r="N72" s="122" t="str">
        <f>$B$15&amp;"_"&amp;TEXT(VALUE(RIGHT(N71,3))+1,"000")</f>
        <v>L_205_073</v>
      </c>
      <c r="O72" s="122" t="str">
        <f>IF(ABS(E72-SUM(E51,-E71))&gt;LIST_Tolerance,"Error total and components not consistent for column "&amp;E$18,"Pass")</f>
        <v>Pass</v>
      </c>
      <c r="P72" s="122" t="str">
        <f>$B$15&amp;"_"&amp;TEXT(VALUE(RIGHT(P71,3))+1,"000")</f>
        <v>L_205_083</v>
      </c>
      <c r="Q72" s="122" t="str">
        <f>IF(ABS(F72-SUM(F51,-F71))&gt;LIST_Tolerance,"Error total and components not consistent for column "&amp;F$18,"Pass")</f>
        <v>Pass</v>
      </c>
    </row>
    <row r="73" spans="1:17" x14ac:dyDescent="0.35">
      <c r="A73" s="132" t="s">
        <v>442</v>
      </c>
      <c r="B73" s="240" t="s">
        <v>443</v>
      </c>
      <c r="C73" s="134" t="s">
        <v>444</v>
      </c>
      <c r="D73" s="152">
        <f>SUM(D64:D72)</f>
        <v>0</v>
      </c>
      <c r="E73" s="152">
        <f>SUM(E64:E72)</f>
        <v>0</v>
      </c>
      <c r="F73" s="152">
        <f>SUM(F64:F72)</f>
        <v>0</v>
      </c>
      <c r="G73" s="177"/>
    </row>
    <row r="74" spans="1:17" hidden="1" x14ac:dyDescent="0.35"/>
  </sheetData>
  <sheetProtection password="AAC6" sheet="1" formatColumns="0"/>
  <protectedRanges>
    <protectedRange sqref="D19:F50 H19:H51 D53:F70 H53:H72" name="Range1"/>
  </protectedRanges>
  <mergeCells count="4">
    <mergeCell ref="B6:F6"/>
    <mergeCell ref="B7:F7"/>
    <mergeCell ref="B8:F8"/>
    <mergeCell ref="E15:F15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tabColor theme="7" tint="0.59999389629810485"/>
    <pageSetUpPr fitToPage="1"/>
  </sheetPr>
  <dimension ref="A1:K45"/>
  <sheetViews>
    <sheetView showGridLines="0" zoomScaleNormal="100" workbookViewId="0"/>
  </sheetViews>
  <sheetFormatPr defaultColWidth="0" defaultRowHeight="14.5" zeroHeight="1" x14ac:dyDescent="0.35"/>
  <cols>
    <col min="1" max="1" width="60.7265625" style="17" customWidth="1"/>
    <col min="2" max="2" width="13.08984375" style="13" customWidth="1"/>
    <col min="3" max="3" width="12.26953125" style="13" customWidth="1"/>
    <col min="4" max="4" width="32.54296875" style="13" customWidth="1"/>
    <col min="5" max="5" width="4.1796875" style="13" customWidth="1"/>
    <col min="6" max="6" width="18" style="13" bestFit="1" customWidth="1"/>
    <col min="7" max="7" width="3.08984375" style="13" customWidth="1"/>
    <col min="8" max="8" width="14.7265625" style="13" customWidth="1"/>
    <col min="9" max="11" width="9" style="13" customWidth="1"/>
    <col min="12" max="16384" width="9" style="13" hidden="1"/>
  </cols>
  <sheetData>
    <row r="1" spans="1:6" ht="34.5" customHeight="1" x14ac:dyDescent="0.55000000000000004">
      <c r="A1" s="12" t="str">
        <f>Summary!$A$1</f>
        <v>PRA Insurance Stress Testing 2022</v>
      </c>
      <c r="B1" s="17"/>
      <c r="C1" s="17"/>
      <c r="D1" s="17"/>
      <c r="E1" s="17"/>
      <c r="F1" s="17"/>
    </row>
    <row r="2" spans="1:6" ht="23.5" x14ac:dyDescent="0.55000000000000004">
      <c r="A2" s="12" t="s">
        <v>698</v>
      </c>
      <c r="B2" s="17"/>
      <c r="C2" s="17"/>
      <c r="D2" s="17"/>
      <c r="E2" s="17"/>
      <c r="F2" s="107" t="s">
        <v>4</v>
      </c>
    </row>
    <row r="3" spans="1:6" ht="21" x14ac:dyDescent="0.5">
      <c r="A3" s="15" t="s">
        <v>223</v>
      </c>
      <c r="B3" s="15" t="str">
        <f>Summary!$F$14&amp;" "&amp;Summary!$F$13</f>
        <v>S2 Stage 2: Developing market shock</v>
      </c>
      <c r="C3" s="15"/>
      <c r="D3" s="17"/>
      <c r="E3" s="17"/>
      <c r="F3" s="110" t="s">
        <v>5</v>
      </c>
    </row>
    <row r="4" spans="1:6" ht="21" customHeight="1" x14ac:dyDescent="0.35">
      <c r="B4" s="17"/>
      <c r="C4" s="17"/>
      <c r="D4" s="17"/>
      <c r="E4" s="17"/>
      <c r="F4" s="112" t="s">
        <v>6</v>
      </c>
    </row>
    <row r="5" spans="1:6" x14ac:dyDescent="0.35">
      <c r="A5" s="111"/>
      <c r="B5" s="17"/>
      <c r="C5" s="17"/>
      <c r="D5" s="17"/>
      <c r="E5" s="17"/>
      <c r="F5" s="17"/>
    </row>
    <row r="6" spans="1:6" x14ac:dyDescent="0.35">
      <c r="A6" s="100" t="s">
        <v>7</v>
      </c>
      <c r="B6" s="280" t="e">
        <f ca="1">IF('Firm Info'!$B$6="","",'Firm Info'!$B$6)</f>
        <v>#N/A</v>
      </c>
      <c r="C6" s="281"/>
      <c r="D6" s="281"/>
      <c r="E6" s="281"/>
      <c r="F6" s="282"/>
    </row>
    <row r="7" spans="1:6" x14ac:dyDescent="0.35">
      <c r="A7" s="100" t="str">
        <f>Summary!A7</f>
        <v>Group name</v>
      </c>
      <c r="B7" s="280" t="e">
        <f ca="1">IF('Firm Info'!B8="","",'Firm Info'!$B$8)</f>
        <v>#N/A</v>
      </c>
      <c r="C7" s="281"/>
      <c r="D7" s="281"/>
      <c r="E7" s="281"/>
      <c r="F7" s="282"/>
    </row>
    <row r="8" spans="1:6" x14ac:dyDescent="0.35">
      <c r="A8" s="115" t="s">
        <v>8</v>
      </c>
      <c r="B8" s="283" t="str">
        <f>IF('Firm Info'!$B$12="","", TEXT('Firm Info'!$B$12,"dd/mm/yyyy"))</f>
        <v>31/12/2021</v>
      </c>
      <c r="C8" s="284"/>
      <c r="D8" s="284"/>
      <c r="E8" s="284"/>
      <c r="F8" s="285"/>
    </row>
    <row r="9" spans="1:6" x14ac:dyDescent="0.35">
      <c r="A9" s="117"/>
      <c r="B9" s="116"/>
      <c r="C9" s="116"/>
      <c r="D9" s="116"/>
    </row>
    <row r="10" spans="1:6" ht="31.9" customHeight="1" x14ac:dyDescent="0.35">
      <c r="A10" s="286" t="s">
        <v>262</v>
      </c>
      <c r="B10" s="286"/>
      <c r="C10" s="286"/>
      <c r="D10" s="286"/>
      <c r="E10" s="286"/>
      <c r="F10" s="286"/>
    </row>
    <row r="11" spans="1:6" x14ac:dyDescent="0.35">
      <c r="A11" s="117"/>
      <c r="B11" s="116"/>
      <c r="C11" s="116"/>
      <c r="D11" s="116"/>
    </row>
    <row r="12" spans="1:6" ht="21" x14ac:dyDescent="0.35">
      <c r="A12" s="118" t="s">
        <v>187</v>
      </c>
      <c r="B12" s="116"/>
      <c r="C12" s="116"/>
      <c r="D12" s="116"/>
    </row>
    <row r="13" spans="1:6" ht="21" x14ac:dyDescent="0.5">
      <c r="A13" s="15"/>
      <c r="B13" s="15"/>
      <c r="C13" s="15"/>
      <c r="D13" s="116"/>
    </row>
    <row r="14" spans="1:6" ht="21" x14ac:dyDescent="0.35">
      <c r="A14" s="118" t="s">
        <v>189</v>
      </c>
    </row>
    <row r="15" spans="1:6" ht="21" x14ac:dyDescent="0.35">
      <c r="A15" s="118" t="s">
        <v>190</v>
      </c>
    </row>
    <row r="16" spans="1:6" ht="21" x14ac:dyDescent="0.35">
      <c r="A16" s="118" t="s">
        <v>366</v>
      </c>
      <c r="B16" s="118" t="s">
        <v>459</v>
      </c>
    </row>
    <row r="17" spans="1:11" ht="29" x14ac:dyDescent="0.35">
      <c r="A17" s="13"/>
      <c r="C17" s="81" t="s">
        <v>362</v>
      </c>
      <c r="D17" s="146" t="s">
        <v>191</v>
      </c>
      <c r="F17" s="63" t="s">
        <v>229</v>
      </c>
    </row>
    <row r="18" spans="1:11" ht="29" x14ac:dyDescent="0.35">
      <c r="A18" s="136" t="s">
        <v>10</v>
      </c>
      <c r="C18" s="81" t="s">
        <v>363</v>
      </c>
      <c r="D18" s="40" t="s">
        <v>26</v>
      </c>
      <c r="F18" s="40" t="s">
        <v>191</v>
      </c>
    </row>
    <row r="19" spans="1:11" x14ac:dyDescent="0.35">
      <c r="A19" s="147"/>
      <c r="B19" s="121" t="s">
        <v>360</v>
      </c>
      <c r="C19" s="121" t="s">
        <v>361</v>
      </c>
      <c r="D19" s="101"/>
      <c r="F19" s="101"/>
      <c r="H19" s="122" t="s">
        <v>580</v>
      </c>
      <c r="I19" s="122"/>
      <c r="J19" s="122" t="s">
        <v>580</v>
      </c>
      <c r="K19" s="122"/>
    </row>
    <row r="20" spans="1:11" ht="29" x14ac:dyDescent="0.35">
      <c r="A20" s="43" t="s">
        <v>259</v>
      </c>
      <c r="B20" s="121"/>
      <c r="C20" s="121" t="s">
        <v>379</v>
      </c>
      <c r="D20" s="126"/>
      <c r="F20" s="126"/>
      <c r="H20" s="122" t="str">
        <f>$B$16&amp;"_001"</f>
        <v>L_206_001</v>
      </c>
      <c r="I20" s="122" t="str">
        <f>IF(D20&lt;0,"Error positive number expected","Pass")</f>
        <v>Pass</v>
      </c>
      <c r="J20" s="122"/>
      <c r="K20" s="122"/>
    </row>
    <row r="21" spans="1:11" x14ac:dyDescent="0.35">
      <c r="A21" s="43" t="s">
        <v>260</v>
      </c>
      <c r="B21" s="121"/>
      <c r="C21" s="121" t="s">
        <v>380</v>
      </c>
      <c r="D21" s="126"/>
      <c r="F21" s="126"/>
      <c r="H21" s="122"/>
      <c r="I21" s="122"/>
      <c r="J21" s="122"/>
      <c r="K21" s="122"/>
    </row>
    <row r="22" spans="1:11" x14ac:dyDescent="0.35">
      <c r="A22" s="66" t="s">
        <v>258</v>
      </c>
      <c r="B22" s="121" t="s">
        <v>69</v>
      </c>
      <c r="C22" s="121" t="s">
        <v>69</v>
      </c>
      <c r="D22" s="126"/>
      <c r="F22" s="126"/>
      <c r="H22" s="122" t="str">
        <f>$B$16&amp;"_"&amp;TEXT(VALUE(RIGHT(H20,3))+1,"000")</f>
        <v>L_206_002</v>
      </c>
      <c r="I22" s="122" t="str">
        <f>IF(D22&lt;0,"Error positive number expected","Pass")</f>
        <v>Pass</v>
      </c>
      <c r="J22" s="122" t="str">
        <f>$B$16&amp;"_"&amp;TEXT(VALUE(RIGHT(H40,3))+1,"000")</f>
        <v>L_206_012</v>
      </c>
      <c r="K22" s="122" t="str">
        <f>IF(ABS(D22-SUM(D20:D21))&gt;LIST_Tolerance,"Error total should equal sum of components","Pass")</f>
        <v>Pass</v>
      </c>
    </row>
    <row r="23" spans="1:11" x14ac:dyDescent="0.35">
      <c r="A23" s="148" t="s">
        <v>192</v>
      </c>
      <c r="B23" s="121" t="s">
        <v>71</v>
      </c>
      <c r="C23" s="121" t="s">
        <v>71</v>
      </c>
      <c r="D23" s="126"/>
      <c r="F23" s="126"/>
      <c r="H23" s="122" t="str">
        <f>$B$16&amp;"_"&amp;TEXT(VALUE(RIGHT(H22,3))+1,"000")</f>
        <v>L_206_003</v>
      </c>
      <c r="I23" s="122" t="str">
        <f>IF(D23&lt;0,"Error positive number expected","Pass")</f>
        <v>Pass</v>
      </c>
      <c r="J23" s="122"/>
      <c r="K23" s="122"/>
    </row>
    <row r="24" spans="1:11" x14ac:dyDescent="0.35">
      <c r="A24" s="47" t="s">
        <v>257</v>
      </c>
      <c r="B24" s="121" t="s">
        <v>73</v>
      </c>
      <c r="C24" s="121" t="s">
        <v>73</v>
      </c>
      <c r="D24" s="126"/>
      <c r="F24" s="126"/>
      <c r="H24" s="122" t="str">
        <f>$B$16&amp;"_"&amp;TEXT(VALUE(RIGHT(H23,3))+1,"000")</f>
        <v>L_206_004</v>
      </c>
      <c r="I24" s="122" t="str">
        <f>IF(D24&lt;0,"Error positive number expected","Pass")</f>
        <v>Pass</v>
      </c>
      <c r="J24" s="122" t="str">
        <f>$B$16&amp;"_"&amp;TEXT(VALUE(RIGHT(J22,3))+1,"000")</f>
        <v>L_206_013</v>
      </c>
      <c r="K24" s="122" t="str">
        <f>IF(ABS(D24-SUM(D22:D23))&gt;LIST_Tolerance,"Error total should equal sum of components","Pass")</f>
        <v>Pass</v>
      </c>
    </row>
    <row r="25" spans="1:11" x14ac:dyDescent="0.35">
      <c r="A25" s="132" t="s">
        <v>442</v>
      </c>
      <c r="B25" s="133" t="s">
        <v>443</v>
      </c>
      <c r="C25" s="134" t="s">
        <v>444</v>
      </c>
      <c r="D25" s="152">
        <f>SUM(D16:D24)</f>
        <v>0</v>
      </c>
      <c r="H25" s="19"/>
      <c r="I25" s="19"/>
      <c r="J25" s="19"/>
      <c r="K25" s="19"/>
    </row>
    <row r="26" spans="1:11" s="19" customFormat="1" x14ac:dyDescent="0.35">
      <c r="A26" s="17"/>
      <c r="B26" s="13"/>
      <c r="C26" s="13"/>
      <c r="D26" s="13"/>
      <c r="E26" s="13"/>
      <c r="F26" s="13"/>
    </row>
    <row r="27" spans="1:11" s="19" customFormat="1" x14ac:dyDescent="0.35">
      <c r="A27" s="93"/>
      <c r="B27" s="93"/>
      <c r="C27" s="93"/>
      <c r="D27" s="93"/>
      <c r="E27" s="13"/>
      <c r="F27" s="13"/>
    </row>
    <row r="28" spans="1:11" s="19" customFormat="1" ht="21" x14ac:dyDescent="0.35">
      <c r="A28" s="118" t="s">
        <v>193</v>
      </c>
      <c r="B28" s="93"/>
      <c r="C28" s="93"/>
      <c r="D28" s="93"/>
      <c r="E28" s="13"/>
      <c r="F28" s="13"/>
    </row>
    <row r="29" spans="1:11" s="19" customFormat="1" ht="21" x14ac:dyDescent="0.35">
      <c r="A29" s="118" t="s">
        <v>616</v>
      </c>
      <c r="B29" s="93"/>
      <c r="C29" s="93"/>
      <c r="D29" s="93"/>
      <c r="E29" s="13"/>
      <c r="F29" s="13"/>
    </row>
    <row r="30" spans="1:11" s="19" customFormat="1" ht="21" x14ac:dyDescent="0.35">
      <c r="A30" s="118" t="s">
        <v>366</v>
      </c>
      <c r="B30" s="118" t="s">
        <v>459</v>
      </c>
      <c r="C30" s="93"/>
      <c r="D30" s="93"/>
      <c r="E30" s="13"/>
      <c r="F30" s="13"/>
    </row>
    <row r="31" spans="1:11" s="19" customFormat="1" x14ac:dyDescent="0.35">
      <c r="A31" s="136"/>
      <c r="B31" s="93"/>
      <c r="C31" s="93"/>
      <c r="D31" s="146" t="s">
        <v>194</v>
      </c>
      <c r="E31" s="13"/>
      <c r="F31" s="63" t="s">
        <v>229</v>
      </c>
    </row>
    <row r="32" spans="1:11" s="19" customFormat="1" ht="29" x14ac:dyDescent="0.35">
      <c r="A32" s="136"/>
      <c r="B32" s="93"/>
      <c r="C32" s="81" t="s">
        <v>363</v>
      </c>
      <c r="D32" s="40" t="s">
        <v>26</v>
      </c>
      <c r="E32" s="13"/>
      <c r="F32" s="40" t="s">
        <v>191</v>
      </c>
    </row>
    <row r="33" spans="1:11" s="19" customFormat="1" x14ac:dyDescent="0.35">
      <c r="A33" s="136" t="s">
        <v>10</v>
      </c>
      <c r="B33" s="121" t="s">
        <v>360</v>
      </c>
      <c r="C33" s="121" t="s">
        <v>361</v>
      </c>
      <c r="D33" s="101"/>
      <c r="E33" s="13"/>
      <c r="F33" s="101"/>
      <c r="H33" s="122" t="s">
        <v>580</v>
      </c>
      <c r="I33" s="122"/>
      <c r="J33" s="122" t="s">
        <v>580</v>
      </c>
      <c r="K33" s="122"/>
    </row>
    <row r="34" spans="1:11" s="19" customFormat="1" x14ac:dyDescent="0.35">
      <c r="A34" s="149" t="s">
        <v>195</v>
      </c>
      <c r="B34" s="150" t="s">
        <v>89</v>
      </c>
      <c r="C34" s="150" t="s">
        <v>89</v>
      </c>
      <c r="D34" s="126"/>
      <c r="E34" s="13"/>
      <c r="F34" s="128"/>
      <c r="H34" s="122" t="str">
        <f>$B$16&amp;"_"&amp;TEXT(VALUE(RIGHT(H24,3))+1,"000")</f>
        <v>L_206_005</v>
      </c>
      <c r="I34" s="122" t="str">
        <f>IF(D34="","Error number expected","Pass")</f>
        <v>Error number expected</v>
      </c>
      <c r="J34" s="122"/>
      <c r="K34" s="122"/>
    </row>
    <row r="35" spans="1:11" s="19" customFormat="1" x14ac:dyDescent="0.35">
      <c r="A35" s="149" t="s">
        <v>11</v>
      </c>
      <c r="B35" s="150" t="s">
        <v>91</v>
      </c>
      <c r="C35" s="150" t="s">
        <v>91</v>
      </c>
      <c r="D35" s="126"/>
      <c r="E35" s="13"/>
      <c r="F35" s="128"/>
      <c r="H35" s="122" t="str">
        <f t="shared" ref="H35:J40" si="0">$B$16&amp;"_"&amp;TEXT(VALUE(RIGHT(H34,3))+1,"000")</f>
        <v>L_206_006</v>
      </c>
      <c r="I35" s="122" t="str">
        <f t="shared" ref="I35:I40" si="1">IF(D35&lt;0,"Error positive number expected","Pass")</f>
        <v>Pass</v>
      </c>
      <c r="J35" s="122"/>
      <c r="K35" s="122"/>
    </row>
    <row r="36" spans="1:11" s="19" customFormat="1" x14ac:dyDescent="0.35">
      <c r="A36" s="149" t="s">
        <v>196</v>
      </c>
      <c r="B36" s="150" t="s">
        <v>93</v>
      </c>
      <c r="C36" s="150" t="s">
        <v>93</v>
      </c>
      <c r="D36" s="126"/>
      <c r="E36" s="13"/>
      <c r="F36" s="128"/>
      <c r="H36" s="122" t="str">
        <f t="shared" si="0"/>
        <v>L_206_007</v>
      </c>
      <c r="I36" s="122" t="str">
        <f t="shared" si="1"/>
        <v>Pass</v>
      </c>
      <c r="J36" s="122"/>
      <c r="K36" s="122"/>
    </row>
    <row r="37" spans="1:11" s="19" customFormat="1" x14ac:dyDescent="0.35">
      <c r="A37" s="149" t="s">
        <v>197</v>
      </c>
      <c r="B37" s="150" t="s">
        <v>95</v>
      </c>
      <c r="C37" s="150" t="s">
        <v>95</v>
      </c>
      <c r="D37" s="126"/>
      <c r="E37" s="13"/>
      <c r="F37" s="128"/>
      <c r="H37" s="122" t="str">
        <f t="shared" si="0"/>
        <v>L_206_008</v>
      </c>
      <c r="I37" s="122" t="str">
        <f t="shared" si="1"/>
        <v>Pass</v>
      </c>
      <c r="J37" s="122" t="str">
        <f>$B$16&amp;"_"&amp;TEXT(VALUE(RIGHT(J24,3))+1,"000")</f>
        <v>L_206_014</v>
      </c>
      <c r="K37" s="122" t="str">
        <f>IF(D37&gt;D36,"Error MCR Floor can't exceed MCR Cap","Pass")</f>
        <v>Pass</v>
      </c>
    </row>
    <row r="38" spans="1:11" s="19" customFormat="1" x14ac:dyDescent="0.35">
      <c r="A38" s="149" t="s">
        <v>198</v>
      </c>
      <c r="B38" s="150" t="s">
        <v>97</v>
      </c>
      <c r="C38" s="150" t="s">
        <v>97</v>
      </c>
      <c r="D38" s="126"/>
      <c r="E38" s="13"/>
      <c r="F38" s="128"/>
      <c r="H38" s="122" t="str">
        <f t="shared" si="0"/>
        <v>L_206_009</v>
      </c>
      <c r="I38" s="122" t="str">
        <f t="shared" si="1"/>
        <v>Pass</v>
      </c>
      <c r="J38" s="122" t="str">
        <f t="shared" si="0"/>
        <v>L_206_015</v>
      </c>
      <c r="K38" s="122" t="str">
        <f>IF(ABS(D38-MIN(D36,MAX(D37,D34)))&gt;LIST_Tolerance,"Error Combined MCR not consistent with Linear MCR, MCR Floor and MCR Cap","Pass")</f>
        <v>Pass</v>
      </c>
    </row>
    <row r="39" spans="1:11" s="19" customFormat="1" x14ac:dyDescent="0.35">
      <c r="A39" s="149" t="s">
        <v>199</v>
      </c>
      <c r="B39" s="150" t="s">
        <v>99</v>
      </c>
      <c r="C39" s="150" t="s">
        <v>99</v>
      </c>
      <c r="D39" s="126"/>
      <c r="E39" s="13"/>
      <c r="F39" s="128"/>
      <c r="H39" s="122" t="str">
        <f t="shared" si="0"/>
        <v>L_206_010</v>
      </c>
      <c r="I39" s="122" t="str">
        <f t="shared" si="1"/>
        <v>Pass</v>
      </c>
      <c r="J39" s="122"/>
      <c r="K39" s="122"/>
    </row>
    <row r="40" spans="1:11" s="19" customFormat="1" x14ac:dyDescent="0.35">
      <c r="A40" s="151" t="s">
        <v>200</v>
      </c>
      <c r="B40" s="150" t="s">
        <v>109</v>
      </c>
      <c r="C40" s="150" t="s">
        <v>109</v>
      </c>
      <c r="D40" s="126"/>
      <c r="E40" s="13"/>
      <c r="F40" s="128"/>
      <c r="H40" s="122" t="str">
        <f t="shared" si="0"/>
        <v>L_206_011</v>
      </c>
      <c r="I40" s="122" t="str">
        <f t="shared" si="1"/>
        <v>Pass</v>
      </c>
      <c r="J40" s="122" t="str">
        <f>$B$16&amp;"_"&amp;TEXT(VALUE(RIGHT(J38,3))+1,"000")</f>
        <v>L_206_016</v>
      </c>
      <c r="K40" s="122" t="str">
        <f>IF(ABS(D40-MAX(D38,D39))&gt;LIST_Tolerance,"Error MCR must be higher of Combined MCR and Absolute floor of MCR","Pass")</f>
        <v>Pass</v>
      </c>
    </row>
    <row r="41" spans="1:11" s="19" customFormat="1" x14ac:dyDescent="0.35">
      <c r="A41" s="132" t="s">
        <v>442</v>
      </c>
      <c r="B41" s="133" t="s">
        <v>443</v>
      </c>
      <c r="C41" s="134" t="s">
        <v>444</v>
      </c>
      <c r="D41" s="131">
        <f>SUM(D34:D40)</f>
        <v>0</v>
      </c>
      <c r="E41" s="13"/>
      <c r="F41" s="13"/>
    </row>
    <row r="42" spans="1:11" s="19" customFormat="1" hidden="1" x14ac:dyDescent="0.35">
      <c r="A42" s="17"/>
      <c r="B42" s="13"/>
      <c r="C42" s="13"/>
      <c r="D42" s="13"/>
      <c r="E42" s="13"/>
      <c r="F42" s="13"/>
    </row>
    <row r="43" spans="1:11" s="19" customFormat="1" hidden="1" x14ac:dyDescent="0.35">
      <c r="A43" s="17"/>
      <c r="B43" s="13"/>
      <c r="C43" s="13"/>
      <c r="D43" s="13"/>
      <c r="E43" s="13"/>
      <c r="F43" s="13"/>
    </row>
    <row r="44" spans="1:11" s="19" customFormat="1" hidden="1" x14ac:dyDescent="0.35">
      <c r="A44" s="17"/>
      <c r="B44" s="13"/>
      <c r="C44" s="13"/>
      <c r="D44" s="13"/>
      <c r="E44" s="13"/>
      <c r="F44" s="13"/>
    </row>
    <row r="45" spans="1:11" hidden="1" x14ac:dyDescent="0.35"/>
  </sheetData>
  <sheetProtection password="AAC6" sheet="1" formatColumns="0"/>
  <protectedRanges>
    <protectedRange sqref="D20:D24 F20:F24 D34:D40 F34:F40" name="Range1"/>
  </protectedRanges>
  <mergeCells count="4">
    <mergeCell ref="B6:F6"/>
    <mergeCell ref="B7:F7"/>
    <mergeCell ref="B8:F8"/>
    <mergeCell ref="A10:F10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tabColor theme="7" tint="0.59999389629810485"/>
    <pageSetUpPr fitToPage="1"/>
  </sheetPr>
  <dimension ref="A1:R46"/>
  <sheetViews>
    <sheetView showGridLines="0" zoomScaleNormal="100" workbookViewId="0"/>
  </sheetViews>
  <sheetFormatPr defaultColWidth="0" defaultRowHeight="14.5" zeroHeight="1" x14ac:dyDescent="0.35"/>
  <cols>
    <col min="1" max="1" width="46.36328125" style="114" customWidth="1"/>
    <col min="2" max="8" width="17" style="19" customWidth="1"/>
    <col min="9" max="9" width="2.54296875" style="19" customWidth="1"/>
    <col min="10" max="12" width="17" style="19" customWidth="1"/>
    <col min="13" max="13" width="9" style="13" customWidth="1"/>
    <col min="14" max="15" width="14.7265625" style="13" customWidth="1"/>
    <col min="16" max="18" width="14.7265625" style="13" hidden="1" customWidth="1"/>
    <col min="19" max="16384" width="9" style="13" hidden="1"/>
  </cols>
  <sheetData>
    <row r="1" spans="1:13" ht="34.5" customHeight="1" x14ac:dyDescent="0.55000000000000004">
      <c r="A1" s="12" t="str">
        <f>Summary!$A$1</f>
        <v>PRA Insurance Stress Testing 2022</v>
      </c>
      <c r="B1" s="17"/>
      <c r="C1" s="17"/>
      <c r="D1" s="17"/>
      <c r="E1" s="17"/>
      <c r="F1" s="17"/>
      <c r="G1" s="17"/>
      <c r="H1" s="17"/>
      <c r="K1" s="17"/>
    </row>
    <row r="2" spans="1:13" ht="21" customHeight="1" x14ac:dyDescent="0.35">
      <c r="A2" s="118" t="s">
        <v>623</v>
      </c>
      <c r="B2" s="118"/>
      <c r="C2" s="118"/>
      <c r="D2" s="17"/>
      <c r="E2" s="17"/>
      <c r="F2" s="17"/>
      <c r="G2" s="291" t="s">
        <v>4</v>
      </c>
      <c r="H2" s="291"/>
    </row>
    <row r="3" spans="1:13" ht="21" customHeight="1" x14ac:dyDescent="0.5">
      <c r="A3" s="15" t="s">
        <v>223</v>
      </c>
      <c r="B3" s="15" t="str">
        <f>Summary!$F$14&amp;" "&amp;Summary!$F$13</f>
        <v>S2 Stage 2: Developing market shock</v>
      </c>
      <c r="C3" s="15"/>
      <c r="D3" s="17"/>
      <c r="E3" s="17"/>
      <c r="F3" s="17"/>
      <c r="G3" s="292" t="s">
        <v>5</v>
      </c>
      <c r="H3" s="292"/>
    </row>
    <row r="4" spans="1:13" ht="21" customHeight="1" x14ac:dyDescent="0.35">
      <c r="A4" s="111"/>
      <c r="B4" s="17"/>
      <c r="C4" s="17"/>
      <c r="D4" s="17"/>
      <c r="E4" s="17"/>
      <c r="F4" s="17"/>
      <c r="G4" s="293" t="s">
        <v>6</v>
      </c>
      <c r="H4" s="293"/>
    </row>
    <row r="5" spans="1:13" x14ac:dyDescent="0.35">
      <c r="A5" s="111"/>
      <c r="B5" s="17"/>
      <c r="C5" s="17"/>
      <c r="D5" s="17"/>
      <c r="E5" s="17"/>
      <c r="F5" s="17"/>
      <c r="G5" s="17"/>
      <c r="H5" s="17"/>
    </row>
    <row r="6" spans="1:13" x14ac:dyDescent="0.35">
      <c r="A6" s="100" t="s">
        <v>7</v>
      </c>
      <c r="B6" s="294" t="e">
        <f ca="1">IF('Firm Info'!$B$6="","",'Firm Info'!$B$6)</f>
        <v>#N/A</v>
      </c>
      <c r="C6" s="290"/>
      <c r="D6" s="294"/>
      <c r="E6" s="294"/>
      <c r="F6" s="294"/>
      <c r="G6" s="294"/>
      <c r="H6" s="294"/>
    </row>
    <row r="7" spans="1:13" x14ac:dyDescent="0.35">
      <c r="A7" s="100" t="str">
        <f>Summary!A7</f>
        <v>Group name</v>
      </c>
      <c r="B7" s="294" t="e">
        <f ca="1">IF('Firm Info'!B8="","",'Firm Info'!$B$8)</f>
        <v>#N/A</v>
      </c>
      <c r="C7" s="290"/>
      <c r="D7" s="294"/>
      <c r="E7" s="294"/>
      <c r="F7" s="294"/>
      <c r="G7" s="294"/>
      <c r="H7" s="294"/>
      <c r="M7" s="19"/>
    </row>
    <row r="8" spans="1:13" x14ac:dyDescent="0.35">
      <c r="A8" s="115" t="s">
        <v>8</v>
      </c>
      <c r="B8" s="283" t="str">
        <f>IF('Firm Info'!$B$12="","", TEXT('Firm Info'!$B$12,"dd/mm/yyyy"))</f>
        <v>31/12/2021</v>
      </c>
      <c r="C8" s="284"/>
      <c r="D8" s="284"/>
      <c r="E8" s="284"/>
      <c r="F8" s="284"/>
      <c r="G8" s="284"/>
      <c r="H8" s="285"/>
      <c r="M8" s="19"/>
    </row>
    <row r="9" spans="1:13" x14ac:dyDescent="0.35">
      <c r="A9" s="117"/>
      <c r="B9" s="116"/>
      <c r="C9" s="116"/>
      <c r="D9" s="116"/>
      <c r="M9" s="19"/>
    </row>
    <row r="10" spans="1:13" x14ac:dyDescent="0.35">
      <c r="A10" s="117"/>
      <c r="B10" s="116"/>
      <c r="C10" s="116"/>
      <c r="D10" s="116"/>
      <c r="M10" s="19"/>
    </row>
    <row r="11" spans="1:13" x14ac:dyDescent="0.35">
      <c r="A11" s="117"/>
      <c r="B11" s="116"/>
      <c r="C11" s="116"/>
      <c r="D11" s="116"/>
      <c r="M11" s="19"/>
    </row>
    <row r="12" spans="1:13" s="19" customFormat="1" ht="21" x14ac:dyDescent="0.35">
      <c r="A12" s="118" t="s">
        <v>322</v>
      </c>
      <c r="B12" s="13"/>
      <c r="C12" s="13"/>
      <c r="D12" s="13"/>
      <c r="E12" s="13"/>
      <c r="F12" s="13"/>
      <c r="G12" s="13"/>
      <c r="H12" s="13"/>
      <c r="I12" s="13"/>
      <c r="M12" s="13"/>
    </row>
    <row r="13" spans="1:13" ht="21" x14ac:dyDescent="0.35">
      <c r="A13" s="118" t="s">
        <v>617</v>
      </c>
      <c r="B13" s="13"/>
      <c r="C13" s="13"/>
      <c r="D13" s="13"/>
      <c r="E13" s="13"/>
      <c r="F13" s="13"/>
      <c r="G13" s="13"/>
      <c r="H13" s="13"/>
      <c r="I13" s="13"/>
    </row>
    <row r="14" spans="1:13" ht="21" x14ac:dyDescent="0.35">
      <c r="A14" s="118" t="s">
        <v>366</v>
      </c>
      <c r="B14" s="118" t="s">
        <v>463</v>
      </c>
      <c r="C14" s="13"/>
      <c r="D14" s="13"/>
      <c r="E14" s="13"/>
      <c r="F14" s="13"/>
      <c r="G14" s="13"/>
      <c r="H14" s="13"/>
      <c r="I14" s="13"/>
    </row>
    <row r="15" spans="1:13" x14ac:dyDescent="0.35">
      <c r="A15" s="117"/>
      <c r="B15" s="117"/>
      <c r="C15" s="117"/>
      <c r="D15" s="119"/>
      <c r="E15" s="117"/>
      <c r="F15" s="117"/>
      <c r="G15" s="117"/>
      <c r="H15" s="117"/>
      <c r="I15" s="117"/>
    </row>
    <row r="16" spans="1:13" s="19" customFormat="1" x14ac:dyDescent="0.35">
      <c r="A16" s="13"/>
      <c r="B16" s="135"/>
      <c r="C16" s="135"/>
      <c r="D16" s="65" t="s">
        <v>27</v>
      </c>
      <c r="E16" s="65" t="s">
        <v>202</v>
      </c>
      <c r="F16" s="65" t="s">
        <v>203</v>
      </c>
      <c r="G16" s="65" t="s">
        <v>204</v>
      </c>
      <c r="H16" s="65" t="s">
        <v>205</v>
      </c>
      <c r="I16" s="117"/>
      <c r="M16" s="13"/>
    </row>
    <row r="17" spans="1:15" s="19" customFormat="1" x14ac:dyDescent="0.35">
      <c r="A17" s="136" t="s">
        <v>10</v>
      </c>
      <c r="B17" s="135"/>
      <c r="C17" s="81" t="s">
        <v>362</v>
      </c>
      <c r="D17" s="54" t="s">
        <v>26</v>
      </c>
      <c r="E17" s="53" t="s">
        <v>206</v>
      </c>
      <c r="F17" s="53" t="s">
        <v>207</v>
      </c>
      <c r="G17" s="53" t="s">
        <v>208</v>
      </c>
      <c r="H17" s="53" t="s">
        <v>209</v>
      </c>
      <c r="I17" s="117"/>
      <c r="M17" s="13"/>
    </row>
    <row r="18" spans="1:15" s="19" customFormat="1" x14ac:dyDescent="0.35">
      <c r="A18" s="136"/>
      <c r="B18" s="135"/>
      <c r="C18" s="81" t="s">
        <v>363</v>
      </c>
      <c r="D18" s="54" t="s">
        <v>26</v>
      </c>
      <c r="E18" s="53" t="s">
        <v>206</v>
      </c>
      <c r="F18" s="53" t="s">
        <v>207</v>
      </c>
      <c r="G18" s="53" t="s">
        <v>208</v>
      </c>
      <c r="H18" s="53" t="s">
        <v>209</v>
      </c>
      <c r="I18" s="117"/>
      <c r="M18" s="13"/>
    </row>
    <row r="19" spans="1:15" s="19" customFormat="1" x14ac:dyDescent="0.35">
      <c r="A19" s="136"/>
      <c r="B19" s="121" t="s">
        <v>360</v>
      </c>
      <c r="C19" s="121" t="s">
        <v>361</v>
      </c>
      <c r="D19" s="54"/>
      <c r="E19" s="53"/>
      <c r="F19" s="53"/>
      <c r="G19" s="53"/>
      <c r="H19" s="53"/>
      <c r="I19" s="117"/>
      <c r="J19" s="122" t="s">
        <v>580</v>
      </c>
      <c r="K19" s="122"/>
      <c r="L19" s="122" t="s">
        <v>580</v>
      </c>
      <c r="M19" s="122"/>
      <c r="N19" s="122" t="s">
        <v>580</v>
      </c>
      <c r="O19" s="122"/>
    </row>
    <row r="20" spans="1:15" s="19" customFormat="1" ht="65" x14ac:dyDescent="0.35">
      <c r="A20" s="137" t="s">
        <v>320</v>
      </c>
      <c r="B20" s="54" t="s">
        <v>319</v>
      </c>
      <c r="C20" s="54" t="s">
        <v>379</v>
      </c>
      <c r="D20" s="138"/>
      <c r="E20" s="139"/>
      <c r="F20" s="139"/>
      <c r="G20" s="139"/>
      <c r="H20" s="140"/>
      <c r="I20" s="117"/>
      <c r="J20" s="122" t="str">
        <f>$B$14&amp;"_001"</f>
        <v>L_209_001</v>
      </c>
      <c r="K20" s="122" t="str">
        <f>IF(OR(D20&lt;0,E20&lt;0,F20&lt;0,G20&lt;0,H20&lt;0),"Error zero or positive number expected (assumed overall positive own funds)","Pass")</f>
        <v>Pass</v>
      </c>
      <c r="L20" s="122" t="str">
        <f>$B$14&amp;"_"&amp;TEXT(VALUE(RIGHT(J28,3))+1,"000")</f>
        <v>L_209_009</v>
      </c>
      <c r="M20" s="122" t="str">
        <f>IF(ABS(D20-SUM(E20:H20))&gt;LIST_Tolerance,"Error total and components inconsistent","Pass")</f>
        <v>Pass</v>
      </c>
      <c r="N20" s="122"/>
      <c r="O20" s="122"/>
    </row>
    <row r="21" spans="1:15" s="19" customFormat="1" x14ac:dyDescent="0.35">
      <c r="A21" s="141" t="s">
        <v>210</v>
      </c>
      <c r="B21" s="54" t="s">
        <v>85</v>
      </c>
      <c r="C21" s="54" t="s">
        <v>85</v>
      </c>
      <c r="D21" s="142"/>
      <c r="E21" s="140"/>
      <c r="F21" s="140"/>
      <c r="G21" s="140"/>
      <c r="H21" s="140"/>
      <c r="I21" s="117"/>
      <c r="J21" s="122" t="str">
        <f>$B$14&amp;"_"&amp;TEXT(VALUE(RIGHT(J20,3))+1,"000")</f>
        <v>L_209_002</v>
      </c>
      <c r="K21" s="122" t="str">
        <f>IF(OR(D21&lt;0,E21&lt;0,F21&lt;0,G21&lt;0,H21&lt;0),"Error zero or positive number expected","Pass")</f>
        <v>Pass</v>
      </c>
      <c r="L21" s="122" t="str">
        <f>$B$14&amp;"_"&amp;TEXT(VALUE(RIGHT(L20,3))+1,"000")</f>
        <v>L_209_010</v>
      </c>
      <c r="M21" s="122" t="str">
        <f>IF(ABS(D21-SUM(E21:H21))&gt;LIST_Tolerance,"Error total and components inconsistent","Pass")</f>
        <v>Pass</v>
      </c>
      <c r="N21" s="122"/>
      <c r="O21" s="122"/>
    </row>
    <row r="22" spans="1:15" s="19" customFormat="1" x14ac:dyDescent="0.35">
      <c r="A22" s="141" t="s">
        <v>211</v>
      </c>
      <c r="B22" s="54" t="s">
        <v>87</v>
      </c>
      <c r="C22" s="54" t="s">
        <v>87</v>
      </c>
      <c r="D22" s="139"/>
      <c r="E22" s="139"/>
      <c r="F22" s="139"/>
      <c r="G22" s="139"/>
      <c r="H22" s="139"/>
      <c r="I22" s="117"/>
      <c r="J22" s="122" t="str">
        <f>$B$14&amp;"_"&amp;TEXT(VALUE(RIGHT(J21,3))+1,"000")</f>
        <v>L_209_003</v>
      </c>
      <c r="K22" s="122" t="str">
        <f>IF(OR(D22&lt;0,E22&lt;0,F22&lt;0,G22&lt;0,H22&lt;0),"Error zero or positive number expected (assumed overall positive own funds)","Pass")</f>
        <v>Pass</v>
      </c>
      <c r="L22" s="122" t="str">
        <f>$B$14&amp;"_"&amp;TEXT(VALUE(RIGHT(L21,3))+1,"000")</f>
        <v>L_209_011</v>
      </c>
      <c r="M22" s="122" t="str">
        <f>IF(ABS(D22-SUM(E22:H22))&gt;LIST_Tolerance,"Error total and components inconsistent","Pass")</f>
        <v>Pass</v>
      </c>
      <c r="N22" s="122" t="str">
        <f>$B$14&amp;"_"&amp;TEXT(VALUE(RIGHT(L28,3))+1,"000")</f>
        <v>L_209_017</v>
      </c>
      <c r="O22" s="122" t="str">
        <f>IF(ABS(D22-SUM(D20,-D21))&gt;LIST_Tolerance,"Error total basic own funds after deductions and components inconsistent","Pass")</f>
        <v>Pass</v>
      </c>
    </row>
    <row r="23" spans="1:15" s="19" customFormat="1" x14ac:dyDescent="0.35">
      <c r="A23" s="143" t="s">
        <v>212</v>
      </c>
      <c r="B23" s="54" t="s">
        <v>109</v>
      </c>
      <c r="C23" s="54" t="s">
        <v>109</v>
      </c>
      <c r="D23" s="139"/>
      <c r="E23" s="54"/>
      <c r="F23" s="54"/>
      <c r="G23" s="139"/>
      <c r="H23" s="139"/>
      <c r="I23" s="117"/>
      <c r="J23" s="122" t="str">
        <f>$B$14&amp;"_"&amp;TEXT(VALUE(RIGHT(J22,3))+1,"000")</f>
        <v>L_209_004</v>
      </c>
      <c r="K23" s="122" t="str">
        <f>IF(OR(D23&lt;0,E23&lt;0,F23&lt;0,G23&lt;0,H23&lt;0),"Error zero or positive number expected","Pass")</f>
        <v>Pass</v>
      </c>
      <c r="L23" s="122" t="str">
        <f>$B$14&amp;"_"&amp;TEXT(VALUE(RIGHT(L22,3))+1,"000")</f>
        <v>L_209_012</v>
      </c>
      <c r="M23" s="122" t="str">
        <f>IF(ABS(D23-SUM(E23:H23))&gt;LIST_Tolerance,"Error total and components inconsistent","Pass")</f>
        <v>Pass</v>
      </c>
      <c r="N23" s="122"/>
      <c r="O23" s="122"/>
    </row>
    <row r="24" spans="1:15" s="19" customFormat="1" x14ac:dyDescent="0.35">
      <c r="A24" s="143" t="s">
        <v>213</v>
      </c>
      <c r="B24" s="54"/>
      <c r="C24" s="54"/>
      <c r="D24" s="54"/>
      <c r="E24" s="54"/>
      <c r="F24" s="54"/>
      <c r="G24" s="54"/>
      <c r="H24" s="54"/>
      <c r="I24" s="117"/>
      <c r="J24" s="122"/>
      <c r="K24" s="122"/>
      <c r="L24" s="122"/>
      <c r="M24" s="122"/>
      <c r="N24" s="122"/>
      <c r="O24" s="122"/>
    </row>
    <row r="25" spans="1:15" s="19" customFormat="1" x14ac:dyDescent="0.35">
      <c r="A25" s="76" t="s">
        <v>317</v>
      </c>
      <c r="B25" s="54" t="s">
        <v>115</v>
      </c>
      <c r="C25" s="54" t="s">
        <v>115</v>
      </c>
      <c r="D25" s="139"/>
      <c r="E25" s="139"/>
      <c r="F25" s="139"/>
      <c r="G25" s="139"/>
      <c r="H25" s="139"/>
      <c r="I25" s="117"/>
      <c r="J25" s="122" t="str">
        <f>$B$14&amp;"_"&amp;TEXT(VALUE(RIGHT(J23,3))+1,"000")</f>
        <v>L_209_005</v>
      </c>
      <c r="K25" s="122" t="str">
        <f>IF(OR(D25&lt;0,E25&lt;0,F25&lt;0,G25&lt;0,H25&lt;0),"Error zero or positive number expected (assumed overall positive own funds)","Pass")</f>
        <v>Pass</v>
      </c>
      <c r="L25" s="122" t="str">
        <f>$B$14&amp;"_"&amp;TEXT(VALUE(RIGHT(L23,3))+1,"000")</f>
        <v>L_209_013</v>
      </c>
      <c r="M25" s="122" t="str">
        <f>IF(ABS(D25-SUM(E25:H25))&gt;LIST_Tolerance,"Error total and components inconsistent","Pass")</f>
        <v>Pass</v>
      </c>
      <c r="N25" s="122"/>
      <c r="O25" s="122"/>
    </row>
    <row r="26" spans="1:15" s="19" customFormat="1" x14ac:dyDescent="0.35">
      <c r="A26" s="76" t="s">
        <v>318</v>
      </c>
      <c r="B26" s="54" t="s">
        <v>118</v>
      </c>
      <c r="C26" s="54" t="s">
        <v>118</v>
      </c>
      <c r="D26" s="140"/>
      <c r="E26" s="140"/>
      <c r="F26" s="140"/>
      <c r="G26" s="140"/>
      <c r="H26" s="54"/>
      <c r="I26" s="117"/>
      <c r="J26" s="122" t="str">
        <f>$B$14&amp;"_"&amp;TEXT(VALUE(RIGHT(J25,3))+1,"000")</f>
        <v>L_209_006</v>
      </c>
      <c r="K26" s="122" t="str">
        <f>IF(OR(D26&lt;0,E26&lt;0,F26&lt;0,G26&lt;0,H26&lt;0),"Error zero or positive number expected (assumed overall positive own funds)","Pass")</f>
        <v>Pass</v>
      </c>
      <c r="L26" s="122" t="str">
        <f>$B$14&amp;"_"&amp;TEXT(VALUE(RIGHT(L25,3))+1,"000")</f>
        <v>L_209_014</v>
      </c>
      <c r="M26" s="122" t="str">
        <f>IF(ABS(D26-SUM(E26:H26))&gt;LIST_Tolerance,"Error total and components inconsistent","Pass")</f>
        <v>Pass</v>
      </c>
      <c r="N26" s="122"/>
      <c r="O26" s="122"/>
    </row>
    <row r="27" spans="1:15" s="19" customFormat="1" x14ac:dyDescent="0.35">
      <c r="A27" s="76" t="s">
        <v>214</v>
      </c>
      <c r="B27" s="54" t="s">
        <v>124</v>
      </c>
      <c r="C27" s="54" t="s">
        <v>124</v>
      </c>
      <c r="D27" s="140"/>
      <c r="E27" s="140"/>
      <c r="F27" s="140"/>
      <c r="G27" s="140"/>
      <c r="H27" s="140"/>
      <c r="I27" s="117"/>
      <c r="J27" s="122" t="str">
        <f>$B$14&amp;"_"&amp;TEXT(VALUE(RIGHT(J26,3))+1,"000")</f>
        <v>L_209_007</v>
      </c>
      <c r="K27" s="122" t="str">
        <f>IF(OR(D27&lt;0,E27&lt;0,F27&lt;0,G27&lt;0,H27&lt;0),"Error zero or positive number expected (assumed overall positive own funds)","Pass")</f>
        <v>Pass</v>
      </c>
      <c r="L27" s="122" t="str">
        <f>$B$14&amp;"_"&amp;TEXT(VALUE(RIGHT(L26,3))+1,"000")</f>
        <v>L_209_015</v>
      </c>
      <c r="M27" s="122" t="str">
        <f>IF(ABS(D27-SUM(E27:H27))&gt;LIST_Tolerance,"Error total and components inconsistent","Pass")</f>
        <v>Pass</v>
      </c>
      <c r="N27" s="122"/>
      <c r="O27" s="122"/>
    </row>
    <row r="28" spans="1:15" s="19" customFormat="1" x14ac:dyDescent="0.35">
      <c r="A28" s="144" t="s">
        <v>215</v>
      </c>
      <c r="B28" s="54" t="s">
        <v>126</v>
      </c>
      <c r="C28" s="54" t="s">
        <v>126</v>
      </c>
      <c r="D28" s="139"/>
      <c r="E28" s="139"/>
      <c r="F28" s="139"/>
      <c r="G28" s="139"/>
      <c r="H28" s="54"/>
      <c r="J28" s="122" t="str">
        <f>$B$14&amp;"_"&amp;TEXT(VALUE(RIGHT(J27,3))+1,"000")</f>
        <v>L_209_008</v>
      </c>
      <c r="K28" s="122" t="str">
        <f>IF(OR(D28&lt;0,E28&lt;0,F28&lt;0,G28&lt;0,H28&lt;0),"Error zero or positive number expected (assumed overall positive own funds)","Pass")</f>
        <v>Pass</v>
      </c>
      <c r="L28" s="122" t="str">
        <f>$B$14&amp;"_"&amp;TEXT(VALUE(RIGHT(L27,3))+1,"000")</f>
        <v>L_209_016</v>
      </c>
      <c r="M28" s="122" t="str">
        <f>IF(ABS(D28-SUM(E28:H28))&gt;LIST_Tolerance,"Error total and components inconsistent","Pass")</f>
        <v>Pass</v>
      </c>
      <c r="N28" s="122"/>
      <c r="O28" s="122"/>
    </row>
    <row r="29" spans="1:15" s="19" customFormat="1" x14ac:dyDescent="0.35">
      <c r="A29" s="132" t="s">
        <v>442</v>
      </c>
      <c r="B29" s="133" t="s">
        <v>443</v>
      </c>
      <c r="C29" s="134" t="s">
        <v>444</v>
      </c>
      <c r="D29" s="145">
        <f>SUM(D20:D28)</f>
        <v>0</v>
      </c>
      <c r="E29" s="145">
        <f t="shared" ref="E29:H29" si="0">SUM(E20:E28)</f>
        <v>0</v>
      </c>
      <c r="F29" s="145">
        <f t="shared" si="0"/>
        <v>0</v>
      </c>
      <c r="G29" s="145">
        <f t="shared" si="0"/>
        <v>0</v>
      </c>
      <c r="H29" s="145">
        <f t="shared" si="0"/>
        <v>0</v>
      </c>
      <c r="M29" s="13"/>
    </row>
    <row r="30" spans="1:15" s="19" customFormat="1" hidden="1" x14ac:dyDescent="0.35">
      <c r="A30" s="13"/>
      <c r="B30" s="13"/>
      <c r="C30" s="13"/>
      <c r="D30" s="13"/>
      <c r="E30" s="13"/>
      <c r="F30" s="13"/>
      <c r="G30" s="13"/>
      <c r="H30" s="13"/>
      <c r="M30" s="13"/>
    </row>
    <row r="31" spans="1:15" s="19" customFormat="1" hidden="1" x14ac:dyDescent="0.35">
      <c r="A31" s="13"/>
      <c r="B31" s="13"/>
      <c r="C31" s="13"/>
      <c r="D31" s="13"/>
      <c r="E31" s="13"/>
      <c r="F31" s="13"/>
      <c r="G31" s="13"/>
      <c r="H31" s="13"/>
      <c r="M31" s="13"/>
    </row>
    <row r="32" spans="1:15" s="19" customFormat="1" hidden="1" x14ac:dyDescent="0.35">
      <c r="A32" s="13"/>
      <c r="B32" s="13"/>
      <c r="C32" s="13"/>
      <c r="D32" s="13"/>
      <c r="E32" s="13"/>
      <c r="F32" s="13"/>
      <c r="G32" s="13"/>
      <c r="H32" s="13"/>
      <c r="M32" s="13"/>
    </row>
    <row r="33" spans="1:13" s="19" customFormat="1" hidden="1" x14ac:dyDescent="0.35">
      <c r="A33" s="13"/>
      <c r="B33" s="13"/>
      <c r="C33" s="13"/>
      <c r="D33" s="13"/>
      <c r="E33" s="13"/>
      <c r="F33" s="13"/>
      <c r="G33" s="13"/>
      <c r="H33" s="13"/>
      <c r="M33" s="13"/>
    </row>
    <row r="34" spans="1:13" s="19" customFormat="1" hidden="1" x14ac:dyDescent="0.35">
      <c r="A34" s="13"/>
      <c r="B34" s="13"/>
      <c r="C34" s="13"/>
      <c r="D34" s="13"/>
      <c r="E34" s="13"/>
      <c r="F34" s="13"/>
      <c r="G34" s="13"/>
      <c r="H34" s="13"/>
      <c r="M34" s="13"/>
    </row>
    <row r="35" spans="1:13" s="19" customFormat="1" hidden="1" x14ac:dyDescent="0.35">
      <c r="A35" s="13"/>
      <c r="B35" s="13"/>
      <c r="C35" s="13"/>
      <c r="D35" s="13"/>
      <c r="E35" s="13"/>
      <c r="F35" s="13"/>
      <c r="G35" s="13"/>
      <c r="H35" s="13"/>
      <c r="M35" s="13"/>
    </row>
    <row r="36" spans="1:13" s="19" customFormat="1" hidden="1" x14ac:dyDescent="0.35">
      <c r="A36" s="13"/>
      <c r="B36" s="13"/>
      <c r="C36" s="13"/>
      <c r="D36" s="13"/>
      <c r="E36" s="13"/>
      <c r="F36" s="13"/>
      <c r="G36" s="13"/>
      <c r="H36" s="13"/>
      <c r="M36" s="13"/>
    </row>
    <row r="37" spans="1:13" s="19" customFormat="1" hidden="1" x14ac:dyDescent="0.35">
      <c r="A37" s="13"/>
      <c r="B37" s="13"/>
      <c r="C37" s="13"/>
      <c r="D37" s="13"/>
      <c r="E37" s="13"/>
      <c r="F37" s="13"/>
      <c r="G37" s="13"/>
      <c r="H37" s="13"/>
      <c r="M37" s="13"/>
    </row>
    <row r="38" spans="1:13" s="19" customFormat="1" hidden="1" x14ac:dyDescent="0.35">
      <c r="A38" s="13"/>
      <c r="B38" s="13"/>
      <c r="C38" s="13"/>
      <c r="D38" s="13"/>
      <c r="E38" s="13"/>
      <c r="F38" s="13"/>
      <c r="G38" s="13"/>
      <c r="H38" s="13"/>
      <c r="M38" s="13"/>
    </row>
    <row r="39" spans="1:13" s="19" customFormat="1" hidden="1" x14ac:dyDescent="0.35">
      <c r="A39" s="13"/>
      <c r="B39" s="13"/>
      <c r="C39" s="13"/>
      <c r="D39" s="13"/>
      <c r="E39" s="13"/>
      <c r="F39" s="13"/>
      <c r="G39" s="13"/>
      <c r="H39" s="13"/>
      <c r="M39" s="13"/>
    </row>
    <row r="40" spans="1:13" s="19" customFormat="1" hidden="1" x14ac:dyDescent="0.35">
      <c r="A40" s="13"/>
      <c r="B40" s="13"/>
      <c r="C40" s="13"/>
      <c r="D40" s="13"/>
      <c r="E40" s="13"/>
      <c r="F40" s="13"/>
      <c r="G40" s="13"/>
      <c r="H40" s="13"/>
      <c r="M40" s="13"/>
    </row>
    <row r="41" spans="1:13" s="19" customFormat="1" hidden="1" x14ac:dyDescent="0.35">
      <c r="A41" s="13"/>
      <c r="B41" s="13"/>
      <c r="C41" s="13"/>
      <c r="D41" s="13"/>
      <c r="E41" s="13"/>
      <c r="F41" s="13"/>
      <c r="G41" s="13"/>
      <c r="H41" s="13"/>
      <c r="M41" s="13"/>
    </row>
    <row r="42" spans="1:13" s="19" customFormat="1" hidden="1" x14ac:dyDescent="0.35">
      <c r="A42" s="13"/>
      <c r="B42" s="13"/>
      <c r="C42" s="13"/>
      <c r="D42" s="13"/>
      <c r="E42" s="13"/>
      <c r="F42" s="13"/>
      <c r="G42" s="13"/>
      <c r="H42" s="13"/>
      <c r="M42" s="13"/>
    </row>
    <row r="43" spans="1:13" s="19" customFormat="1" hidden="1" x14ac:dyDescent="0.35">
      <c r="A43" s="13"/>
      <c r="B43" s="13"/>
      <c r="C43" s="13"/>
      <c r="D43" s="13"/>
      <c r="E43" s="13"/>
      <c r="F43" s="13"/>
      <c r="G43" s="13"/>
      <c r="H43" s="13"/>
      <c r="M43" s="13"/>
    </row>
    <row r="44" spans="1:13" s="19" customFormat="1" hidden="1" x14ac:dyDescent="0.35">
      <c r="A44" s="13"/>
      <c r="B44" s="13"/>
      <c r="C44" s="13"/>
      <c r="D44" s="13"/>
      <c r="E44" s="13"/>
      <c r="F44" s="13"/>
      <c r="G44" s="13"/>
      <c r="H44" s="13"/>
      <c r="M44" s="13"/>
    </row>
    <row r="45" spans="1:13" s="19" customFormat="1" hidden="1" x14ac:dyDescent="0.35">
      <c r="A45" s="13"/>
      <c r="B45" s="13"/>
      <c r="C45" s="13"/>
      <c r="D45" s="13"/>
      <c r="E45" s="13"/>
      <c r="F45" s="13"/>
      <c r="G45" s="13"/>
      <c r="H45" s="13"/>
      <c r="M45" s="13"/>
    </row>
    <row r="46" spans="1:13" s="19" customFormat="1" hidden="1" x14ac:dyDescent="0.35">
      <c r="A46" s="13"/>
      <c r="B46" s="13"/>
      <c r="C46" s="13"/>
      <c r="D46" s="13"/>
      <c r="E46" s="13"/>
      <c r="F46" s="13"/>
      <c r="G46" s="13"/>
      <c r="H46" s="13"/>
      <c r="M46" s="13"/>
    </row>
  </sheetData>
  <sheetProtection password="AAC6" sheet="1" formatColumns="0"/>
  <protectedRanges>
    <protectedRange sqref="D20:H28" name="Range1"/>
  </protectedRanges>
  <mergeCells count="6">
    <mergeCell ref="B8:H8"/>
    <mergeCell ref="G2:H2"/>
    <mergeCell ref="G3:H3"/>
    <mergeCell ref="G4:H4"/>
    <mergeCell ref="B6:H6"/>
    <mergeCell ref="B7:H7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7" tint="0.59999389629810485"/>
  </sheetPr>
  <dimension ref="A1:J27"/>
  <sheetViews>
    <sheetView showGridLines="0" zoomScaleNormal="100" workbookViewId="0"/>
  </sheetViews>
  <sheetFormatPr defaultColWidth="0" defaultRowHeight="14.5" zeroHeight="1" x14ac:dyDescent="0.35"/>
  <cols>
    <col min="1" max="1" width="67.54296875" style="93" bestFit="1" customWidth="1"/>
    <col min="2" max="5" width="18.6328125" style="93" customWidth="1"/>
    <col min="6" max="6" width="3.36328125" style="93" customWidth="1"/>
    <col min="7" max="10" width="9" style="93" customWidth="1"/>
    <col min="11" max="16384" width="9" style="93" hidden="1"/>
  </cols>
  <sheetData>
    <row r="1" spans="1:10" ht="34.5" customHeight="1" x14ac:dyDescent="0.55000000000000004">
      <c r="A1" s="12" t="str">
        <f>Summary!$A$1</f>
        <v>PRA Insurance Stress Testing 2022</v>
      </c>
      <c r="B1" s="17"/>
      <c r="C1" s="17"/>
      <c r="D1" s="17"/>
      <c r="E1" s="17"/>
      <c r="F1" s="17"/>
      <c r="G1" s="17"/>
      <c r="H1" s="17"/>
      <c r="I1" s="106"/>
      <c r="J1" s="13"/>
    </row>
    <row r="2" spans="1:10" ht="23.5" x14ac:dyDescent="0.55000000000000004">
      <c r="A2" s="12" t="s">
        <v>264</v>
      </c>
      <c r="D2" s="17"/>
      <c r="E2" s="107" t="s">
        <v>4</v>
      </c>
      <c r="G2" s="17"/>
      <c r="H2" s="108"/>
      <c r="I2" s="109"/>
      <c r="J2" s="13"/>
    </row>
    <row r="3" spans="1:10" ht="21" x14ac:dyDescent="0.5">
      <c r="A3" s="15" t="s">
        <v>223</v>
      </c>
      <c r="B3" s="15" t="str">
        <f>Summary!$F$14&amp;" "&amp;Summary!$F$13</f>
        <v>S2 Stage 2: Developing market shock</v>
      </c>
      <c r="C3" s="15"/>
      <c r="D3" s="17"/>
      <c r="E3" s="110" t="s">
        <v>5</v>
      </c>
      <c r="G3" s="17"/>
      <c r="H3" s="108"/>
      <c r="I3" s="109"/>
      <c r="J3" s="13"/>
    </row>
    <row r="4" spans="1:10" x14ac:dyDescent="0.35">
      <c r="A4" s="111"/>
      <c r="B4" s="17"/>
      <c r="C4" s="17"/>
      <c r="D4" s="17"/>
      <c r="E4" s="112" t="s">
        <v>6</v>
      </c>
      <c r="G4" s="17"/>
      <c r="H4" s="108"/>
      <c r="I4" s="113"/>
      <c r="J4" s="13"/>
    </row>
    <row r="5" spans="1:10" x14ac:dyDescent="0.35">
      <c r="A5" s="111"/>
      <c r="B5" s="17"/>
      <c r="C5" s="17"/>
      <c r="D5" s="17"/>
      <c r="E5" s="17"/>
      <c r="F5" s="17"/>
      <c r="G5" s="17"/>
      <c r="H5" s="108"/>
      <c r="I5" s="113"/>
      <c r="J5" s="13"/>
    </row>
    <row r="6" spans="1:10" x14ac:dyDescent="0.35">
      <c r="A6" s="100" t="s">
        <v>7</v>
      </c>
      <c r="B6" s="280" t="e">
        <f ca="1">IF('Firm Info'!$B$6="","",'Firm Info'!$B$6)</f>
        <v>#N/A</v>
      </c>
      <c r="C6" s="281"/>
      <c r="D6" s="281"/>
      <c r="E6" s="282"/>
      <c r="F6" s="17"/>
      <c r="G6" s="17"/>
      <c r="H6" s="108"/>
      <c r="I6" s="106"/>
      <c r="J6" s="13"/>
    </row>
    <row r="7" spans="1:10" x14ac:dyDescent="0.35">
      <c r="A7" s="100" t="str">
        <f>Summary!A7</f>
        <v>Group name</v>
      </c>
      <c r="B7" s="280" t="e">
        <f ca="1">IF('Firm Info'!B8="","",'Firm Info'!$B$8)</f>
        <v>#N/A</v>
      </c>
      <c r="C7" s="281"/>
      <c r="D7" s="281"/>
      <c r="E7" s="282"/>
      <c r="F7" s="17"/>
      <c r="G7" s="17"/>
      <c r="H7" s="108"/>
      <c r="I7" s="114"/>
      <c r="J7" s="13"/>
    </row>
    <row r="8" spans="1:10" x14ac:dyDescent="0.35">
      <c r="A8" s="115" t="s">
        <v>8</v>
      </c>
      <c r="B8" s="283" t="str">
        <f>IF('Firm Info'!$B$12="","", TEXT('Firm Info'!$B$12,"dd/mm/yyyy"))</f>
        <v>31/12/2021</v>
      </c>
      <c r="C8" s="284"/>
      <c r="D8" s="284"/>
      <c r="E8" s="285"/>
      <c r="F8" s="17"/>
      <c r="G8" s="17" t="str">
        <f>IF('Firm Info'!F11="","", TEXT('Firm Info'!F11+1,"dd/mm/yyyy"))</f>
        <v/>
      </c>
      <c r="H8" s="108"/>
      <c r="I8" s="116"/>
      <c r="J8" s="13"/>
    </row>
    <row r="9" spans="1:10" x14ac:dyDescent="0.35">
      <c r="A9" s="117"/>
      <c r="B9" s="116"/>
      <c r="C9" s="116"/>
      <c r="D9" s="116"/>
      <c r="E9" s="116"/>
      <c r="F9" s="116"/>
      <c r="G9" s="116"/>
      <c r="H9" s="116"/>
      <c r="I9" s="116"/>
      <c r="J9" s="13"/>
    </row>
    <row r="10" spans="1:10" x14ac:dyDescent="0.35">
      <c r="A10" s="117"/>
      <c r="B10" s="116"/>
      <c r="C10" s="116"/>
      <c r="D10" s="116"/>
      <c r="E10" s="116"/>
      <c r="F10" s="116"/>
      <c r="G10" s="116"/>
      <c r="H10" s="116"/>
      <c r="I10" s="116"/>
      <c r="J10" s="13"/>
    </row>
    <row r="11" spans="1:10" x14ac:dyDescent="0.35">
      <c r="A11" s="117"/>
      <c r="B11" s="116"/>
      <c r="C11" s="116"/>
      <c r="D11" s="116"/>
      <c r="E11" s="116"/>
      <c r="F11" s="116"/>
      <c r="G11" s="116"/>
      <c r="H11" s="116"/>
      <c r="I11" s="116"/>
      <c r="J11" s="13"/>
    </row>
    <row r="12" spans="1:10" ht="21" x14ac:dyDescent="0.35">
      <c r="A12" s="118" t="s">
        <v>216</v>
      </c>
      <c r="B12" s="116"/>
      <c r="C12" s="116"/>
      <c r="D12" s="116"/>
      <c r="E12" s="116"/>
      <c r="F12" s="116"/>
      <c r="G12" s="116"/>
      <c r="H12" s="116"/>
      <c r="I12" s="116"/>
      <c r="J12" s="13"/>
    </row>
    <row r="13" spans="1:10" ht="21" x14ac:dyDescent="0.35">
      <c r="A13" s="118" t="s">
        <v>217</v>
      </c>
      <c r="B13" s="116"/>
      <c r="C13" s="116"/>
      <c r="D13" s="116"/>
      <c r="E13" s="116"/>
      <c r="F13" s="116"/>
      <c r="G13" s="116"/>
      <c r="H13" s="116"/>
      <c r="I13" s="116"/>
      <c r="J13" s="13"/>
    </row>
    <row r="14" spans="1:10" ht="21" x14ac:dyDescent="0.35">
      <c r="A14" s="118" t="s">
        <v>366</v>
      </c>
      <c r="B14" s="118" t="s">
        <v>468</v>
      </c>
      <c r="C14" s="17"/>
      <c r="D14" s="119"/>
      <c r="E14" s="17"/>
      <c r="F14" s="17"/>
      <c r="G14" s="17"/>
      <c r="H14" s="17"/>
      <c r="I14" s="106"/>
      <c r="J14" s="13"/>
    </row>
    <row r="15" spans="1:10" x14ac:dyDescent="0.35">
      <c r="A15" s="120"/>
      <c r="B15" s="120"/>
      <c r="C15" s="81" t="s">
        <v>362</v>
      </c>
      <c r="D15" s="61" t="s">
        <v>26</v>
      </c>
      <c r="E15" s="61"/>
    </row>
    <row r="16" spans="1:10" x14ac:dyDescent="0.35">
      <c r="A16" s="120"/>
      <c r="B16" s="120"/>
      <c r="C16" s="81" t="s">
        <v>363</v>
      </c>
      <c r="D16" s="61" t="s">
        <v>26</v>
      </c>
      <c r="E16" s="61" t="s">
        <v>206</v>
      </c>
    </row>
    <row r="17" spans="1:10" x14ac:dyDescent="0.35">
      <c r="A17" s="120"/>
      <c r="B17" s="121" t="s">
        <v>360</v>
      </c>
      <c r="C17" s="121" t="s">
        <v>361</v>
      </c>
      <c r="D17" s="61"/>
      <c r="E17" s="61"/>
      <c r="G17" s="122" t="s">
        <v>580</v>
      </c>
      <c r="H17" s="122"/>
      <c r="I17" s="122" t="s">
        <v>580</v>
      </c>
      <c r="J17" s="122"/>
    </row>
    <row r="18" spans="1:10" x14ac:dyDescent="0.35">
      <c r="A18" s="123" t="s">
        <v>278</v>
      </c>
      <c r="B18" s="124"/>
      <c r="C18" s="125" t="s">
        <v>379</v>
      </c>
      <c r="D18" s="126"/>
      <c r="E18" s="126"/>
      <c r="G18" s="122" t="str">
        <f>$B$14&amp;"_001"</f>
        <v>L_210_001</v>
      </c>
      <c r="H18" s="122" t="str">
        <f>IF(AND(D18="",SUM(D20:D23)&gt;0),"Error Matching Portfolio Number Required column C0010 with non-zero MA calculaton values","Pass")</f>
        <v>Pass</v>
      </c>
      <c r="I18" s="122" t="str">
        <f>$B$14&amp;"_"&amp;TEXT(VALUE(RIGHT(G23,3))+1,"000")</f>
        <v>L_210_006</v>
      </c>
      <c r="J18" s="122" t="str">
        <f>IF(AND(E18="",SUM(E20:E23)&gt;0),"Error Matching Portfolio Number Required column C0010 with non-zero MA calculaton values","Pass")</f>
        <v>Pass</v>
      </c>
    </row>
    <row r="19" spans="1:10" x14ac:dyDescent="0.35">
      <c r="A19" s="123" t="s">
        <v>218</v>
      </c>
      <c r="B19" s="125"/>
      <c r="C19" s="125"/>
      <c r="D19" s="61"/>
      <c r="E19" s="61"/>
      <c r="G19" s="122"/>
      <c r="H19" s="122"/>
      <c r="I19" s="122"/>
      <c r="J19" s="122"/>
    </row>
    <row r="20" spans="1:10" x14ac:dyDescent="0.35">
      <c r="A20" s="127" t="s">
        <v>219</v>
      </c>
      <c r="B20" s="125" t="s">
        <v>35</v>
      </c>
      <c r="C20" s="125" t="s">
        <v>35</v>
      </c>
      <c r="D20" s="230"/>
      <c r="E20" s="230"/>
      <c r="G20" s="122" t="str">
        <f>$B$14&amp;"_"&amp;TEXT(VALUE(RIGHT(G18,3))+1,"000")</f>
        <v>L_210_002</v>
      </c>
      <c r="H20" s="122" t="str">
        <f>IF((D20&lt;0),"Error zero or positive number expected column C0010","Pass")</f>
        <v>Pass</v>
      </c>
      <c r="I20" s="122" t="str">
        <f>$B$14&amp;"_"&amp;TEXT(VALUE(RIGHT(I18,3))+1,"000")</f>
        <v>L_210_007</v>
      </c>
      <c r="J20" s="122" t="str">
        <f>IF((E20&lt;0),"Error zero or positive number expected column C0020","Pass")</f>
        <v>Pass</v>
      </c>
    </row>
    <row r="21" spans="1:10" ht="29" x14ac:dyDescent="0.35">
      <c r="A21" s="127" t="s">
        <v>220</v>
      </c>
      <c r="B21" s="129" t="s">
        <v>37</v>
      </c>
      <c r="C21" s="129" t="s">
        <v>37</v>
      </c>
      <c r="D21" s="230"/>
      <c r="E21" s="230"/>
      <c r="G21" s="122" t="str">
        <f>$B$14&amp;"_"&amp;TEXT(VALUE(RIGHT(G20,3))+1,"000")</f>
        <v>L_210_003</v>
      </c>
      <c r="H21" s="122" t="str">
        <f t="shared" ref="H21:H23" si="0">IF((D21&lt;0),"Error zero or positive number expected column C0010","Pass")</f>
        <v>Pass</v>
      </c>
      <c r="I21" s="122" t="str">
        <f>$B$14&amp;"_"&amp;TEXT(VALUE(RIGHT(I20,3))+1,"000")</f>
        <v>L_210_008</v>
      </c>
      <c r="J21" s="122" t="str">
        <f t="shared" ref="J21:J23" si="1">IF((E21&lt;0),"Error zero or positive number expected column C0020","Pass")</f>
        <v>Pass</v>
      </c>
    </row>
    <row r="22" spans="1:10" x14ac:dyDescent="0.35">
      <c r="A22" s="127" t="s">
        <v>221</v>
      </c>
      <c r="B22" s="125" t="s">
        <v>39</v>
      </c>
      <c r="C22" s="125" t="s">
        <v>39</v>
      </c>
      <c r="D22" s="230"/>
      <c r="E22" s="230"/>
      <c r="G22" s="122" t="str">
        <f>$B$14&amp;"_"&amp;TEXT(VALUE(RIGHT(G21,3))+1,"000")</f>
        <v>L_210_004</v>
      </c>
      <c r="H22" s="122" t="str">
        <f t="shared" si="0"/>
        <v>Pass</v>
      </c>
      <c r="I22" s="122" t="str">
        <f>$B$14&amp;"_"&amp;TEXT(VALUE(RIGHT(I21,3))+1,"000")</f>
        <v>L_210_009</v>
      </c>
      <c r="J22" s="122" t="str">
        <f t="shared" si="1"/>
        <v>Pass</v>
      </c>
    </row>
    <row r="23" spans="1:10" x14ac:dyDescent="0.35">
      <c r="A23" s="127" t="s">
        <v>222</v>
      </c>
      <c r="B23" s="129" t="s">
        <v>41</v>
      </c>
      <c r="C23" s="129" t="s">
        <v>41</v>
      </c>
      <c r="D23" s="230"/>
      <c r="E23" s="230"/>
      <c r="G23" s="122" t="str">
        <f>$B$14&amp;"_"&amp;TEXT(VALUE(RIGHT(G22,3))+1,"000")</f>
        <v>L_210_005</v>
      </c>
      <c r="H23" s="122" t="str">
        <f t="shared" si="0"/>
        <v>Pass</v>
      </c>
      <c r="I23" s="122" t="str">
        <f>$B$14&amp;"_"&amp;TEXT(VALUE(RIGHT(I22,3))+1,"000")</f>
        <v>L_210_010</v>
      </c>
      <c r="J23" s="122" t="str">
        <f t="shared" si="1"/>
        <v>Pass</v>
      </c>
    </row>
    <row r="24" spans="1:10" x14ac:dyDescent="0.35"/>
    <row r="25" spans="1:10" x14ac:dyDescent="0.35">
      <c r="A25" s="130" t="s">
        <v>323</v>
      </c>
      <c r="B25" s="129"/>
      <c r="C25" s="129" t="s">
        <v>43</v>
      </c>
      <c r="D25" s="231">
        <f>SUM(D20,D21,D22)</f>
        <v>0</v>
      </c>
      <c r="E25" s="231">
        <f>SUM(E20,E21,E22)</f>
        <v>0</v>
      </c>
    </row>
    <row r="26" spans="1:10" x14ac:dyDescent="0.35">
      <c r="A26" s="132" t="s">
        <v>442</v>
      </c>
      <c r="B26" s="133" t="s">
        <v>443</v>
      </c>
      <c r="C26" s="134" t="s">
        <v>444</v>
      </c>
      <c r="D26" s="231">
        <f>SUM(D20:D25)</f>
        <v>0</v>
      </c>
      <c r="E26" s="231">
        <f>SUM(E20:E25)</f>
        <v>0</v>
      </c>
    </row>
    <row r="27" spans="1:10" hidden="1" x14ac:dyDescent="0.35"/>
  </sheetData>
  <sheetProtection password="AAC6" sheet="1" objects="1" scenarios="1" formatColumns="0"/>
  <protectedRanges>
    <protectedRange sqref="D18:E18 D20:E23" name="Range1"/>
  </protectedRanges>
  <mergeCells count="3">
    <mergeCell ref="B6:E6"/>
    <mergeCell ref="B7:E7"/>
    <mergeCell ref="B8:E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9" tint="0.39997558519241921"/>
    <pageSetUpPr fitToPage="1"/>
  </sheetPr>
  <dimension ref="A1:Q74"/>
  <sheetViews>
    <sheetView showGridLines="0" zoomScale="85" zoomScaleNormal="85" workbookViewId="0"/>
  </sheetViews>
  <sheetFormatPr defaultColWidth="0" defaultRowHeight="14.5" zeroHeight="1" x14ac:dyDescent="0.35"/>
  <cols>
    <col min="1" max="1" width="66.54296875" style="111" bestFit="1" customWidth="1"/>
    <col min="2" max="2" width="43.90625" style="17" customWidth="1"/>
    <col min="3" max="3" width="12.81640625" style="17" bestFit="1" customWidth="1"/>
    <col min="4" max="5" width="20" style="17" customWidth="1"/>
    <col min="6" max="6" width="25.26953125" style="17" customWidth="1"/>
    <col min="7" max="7" width="3" style="17" customWidth="1"/>
    <col min="8" max="8" width="41.7265625" style="106" customWidth="1"/>
    <col min="9" max="9" width="3.453125" style="13" customWidth="1"/>
    <col min="10" max="13" width="14.7265625" style="13" customWidth="1"/>
    <col min="14" max="17" width="9" style="13" customWidth="1"/>
    <col min="18" max="16384" width="9" style="13" hidden="1"/>
  </cols>
  <sheetData>
    <row r="1" spans="1:8" ht="34.5" customHeight="1" x14ac:dyDescent="0.55000000000000004">
      <c r="A1" s="12" t="str">
        <f>Summary!$A$1</f>
        <v>PRA Insurance Stress Testing 2022</v>
      </c>
    </row>
    <row r="2" spans="1:8" ht="23.5" x14ac:dyDescent="0.55000000000000004">
      <c r="A2" s="12" t="s">
        <v>263</v>
      </c>
      <c r="F2" s="107" t="s">
        <v>4</v>
      </c>
      <c r="H2" s="109"/>
    </row>
    <row r="3" spans="1:8" ht="21" x14ac:dyDescent="0.5">
      <c r="A3" s="15" t="s">
        <v>223</v>
      </c>
      <c r="B3" s="15" t="str">
        <f>Summary!$G$14&amp;" "&amp;Summary!$G$13</f>
        <v>S3 Stage 3: Protracted market shock</v>
      </c>
      <c r="C3" s="15"/>
      <c r="F3" s="110" t="s">
        <v>5</v>
      </c>
      <c r="H3" s="109"/>
    </row>
    <row r="4" spans="1:8" x14ac:dyDescent="0.35">
      <c r="F4" s="112" t="s">
        <v>6</v>
      </c>
      <c r="H4" s="113"/>
    </row>
    <row r="5" spans="1:8" x14ac:dyDescent="0.35">
      <c r="H5" s="113"/>
    </row>
    <row r="6" spans="1:8" x14ac:dyDescent="0.35">
      <c r="A6" s="100" t="s">
        <v>7</v>
      </c>
      <c r="B6" s="280" t="e">
        <f ca="1">IF('Firm Info'!$B$6="","",'Firm Info'!$B$6)</f>
        <v>#N/A</v>
      </c>
      <c r="C6" s="281"/>
      <c r="D6" s="281"/>
      <c r="E6" s="281"/>
      <c r="F6" s="282"/>
    </row>
    <row r="7" spans="1:8" x14ac:dyDescent="0.35">
      <c r="A7" s="100" t="str">
        <f>Summary!A7</f>
        <v>Group name</v>
      </c>
      <c r="B7" s="280" t="e">
        <f ca="1">IF('Firm Info'!B8="","",'Firm Info'!$B$8)</f>
        <v>#N/A</v>
      </c>
      <c r="C7" s="281"/>
      <c r="D7" s="281"/>
      <c r="E7" s="281"/>
      <c r="F7" s="282"/>
      <c r="H7" s="114"/>
    </row>
    <row r="8" spans="1:8" x14ac:dyDescent="0.35">
      <c r="A8" s="115" t="s">
        <v>8</v>
      </c>
      <c r="B8" s="283" t="str">
        <f>IF('Firm Info'!$B$12="","", TEXT('Firm Info'!$B$12,"dd/mm/yyyy"))</f>
        <v>31/12/2021</v>
      </c>
      <c r="C8" s="284"/>
      <c r="D8" s="284"/>
      <c r="E8" s="284"/>
      <c r="F8" s="285"/>
      <c r="G8" s="17" t="str">
        <f>IF('Firm Info'!F11="","", TEXT('Firm Info'!F11+1,"dd/mm/yyyy"))</f>
        <v/>
      </c>
      <c r="H8" s="116"/>
    </row>
    <row r="9" spans="1:8" x14ac:dyDescent="0.35">
      <c r="A9" s="117"/>
      <c r="B9" s="116"/>
      <c r="C9" s="116"/>
      <c r="D9" s="116"/>
      <c r="E9" s="116"/>
      <c r="F9" s="116"/>
      <c r="G9" s="116"/>
      <c r="H9" s="116"/>
    </row>
    <row r="10" spans="1:8" x14ac:dyDescent="0.35">
      <c r="A10" s="117"/>
      <c r="B10" s="116"/>
      <c r="C10" s="116"/>
      <c r="D10" s="116"/>
      <c r="E10" s="116"/>
      <c r="F10" s="116"/>
      <c r="G10" s="116"/>
      <c r="H10" s="116"/>
    </row>
    <row r="11" spans="1:8" x14ac:dyDescent="0.35">
      <c r="A11" s="117"/>
      <c r="B11" s="116"/>
      <c r="C11" s="116"/>
      <c r="D11" s="116"/>
      <c r="E11" s="116"/>
      <c r="F11" s="116"/>
      <c r="G11" s="116"/>
      <c r="H11" s="116"/>
    </row>
    <row r="12" spans="1:8" ht="21" x14ac:dyDescent="0.35">
      <c r="A12" s="118" t="s">
        <v>624</v>
      </c>
      <c r="B12" s="116"/>
      <c r="C12" s="116"/>
      <c r="D12" s="116"/>
      <c r="E12" s="116"/>
      <c r="F12" s="116"/>
      <c r="G12" s="116"/>
      <c r="H12" s="116"/>
    </row>
    <row r="13" spans="1:8" ht="21" x14ac:dyDescent="0.35">
      <c r="A13" s="118"/>
      <c r="B13" s="116"/>
      <c r="C13" s="116"/>
      <c r="D13" s="116"/>
      <c r="E13" s="116"/>
      <c r="F13" s="116"/>
      <c r="G13" s="116"/>
      <c r="H13" s="116"/>
    </row>
    <row r="14" spans="1:8" ht="21" x14ac:dyDescent="0.35">
      <c r="A14" s="118" t="s">
        <v>232</v>
      </c>
      <c r="G14" s="114"/>
      <c r="H14" s="13"/>
    </row>
    <row r="15" spans="1:8" ht="127.9" customHeight="1" x14ac:dyDescent="0.35">
      <c r="A15" s="118" t="s">
        <v>366</v>
      </c>
      <c r="B15" s="118" t="s">
        <v>456</v>
      </c>
      <c r="D15" s="40" t="s">
        <v>26</v>
      </c>
      <c r="E15" s="276" t="str">
        <f>'Balance Sheet'!$E$16:$F$16</f>
        <v>Split between:
a) mutual main funds or funds other than ring-fenced (including any corresponding matching adjustment portfolio(s) that are part of those funds) referred to as main fund;
b) the remaining ring-fenced funds (including any matching adjustment portfolio(s) that are part of those funds).
The total of a) and b) should equal the Solvency II total.</v>
      </c>
      <c r="F15" s="277"/>
      <c r="G15" s="153"/>
      <c r="H15" s="102" t="s">
        <v>229</v>
      </c>
    </row>
    <row r="16" spans="1:8" ht="29" x14ac:dyDescent="0.35">
      <c r="A16" s="136" t="s">
        <v>10</v>
      </c>
      <c r="C16" s="81" t="s">
        <v>363</v>
      </c>
      <c r="D16" s="40" t="s">
        <v>26</v>
      </c>
      <c r="E16" s="102" t="s">
        <v>207</v>
      </c>
      <c r="F16" s="102" t="s">
        <v>208</v>
      </c>
      <c r="G16" s="154"/>
      <c r="H16" s="40" t="s">
        <v>191</v>
      </c>
    </row>
    <row r="17" spans="1:17" ht="29" x14ac:dyDescent="0.35">
      <c r="A17" s="147"/>
      <c r="B17" s="244" t="s">
        <v>360</v>
      </c>
      <c r="C17" s="81" t="s">
        <v>361</v>
      </c>
      <c r="D17" s="155" t="s">
        <v>27</v>
      </c>
      <c r="E17" s="156" t="s">
        <v>336</v>
      </c>
      <c r="F17" s="157" t="s">
        <v>337</v>
      </c>
      <c r="G17" s="158"/>
      <c r="H17" s="159"/>
      <c r="J17" s="122" t="s">
        <v>615</v>
      </c>
      <c r="K17" s="122"/>
      <c r="L17" s="122"/>
      <c r="M17" s="122"/>
      <c r="N17" s="122"/>
      <c r="O17" s="122"/>
      <c r="P17" s="122"/>
      <c r="Q17" s="122"/>
    </row>
    <row r="18" spans="1:17" x14ac:dyDescent="0.35">
      <c r="A18" s="147" t="s">
        <v>17</v>
      </c>
      <c r="B18" s="137"/>
      <c r="C18" s="157"/>
      <c r="D18" s="155"/>
      <c r="E18" s="159"/>
      <c r="F18" s="157"/>
      <c r="G18" s="158"/>
      <c r="H18" s="159"/>
      <c r="J18" s="122" t="s">
        <v>580</v>
      </c>
      <c r="K18" s="122"/>
      <c r="L18" s="122" t="s">
        <v>580</v>
      </c>
      <c r="M18" s="122"/>
      <c r="N18" s="122" t="s">
        <v>580</v>
      </c>
      <c r="O18" s="122"/>
      <c r="P18" s="122" t="s">
        <v>580</v>
      </c>
      <c r="Q18" s="122"/>
    </row>
    <row r="19" spans="1:17" x14ac:dyDescent="0.35">
      <c r="A19" s="41" t="s">
        <v>34</v>
      </c>
      <c r="B19" s="248" t="s">
        <v>35</v>
      </c>
      <c r="C19" s="161" t="s">
        <v>35</v>
      </c>
      <c r="D19" s="128"/>
      <c r="E19" s="128"/>
      <c r="F19" s="128"/>
      <c r="G19" s="162"/>
      <c r="H19" s="163"/>
      <c r="J19" s="122" t="str">
        <f>$B$15&amp;"_001"</f>
        <v>L_305_001</v>
      </c>
      <c r="K19" s="122" t="str">
        <f t="shared" ref="K19:K51" si="0">IF(ABS($D19-E19-F19)&gt;LIST_Tolerance,"Error Balance Sheet Total must equal Main Fund plus Remaining Ring-Fenced Funds","Pass")</f>
        <v>Pass</v>
      </c>
      <c r="L19" s="122"/>
      <c r="M19" s="122"/>
      <c r="N19" s="122"/>
      <c r="O19" s="122"/>
      <c r="P19" s="122"/>
      <c r="Q19" s="122"/>
    </row>
    <row r="20" spans="1:17" x14ac:dyDescent="0.35">
      <c r="A20" s="41" t="s">
        <v>36</v>
      </c>
      <c r="B20" s="248" t="s">
        <v>37</v>
      </c>
      <c r="C20" s="161" t="s">
        <v>37</v>
      </c>
      <c r="D20" s="128"/>
      <c r="E20" s="128"/>
      <c r="F20" s="128"/>
      <c r="G20" s="162"/>
      <c r="H20" s="163"/>
      <c r="J20" s="122" t="str">
        <f t="shared" ref="J20:J51" si="1">$B$15&amp;"_"&amp;TEXT(VALUE(RIGHT(J19,3))+1,"000")</f>
        <v>L_305_002</v>
      </c>
      <c r="K20" s="122" t="str">
        <f t="shared" si="0"/>
        <v>Pass</v>
      </c>
      <c r="L20" s="122"/>
      <c r="M20" s="122"/>
      <c r="N20" s="122"/>
      <c r="O20" s="122"/>
      <c r="P20" s="122"/>
      <c r="Q20" s="122"/>
    </row>
    <row r="21" spans="1:17" x14ac:dyDescent="0.35">
      <c r="A21" s="41" t="s">
        <v>38</v>
      </c>
      <c r="B21" s="246" t="s">
        <v>39</v>
      </c>
      <c r="C21" s="164" t="s">
        <v>39</v>
      </c>
      <c r="D21" s="128"/>
      <c r="E21" s="128"/>
      <c r="F21" s="128"/>
      <c r="G21" s="106"/>
      <c r="H21" s="128"/>
      <c r="J21" s="122" t="str">
        <f t="shared" si="1"/>
        <v>L_305_003</v>
      </c>
      <c r="K21" s="122" t="str">
        <f t="shared" si="0"/>
        <v>Pass</v>
      </c>
      <c r="L21" s="122"/>
      <c r="M21" s="122"/>
      <c r="N21" s="122"/>
      <c r="O21" s="122"/>
      <c r="P21" s="122"/>
      <c r="Q21" s="122"/>
    </row>
    <row r="22" spans="1:17" x14ac:dyDescent="0.35">
      <c r="A22" s="41" t="s">
        <v>40</v>
      </c>
      <c r="B22" s="248" t="s">
        <v>41</v>
      </c>
      <c r="C22" s="161" t="s">
        <v>41</v>
      </c>
      <c r="D22" s="128"/>
      <c r="E22" s="128"/>
      <c r="F22" s="128"/>
      <c r="G22" s="106"/>
      <c r="H22" s="128"/>
      <c r="J22" s="122" t="str">
        <f t="shared" si="1"/>
        <v>L_305_004</v>
      </c>
      <c r="K22" s="122" t="str">
        <f t="shared" si="0"/>
        <v>Pass</v>
      </c>
      <c r="L22" s="122"/>
      <c r="M22" s="122"/>
      <c r="N22" s="122"/>
      <c r="O22" s="122"/>
      <c r="P22" s="122"/>
      <c r="Q22" s="122"/>
    </row>
    <row r="23" spans="1:17" ht="29" x14ac:dyDescent="0.35">
      <c r="A23" s="165" t="s">
        <v>42</v>
      </c>
      <c r="B23" s="248" t="s">
        <v>43</v>
      </c>
      <c r="C23" s="161" t="s">
        <v>43</v>
      </c>
      <c r="D23" s="128"/>
      <c r="E23" s="128"/>
      <c r="F23" s="128"/>
      <c r="G23" s="106"/>
      <c r="H23" s="128"/>
      <c r="J23" s="122" t="str">
        <f t="shared" si="1"/>
        <v>L_305_005</v>
      </c>
      <c r="K23" s="122" t="str">
        <f t="shared" si="0"/>
        <v>Pass</v>
      </c>
      <c r="L23" s="122" t="str">
        <f>$B$15&amp;"_"&amp;TEXT(VALUE(RIGHT(J$72,3))+1,"000")</f>
        <v>L_305_054</v>
      </c>
      <c r="M23" s="122" t="str">
        <f>IF(ABS(D23-SUM(D24:D27,D33:D37))&gt;LIST_Tolerance,"Error total and components not consistent for column "&amp;D$20,"Pass")</f>
        <v>Pass</v>
      </c>
      <c r="N23" s="122" t="str">
        <f>$B$15&amp;"_"&amp;TEXT(VALUE(RIGHT(L$72,3))+1,"000")</f>
        <v>L_305_064</v>
      </c>
      <c r="O23" s="122" t="str">
        <f>IF(ABS(E23-SUM(E24:E27,E33:E37))&gt;LIST_Tolerance,"Error total and components not consistent for column "&amp;F$18,"Pass")</f>
        <v>Pass</v>
      </c>
      <c r="P23" s="122" t="str">
        <f>$B$15&amp;"_"&amp;TEXT(VALUE(RIGHT(N$72,3))+1,"000")</f>
        <v>L_305_074</v>
      </c>
      <c r="Q23" s="122" t="str">
        <f>IF(ABS(F23-SUM(F24:F27,F33:F37))&gt;LIST_Tolerance,"Error total and components not consistent for column "&amp;F$18,"Pass")</f>
        <v>Pass</v>
      </c>
    </row>
    <row r="24" spans="1:17" x14ac:dyDescent="0.35">
      <c r="A24" s="166" t="s">
        <v>44</v>
      </c>
      <c r="B24" s="248" t="s">
        <v>45</v>
      </c>
      <c r="C24" s="161" t="s">
        <v>45</v>
      </c>
      <c r="D24" s="128"/>
      <c r="E24" s="128"/>
      <c r="F24" s="128"/>
      <c r="G24" s="106"/>
      <c r="H24" s="128"/>
      <c r="J24" s="122" t="str">
        <f t="shared" si="1"/>
        <v>L_305_006</v>
      </c>
      <c r="K24" s="122" t="str">
        <f t="shared" si="0"/>
        <v>Pass</v>
      </c>
      <c r="L24" s="122"/>
      <c r="M24" s="122"/>
      <c r="N24" s="122"/>
      <c r="O24" s="122"/>
      <c r="P24" s="122"/>
      <c r="Q24" s="122"/>
    </row>
    <row r="25" spans="1:17" x14ac:dyDescent="0.35">
      <c r="A25" s="166" t="s">
        <v>46</v>
      </c>
      <c r="B25" s="248" t="s">
        <v>47</v>
      </c>
      <c r="C25" s="161" t="s">
        <v>47</v>
      </c>
      <c r="D25" s="128"/>
      <c r="E25" s="128"/>
      <c r="F25" s="128"/>
      <c r="G25" s="106"/>
      <c r="H25" s="128"/>
      <c r="J25" s="122" t="str">
        <f t="shared" si="1"/>
        <v>L_305_007</v>
      </c>
      <c r="K25" s="122" t="str">
        <f t="shared" si="0"/>
        <v>Pass</v>
      </c>
      <c r="L25" s="122"/>
      <c r="M25" s="122"/>
      <c r="N25" s="122"/>
      <c r="O25" s="122"/>
      <c r="P25" s="122"/>
      <c r="Q25" s="122"/>
    </row>
    <row r="26" spans="1:17" x14ac:dyDescent="0.35">
      <c r="A26" s="166" t="s">
        <v>48</v>
      </c>
      <c r="B26" s="248" t="s">
        <v>49</v>
      </c>
      <c r="C26" s="161" t="s">
        <v>49</v>
      </c>
      <c r="D26" s="128"/>
      <c r="E26" s="128"/>
      <c r="F26" s="128"/>
      <c r="G26" s="106"/>
      <c r="H26" s="128"/>
      <c r="J26" s="122" t="str">
        <f t="shared" si="1"/>
        <v>L_305_008</v>
      </c>
      <c r="K26" s="122" t="str">
        <f t="shared" si="0"/>
        <v>Pass</v>
      </c>
      <c r="L26" s="122"/>
      <c r="M26" s="122"/>
      <c r="N26" s="122"/>
      <c r="O26" s="122"/>
      <c r="P26" s="122"/>
      <c r="Q26" s="122"/>
    </row>
    <row r="27" spans="1:17" x14ac:dyDescent="0.35">
      <c r="A27" s="166" t="s">
        <v>54</v>
      </c>
      <c r="B27" s="248" t="s">
        <v>55</v>
      </c>
      <c r="C27" s="161" t="s">
        <v>55</v>
      </c>
      <c r="D27" s="128"/>
      <c r="E27" s="128"/>
      <c r="F27" s="128"/>
      <c r="G27" s="106"/>
      <c r="H27" s="128"/>
      <c r="J27" s="122" t="str">
        <f t="shared" si="1"/>
        <v>L_305_009</v>
      </c>
      <c r="K27" s="122" t="str">
        <f t="shared" si="0"/>
        <v>Pass</v>
      </c>
      <c r="L27" s="122" t="str">
        <f>$B$15&amp;"_"&amp;TEXT(VALUE(RIGHT(L23,3))+1,"000")</f>
        <v>L_305_055</v>
      </c>
      <c r="M27" s="122" t="str">
        <f>IF(ABS(D27-SUM(D28:D32))&gt;LIST_Tolerance,"Error total and components not consistent for column "&amp;D$20,"Pass")</f>
        <v>Pass</v>
      </c>
      <c r="N27" s="122" t="str">
        <f>$B$15&amp;"_"&amp;TEXT(VALUE(RIGHT(N23,3))+1,"000")</f>
        <v>L_305_065</v>
      </c>
      <c r="O27" s="122" t="str">
        <f>IF(ABS(E27-SUM(E28:E32))&gt;LIST_Tolerance,"Error total and components not consistent for column "&amp;E$18,"Pass")</f>
        <v>Pass</v>
      </c>
      <c r="P27" s="122" t="str">
        <f>$B$15&amp;"_"&amp;TEXT(VALUE(RIGHT(P23,3))+1,"000")</f>
        <v>L_305_075</v>
      </c>
      <c r="Q27" s="122" t="str">
        <f>IF(ABS(F27-SUM(F28:F32))&gt;LIST_Tolerance,"Error total and components not consistent for column "&amp;F$18,"Pass")</f>
        <v>Pass</v>
      </c>
    </row>
    <row r="28" spans="1:17" x14ac:dyDescent="0.35">
      <c r="A28" s="167" t="s">
        <v>56</v>
      </c>
      <c r="B28" s="248" t="s">
        <v>57</v>
      </c>
      <c r="C28" s="161" t="s">
        <v>57</v>
      </c>
      <c r="D28" s="128"/>
      <c r="E28" s="128"/>
      <c r="F28" s="128"/>
      <c r="G28" s="106"/>
      <c r="H28" s="128"/>
      <c r="J28" s="122" t="str">
        <f t="shared" si="1"/>
        <v>L_305_010</v>
      </c>
      <c r="K28" s="122" t="str">
        <f t="shared" si="0"/>
        <v>Pass</v>
      </c>
      <c r="L28" s="122"/>
      <c r="M28" s="122"/>
      <c r="N28" s="122"/>
      <c r="O28" s="122"/>
      <c r="P28" s="122"/>
      <c r="Q28" s="122"/>
    </row>
    <row r="29" spans="1:17" x14ac:dyDescent="0.35">
      <c r="A29" s="167" t="s">
        <v>58</v>
      </c>
      <c r="B29" s="248" t="s">
        <v>59</v>
      </c>
      <c r="C29" s="161" t="s">
        <v>59</v>
      </c>
      <c r="D29" s="128"/>
      <c r="E29" s="128"/>
      <c r="F29" s="128"/>
      <c r="G29" s="106"/>
      <c r="H29" s="128"/>
      <c r="J29" s="122" t="str">
        <f t="shared" si="1"/>
        <v>L_305_011</v>
      </c>
      <c r="K29" s="122" t="str">
        <f t="shared" si="0"/>
        <v>Pass</v>
      </c>
      <c r="L29" s="122"/>
      <c r="M29" s="122"/>
      <c r="N29" s="122"/>
      <c r="O29" s="122"/>
      <c r="P29" s="122"/>
      <c r="Q29" s="122"/>
    </row>
    <row r="30" spans="1:17" x14ac:dyDescent="0.35">
      <c r="A30" s="167" t="s">
        <v>60</v>
      </c>
      <c r="B30" s="248" t="s">
        <v>61</v>
      </c>
      <c r="C30" s="161" t="s">
        <v>61</v>
      </c>
      <c r="D30" s="128"/>
      <c r="E30" s="128"/>
      <c r="F30" s="128"/>
      <c r="G30" s="106"/>
      <c r="H30" s="128"/>
      <c r="J30" s="122" t="str">
        <f t="shared" si="1"/>
        <v>L_305_012</v>
      </c>
      <c r="K30" s="122" t="str">
        <f t="shared" si="0"/>
        <v>Pass</v>
      </c>
      <c r="L30" s="122"/>
      <c r="M30" s="122"/>
      <c r="N30" s="122"/>
      <c r="O30" s="122"/>
      <c r="P30" s="122"/>
      <c r="Q30" s="122"/>
    </row>
    <row r="31" spans="1:17" x14ac:dyDescent="0.35">
      <c r="A31" s="167" t="s">
        <v>62</v>
      </c>
      <c r="B31" s="248" t="s">
        <v>63</v>
      </c>
      <c r="C31" s="161" t="s">
        <v>63</v>
      </c>
      <c r="D31" s="128"/>
      <c r="E31" s="128"/>
      <c r="F31" s="128"/>
      <c r="G31" s="106"/>
      <c r="H31" s="128"/>
      <c r="J31" s="122" t="str">
        <f t="shared" si="1"/>
        <v>L_305_013</v>
      </c>
      <c r="K31" s="122" t="str">
        <f t="shared" si="0"/>
        <v>Pass</v>
      </c>
      <c r="L31" s="122"/>
      <c r="M31" s="122"/>
      <c r="N31" s="122"/>
      <c r="O31" s="122"/>
      <c r="P31" s="122"/>
      <c r="Q31" s="122"/>
    </row>
    <row r="32" spans="1:17" x14ac:dyDescent="0.35">
      <c r="A32" s="167" t="s">
        <v>371</v>
      </c>
      <c r="B32" s="239" t="s">
        <v>364</v>
      </c>
      <c r="C32" s="157" t="s">
        <v>347</v>
      </c>
      <c r="D32" s="128"/>
      <c r="E32" s="128"/>
      <c r="F32" s="128"/>
      <c r="G32" s="106"/>
      <c r="H32" s="128"/>
      <c r="J32" s="122" t="str">
        <f t="shared" si="1"/>
        <v>L_305_014</v>
      </c>
      <c r="K32" s="122" t="str">
        <f t="shared" si="0"/>
        <v>Pass</v>
      </c>
      <c r="L32" s="122"/>
      <c r="M32" s="122"/>
      <c r="N32" s="122"/>
      <c r="O32" s="122"/>
      <c r="P32" s="122"/>
      <c r="Q32" s="122"/>
    </row>
    <row r="33" spans="1:17" x14ac:dyDescent="0.35">
      <c r="A33" s="166" t="s">
        <v>64</v>
      </c>
      <c r="B33" s="248" t="s">
        <v>65</v>
      </c>
      <c r="C33" s="161" t="s">
        <v>65</v>
      </c>
      <c r="D33" s="128"/>
      <c r="E33" s="128"/>
      <c r="F33" s="128"/>
      <c r="G33" s="106"/>
      <c r="H33" s="128"/>
      <c r="J33" s="122" t="str">
        <f t="shared" si="1"/>
        <v>L_305_015</v>
      </c>
      <c r="K33" s="122" t="str">
        <f t="shared" si="0"/>
        <v>Pass</v>
      </c>
      <c r="L33" s="122"/>
      <c r="M33" s="122"/>
      <c r="N33" s="122"/>
      <c r="O33" s="122"/>
      <c r="P33" s="122"/>
      <c r="Q33" s="122"/>
    </row>
    <row r="34" spans="1:17" x14ac:dyDescent="0.35">
      <c r="A34" s="166" t="s">
        <v>66</v>
      </c>
      <c r="B34" s="248" t="s">
        <v>67</v>
      </c>
      <c r="C34" s="161" t="s">
        <v>67</v>
      </c>
      <c r="D34" s="128"/>
      <c r="E34" s="128"/>
      <c r="F34" s="128"/>
      <c r="G34" s="106"/>
      <c r="H34" s="128"/>
      <c r="J34" s="122" t="str">
        <f t="shared" si="1"/>
        <v>L_305_016</v>
      </c>
      <c r="K34" s="122" t="str">
        <f t="shared" si="0"/>
        <v>Pass</v>
      </c>
      <c r="L34" s="122"/>
      <c r="M34" s="122"/>
      <c r="N34" s="122"/>
      <c r="O34" s="122"/>
      <c r="P34" s="122"/>
      <c r="Q34" s="122"/>
    </row>
    <row r="35" spans="1:17" x14ac:dyDescent="0.35">
      <c r="A35" s="166" t="s">
        <v>68</v>
      </c>
      <c r="B35" s="248" t="s">
        <v>69</v>
      </c>
      <c r="C35" s="161" t="s">
        <v>69</v>
      </c>
      <c r="D35" s="128"/>
      <c r="E35" s="128"/>
      <c r="F35" s="128"/>
      <c r="G35" s="106"/>
      <c r="H35" s="128"/>
      <c r="J35" s="122" t="str">
        <f t="shared" si="1"/>
        <v>L_305_017</v>
      </c>
      <c r="K35" s="122" t="str">
        <f t="shared" si="0"/>
        <v>Pass</v>
      </c>
      <c r="L35" s="122"/>
      <c r="M35" s="122"/>
      <c r="N35" s="122"/>
      <c r="O35" s="122"/>
      <c r="P35" s="122"/>
      <c r="Q35" s="122"/>
    </row>
    <row r="36" spans="1:17" x14ac:dyDescent="0.35">
      <c r="A36" s="166" t="s">
        <v>70</v>
      </c>
      <c r="B36" s="248" t="s">
        <v>71</v>
      </c>
      <c r="C36" s="161" t="s">
        <v>71</v>
      </c>
      <c r="D36" s="128"/>
      <c r="E36" s="128"/>
      <c r="F36" s="128"/>
      <c r="G36" s="106"/>
      <c r="H36" s="128"/>
      <c r="J36" s="122" t="str">
        <f t="shared" si="1"/>
        <v>L_305_018</v>
      </c>
      <c r="K36" s="122" t="str">
        <f t="shared" si="0"/>
        <v>Pass</v>
      </c>
      <c r="L36" s="122"/>
      <c r="M36" s="122"/>
      <c r="N36" s="122"/>
      <c r="O36" s="122"/>
      <c r="P36" s="122"/>
      <c r="Q36" s="122"/>
    </row>
    <row r="37" spans="1:17" x14ac:dyDescent="0.35">
      <c r="A37" s="166" t="s">
        <v>373</v>
      </c>
      <c r="B37" s="239" t="s">
        <v>364</v>
      </c>
      <c r="C37" s="157" t="s">
        <v>375</v>
      </c>
      <c r="D37" s="128"/>
      <c r="E37" s="128"/>
      <c r="F37" s="128"/>
      <c r="G37" s="106"/>
      <c r="H37" s="128"/>
      <c r="J37" s="122" t="str">
        <f t="shared" si="1"/>
        <v>L_305_019</v>
      </c>
      <c r="K37" s="122" t="str">
        <f t="shared" si="0"/>
        <v>Pass</v>
      </c>
      <c r="L37" s="122"/>
      <c r="M37" s="122"/>
      <c r="N37" s="122"/>
      <c r="O37" s="122"/>
      <c r="P37" s="122"/>
      <c r="Q37" s="122"/>
    </row>
    <row r="38" spans="1:17" x14ac:dyDescent="0.35">
      <c r="A38" s="41" t="s">
        <v>72</v>
      </c>
      <c r="B38" s="248" t="s">
        <v>73</v>
      </c>
      <c r="C38" s="161" t="s">
        <v>73</v>
      </c>
      <c r="D38" s="128"/>
      <c r="E38" s="128"/>
      <c r="F38" s="128"/>
      <c r="G38" s="106"/>
      <c r="H38" s="128"/>
      <c r="J38" s="122" t="str">
        <f t="shared" si="1"/>
        <v>L_305_020</v>
      </c>
      <c r="K38" s="122" t="str">
        <f t="shared" si="0"/>
        <v>Pass</v>
      </c>
      <c r="L38" s="122"/>
      <c r="M38" s="122"/>
      <c r="N38" s="122"/>
      <c r="O38" s="122"/>
      <c r="P38" s="122"/>
      <c r="Q38" s="122"/>
    </row>
    <row r="39" spans="1:17" x14ac:dyDescent="0.35">
      <c r="A39" s="41" t="s">
        <v>74</v>
      </c>
      <c r="B39" s="248" t="s">
        <v>75</v>
      </c>
      <c r="C39" s="161" t="s">
        <v>75</v>
      </c>
      <c r="D39" s="128"/>
      <c r="E39" s="128"/>
      <c r="F39" s="128"/>
      <c r="G39" s="106"/>
      <c r="H39" s="128"/>
      <c r="J39" s="122" t="str">
        <f t="shared" si="1"/>
        <v>L_305_021</v>
      </c>
      <c r="K39" s="122" t="str">
        <f t="shared" si="0"/>
        <v>Pass</v>
      </c>
      <c r="L39" s="122" t="str">
        <f>$B$15&amp;"_"&amp;TEXT(VALUE(RIGHT(L27,3))+1,"000")</f>
        <v>L_305_056</v>
      </c>
      <c r="M39" s="122" t="str">
        <f>IF(ABS(D39-SUM(D40:D43))&gt;LIST_Tolerance,"Error total and components not consistent for column "&amp;D$20,"Pass")</f>
        <v>Pass</v>
      </c>
      <c r="N39" s="122" t="str">
        <f>$B$15&amp;"_"&amp;TEXT(VALUE(RIGHT(N27,3))+1,"000")</f>
        <v>L_305_066</v>
      </c>
      <c r="O39" s="122" t="str">
        <f>IF(ABS(E39-SUM(E40:E43))&gt;LIST_Tolerance,"Error total and components not consistent for column "&amp;E$18,"Pass")</f>
        <v>Pass</v>
      </c>
      <c r="P39" s="122" t="str">
        <f>$B$15&amp;"_"&amp;TEXT(VALUE(RIGHT(P27,3))+1,"000")</f>
        <v>L_305_076</v>
      </c>
      <c r="Q39" s="122" t="str">
        <f>IF(ABS(F39-SUM(F40:F43))&gt;LIST_Tolerance,"Error total and components not consistent for column "&amp;F$18,"Pass")</f>
        <v>Pass</v>
      </c>
    </row>
    <row r="40" spans="1:17" x14ac:dyDescent="0.35">
      <c r="A40" s="166" t="s">
        <v>76</v>
      </c>
      <c r="B40" s="248" t="s">
        <v>77</v>
      </c>
      <c r="C40" s="161" t="s">
        <v>77</v>
      </c>
      <c r="D40" s="128"/>
      <c r="E40" s="128"/>
      <c r="F40" s="128"/>
      <c r="G40" s="106"/>
      <c r="H40" s="128"/>
      <c r="J40" s="122" t="str">
        <f t="shared" si="1"/>
        <v>L_305_022</v>
      </c>
      <c r="K40" s="122" t="str">
        <f t="shared" si="0"/>
        <v>Pass</v>
      </c>
      <c r="L40" s="122"/>
      <c r="M40" s="122"/>
      <c r="N40" s="122"/>
      <c r="O40" s="122"/>
      <c r="P40" s="122"/>
      <c r="Q40" s="122"/>
    </row>
    <row r="41" spans="1:17" x14ac:dyDescent="0.35">
      <c r="A41" s="166" t="s">
        <v>78</v>
      </c>
      <c r="B41" s="248" t="s">
        <v>79</v>
      </c>
      <c r="C41" s="161" t="s">
        <v>79</v>
      </c>
      <c r="D41" s="128"/>
      <c r="E41" s="128"/>
      <c r="F41" s="128"/>
      <c r="G41" s="106"/>
      <c r="H41" s="128"/>
      <c r="J41" s="122" t="str">
        <f t="shared" si="1"/>
        <v>L_305_023</v>
      </c>
      <c r="K41" s="122" t="str">
        <f t="shared" si="0"/>
        <v>Pass</v>
      </c>
      <c r="L41" s="122"/>
      <c r="M41" s="122"/>
      <c r="N41" s="122"/>
      <c r="O41" s="122"/>
      <c r="P41" s="122"/>
      <c r="Q41" s="122"/>
    </row>
    <row r="42" spans="1:17" x14ac:dyDescent="0.35">
      <c r="A42" s="166" t="s">
        <v>80</v>
      </c>
      <c r="B42" s="248" t="s">
        <v>81</v>
      </c>
      <c r="C42" s="161" t="s">
        <v>81</v>
      </c>
      <c r="D42" s="128"/>
      <c r="E42" s="128"/>
      <c r="F42" s="128"/>
      <c r="G42" s="106"/>
      <c r="H42" s="128"/>
      <c r="J42" s="122" t="str">
        <f t="shared" si="1"/>
        <v>L_305_024</v>
      </c>
      <c r="K42" s="122" t="str">
        <f t="shared" si="0"/>
        <v>Pass</v>
      </c>
      <c r="L42" s="122"/>
      <c r="M42" s="122"/>
      <c r="N42" s="122"/>
      <c r="O42" s="122"/>
      <c r="P42" s="122"/>
      <c r="Q42" s="122"/>
    </row>
    <row r="43" spans="1:17" x14ac:dyDescent="0.35">
      <c r="A43" s="166" t="s">
        <v>372</v>
      </c>
      <c r="B43" s="239" t="s">
        <v>364</v>
      </c>
      <c r="C43" s="157" t="s">
        <v>376</v>
      </c>
      <c r="D43" s="128"/>
      <c r="E43" s="128"/>
      <c r="F43" s="128"/>
      <c r="G43" s="106"/>
      <c r="H43" s="128"/>
      <c r="J43" s="122" t="str">
        <f t="shared" si="1"/>
        <v>L_305_025</v>
      </c>
      <c r="K43" s="122" t="str">
        <f t="shared" si="0"/>
        <v>Pass</v>
      </c>
      <c r="L43" s="122"/>
      <c r="M43" s="122"/>
      <c r="N43" s="122"/>
      <c r="O43" s="122"/>
      <c r="P43" s="122"/>
      <c r="Q43" s="122"/>
    </row>
    <row r="44" spans="1:17" x14ac:dyDescent="0.35">
      <c r="A44" s="168" t="s">
        <v>82</v>
      </c>
      <c r="B44" s="248" t="s">
        <v>83</v>
      </c>
      <c r="C44" s="161" t="s">
        <v>83</v>
      </c>
      <c r="D44" s="128"/>
      <c r="E44" s="128"/>
      <c r="F44" s="128"/>
      <c r="G44" s="106"/>
      <c r="H44" s="128"/>
      <c r="J44" s="122" t="str">
        <f t="shared" si="1"/>
        <v>L_305_026</v>
      </c>
      <c r="K44" s="122" t="str">
        <f t="shared" si="0"/>
        <v>Pass</v>
      </c>
      <c r="L44" s="122" t="str">
        <f>$B$15&amp;"_"&amp;TEXT(VALUE(RIGHT(L39,3))+1,"000")</f>
        <v>L_305_057</v>
      </c>
      <c r="M44" s="122" t="str">
        <f>IF(ABS(D44-SUM(D45:D48))&gt;LIST_Tolerance,"Error total and components not consistent for column "&amp;D$20,"Pass")</f>
        <v>Pass</v>
      </c>
      <c r="N44" s="122" t="str">
        <f>$B$15&amp;"_"&amp;TEXT(VALUE(RIGHT(N39,3))+1,"000")</f>
        <v>L_305_067</v>
      </c>
      <c r="O44" s="122" t="str">
        <f>IF(ABS(E44-SUM(E45:E48))&gt;LIST_Tolerance,"Error total and components not consistent for column "&amp;E$18,"Pass")</f>
        <v>Pass</v>
      </c>
      <c r="P44" s="122" t="str">
        <f>$B$15&amp;"_"&amp;TEXT(VALUE(RIGHT(P39,3))+1,"000")</f>
        <v>L_305_077</v>
      </c>
      <c r="Q44" s="122" t="str">
        <f>IF(ABS(F44-SUM(F45:F48))&gt;LIST_Tolerance,"Error total and components not consistent for column "&amp;F$18,"Pass")</f>
        <v>Pass</v>
      </c>
    </row>
    <row r="45" spans="1:17" x14ac:dyDescent="0.35">
      <c r="A45" s="169" t="s">
        <v>84</v>
      </c>
      <c r="B45" s="248" t="s">
        <v>85</v>
      </c>
      <c r="C45" s="161" t="s">
        <v>85</v>
      </c>
      <c r="D45" s="128"/>
      <c r="E45" s="128"/>
      <c r="F45" s="128"/>
      <c r="G45" s="106"/>
      <c r="H45" s="128"/>
      <c r="J45" s="122" t="str">
        <f t="shared" si="1"/>
        <v>L_305_027</v>
      </c>
      <c r="K45" s="122" t="str">
        <f t="shared" si="0"/>
        <v>Pass</v>
      </c>
      <c r="L45" s="122"/>
      <c r="M45" s="122"/>
      <c r="N45" s="122"/>
      <c r="O45" s="122"/>
      <c r="P45" s="122"/>
      <c r="Q45" s="122"/>
    </row>
    <row r="46" spans="1:17" ht="29" x14ac:dyDescent="0.35">
      <c r="A46" s="170" t="s">
        <v>90</v>
      </c>
      <c r="B46" s="248" t="s">
        <v>91</v>
      </c>
      <c r="C46" s="161" t="s">
        <v>91</v>
      </c>
      <c r="D46" s="128"/>
      <c r="E46" s="128"/>
      <c r="F46" s="128"/>
      <c r="G46" s="106"/>
      <c r="H46" s="128"/>
      <c r="J46" s="122" t="str">
        <f t="shared" si="1"/>
        <v>L_305_028</v>
      </c>
      <c r="K46" s="122" t="str">
        <f t="shared" si="0"/>
        <v>Pass</v>
      </c>
      <c r="L46" s="122"/>
      <c r="M46" s="122"/>
      <c r="N46" s="122"/>
      <c r="O46" s="122"/>
      <c r="P46" s="122"/>
      <c r="Q46" s="122"/>
    </row>
    <row r="47" spans="1:17" x14ac:dyDescent="0.35">
      <c r="A47" s="166" t="s">
        <v>96</v>
      </c>
      <c r="B47" s="248" t="s">
        <v>97</v>
      </c>
      <c r="C47" s="161" t="s">
        <v>97</v>
      </c>
      <c r="D47" s="128"/>
      <c r="E47" s="128"/>
      <c r="F47" s="128"/>
      <c r="G47" s="162"/>
      <c r="H47" s="163"/>
      <c r="J47" s="122" t="str">
        <f t="shared" si="1"/>
        <v>L_305_029</v>
      </c>
      <c r="K47" s="122" t="str">
        <f t="shared" si="0"/>
        <v>Pass</v>
      </c>
      <c r="L47" s="122"/>
      <c r="M47" s="122"/>
      <c r="N47" s="122"/>
      <c r="O47" s="122"/>
      <c r="P47" s="122"/>
      <c r="Q47" s="122"/>
    </row>
    <row r="48" spans="1:17" x14ac:dyDescent="0.35">
      <c r="A48" s="166" t="s">
        <v>374</v>
      </c>
      <c r="B48" s="246" t="s">
        <v>364</v>
      </c>
      <c r="C48" s="164" t="s">
        <v>377</v>
      </c>
      <c r="D48" s="128"/>
      <c r="E48" s="128"/>
      <c r="F48" s="128"/>
      <c r="G48" s="162"/>
      <c r="H48" s="163"/>
      <c r="J48" s="122" t="str">
        <f t="shared" si="1"/>
        <v>L_305_030</v>
      </c>
      <c r="K48" s="122" t="str">
        <f t="shared" si="0"/>
        <v>Pass</v>
      </c>
      <c r="L48" s="122"/>
      <c r="M48" s="122"/>
      <c r="N48" s="122"/>
      <c r="O48" s="122"/>
      <c r="P48" s="122"/>
      <c r="Q48" s="122"/>
    </row>
    <row r="49" spans="1:17" x14ac:dyDescent="0.35">
      <c r="A49" s="41" t="s">
        <v>110</v>
      </c>
      <c r="B49" s="246" t="s">
        <v>111</v>
      </c>
      <c r="C49" s="164" t="s">
        <v>111</v>
      </c>
      <c r="D49" s="128"/>
      <c r="E49" s="128"/>
      <c r="F49" s="128"/>
      <c r="G49" s="171"/>
      <c r="H49" s="163"/>
      <c r="J49" s="122" t="str">
        <f t="shared" si="1"/>
        <v>L_305_031</v>
      </c>
      <c r="K49" s="122" t="str">
        <f t="shared" si="0"/>
        <v>Pass</v>
      </c>
      <c r="L49" s="122"/>
      <c r="M49" s="122"/>
      <c r="N49" s="122"/>
      <c r="O49" s="122"/>
      <c r="P49" s="122"/>
      <c r="Q49" s="122"/>
    </row>
    <row r="50" spans="1:17" ht="29" x14ac:dyDescent="0.35">
      <c r="A50" s="41" t="s">
        <v>231</v>
      </c>
      <c r="B50" s="248" t="s">
        <v>230</v>
      </c>
      <c r="C50" s="161" t="s">
        <v>378</v>
      </c>
      <c r="D50" s="128"/>
      <c r="E50" s="128"/>
      <c r="F50" s="128"/>
      <c r="G50" s="171"/>
      <c r="H50" s="163"/>
      <c r="J50" s="122" t="str">
        <f t="shared" si="1"/>
        <v>L_305_032</v>
      </c>
      <c r="K50" s="122" t="str">
        <f t="shared" si="0"/>
        <v>Pass</v>
      </c>
      <c r="L50" s="122"/>
      <c r="M50" s="122"/>
      <c r="N50" s="122"/>
      <c r="O50" s="122"/>
      <c r="P50" s="122"/>
      <c r="Q50" s="122"/>
    </row>
    <row r="51" spans="1:17" ht="29" x14ac:dyDescent="0.35">
      <c r="A51" s="172" t="s">
        <v>114</v>
      </c>
      <c r="B51" s="226" t="str">
        <f>"Sum of "&amp;C19&amp;", "&amp;C20&amp;", "&amp;C22&amp;", "&amp;C23&amp;", "&amp;C38&amp;", "&amp;C39&amp;", "&amp;C44&amp;", "&amp;C49&amp;", and "&amp;C50</f>
        <v>Sum of R0030, R0040, R0060, R0070, R0220, R0230, R0270, R0410, and R3050</v>
      </c>
      <c r="C51" s="173" t="s">
        <v>115</v>
      </c>
      <c r="D51" s="131">
        <f>SUM(D19,D20,D21,D22,D23,D38,D39,D44,D49,D50)</f>
        <v>0</v>
      </c>
      <c r="E51" s="131">
        <f>SUM(E19,E20,E21,E22,E23,E38,E39,E44,E49,E50)</f>
        <v>0</v>
      </c>
      <c r="F51" s="131">
        <f>SUM(F19,F20,F21,F22,F23,F38,F39,F44,F49,F50)</f>
        <v>0</v>
      </c>
      <c r="G51" s="171"/>
      <c r="H51" s="163"/>
      <c r="J51" s="122" t="str">
        <f t="shared" si="1"/>
        <v>L_305_033</v>
      </c>
      <c r="K51" s="122" t="str">
        <f t="shared" si="0"/>
        <v>Pass</v>
      </c>
      <c r="L51" s="122" t="str">
        <f>$B$15&amp;"_"&amp;TEXT(VALUE(RIGHT(L44,3))+1,"000")</f>
        <v>L_305_058</v>
      </c>
      <c r="M51" s="122" t="str">
        <f>IF(ABS(D51-SUM(D19:D23,D38:D39,D44,D49:D50))&gt;LIST_Tolerance,"Error total and components not consistent for column "&amp;D$20,"Pass")</f>
        <v>Pass</v>
      </c>
      <c r="N51" s="122" t="str">
        <f>$B$15&amp;"_"&amp;TEXT(VALUE(RIGHT(N44,3))+1,"000")</f>
        <v>L_305_068</v>
      </c>
      <c r="O51" s="122" t="str">
        <f>IF(ABS(E51-SUM(E19:E23,E38:E39,E44,E49:E50))&gt;LIST_Tolerance,"Error total and components not consistent for column "&amp;E$18,"Pass")</f>
        <v>Pass</v>
      </c>
      <c r="P51" s="122" t="str">
        <f>$B$15&amp;"_"&amp;TEXT(VALUE(RIGHT(P44,3))+1,"000")</f>
        <v>L_305_078</v>
      </c>
      <c r="Q51" s="122" t="str">
        <f>IF(ABS(F51-SUM(F19:F23,F38:F39,F44,F49:F50))&gt;LIST_Tolerance,"Error total and components not consistent for column "&amp;F$18,"Pass")</f>
        <v>Pass</v>
      </c>
    </row>
    <row r="52" spans="1:17" x14ac:dyDescent="0.35">
      <c r="A52" s="71" t="s">
        <v>116</v>
      </c>
      <c r="B52" s="251"/>
      <c r="C52" s="173"/>
      <c r="D52" s="155"/>
      <c r="E52" s="159"/>
      <c r="F52" s="157"/>
      <c r="G52" s="171"/>
      <c r="H52" s="159"/>
      <c r="J52" s="122"/>
      <c r="K52" s="122"/>
      <c r="L52" s="122"/>
      <c r="M52" s="122"/>
      <c r="N52" s="122"/>
      <c r="O52" s="122"/>
      <c r="P52" s="122"/>
      <c r="Q52" s="122"/>
    </row>
    <row r="53" spans="1:17" x14ac:dyDescent="0.35">
      <c r="A53" s="41" t="s">
        <v>117</v>
      </c>
      <c r="B53" s="245"/>
      <c r="C53" s="161" t="s">
        <v>118</v>
      </c>
      <c r="D53" s="128"/>
      <c r="E53" s="128"/>
      <c r="F53" s="128"/>
      <c r="G53" s="171"/>
      <c r="H53" s="163"/>
      <c r="J53" s="122" t="str">
        <f>$B$15&amp;"_"&amp;TEXT(VALUE(RIGHT(J51,3))+1,"000")</f>
        <v>L_305_034</v>
      </c>
      <c r="K53" s="122" t="str">
        <f t="shared" ref="K53:K72" si="2">IF(ABS($D53-E53-F53)&gt;LIST_Tolerance,"Error Balance Sheet Total must equal Main Fund plus Remaining Ring-Fenced Funds","Pass")</f>
        <v>Pass</v>
      </c>
      <c r="L53" s="122" t="str">
        <f>$B$15&amp;"_"&amp;TEXT(VALUE(RIGHT(L51,3))+1,"000")</f>
        <v>L_305_059</v>
      </c>
      <c r="M53" s="122" t="str">
        <f>IF(ABS(D53-SUM(D54:D56))&gt;LIST_Tolerance,"Error total and components not consistent for column "&amp;D$20,"Pass")</f>
        <v>Pass</v>
      </c>
      <c r="N53" s="122" t="str">
        <f>$B$15&amp;"_"&amp;TEXT(VALUE(RIGHT(N51,3))+1,"000")</f>
        <v>L_305_069</v>
      </c>
      <c r="O53" s="122" t="str">
        <f>IF(ABS(E53-SUM(E54:E56))&gt;LIST_Tolerance,"Error total and components not consistent for column "&amp;E$18,"Pass")</f>
        <v>Pass</v>
      </c>
      <c r="P53" s="122" t="str">
        <f>$B$15&amp;"_"&amp;TEXT(VALUE(RIGHT(P51,3))+1,"000")</f>
        <v>L_305_079</v>
      </c>
      <c r="Q53" s="122" t="str">
        <f>IF(ABS(F53-SUM(F54:F56))&gt;LIST_Tolerance,"Error total and components not consistent for column "&amp;F$18,"Pass")</f>
        <v>Pass</v>
      </c>
    </row>
    <row r="54" spans="1:17" x14ac:dyDescent="0.35">
      <c r="A54" s="167" t="s">
        <v>121</v>
      </c>
      <c r="B54" s="246" t="s">
        <v>183</v>
      </c>
      <c r="C54" s="164" t="s">
        <v>348</v>
      </c>
      <c r="D54" s="128"/>
      <c r="E54" s="128"/>
      <c r="F54" s="128"/>
      <c r="G54" s="171"/>
      <c r="H54" s="163"/>
      <c r="J54" s="122" t="str">
        <f t="shared" ref="J54:J72" si="3">$B$15&amp;"_"&amp;TEXT(VALUE(RIGHT(J53,3))+1,"000")</f>
        <v>L_305_035</v>
      </c>
      <c r="K54" s="122" t="str">
        <f t="shared" si="2"/>
        <v>Pass</v>
      </c>
      <c r="L54" s="122"/>
      <c r="M54" s="122"/>
      <c r="N54" s="122"/>
      <c r="O54" s="122"/>
      <c r="P54" s="122"/>
      <c r="Q54" s="122"/>
    </row>
    <row r="55" spans="1:17" x14ac:dyDescent="0.35">
      <c r="A55" s="167" t="s">
        <v>123</v>
      </c>
      <c r="B55" s="246" t="s">
        <v>184</v>
      </c>
      <c r="C55" s="164" t="s">
        <v>349</v>
      </c>
      <c r="D55" s="128"/>
      <c r="E55" s="128"/>
      <c r="F55" s="128"/>
      <c r="G55" s="171"/>
      <c r="H55" s="163"/>
      <c r="J55" s="122" t="str">
        <f t="shared" si="3"/>
        <v>L_305_036</v>
      </c>
      <c r="K55" s="122" t="str">
        <f t="shared" si="2"/>
        <v>Pass</v>
      </c>
      <c r="L55" s="122"/>
      <c r="M55" s="122"/>
      <c r="N55" s="122"/>
      <c r="O55" s="122"/>
      <c r="P55" s="122"/>
      <c r="Q55" s="122"/>
    </row>
    <row r="56" spans="1:17" x14ac:dyDescent="0.35">
      <c r="A56" s="167" t="s">
        <v>125</v>
      </c>
      <c r="B56" s="246" t="s">
        <v>185</v>
      </c>
      <c r="C56" s="164" t="s">
        <v>350</v>
      </c>
      <c r="D56" s="128"/>
      <c r="E56" s="128"/>
      <c r="F56" s="128"/>
      <c r="G56" s="171"/>
      <c r="H56" s="163"/>
      <c r="J56" s="122" t="str">
        <f t="shared" si="3"/>
        <v>L_305_037</v>
      </c>
      <c r="K56" s="122" t="str">
        <f t="shared" si="2"/>
        <v>Pass</v>
      </c>
      <c r="L56" s="122"/>
      <c r="M56" s="122"/>
      <c r="N56" s="122"/>
      <c r="O56" s="122"/>
      <c r="P56" s="122"/>
      <c r="Q56" s="122"/>
    </row>
    <row r="57" spans="1:17" x14ac:dyDescent="0.35">
      <c r="A57" s="41" t="s">
        <v>132</v>
      </c>
      <c r="B57" s="246" t="s">
        <v>247</v>
      </c>
      <c r="C57" s="164" t="s">
        <v>351</v>
      </c>
      <c r="D57" s="128"/>
      <c r="E57" s="128"/>
      <c r="F57" s="128"/>
      <c r="G57" s="171"/>
      <c r="H57" s="163"/>
      <c r="J57" s="122" t="str">
        <f t="shared" si="3"/>
        <v>L_305_038</v>
      </c>
      <c r="K57" s="122" t="str">
        <f t="shared" si="2"/>
        <v>Pass</v>
      </c>
      <c r="L57" s="122" t="str">
        <f>$B$15&amp;"_"&amp;TEXT(VALUE(RIGHT(L53,3))+1,"000")</f>
        <v>L_305_060</v>
      </c>
      <c r="M57" s="122" t="str">
        <f>IF(ABS(D57-SUM(D58:D60))&gt;LIST_Tolerance,"Error total and components not consistent for column "&amp;D$20,"Pass")</f>
        <v>Pass</v>
      </c>
      <c r="N57" s="122" t="str">
        <f>$B$15&amp;"_"&amp;TEXT(VALUE(RIGHT(N53,3))+1,"000")</f>
        <v>L_305_070</v>
      </c>
      <c r="O57" s="122" t="str">
        <f>IF(ABS(E57-SUM(E58:E60))&gt;LIST_Tolerance,"Error total and components not consistent for column "&amp;E$18,"Pass")</f>
        <v>Pass</v>
      </c>
      <c r="P57" s="122" t="str">
        <f>$B$15&amp;"_"&amp;TEXT(VALUE(RIGHT(P53,3))+1,"000")</f>
        <v>L_305_080</v>
      </c>
      <c r="Q57" s="122" t="str">
        <f>IF(ABS(F57-SUM(F58:F60))&gt;LIST_Tolerance,"Error total and components not consistent for column "&amp;F$18,"Pass")</f>
        <v>Pass</v>
      </c>
    </row>
    <row r="58" spans="1:17" x14ac:dyDescent="0.35">
      <c r="A58" s="167" t="s">
        <v>121</v>
      </c>
      <c r="B58" s="248" t="s">
        <v>255</v>
      </c>
      <c r="C58" s="164" t="s">
        <v>352</v>
      </c>
      <c r="D58" s="128"/>
      <c r="E58" s="128"/>
      <c r="F58" s="128"/>
      <c r="G58" s="171"/>
      <c r="H58" s="163"/>
      <c r="J58" s="122" t="str">
        <f t="shared" si="3"/>
        <v>L_305_039</v>
      </c>
      <c r="K58" s="122" t="str">
        <f t="shared" si="2"/>
        <v>Pass</v>
      </c>
      <c r="L58" s="122"/>
      <c r="M58" s="122"/>
      <c r="N58" s="122"/>
      <c r="O58" s="122"/>
      <c r="P58" s="122"/>
      <c r="Q58" s="122"/>
    </row>
    <row r="59" spans="1:17" ht="29" x14ac:dyDescent="0.35">
      <c r="A59" s="167" t="s">
        <v>123</v>
      </c>
      <c r="B59" s="248" t="s">
        <v>250</v>
      </c>
      <c r="C59" s="164" t="s">
        <v>353</v>
      </c>
      <c r="D59" s="128"/>
      <c r="E59" s="128"/>
      <c r="F59" s="128"/>
      <c r="G59" s="171"/>
      <c r="H59" s="163"/>
      <c r="J59" s="122" t="str">
        <f t="shared" si="3"/>
        <v>L_305_040</v>
      </c>
      <c r="K59" s="122" t="str">
        <f t="shared" si="2"/>
        <v>Pass</v>
      </c>
      <c r="L59" s="122"/>
      <c r="M59" s="122"/>
      <c r="N59" s="122"/>
      <c r="O59" s="122"/>
      <c r="P59" s="122"/>
      <c r="Q59" s="122"/>
    </row>
    <row r="60" spans="1:17" ht="29" x14ac:dyDescent="0.35">
      <c r="A60" s="167" t="s">
        <v>125</v>
      </c>
      <c r="B60" s="248" t="s">
        <v>251</v>
      </c>
      <c r="C60" s="164" t="s">
        <v>354</v>
      </c>
      <c r="D60" s="128"/>
      <c r="E60" s="128"/>
      <c r="F60" s="128"/>
      <c r="G60" s="171"/>
      <c r="H60" s="163"/>
      <c r="J60" s="122" t="str">
        <f t="shared" si="3"/>
        <v>L_305_041</v>
      </c>
      <c r="K60" s="122" t="str">
        <f t="shared" si="2"/>
        <v>Pass</v>
      </c>
      <c r="L60" s="122"/>
      <c r="M60" s="122"/>
      <c r="N60" s="122"/>
      <c r="O60" s="122"/>
      <c r="P60" s="122"/>
      <c r="Q60" s="122"/>
    </row>
    <row r="61" spans="1:17" x14ac:dyDescent="0.35">
      <c r="A61" s="41" t="s">
        <v>144</v>
      </c>
      <c r="B61" s="246" t="s">
        <v>247</v>
      </c>
      <c r="C61" s="164" t="s">
        <v>355</v>
      </c>
      <c r="D61" s="128"/>
      <c r="E61" s="128"/>
      <c r="F61" s="128"/>
      <c r="G61" s="171"/>
      <c r="H61" s="163"/>
      <c r="J61" s="122" t="str">
        <f t="shared" si="3"/>
        <v>L_305_042</v>
      </c>
      <c r="K61" s="122" t="str">
        <f t="shared" si="2"/>
        <v>Pass</v>
      </c>
      <c r="L61" s="122" t="str">
        <f>$B$15&amp;"_"&amp;TEXT(VALUE(RIGHT(L57,3))+1,"000")</f>
        <v>L_305_061</v>
      </c>
      <c r="M61" s="122" t="str">
        <f>IF(ABS(D61-SUM(D62:D64))&gt;LIST_Tolerance,"Error total and components not consistent for column "&amp;D$20,"Pass")</f>
        <v>Pass</v>
      </c>
      <c r="N61" s="122" t="str">
        <f>$B$15&amp;"_"&amp;TEXT(VALUE(RIGHT(N57,3))+1,"000")</f>
        <v>L_305_071</v>
      </c>
      <c r="O61" s="122" t="str">
        <f>IF(ABS(E61-SUM(E62:E64))&gt;LIST_Tolerance,"Error total and components not consistent for column "&amp;E$18,"Pass")</f>
        <v>Pass</v>
      </c>
      <c r="P61" s="122" t="str">
        <f>$B$15&amp;"_"&amp;TEXT(VALUE(RIGHT(P57,3))+1,"000")</f>
        <v>L_305_081</v>
      </c>
      <c r="Q61" s="122" t="str">
        <f>IF(ABS(F61-SUM(F62:F64))&gt;LIST_Tolerance,"Error total and components not consistent for column "&amp;F$18,"Pass")</f>
        <v>Pass</v>
      </c>
    </row>
    <row r="62" spans="1:17" x14ac:dyDescent="0.35">
      <c r="A62" s="166" t="s">
        <v>121</v>
      </c>
      <c r="B62" s="246" t="s">
        <v>252</v>
      </c>
      <c r="C62" s="164" t="s">
        <v>356</v>
      </c>
      <c r="D62" s="128"/>
      <c r="E62" s="128"/>
      <c r="F62" s="128"/>
      <c r="G62" s="171"/>
      <c r="H62" s="163"/>
      <c r="J62" s="122" t="str">
        <f t="shared" si="3"/>
        <v>L_305_043</v>
      </c>
      <c r="K62" s="122" t="str">
        <f t="shared" si="2"/>
        <v>Pass</v>
      </c>
      <c r="L62" s="122"/>
      <c r="M62" s="122"/>
      <c r="N62" s="122"/>
      <c r="O62" s="122"/>
      <c r="P62" s="122"/>
      <c r="Q62" s="122"/>
    </row>
    <row r="63" spans="1:17" x14ac:dyDescent="0.35">
      <c r="A63" s="166" t="s">
        <v>123</v>
      </c>
      <c r="B63" s="246" t="s">
        <v>253</v>
      </c>
      <c r="C63" s="164" t="s">
        <v>357</v>
      </c>
      <c r="D63" s="128"/>
      <c r="E63" s="128"/>
      <c r="F63" s="128"/>
      <c r="G63" s="171"/>
      <c r="H63" s="163"/>
      <c r="J63" s="122" t="str">
        <f t="shared" si="3"/>
        <v>L_305_044</v>
      </c>
      <c r="K63" s="122" t="str">
        <f t="shared" si="2"/>
        <v>Pass</v>
      </c>
      <c r="L63" s="122"/>
      <c r="M63" s="122"/>
      <c r="N63" s="122"/>
      <c r="O63" s="122"/>
      <c r="P63" s="122"/>
      <c r="Q63" s="122"/>
    </row>
    <row r="64" spans="1:17" x14ac:dyDescent="0.35">
      <c r="A64" s="166" t="s">
        <v>125</v>
      </c>
      <c r="B64" s="246" t="s">
        <v>254</v>
      </c>
      <c r="C64" s="164" t="s">
        <v>358</v>
      </c>
      <c r="D64" s="128"/>
      <c r="E64" s="128"/>
      <c r="F64" s="128"/>
      <c r="G64" s="171"/>
      <c r="H64" s="163"/>
      <c r="J64" s="122" t="str">
        <f t="shared" si="3"/>
        <v>L_305_045</v>
      </c>
      <c r="K64" s="122" t="str">
        <f t="shared" si="2"/>
        <v>Pass</v>
      </c>
      <c r="L64" s="122"/>
      <c r="M64" s="122"/>
      <c r="N64" s="122"/>
      <c r="O64" s="122"/>
      <c r="P64" s="122"/>
      <c r="Q64" s="122"/>
    </row>
    <row r="65" spans="1:17" x14ac:dyDescent="0.35">
      <c r="A65" s="41" t="s">
        <v>248</v>
      </c>
      <c r="B65" s="246" t="s">
        <v>243</v>
      </c>
      <c r="C65" s="164" t="s">
        <v>359</v>
      </c>
      <c r="D65" s="128"/>
      <c r="E65" s="128"/>
      <c r="F65" s="128"/>
      <c r="G65" s="171"/>
      <c r="H65" s="163"/>
      <c r="J65" s="122" t="str">
        <f t="shared" si="3"/>
        <v>L_305_046</v>
      </c>
      <c r="K65" s="122" t="str">
        <f t="shared" si="2"/>
        <v>Pass</v>
      </c>
      <c r="L65" s="122"/>
      <c r="M65" s="122"/>
      <c r="N65" s="122"/>
      <c r="O65" s="122"/>
      <c r="P65" s="122"/>
      <c r="Q65" s="122"/>
    </row>
    <row r="66" spans="1:17" x14ac:dyDescent="0.35">
      <c r="A66" s="41" t="s">
        <v>155</v>
      </c>
      <c r="B66" s="246" t="s">
        <v>156</v>
      </c>
      <c r="C66" s="164" t="s">
        <v>156</v>
      </c>
      <c r="D66" s="128"/>
      <c r="E66" s="128"/>
      <c r="F66" s="128"/>
      <c r="G66" s="171"/>
      <c r="H66" s="163"/>
      <c r="J66" s="122" t="str">
        <f t="shared" si="3"/>
        <v>L_305_047</v>
      </c>
      <c r="K66" s="122" t="str">
        <f t="shared" si="2"/>
        <v>Pass</v>
      </c>
      <c r="L66" s="122"/>
      <c r="M66" s="122"/>
      <c r="N66" s="122"/>
      <c r="O66" s="122"/>
      <c r="P66" s="122"/>
      <c r="Q66" s="122"/>
    </row>
    <row r="67" spans="1:17" x14ac:dyDescent="0.35">
      <c r="A67" s="41" t="s">
        <v>159</v>
      </c>
      <c r="B67" s="246" t="s">
        <v>160</v>
      </c>
      <c r="C67" s="164" t="s">
        <v>160</v>
      </c>
      <c r="D67" s="128"/>
      <c r="E67" s="128"/>
      <c r="F67" s="128"/>
      <c r="G67" s="171"/>
      <c r="H67" s="163"/>
      <c r="J67" s="122" t="str">
        <f t="shared" si="3"/>
        <v>L_305_048</v>
      </c>
      <c r="K67" s="122" t="str">
        <f t="shared" si="2"/>
        <v>Pass</v>
      </c>
      <c r="L67" s="122"/>
      <c r="M67" s="122"/>
      <c r="N67" s="122"/>
      <c r="O67" s="122"/>
      <c r="P67" s="122"/>
      <c r="Q67" s="122"/>
    </row>
    <row r="68" spans="1:17" x14ac:dyDescent="0.35">
      <c r="A68" s="41" t="s">
        <v>66</v>
      </c>
      <c r="B68" s="246" t="s">
        <v>161</v>
      </c>
      <c r="C68" s="164" t="s">
        <v>161</v>
      </c>
      <c r="D68" s="128"/>
      <c r="E68" s="128"/>
      <c r="F68" s="128"/>
      <c r="G68" s="171"/>
      <c r="H68" s="163"/>
      <c r="J68" s="122" t="str">
        <f t="shared" si="3"/>
        <v>L_305_049</v>
      </c>
      <c r="K68" s="122" t="str">
        <f t="shared" si="2"/>
        <v>Pass</v>
      </c>
      <c r="L68" s="122"/>
      <c r="M68" s="122"/>
      <c r="N68" s="122"/>
      <c r="O68" s="122"/>
      <c r="P68" s="122"/>
      <c r="Q68" s="122"/>
    </row>
    <row r="69" spans="1:17" x14ac:dyDescent="0.35">
      <c r="A69" s="41" t="s">
        <v>172</v>
      </c>
      <c r="B69" s="246" t="s">
        <v>173</v>
      </c>
      <c r="C69" s="164" t="s">
        <v>173</v>
      </c>
      <c r="D69" s="128"/>
      <c r="E69" s="128"/>
      <c r="F69" s="128"/>
      <c r="G69" s="171"/>
      <c r="H69" s="163"/>
      <c r="J69" s="122" t="str">
        <f t="shared" si="3"/>
        <v>L_305_050</v>
      </c>
      <c r="K69" s="122" t="str">
        <f t="shared" si="2"/>
        <v>Pass</v>
      </c>
      <c r="L69" s="122"/>
      <c r="M69" s="122"/>
      <c r="N69" s="122"/>
      <c r="O69" s="122"/>
      <c r="P69" s="122"/>
      <c r="Q69" s="122"/>
    </row>
    <row r="70" spans="1:17" ht="29" x14ac:dyDescent="0.35">
      <c r="A70" s="41" t="s">
        <v>18</v>
      </c>
      <c r="B70" s="248" t="s">
        <v>186</v>
      </c>
      <c r="C70" s="161" t="s">
        <v>614</v>
      </c>
      <c r="D70" s="128"/>
      <c r="E70" s="128"/>
      <c r="F70" s="128"/>
      <c r="G70" s="171"/>
      <c r="H70" s="163"/>
      <c r="J70" s="122" t="str">
        <f t="shared" si="3"/>
        <v>L_305_051</v>
      </c>
      <c r="K70" s="122" t="str">
        <f t="shared" si="2"/>
        <v>Pass</v>
      </c>
      <c r="L70" s="122"/>
      <c r="M70" s="122"/>
      <c r="N70" s="122"/>
      <c r="O70" s="122"/>
      <c r="P70" s="122"/>
      <c r="Q70" s="122"/>
    </row>
    <row r="71" spans="1:17" x14ac:dyDescent="0.35">
      <c r="A71" s="172" t="s">
        <v>19</v>
      </c>
      <c r="B71" s="226" t="s">
        <v>180</v>
      </c>
      <c r="C71" s="173" t="s">
        <v>180</v>
      </c>
      <c r="D71" s="131">
        <f>SUM(D53,D57,D61,D65,D66,D67,D68,D69,D70)</f>
        <v>0</v>
      </c>
      <c r="E71" s="131">
        <f>SUM(E53,E57,E61,E65,E66,E67,E68,E69,E70)</f>
        <v>0</v>
      </c>
      <c r="F71" s="131">
        <f>SUM(F53,F57,F61,F65,F66,F67,F68,F69,F70)</f>
        <v>0</v>
      </c>
      <c r="G71" s="171"/>
      <c r="H71" s="163"/>
      <c r="J71" s="122" t="str">
        <f t="shared" si="3"/>
        <v>L_305_052</v>
      </c>
      <c r="K71" s="122" t="str">
        <f t="shared" si="2"/>
        <v>Pass</v>
      </c>
      <c r="L71" s="122" t="str">
        <f>$B$15&amp;"_"&amp;TEXT(VALUE(RIGHT(L61,3))+1,"000")</f>
        <v>L_305_062</v>
      </c>
      <c r="M71" s="122" t="str">
        <f>IF(ABS(D71-SUM(D53,D57,D61,D65:D70))&gt;LIST_Tolerance,"Error total and components not consistent for column "&amp;D$20,"Pass")</f>
        <v>Pass</v>
      </c>
      <c r="N71" s="122" t="str">
        <f>$B$15&amp;"_"&amp;TEXT(VALUE(RIGHT(N61,3))+1,"000")</f>
        <v>L_305_072</v>
      </c>
      <c r="O71" s="122" t="str">
        <f>IF(ABS(E71-SUM(E53,E57,E61,E65:E70))&gt;LIST_Tolerance,"Error total and components not consistent for column "&amp;E$18,"Pass")</f>
        <v>Pass</v>
      </c>
      <c r="P71" s="122" t="str">
        <f>$B$15&amp;"_"&amp;TEXT(VALUE(RIGHT(P61,3))+1,"000")</f>
        <v>L_305_082</v>
      </c>
      <c r="Q71" s="122" t="str">
        <f>IF(ABS(F71-SUM(F53,F57,F61,F65:F70))&gt;LIST_Tolerance,"Error total and components not consistent for column "&amp;F$18,"Pass")</f>
        <v>Pass</v>
      </c>
    </row>
    <row r="72" spans="1:17" x14ac:dyDescent="0.35">
      <c r="A72" s="123" t="s">
        <v>181</v>
      </c>
      <c r="B72" s="226" t="s">
        <v>182</v>
      </c>
      <c r="C72" s="173" t="s">
        <v>182</v>
      </c>
      <c r="D72" s="175">
        <f>D51-D71</f>
        <v>0</v>
      </c>
      <c r="E72" s="175">
        <f>E51-E71</f>
        <v>0</v>
      </c>
      <c r="F72" s="175">
        <f>F51-F71</f>
        <v>0</v>
      </c>
      <c r="G72" s="171"/>
      <c r="H72" s="163"/>
      <c r="J72" s="122" t="str">
        <f t="shared" si="3"/>
        <v>L_305_053</v>
      </c>
      <c r="K72" s="122" t="str">
        <f t="shared" si="2"/>
        <v>Pass</v>
      </c>
      <c r="L72" s="122" t="str">
        <f>$B$15&amp;"_"&amp;TEXT(VALUE(RIGHT(L71,3))+1,"000")</f>
        <v>L_305_063</v>
      </c>
      <c r="M72" s="122" t="str">
        <f>IF(ABS(D72-SUM(D51,-D71))&gt;LIST_Tolerance,"Error total and components not consistent for column "&amp;D$20,"Pass")</f>
        <v>Pass</v>
      </c>
      <c r="N72" s="122" t="str">
        <f>$B$15&amp;"_"&amp;TEXT(VALUE(RIGHT(N71,3))+1,"000")</f>
        <v>L_305_073</v>
      </c>
      <c r="O72" s="122" t="str">
        <f>IF(ABS(E72-SUM(E51,-E71))&gt;LIST_Tolerance,"Error total and components not consistent for column "&amp;E$18,"Pass")</f>
        <v>Pass</v>
      </c>
      <c r="P72" s="122" t="str">
        <f>$B$15&amp;"_"&amp;TEXT(VALUE(RIGHT(P71,3))+1,"000")</f>
        <v>L_305_083</v>
      </c>
      <c r="Q72" s="122" t="str">
        <f>IF(ABS(F72-SUM(F51,-F71))&gt;LIST_Tolerance,"Error total and components not consistent for column "&amp;F$18,"Pass")</f>
        <v>Pass</v>
      </c>
    </row>
    <row r="73" spans="1:17" x14ac:dyDescent="0.35">
      <c r="A73" s="132" t="s">
        <v>442</v>
      </c>
      <c r="B73" s="240" t="s">
        <v>443</v>
      </c>
      <c r="C73" s="134" t="s">
        <v>444</v>
      </c>
      <c r="D73" s="131">
        <f>SUM(D64:D72)</f>
        <v>0</v>
      </c>
      <c r="E73" s="131">
        <f>SUM(E64:E72)</f>
        <v>0</v>
      </c>
      <c r="F73" s="131">
        <f>SUM(F64:F72)</f>
        <v>0</v>
      </c>
    </row>
    <row r="74" spans="1:17" hidden="1" x14ac:dyDescent="0.35"/>
  </sheetData>
  <sheetProtection password="AAC6" sheet="1" formatColumns="0"/>
  <protectedRanges>
    <protectedRange sqref="D19:F50 H19:H51 D53:F70 H53:H72" name="Range1"/>
  </protectedRanges>
  <mergeCells count="4">
    <mergeCell ref="B6:F6"/>
    <mergeCell ref="B7:F7"/>
    <mergeCell ref="B8:F8"/>
    <mergeCell ref="E15:F15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tabColor theme="9" tint="0.39997558519241921"/>
    <pageSetUpPr fitToPage="1"/>
  </sheetPr>
  <dimension ref="A1:K45"/>
  <sheetViews>
    <sheetView showGridLines="0" zoomScaleNormal="100" workbookViewId="0"/>
  </sheetViews>
  <sheetFormatPr defaultColWidth="0" defaultRowHeight="14.5" zeroHeight="1" x14ac:dyDescent="0.35"/>
  <cols>
    <col min="1" max="1" width="61.26953125" style="17" customWidth="1"/>
    <col min="2" max="3" width="14.08984375" style="13" customWidth="1"/>
    <col min="4" max="4" width="18.1796875" style="13" customWidth="1"/>
    <col min="5" max="5" width="6.26953125" style="13" customWidth="1"/>
    <col min="6" max="6" width="17.26953125" style="13" customWidth="1"/>
    <col min="7" max="7" width="3.81640625" style="13" customWidth="1"/>
    <col min="8" max="8" width="14.7265625" style="13" customWidth="1"/>
    <col min="9" max="11" width="9" style="13" customWidth="1"/>
    <col min="12" max="16384" width="9" style="13" hidden="1"/>
  </cols>
  <sheetData>
    <row r="1" spans="1:6" ht="34.5" customHeight="1" x14ac:dyDescent="0.55000000000000004">
      <c r="A1" s="12" t="str">
        <f>Summary!$A$1</f>
        <v>PRA Insurance Stress Testing 2022</v>
      </c>
      <c r="B1" s="17"/>
      <c r="C1" s="17"/>
      <c r="D1" s="17"/>
      <c r="E1" s="17"/>
      <c r="F1" s="17"/>
    </row>
    <row r="2" spans="1:6" ht="23.5" x14ac:dyDescent="0.55000000000000004">
      <c r="A2" s="12" t="s">
        <v>698</v>
      </c>
      <c r="B2" s="17"/>
      <c r="C2" s="17"/>
      <c r="D2" s="17"/>
      <c r="E2" s="17"/>
      <c r="F2" s="107" t="s">
        <v>4</v>
      </c>
    </row>
    <row r="3" spans="1:6" ht="21" x14ac:dyDescent="0.5">
      <c r="A3" s="15" t="s">
        <v>223</v>
      </c>
      <c r="B3" s="15" t="str">
        <f>Summary!$G$14&amp;" "&amp;Summary!$G$13</f>
        <v>S3 Stage 3: Protracted market shock</v>
      </c>
      <c r="C3" s="15"/>
      <c r="D3" s="17"/>
      <c r="E3" s="17"/>
      <c r="F3" s="110" t="s">
        <v>5</v>
      </c>
    </row>
    <row r="4" spans="1:6" ht="21" customHeight="1" x14ac:dyDescent="0.35">
      <c r="B4" s="17"/>
      <c r="C4" s="17"/>
      <c r="D4" s="17"/>
      <c r="E4" s="17"/>
      <c r="F4" s="112" t="s">
        <v>6</v>
      </c>
    </row>
    <row r="5" spans="1:6" x14ac:dyDescent="0.35">
      <c r="A5" s="111"/>
      <c r="B5" s="17"/>
      <c r="C5" s="17"/>
      <c r="D5" s="17"/>
      <c r="E5" s="17"/>
      <c r="F5" s="17"/>
    </row>
    <row r="6" spans="1:6" x14ac:dyDescent="0.35">
      <c r="A6" s="100" t="s">
        <v>7</v>
      </c>
      <c r="B6" s="280" t="e">
        <f ca="1">IF('Firm Info'!$B$6="","",'Firm Info'!$B$6)</f>
        <v>#N/A</v>
      </c>
      <c r="C6" s="281"/>
      <c r="D6" s="281"/>
      <c r="E6" s="281"/>
      <c r="F6" s="282"/>
    </row>
    <row r="7" spans="1:6" x14ac:dyDescent="0.35">
      <c r="A7" s="100" t="str">
        <f>Summary!A7</f>
        <v>Group name</v>
      </c>
      <c r="B7" s="280" t="e">
        <f ca="1">IF('Firm Info'!B8="","",'Firm Info'!$B$8)</f>
        <v>#N/A</v>
      </c>
      <c r="C7" s="281"/>
      <c r="D7" s="281"/>
      <c r="E7" s="281"/>
      <c r="F7" s="282"/>
    </row>
    <row r="8" spans="1:6" x14ac:dyDescent="0.35">
      <c r="A8" s="115" t="s">
        <v>8</v>
      </c>
      <c r="B8" s="283" t="str">
        <f>IF('Firm Info'!$B$12="","", TEXT('Firm Info'!$B$12,"dd/mm/yyyy"))</f>
        <v>31/12/2021</v>
      </c>
      <c r="C8" s="284"/>
      <c r="D8" s="284"/>
      <c r="E8" s="284"/>
      <c r="F8" s="285"/>
    </row>
    <row r="9" spans="1:6" x14ac:dyDescent="0.35">
      <c r="A9" s="117"/>
      <c r="B9" s="116"/>
      <c r="C9" s="116"/>
      <c r="D9" s="116"/>
    </row>
    <row r="10" spans="1:6" ht="31.5" customHeight="1" x14ac:dyDescent="0.35">
      <c r="A10" s="286" t="s">
        <v>262</v>
      </c>
      <c r="B10" s="286"/>
      <c r="C10" s="286"/>
      <c r="D10" s="286"/>
      <c r="E10" s="286"/>
      <c r="F10" s="286"/>
    </row>
    <row r="11" spans="1:6" x14ac:dyDescent="0.35">
      <c r="A11" s="117"/>
      <c r="B11" s="116"/>
      <c r="C11" s="116"/>
      <c r="D11" s="116"/>
    </row>
    <row r="12" spans="1:6" ht="21" x14ac:dyDescent="0.35">
      <c r="A12" s="118" t="s">
        <v>187</v>
      </c>
      <c r="B12" s="116"/>
      <c r="C12" s="116"/>
      <c r="D12" s="116"/>
    </row>
    <row r="13" spans="1:6" ht="21" x14ac:dyDescent="0.5">
      <c r="A13" s="15"/>
      <c r="B13" s="15"/>
      <c r="C13" s="15"/>
      <c r="D13" s="116"/>
    </row>
    <row r="14" spans="1:6" ht="21" x14ac:dyDescent="0.35">
      <c r="A14" s="118" t="s">
        <v>189</v>
      </c>
    </row>
    <row r="15" spans="1:6" ht="21" x14ac:dyDescent="0.35">
      <c r="A15" s="118" t="s">
        <v>190</v>
      </c>
    </row>
    <row r="16" spans="1:6" ht="21" x14ac:dyDescent="0.35">
      <c r="A16" s="118" t="s">
        <v>366</v>
      </c>
      <c r="B16" s="118" t="s">
        <v>460</v>
      </c>
    </row>
    <row r="17" spans="1:11" ht="29" x14ac:dyDescent="0.35">
      <c r="A17" s="13"/>
      <c r="C17" s="81" t="s">
        <v>362</v>
      </c>
      <c r="D17" s="146" t="s">
        <v>191</v>
      </c>
      <c r="F17" s="63" t="s">
        <v>229</v>
      </c>
    </row>
    <row r="18" spans="1:11" ht="29" x14ac:dyDescent="0.35">
      <c r="A18" s="136" t="s">
        <v>10</v>
      </c>
      <c r="C18" s="81" t="s">
        <v>363</v>
      </c>
      <c r="D18" s="40" t="s">
        <v>26</v>
      </c>
      <c r="F18" s="40" t="s">
        <v>191</v>
      </c>
    </row>
    <row r="19" spans="1:11" x14ac:dyDescent="0.35">
      <c r="A19" s="147"/>
      <c r="B19" s="121" t="s">
        <v>360</v>
      </c>
      <c r="C19" s="121" t="s">
        <v>361</v>
      </c>
      <c r="D19" s="101"/>
      <c r="F19" s="101"/>
      <c r="H19" s="122" t="s">
        <v>580</v>
      </c>
      <c r="I19" s="122"/>
      <c r="J19" s="122" t="s">
        <v>580</v>
      </c>
      <c r="K19" s="122"/>
    </row>
    <row r="20" spans="1:11" ht="29" x14ac:dyDescent="0.35">
      <c r="A20" s="43" t="s">
        <v>259</v>
      </c>
      <c r="B20" s="121"/>
      <c r="C20" s="121" t="s">
        <v>379</v>
      </c>
      <c r="D20" s="128"/>
      <c r="F20" s="128"/>
      <c r="H20" s="122" t="str">
        <f>$B$16&amp;"_001"</f>
        <v>L_306_001</v>
      </c>
      <c r="I20" s="122" t="str">
        <f>IF(D20&lt;0,"Error positive number expected","Pass")</f>
        <v>Pass</v>
      </c>
      <c r="J20" s="122"/>
      <c r="K20" s="122"/>
    </row>
    <row r="21" spans="1:11" x14ac:dyDescent="0.35">
      <c r="A21" s="43" t="s">
        <v>260</v>
      </c>
      <c r="B21" s="121"/>
      <c r="C21" s="121" t="s">
        <v>380</v>
      </c>
      <c r="D21" s="128"/>
      <c r="F21" s="128"/>
      <c r="H21" s="122"/>
      <c r="I21" s="122"/>
      <c r="J21" s="122"/>
      <c r="K21" s="122"/>
    </row>
    <row r="22" spans="1:11" x14ac:dyDescent="0.35">
      <c r="A22" s="66" t="s">
        <v>258</v>
      </c>
      <c r="B22" s="121" t="s">
        <v>69</v>
      </c>
      <c r="C22" s="121" t="s">
        <v>69</v>
      </c>
      <c r="D22" s="128"/>
      <c r="F22" s="128"/>
      <c r="H22" s="122" t="str">
        <f>$B$16&amp;"_"&amp;TEXT(VALUE(RIGHT(H20,3))+1,"000")</f>
        <v>L_306_002</v>
      </c>
      <c r="I22" s="122" t="str">
        <f>IF(D22&lt;0,"Error positive number expected","Pass")</f>
        <v>Pass</v>
      </c>
      <c r="J22" s="122" t="str">
        <f>$B$16&amp;"_"&amp;TEXT(VALUE(RIGHT(H40,3))+1,"000")</f>
        <v>L_306_012</v>
      </c>
      <c r="K22" s="122" t="str">
        <f>IF(ABS(D22-SUM(D20:D21))&gt;LIST_Tolerance,"Error total should equal sum of components","Pass")</f>
        <v>Pass</v>
      </c>
    </row>
    <row r="23" spans="1:11" x14ac:dyDescent="0.35">
      <c r="A23" s="148" t="s">
        <v>192</v>
      </c>
      <c r="B23" s="121" t="s">
        <v>71</v>
      </c>
      <c r="C23" s="121" t="s">
        <v>71</v>
      </c>
      <c r="D23" s="128"/>
      <c r="F23" s="128"/>
      <c r="H23" s="122" t="str">
        <f>$B$16&amp;"_"&amp;TEXT(VALUE(RIGHT(H22,3))+1,"000")</f>
        <v>L_306_003</v>
      </c>
      <c r="I23" s="122" t="str">
        <f>IF(D23&lt;0,"Error positive number expected","Pass")</f>
        <v>Pass</v>
      </c>
      <c r="J23" s="122"/>
      <c r="K23" s="122"/>
    </row>
    <row r="24" spans="1:11" x14ac:dyDescent="0.35">
      <c r="A24" s="47" t="s">
        <v>257</v>
      </c>
      <c r="B24" s="121" t="s">
        <v>73</v>
      </c>
      <c r="C24" s="121" t="s">
        <v>73</v>
      </c>
      <c r="D24" s="128"/>
      <c r="F24" s="128"/>
      <c r="H24" s="122" t="str">
        <f>$B$16&amp;"_"&amp;TEXT(VALUE(RIGHT(H23,3))+1,"000")</f>
        <v>L_306_004</v>
      </c>
      <c r="I24" s="122" t="str">
        <f>IF(D24&lt;0,"Error positive number expected","Pass")</f>
        <v>Pass</v>
      </c>
      <c r="J24" s="122" t="str">
        <f>$B$16&amp;"_"&amp;TEXT(VALUE(RIGHT(J22,3))+1,"000")</f>
        <v>L_306_013</v>
      </c>
      <c r="K24" s="122" t="str">
        <f>IF(ABS(D24-SUM(D22:D23))&gt;LIST_Tolerance,"Error total should equal sum of components","Pass")</f>
        <v>Pass</v>
      </c>
    </row>
    <row r="25" spans="1:11" x14ac:dyDescent="0.35">
      <c r="A25" s="132" t="s">
        <v>442</v>
      </c>
      <c r="B25" s="133" t="s">
        <v>443</v>
      </c>
      <c r="C25" s="134" t="s">
        <v>444</v>
      </c>
      <c r="D25" s="131">
        <f>SUM(D16:D24)</f>
        <v>0</v>
      </c>
      <c r="H25" s="19"/>
      <c r="I25" s="19"/>
      <c r="J25" s="19"/>
      <c r="K25" s="19"/>
    </row>
    <row r="26" spans="1:11" s="19" customFormat="1" x14ac:dyDescent="0.35">
      <c r="A26" s="17"/>
      <c r="B26" s="13"/>
      <c r="C26" s="13"/>
      <c r="D26" s="13"/>
      <c r="E26" s="13"/>
      <c r="F26" s="13"/>
    </row>
    <row r="27" spans="1:11" s="19" customFormat="1" x14ac:dyDescent="0.35">
      <c r="A27" s="93"/>
      <c r="B27" s="93"/>
      <c r="C27" s="93"/>
      <c r="D27" s="93"/>
      <c r="E27" s="13"/>
      <c r="F27" s="13"/>
    </row>
    <row r="28" spans="1:11" s="19" customFormat="1" ht="21" x14ac:dyDescent="0.35">
      <c r="A28" s="118" t="s">
        <v>193</v>
      </c>
      <c r="B28" s="93"/>
      <c r="C28" s="93"/>
      <c r="D28" s="93"/>
      <c r="E28" s="13"/>
      <c r="F28" s="13"/>
    </row>
    <row r="29" spans="1:11" s="19" customFormat="1" ht="21" x14ac:dyDescent="0.35">
      <c r="A29" s="118" t="s">
        <v>616</v>
      </c>
      <c r="B29" s="93"/>
      <c r="C29" s="93"/>
      <c r="D29" s="93"/>
      <c r="E29" s="13"/>
      <c r="F29" s="13"/>
    </row>
    <row r="30" spans="1:11" s="19" customFormat="1" ht="21" x14ac:dyDescent="0.35">
      <c r="A30" s="118" t="s">
        <v>366</v>
      </c>
      <c r="B30" s="118" t="s">
        <v>460</v>
      </c>
      <c r="C30" s="93"/>
      <c r="D30" s="93"/>
      <c r="E30" s="13"/>
      <c r="F30" s="13"/>
    </row>
    <row r="31" spans="1:11" s="19" customFormat="1" x14ac:dyDescent="0.35">
      <c r="A31" s="136"/>
      <c r="B31" s="93"/>
      <c r="C31" s="93"/>
      <c r="D31" s="146" t="s">
        <v>194</v>
      </c>
      <c r="E31" s="13"/>
      <c r="F31" s="63" t="s">
        <v>229</v>
      </c>
    </row>
    <row r="32" spans="1:11" s="19" customFormat="1" ht="29" x14ac:dyDescent="0.35">
      <c r="A32" s="136"/>
      <c r="B32" s="93"/>
      <c r="C32" s="81" t="s">
        <v>363</v>
      </c>
      <c r="D32" s="40" t="s">
        <v>26</v>
      </c>
      <c r="E32" s="13"/>
      <c r="F32" s="40" t="s">
        <v>191</v>
      </c>
    </row>
    <row r="33" spans="1:11" s="19" customFormat="1" x14ac:dyDescent="0.35">
      <c r="A33" s="136" t="s">
        <v>10</v>
      </c>
      <c r="B33" s="121" t="s">
        <v>360</v>
      </c>
      <c r="C33" s="121" t="s">
        <v>361</v>
      </c>
      <c r="D33" s="101"/>
      <c r="E33" s="13"/>
      <c r="F33" s="101"/>
      <c r="H33" s="122" t="s">
        <v>580</v>
      </c>
      <c r="I33" s="122"/>
      <c r="J33" s="122" t="s">
        <v>580</v>
      </c>
      <c r="K33" s="122"/>
    </row>
    <row r="34" spans="1:11" s="19" customFormat="1" x14ac:dyDescent="0.35">
      <c r="A34" s="149" t="s">
        <v>195</v>
      </c>
      <c r="B34" s="150" t="s">
        <v>89</v>
      </c>
      <c r="C34" s="150" t="s">
        <v>89</v>
      </c>
      <c r="D34" s="126"/>
      <c r="E34" s="13"/>
      <c r="F34" s="128"/>
      <c r="H34" s="122" t="str">
        <f>$B$16&amp;"_"&amp;TEXT(VALUE(RIGHT(H24,3))+1,"000")</f>
        <v>L_306_005</v>
      </c>
      <c r="I34" s="122" t="str">
        <f>IF(D34="","Error number expected","Pass")</f>
        <v>Error number expected</v>
      </c>
      <c r="J34" s="122"/>
      <c r="K34" s="122"/>
    </row>
    <row r="35" spans="1:11" s="19" customFormat="1" x14ac:dyDescent="0.35">
      <c r="A35" s="149" t="s">
        <v>11</v>
      </c>
      <c r="B35" s="150" t="s">
        <v>91</v>
      </c>
      <c r="C35" s="150" t="s">
        <v>91</v>
      </c>
      <c r="D35" s="126"/>
      <c r="E35" s="13"/>
      <c r="F35" s="128"/>
      <c r="H35" s="122" t="str">
        <f t="shared" ref="H35:J40" si="0">$B$16&amp;"_"&amp;TEXT(VALUE(RIGHT(H34,3))+1,"000")</f>
        <v>L_306_006</v>
      </c>
      <c r="I35" s="122" t="str">
        <f t="shared" ref="I35:I40" si="1">IF(D35&lt;0,"Error positive number expected","Pass")</f>
        <v>Pass</v>
      </c>
      <c r="J35" s="122"/>
      <c r="K35" s="122"/>
    </row>
    <row r="36" spans="1:11" s="19" customFormat="1" x14ac:dyDescent="0.35">
      <c r="A36" s="149" t="s">
        <v>196</v>
      </c>
      <c r="B36" s="150" t="s">
        <v>93</v>
      </c>
      <c r="C36" s="150" t="s">
        <v>93</v>
      </c>
      <c r="D36" s="126"/>
      <c r="E36" s="13"/>
      <c r="F36" s="128"/>
      <c r="H36" s="122" t="str">
        <f t="shared" si="0"/>
        <v>L_306_007</v>
      </c>
      <c r="I36" s="122" t="str">
        <f t="shared" si="1"/>
        <v>Pass</v>
      </c>
      <c r="J36" s="122"/>
      <c r="K36" s="122"/>
    </row>
    <row r="37" spans="1:11" s="19" customFormat="1" x14ac:dyDescent="0.35">
      <c r="A37" s="149" t="s">
        <v>197</v>
      </c>
      <c r="B37" s="150" t="s">
        <v>95</v>
      </c>
      <c r="C37" s="150" t="s">
        <v>95</v>
      </c>
      <c r="D37" s="126"/>
      <c r="E37" s="13"/>
      <c r="F37" s="128"/>
      <c r="H37" s="122" t="str">
        <f t="shared" si="0"/>
        <v>L_306_008</v>
      </c>
      <c r="I37" s="122" t="str">
        <f t="shared" si="1"/>
        <v>Pass</v>
      </c>
      <c r="J37" s="122" t="str">
        <f>$B$16&amp;"_"&amp;TEXT(VALUE(RIGHT(J24,3))+1,"000")</f>
        <v>L_306_014</v>
      </c>
      <c r="K37" s="122" t="str">
        <f>IF(D37&gt;D36,"Error MCR Floor can't exceed MCR Cap","Pass")</f>
        <v>Pass</v>
      </c>
    </row>
    <row r="38" spans="1:11" s="19" customFormat="1" x14ac:dyDescent="0.35">
      <c r="A38" s="149" t="s">
        <v>198</v>
      </c>
      <c r="B38" s="150" t="s">
        <v>97</v>
      </c>
      <c r="C38" s="150" t="s">
        <v>97</v>
      </c>
      <c r="D38" s="126"/>
      <c r="E38" s="13"/>
      <c r="F38" s="128"/>
      <c r="H38" s="122" t="str">
        <f t="shared" si="0"/>
        <v>L_306_009</v>
      </c>
      <c r="I38" s="122" t="str">
        <f t="shared" si="1"/>
        <v>Pass</v>
      </c>
      <c r="J38" s="122" t="str">
        <f t="shared" si="0"/>
        <v>L_306_015</v>
      </c>
      <c r="K38" s="122" t="str">
        <f>IF(ABS(D38-MIN(D36,MAX(D37,D34)))&gt;LIST_Tolerance,"Error Combined MCR not consistent with Linear MCR, MCR Floor and MCR Cap","Pass")</f>
        <v>Pass</v>
      </c>
    </row>
    <row r="39" spans="1:11" s="19" customFormat="1" x14ac:dyDescent="0.35">
      <c r="A39" s="149" t="s">
        <v>199</v>
      </c>
      <c r="B39" s="150" t="s">
        <v>99</v>
      </c>
      <c r="C39" s="150" t="s">
        <v>99</v>
      </c>
      <c r="D39" s="126"/>
      <c r="E39" s="13"/>
      <c r="F39" s="128"/>
      <c r="H39" s="122" t="str">
        <f t="shared" si="0"/>
        <v>L_306_010</v>
      </c>
      <c r="I39" s="122" t="str">
        <f t="shared" si="1"/>
        <v>Pass</v>
      </c>
      <c r="J39" s="122"/>
      <c r="K39" s="122"/>
    </row>
    <row r="40" spans="1:11" s="19" customFormat="1" x14ac:dyDescent="0.35">
      <c r="A40" s="151" t="s">
        <v>200</v>
      </c>
      <c r="B40" s="150" t="s">
        <v>109</v>
      </c>
      <c r="C40" s="150" t="s">
        <v>109</v>
      </c>
      <c r="D40" s="126"/>
      <c r="E40" s="13"/>
      <c r="F40" s="128"/>
      <c r="H40" s="122" t="str">
        <f t="shared" si="0"/>
        <v>L_306_011</v>
      </c>
      <c r="I40" s="122" t="str">
        <f t="shared" si="1"/>
        <v>Pass</v>
      </c>
      <c r="J40" s="122" t="str">
        <f>$B$16&amp;"_"&amp;TEXT(VALUE(RIGHT(J38,3))+1,"000")</f>
        <v>L_306_016</v>
      </c>
      <c r="K40" s="122" t="str">
        <f>IF(ABS(D40-MAX(D38,D39))&gt;LIST_Tolerance,"Error MCR must be higher of Combined MCR and Absolute floor of MCR","Pass")</f>
        <v>Pass</v>
      </c>
    </row>
    <row r="41" spans="1:11" s="19" customFormat="1" x14ac:dyDescent="0.35">
      <c r="A41" s="132" t="s">
        <v>442</v>
      </c>
      <c r="B41" s="133" t="s">
        <v>443</v>
      </c>
      <c r="C41" s="134" t="s">
        <v>444</v>
      </c>
      <c r="D41" s="131">
        <f>SUM(D34:D40)</f>
        <v>0</v>
      </c>
      <c r="E41" s="13"/>
      <c r="F41" s="13"/>
    </row>
    <row r="42" spans="1:11" s="19" customFormat="1" hidden="1" x14ac:dyDescent="0.35">
      <c r="A42" s="17"/>
      <c r="B42" s="13"/>
      <c r="C42" s="13"/>
      <c r="D42" s="13"/>
      <c r="E42" s="13"/>
      <c r="F42" s="13"/>
    </row>
    <row r="43" spans="1:11" s="19" customFormat="1" hidden="1" x14ac:dyDescent="0.35">
      <c r="A43" s="17"/>
      <c r="B43" s="13"/>
      <c r="C43" s="13"/>
      <c r="D43" s="13"/>
      <c r="E43" s="13"/>
      <c r="F43" s="13"/>
    </row>
    <row r="44" spans="1:11" s="19" customFormat="1" hidden="1" x14ac:dyDescent="0.35">
      <c r="A44" s="17"/>
      <c r="B44" s="13"/>
      <c r="C44" s="13"/>
      <c r="D44" s="13"/>
      <c r="E44" s="13"/>
      <c r="F44" s="13"/>
    </row>
    <row r="45" spans="1:11" hidden="1" x14ac:dyDescent="0.35"/>
  </sheetData>
  <sheetProtection password="AAC6" sheet="1" formatColumns="0"/>
  <protectedRanges>
    <protectedRange sqref="D20:D24 F20:F24 D34:D40 F34:F40" name="Range1"/>
  </protectedRanges>
  <mergeCells count="4">
    <mergeCell ref="B6:F6"/>
    <mergeCell ref="B7:F7"/>
    <mergeCell ref="B8:F8"/>
    <mergeCell ref="A10:F10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>
    <tabColor theme="9" tint="0.39997558519241921"/>
    <pageSetUpPr fitToPage="1"/>
  </sheetPr>
  <dimension ref="A1:R46"/>
  <sheetViews>
    <sheetView showGridLines="0" zoomScaleNormal="100" workbookViewId="0"/>
  </sheetViews>
  <sheetFormatPr defaultColWidth="0" defaultRowHeight="14.5" zeroHeight="1" x14ac:dyDescent="0.35"/>
  <cols>
    <col min="1" max="1" width="46.7265625" style="114" customWidth="1"/>
    <col min="2" max="8" width="17" style="19" customWidth="1"/>
    <col min="9" max="9" width="2.54296875" style="19" customWidth="1"/>
    <col min="10" max="12" width="17" style="19" customWidth="1"/>
    <col min="13" max="13" width="9" style="13" customWidth="1"/>
    <col min="14" max="15" width="14.7265625" style="13" customWidth="1"/>
    <col min="16" max="18" width="14.7265625" style="13" hidden="1" customWidth="1"/>
    <col min="19" max="16384" width="9" style="13" hidden="1"/>
  </cols>
  <sheetData>
    <row r="1" spans="1:13" ht="34.5" customHeight="1" x14ac:dyDescent="0.55000000000000004">
      <c r="A1" s="12" t="str">
        <f>Summary!$A$1</f>
        <v>PRA Insurance Stress Testing 2022</v>
      </c>
      <c r="B1" s="17"/>
      <c r="C1" s="17"/>
      <c r="D1" s="17"/>
      <c r="E1" s="17"/>
      <c r="F1" s="17"/>
      <c r="G1" s="17"/>
      <c r="H1" s="17"/>
      <c r="K1" s="17"/>
    </row>
    <row r="2" spans="1:13" ht="21" customHeight="1" x14ac:dyDescent="0.35">
      <c r="A2" s="118" t="s">
        <v>623</v>
      </c>
      <c r="B2" s="118"/>
      <c r="C2" s="118"/>
      <c r="D2" s="17"/>
      <c r="E2" s="17"/>
      <c r="F2" s="17"/>
      <c r="G2" s="291" t="s">
        <v>4</v>
      </c>
      <c r="H2" s="291"/>
    </row>
    <row r="3" spans="1:13" ht="21" customHeight="1" x14ac:dyDescent="0.5">
      <c r="A3" s="15" t="s">
        <v>223</v>
      </c>
      <c r="B3" s="15" t="str">
        <f>Summary!$G$14&amp;" "&amp;Summary!$G$13</f>
        <v>S3 Stage 3: Protracted market shock</v>
      </c>
      <c r="C3" s="15"/>
      <c r="D3" s="17"/>
      <c r="E3" s="17"/>
      <c r="F3" s="17"/>
      <c r="G3" s="292" t="s">
        <v>5</v>
      </c>
      <c r="H3" s="292"/>
    </row>
    <row r="4" spans="1:13" ht="21" customHeight="1" x14ac:dyDescent="0.35">
      <c r="A4" s="111"/>
      <c r="B4" s="17"/>
      <c r="C4" s="17"/>
      <c r="D4" s="17"/>
      <c r="E4" s="17"/>
      <c r="F4" s="17"/>
      <c r="G4" s="293" t="s">
        <v>6</v>
      </c>
      <c r="H4" s="293"/>
    </row>
    <row r="5" spans="1:13" x14ac:dyDescent="0.35">
      <c r="A5" s="111"/>
      <c r="B5" s="17"/>
      <c r="C5" s="17"/>
      <c r="D5" s="17"/>
      <c r="E5" s="17"/>
      <c r="F5" s="17"/>
      <c r="G5" s="17"/>
      <c r="H5" s="17"/>
    </row>
    <row r="6" spans="1:13" x14ac:dyDescent="0.35">
      <c r="A6" s="100" t="s">
        <v>7</v>
      </c>
      <c r="B6" s="294" t="e">
        <f ca="1">IF('Firm Info'!$B$6="","",'Firm Info'!$B$6)</f>
        <v>#N/A</v>
      </c>
      <c r="C6" s="290"/>
      <c r="D6" s="294"/>
      <c r="E6" s="294"/>
      <c r="F6" s="294"/>
      <c r="G6" s="294"/>
      <c r="H6" s="294"/>
    </row>
    <row r="7" spans="1:13" x14ac:dyDescent="0.35">
      <c r="A7" s="100" t="str">
        <f>Summary!A7</f>
        <v>Group name</v>
      </c>
      <c r="B7" s="294" t="e">
        <f ca="1">IF('Firm Info'!B8="","",'Firm Info'!$B$8)</f>
        <v>#N/A</v>
      </c>
      <c r="C7" s="290"/>
      <c r="D7" s="294"/>
      <c r="E7" s="294"/>
      <c r="F7" s="294"/>
      <c r="G7" s="294"/>
      <c r="H7" s="294"/>
      <c r="M7" s="19"/>
    </row>
    <row r="8" spans="1:13" x14ac:dyDescent="0.35">
      <c r="A8" s="115" t="s">
        <v>8</v>
      </c>
      <c r="B8" s="283" t="str">
        <f>IF('Firm Info'!$B$12="","", TEXT('Firm Info'!$B$12,"dd/mm/yyyy"))</f>
        <v>31/12/2021</v>
      </c>
      <c r="C8" s="284"/>
      <c r="D8" s="284"/>
      <c r="E8" s="284"/>
      <c r="F8" s="284"/>
      <c r="G8" s="284"/>
      <c r="H8" s="285"/>
      <c r="M8" s="19"/>
    </row>
    <row r="9" spans="1:13" x14ac:dyDescent="0.35">
      <c r="A9" s="117"/>
      <c r="B9" s="116"/>
      <c r="C9" s="116"/>
      <c r="D9" s="116"/>
      <c r="M9" s="19"/>
    </row>
    <row r="10" spans="1:13" x14ac:dyDescent="0.35">
      <c r="A10" s="117"/>
      <c r="B10" s="116"/>
      <c r="C10" s="116"/>
      <c r="D10" s="116"/>
      <c r="M10" s="19"/>
    </row>
    <row r="11" spans="1:13" x14ac:dyDescent="0.35">
      <c r="A11" s="117"/>
      <c r="B11" s="116"/>
      <c r="C11" s="116"/>
      <c r="D11" s="116"/>
      <c r="M11" s="19"/>
    </row>
    <row r="12" spans="1:13" s="19" customFormat="1" ht="21" x14ac:dyDescent="0.35">
      <c r="A12" s="118" t="s">
        <v>322</v>
      </c>
      <c r="B12" s="13"/>
      <c r="C12" s="13"/>
      <c r="D12" s="13"/>
      <c r="E12" s="13"/>
      <c r="F12" s="13"/>
      <c r="G12" s="13"/>
      <c r="H12" s="13"/>
      <c r="I12" s="13"/>
      <c r="M12" s="13"/>
    </row>
    <row r="13" spans="1:13" ht="21" x14ac:dyDescent="0.35">
      <c r="A13" s="118" t="s">
        <v>617</v>
      </c>
      <c r="B13" s="13"/>
      <c r="C13" s="13"/>
      <c r="D13" s="13"/>
      <c r="E13" s="13"/>
      <c r="F13" s="13"/>
      <c r="G13" s="13"/>
      <c r="H13" s="13"/>
      <c r="I13" s="13"/>
    </row>
    <row r="14" spans="1:13" ht="21" x14ac:dyDescent="0.35">
      <c r="A14" s="118" t="s">
        <v>366</v>
      </c>
      <c r="B14" s="118" t="s">
        <v>464</v>
      </c>
      <c r="C14" s="13"/>
      <c r="D14" s="13"/>
      <c r="E14" s="13"/>
      <c r="F14" s="13"/>
      <c r="G14" s="13"/>
      <c r="H14" s="13"/>
      <c r="I14" s="13"/>
    </row>
    <row r="15" spans="1:13" x14ac:dyDescent="0.35">
      <c r="A15" s="117"/>
      <c r="B15" s="117"/>
      <c r="C15" s="117"/>
      <c r="D15" s="119"/>
      <c r="E15" s="117"/>
      <c r="F15" s="117"/>
      <c r="G15" s="117"/>
      <c r="H15" s="117"/>
      <c r="I15" s="117"/>
    </row>
    <row r="16" spans="1:13" s="19" customFormat="1" x14ac:dyDescent="0.35">
      <c r="A16" s="13"/>
      <c r="B16" s="135"/>
      <c r="C16" s="135"/>
      <c r="D16" s="65" t="s">
        <v>27</v>
      </c>
      <c r="E16" s="65" t="s">
        <v>202</v>
      </c>
      <c r="F16" s="65" t="s">
        <v>203</v>
      </c>
      <c r="G16" s="65" t="s">
        <v>204</v>
      </c>
      <c r="H16" s="65" t="s">
        <v>205</v>
      </c>
      <c r="I16" s="117"/>
      <c r="M16" s="13"/>
    </row>
    <row r="17" spans="1:15" s="19" customFormat="1" x14ac:dyDescent="0.35">
      <c r="A17" s="136" t="s">
        <v>10</v>
      </c>
      <c r="B17" s="135"/>
      <c r="C17" s="81" t="s">
        <v>362</v>
      </c>
      <c r="D17" s="54" t="s">
        <v>26</v>
      </c>
      <c r="E17" s="53" t="s">
        <v>206</v>
      </c>
      <c r="F17" s="53" t="s">
        <v>207</v>
      </c>
      <c r="G17" s="53" t="s">
        <v>208</v>
      </c>
      <c r="H17" s="53" t="s">
        <v>209</v>
      </c>
      <c r="I17" s="117"/>
      <c r="M17" s="13"/>
    </row>
    <row r="18" spans="1:15" s="19" customFormat="1" x14ac:dyDescent="0.35">
      <c r="A18" s="136"/>
      <c r="B18" s="135"/>
      <c r="C18" s="81" t="s">
        <v>363</v>
      </c>
      <c r="D18" s="54" t="s">
        <v>26</v>
      </c>
      <c r="E18" s="53" t="s">
        <v>206</v>
      </c>
      <c r="F18" s="53" t="s">
        <v>207</v>
      </c>
      <c r="G18" s="53" t="s">
        <v>208</v>
      </c>
      <c r="H18" s="53" t="s">
        <v>209</v>
      </c>
      <c r="I18" s="117"/>
      <c r="M18" s="13"/>
    </row>
    <row r="19" spans="1:15" s="19" customFormat="1" x14ac:dyDescent="0.35">
      <c r="A19" s="136"/>
      <c r="B19" s="121" t="s">
        <v>360</v>
      </c>
      <c r="C19" s="121" t="s">
        <v>361</v>
      </c>
      <c r="D19" s="54"/>
      <c r="E19" s="53"/>
      <c r="F19" s="53"/>
      <c r="G19" s="53"/>
      <c r="H19" s="53"/>
      <c r="I19" s="117"/>
      <c r="J19" s="122" t="s">
        <v>580</v>
      </c>
      <c r="K19" s="122"/>
      <c r="L19" s="122" t="s">
        <v>580</v>
      </c>
      <c r="M19" s="122"/>
      <c r="N19" s="122" t="s">
        <v>580</v>
      </c>
      <c r="O19" s="122"/>
    </row>
    <row r="20" spans="1:15" s="19" customFormat="1" ht="65" x14ac:dyDescent="0.35">
      <c r="A20" s="137" t="s">
        <v>320</v>
      </c>
      <c r="B20" s="54" t="s">
        <v>319</v>
      </c>
      <c r="C20" s="54" t="s">
        <v>379</v>
      </c>
      <c r="D20" s="142"/>
      <c r="E20" s="140"/>
      <c r="F20" s="140"/>
      <c r="G20" s="140"/>
      <c r="H20" s="140"/>
      <c r="I20" s="117"/>
      <c r="J20" s="122" t="str">
        <f>$B$14&amp;"_001"</f>
        <v>L_309_001</v>
      </c>
      <c r="K20" s="122" t="str">
        <f>IF(OR(D20&lt;0,E20&lt;0,F20&lt;0,G20&lt;0,H20&lt;0),"Error zero or positive number expected (assumed overall positive own funds)","Pass")</f>
        <v>Pass</v>
      </c>
      <c r="L20" s="122" t="str">
        <f>$B$14&amp;"_"&amp;TEXT(VALUE(RIGHT(J28,3))+1,"000")</f>
        <v>L_309_009</v>
      </c>
      <c r="M20" s="122" t="str">
        <f>IF(ABS(D20-SUM(E20:H20))&gt;LIST_Tolerance,"Error total and components inconsistent","Pass")</f>
        <v>Pass</v>
      </c>
      <c r="N20" s="122"/>
      <c r="O20" s="122"/>
    </row>
    <row r="21" spans="1:15" s="19" customFormat="1" x14ac:dyDescent="0.35">
      <c r="A21" s="141" t="s">
        <v>210</v>
      </c>
      <c r="B21" s="54" t="s">
        <v>85</v>
      </c>
      <c r="C21" s="54" t="s">
        <v>85</v>
      </c>
      <c r="D21" s="142"/>
      <c r="E21" s="140"/>
      <c r="F21" s="140"/>
      <c r="G21" s="140"/>
      <c r="H21" s="140"/>
      <c r="I21" s="117"/>
      <c r="J21" s="122" t="str">
        <f>$B$14&amp;"_"&amp;TEXT(VALUE(RIGHT(J20,3))+1,"000")</f>
        <v>L_309_002</v>
      </c>
      <c r="K21" s="122" t="str">
        <f>IF(OR(D21&lt;0,E21&lt;0,F21&lt;0,G21&lt;0,H21&lt;0),"Error zero or positive number expected","Pass")</f>
        <v>Pass</v>
      </c>
      <c r="L21" s="122" t="str">
        <f>$B$14&amp;"_"&amp;TEXT(VALUE(RIGHT(L20,3))+1,"000")</f>
        <v>L_309_010</v>
      </c>
      <c r="M21" s="122" t="str">
        <f>IF(ABS(D21-SUM(E21:H21))&gt;LIST_Tolerance,"Error total and components inconsistent","Pass")</f>
        <v>Pass</v>
      </c>
      <c r="N21" s="122"/>
      <c r="O21" s="122"/>
    </row>
    <row r="22" spans="1:15" s="19" customFormat="1" x14ac:dyDescent="0.35">
      <c r="A22" s="141" t="s">
        <v>211</v>
      </c>
      <c r="B22" s="54" t="s">
        <v>87</v>
      </c>
      <c r="C22" s="54" t="s">
        <v>87</v>
      </c>
      <c r="D22" s="140"/>
      <c r="E22" s="140"/>
      <c r="F22" s="140"/>
      <c r="G22" s="140"/>
      <c r="H22" s="140"/>
      <c r="I22" s="117"/>
      <c r="J22" s="122" t="str">
        <f>$B$14&amp;"_"&amp;TEXT(VALUE(RIGHT(J21,3))+1,"000")</f>
        <v>L_309_003</v>
      </c>
      <c r="K22" s="122" t="str">
        <f>IF(OR(D22&lt;0,E22&lt;0,F22&lt;0,G22&lt;0,H22&lt;0),"Error zero or positive number expected (assumed overall positive own funds)","Pass")</f>
        <v>Pass</v>
      </c>
      <c r="L22" s="122" t="str">
        <f>$B$14&amp;"_"&amp;TEXT(VALUE(RIGHT(L21,3))+1,"000")</f>
        <v>L_309_011</v>
      </c>
      <c r="M22" s="122" t="str">
        <f>IF(ABS(D22-SUM(E22:H22))&gt;LIST_Tolerance,"Error total and components inconsistent","Pass")</f>
        <v>Pass</v>
      </c>
      <c r="N22" s="122" t="str">
        <f>$B$14&amp;"_"&amp;TEXT(VALUE(RIGHT(L28,3))+1,"000")</f>
        <v>L_309_017</v>
      </c>
      <c r="O22" s="122" t="str">
        <f>IF(ABS(D22-SUM(D20,-D21))&gt;LIST_Tolerance,"Error total basic own funds after deductions and components inconsistent","Pass")</f>
        <v>Pass</v>
      </c>
    </row>
    <row r="23" spans="1:15" s="19" customFormat="1" x14ac:dyDescent="0.35">
      <c r="A23" s="143" t="s">
        <v>212</v>
      </c>
      <c r="B23" s="54" t="s">
        <v>109</v>
      </c>
      <c r="C23" s="54" t="s">
        <v>109</v>
      </c>
      <c r="D23" s="140"/>
      <c r="E23" s="54"/>
      <c r="F23" s="54"/>
      <c r="G23" s="140"/>
      <c r="H23" s="140"/>
      <c r="I23" s="117"/>
      <c r="J23" s="122" t="str">
        <f>$B$14&amp;"_"&amp;TEXT(VALUE(RIGHT(J22,3))+1,"000")</f>
        <v>L_309_004</v>
      </c>
      <c r="K23" s="122" t="str">
        <f>IF(OR(D23&lt;0,E23&lt;0,F23&lt;0,G23&lt;0,H23&lt;0),"Error zero or positive number expected","Pass")</f>
        <v>Pass</v>
      </c>
      <c r="L23" s="122" t="str">
        <f>$B$14&amp;"_"&amp;TEXT(VALUE(RIGHT(L22,3))+1,"000")</f>
        <v>L_309_012</v>
      </c>
      <c r="M23" s="122" t="str">
        <f>IF(ABS(D23-SUM(E23:H23))&gt;LIST_Tolerance,"Error total and components inconsistent","Pass")</f>
        <v>Pass</v>
      </c>
      <c r="N23" s="122"/>
      <c r="O23" s="122"/>
    </row>
    <row r="24" spans="1:15" s="19" customFormat="1" x14ac:dyDescent="0.35">
      <c r="A24" s="143" t="s">
        <v>213</v>
      </c>
      <c r="B24" s="54"/>
      <c r="C24" s="54"/>
      <c r="D24" s="54"/>
      <c r="E24" s="54"/>
      <c r="F24" s="54"/>
      <c r="G24" s="54"/>
      <c r="H24" s="54"/>
      <c r="I24" s="117"/>
      <c r="J24" s="122"/>
      <c r="K24" s="122"/>
      <c r="L24" s="122"/>
      <c r="M24" s="122"/>
      <c r="N24" s="122"/>
      <c r="O24" s="122"/>
    </row>
    <row r="25" spans="1:15" s="19" customFormat="1" x14ac:dyDescent="0.35">
      <c r="A25" s="76" t="s">
        <v>317</v>
      </c>
      <c r="B25" s="54" t="s">
        <v>115</v>
      </c>
      <c r="C25" s="54" t="s">
        <v>115</v>
      </c>
      <c r="D25" s="140"/>
      <c r="E25" s="140"/>
      <c r="F25" s="140"/>
      <c r="G25" s="140"/>
      <c r="H25" s="140"/>
      <c r="I25" s="117"/>
      <c r="J25" s="122" t="str">
        <f>$B$14&amp;"_"&amp;TEXT(VALUE(RIGHT(J23,3))+1,"000")</f>
        <v>L_309_005</v>
      </c>
      <c r="K25" s="122" t="str">
        <f>IF(OR(D25&lt;0,E25&lt;0,F25&lt;0,G25&lt;0,H25&lt;0),"Error zero or positive number expected (assumed overall positive own funds)","Pass")</f>
        <v>Pass</v>
      </c>
      <c r="L25" s="122" t="str">
        <f>$B$14&amp;"_"&amp;TEXT(VALUE(RIGHT(L23,3))+1,"000")</f>
        <v>L_309_013</v>
      </c>
      <c r="M25" s="122" t="str">
        <f>IF(ABS(D25-SUM(E25:H25))&gt;LIST_Tolerance,"Error total and components inconsistent","Pass")</f>
        <v>Pass</v>
      </c>
      <c r="N25" s="122"/>
      <c r="O25" s="122"/>
    </row>
    <row r="26" spans="1:15" s="19" customFormat="1" x14ac:dyDescent="0.35">
      <c r="A26" s="76" t="s">
        <v>318</v>
      </c>
      <c r="B26" s="54" t="s">
        <v>118</v>
      </c>
      <c r="C26" s="54" t="s">
        <v>118</v>
      </c>
      <c r="D26" s="140"/>
      <c r="E26" s="140"/>
      <c r="F26" s="140"/>
      <c r="G26" s="140"/>
      <c r="H26" s="54"/>
      <c r="I26" s="117"/>
      <c r="J26" s="122" t="str">
        <f>$B$14&amp;"_"&amp;TEXT(VALUE(RIGHT(J25,3))+1,"000")</f>
        <v>L_309_006</v>
      </c>
      <c r="K26" s="122" t="str">
        <f>IF(OR(D26&lt;0,E26&lt;0,F26&lt;0,G26&lt;0,H26&lt;0),"Error zero or positive number expected (assumed overall positive own funds)","Pass")</f>
        <v>Pass</v>
      </c>
      <c r="L26" s="122" t="str">
        <f>$B$14&amp;"_"&amp;TEXT(VALUE(RIGHT(L25,3))+1,"000")</f>
        <v>L_309_014</v>
      </c>
      <c r="M26" s="122" t="str">
        <f>IF(ABS(D26-SUM(E26:H26))&gt;LIST_Tolerance,"Error total and components inconsistent","Pass")</f>
        <v>Pass</v>
      </c>
      <c r="N26" s="122"/>
      <c r="O26" s="122"/>
    </row>
    <row r="27" spans="1:15" s="19" customFormat="1" x14ac:dyDescent="0.35">
      <c r="A27" s="76" t="s">
        <v>214</v>
      </c>
      <c r="B27" s="54" t="s">
        <v>124</v>
      </c>
      <c r="C27" s="54" t="s">
        <v>124</v>
      </c>
      <c r="D27" s="140"/>
      <c r="E27" s="140"/>
      <c r="F27" s="140"/>
      <c r="G27" s="140"/>
      <c r="H27" s="140"/>
      <c r="I27" s="117"/>
      <c r="J27" s="122" t="str">
        <f>$B$14&amp;"_"&amp;TEXT(VALUE(RIGHT(J26,3))+1,"000")</f>
        <v>L_309_007</v>
      </c>
      <c r="K27" s="122" t="str">
        <f>IF(OR(D27&lt;0,E27&lt;0,F27&lt;0,G27&lt;0,H27&lt;0),"Error zero or positive number expected (assumed overall positive own funds)","Pass")</f>
        <v>Pass</v>
      </c>
      <c r="L27" s="122" t="str">
        <f>$B$14&amp;"_"&amp;TEXT(VALUE(RIGHT(L26,3))+1,"000")</f>
        <v>L_309_015</v>
      </c>
      <c r="M27" s="122" t="str">
        <f>IF(ABS(D27-SUM(E27:H27))&gt;LIST_Tolerance,"Error total and components inconsistent","Pass")</f>
        <v>Pass</v>
      </c>
      <c r="N27" s="122"/>
      <c r="O27" s="122"/>
    </row>
    <row r="28" spans="1:15" s="19" customFormat="1" x14ac:dyDescent="0.35">
      <c r="A28" s="144" t="s">
        <v>215</v>
      </c>
      <c r="B28" s="54" t="s">
        <v>126</v>
      </c>
      <c r="C28" s="54" t="s">
        <v>126</v>
      </c>
      <c r="D28" s="140"/>
      <c r="E28" s="140"/>
      <c r="F28" s="140"/>
      <c r="G28" s="140"/>
      <c r="H28" s="54"/>
      <c r="J28" s="122" t="str">
        <f>$B$14&amp;"_"&amp;TEXT(VALUE(RIGHT(J27,3))+1,"000")</f>
        <v>L_309_008</v>
      </c>
      <c r="K28" s="122" t="str">
        <f>IF(OR(D28&lt;0,E28&lt;0,F28&lt;0,G28&lt;0,H28&lt;0),"Error zero or positive number expected (assumed overall positive own funds)","Pass")</f>
        <v>Pass</v>
      </c>
      <c r="L28" s="122" t="str">
        <f>$B$14&amp;"_"&amp;TEXT(VALUE(RIGHT(L27,3))+1,"000")</f>
        <v>L_309_016</v>
      </c>
      <c r="M28" s="122" t="str">
        <f>IF(ABS(D28-SUM(E28:H28))&gt;LIST_Tolerance,"Error total and components inconsistent","Pass")</f>
        <v>Pass</v>
      </c>
      <c r="N28" s="122"/>
      <c r="O28" s="122"/>
    </row>
    <row r="29" spans="1:15" s="19" customFormat="1" x14ac:dyDescent="0.35">
      <c r="A29" s="132" t="s">
        <v>442</v>
      </c>
      <c r="B29" s="133" t="s">
        <v>443</v>
      </c>
      <c r="C29" s="134" t="s">
        <v>444</v>
      </c>
      <c r="D29" s="145">
        <f>SUM(D20:D28)</f>
        <v>0</v>
      </c>
      <c r="E29" s="145">
        <f t="shared" ref="E29:H29" si="0">SUM(E20:E28)</f>
        <v>0</v>
      </c>
      <c r="F29" s="145">
        <f t="shared" si="0"/>
        <v>0</v>
      </c>
      <c r="G29" s="145">
        <f t="shared" si="0"/>
        <v>0</v>
      </c>
      <c r="H29" s="145">
        <f t="shared" si="0"/>
        <v>0</v>
      </c>
      <c r="M29" s="13"/>
    </row>
    <row r="30" spans="1:15" s="19" customFormat="1" hidden="1" x14ac:dyDescent="0.35">
      <c r="A30" s="13"/>
      <c r="B30" s="13"/>
      <c r="C30" s="13"/>
      <c r="D30" s="13"/>
      <c r="E30" s="13"/>
      <c r="F30" s="13"/>
      <c r="G30" s="13"/>
      <c r="H30" s="13"/>
      <c r="M30" s="13"/>
    </row>
    <row r="31" spans="1:15" s="19" customFormat="1" hidden="1" x14ac:dyDescent="0.35">
      <c r="A31" s="13"/>
      <c r="B31" s="13"/>
      <c r="C31" s="13"/>
      <c r="D31" s="13"/>
      <c r="E31" s="13"/>
      <c r="F31" s="13"/>
      <c r="G31" s="13"/>
      <c r="H31" s="13"/>
      <c r="M31" s="13"/>
    </row>
    <row r="32" spans="1:15" s="19" customFormat="1" hidden="1" x14ac:dyDescent="0.35">
      <c r="A32" s="13"/>
      <c r="B32" s="13"/>
      <c r="C32" s="13"/>
      <c r="D32" s="13"/>
      <c r="E32" s="13"/>
      <c r="F32" s="13"/>
      <c r="G32" s="13"/>
      <c r="H32" s="13"/>
      <c r="M32" s="13"/>
    </row>
    <row r="33" spans="1:13" s="19" customFormat="1" hidden="1" x14ac:dyDescent="0.35">
      <c r="A33" s="13"/>
      <c r="B33" s="13"/>
      <c r="C33" s="13"/>
      <c r="D33" s="13"/>
      <c r="E33" s="13"/>
      <c r="F33" s="13"/>
      <c r="G33" s="13"/>
      <c r="H33" s="13"/>
      <c r="M33" s="13"/>
    </row>
    <row r="34" spans="1:13" s="19" customFormat="1" hidden="1" x14ac:dyDescent="0.35">
      <c r="A34" s="13"/>
      <c r="B34" s="13"/>
      <c r="C34" s="13"/>
      <c r="D34" s="13"/>
      <c r="E34" s="13"/>
      <c r="F34" s="13"/>
      <c r="G34" s="13"/>
      <c r="H34" s="13"/>
      <c r="M34" s="13"/>
    </row>
    <row r="35" spans="1:13" s="19" customFormat="1" hidden="1" x14ac:dyDescent="0.35">
      <c r="A35" s="13"/>
      <c r="B35" s="13"/>
      <c r="C35" s="13"/>
      <c r="D35" s="13"/>
      <c r="E35" s="13"/>
      <c r="F35" s="13"/>
      <c r="G35" s="13"/>
      <c r="H35" s="13"/>
      <c r="M35" s="13"/>
    </row>
    <row r="36" spans="1:13" s="19" customFormat="1" hidden="1" x14ac:dyDescent="0.35">
      <c r="A36" s="13"/>
      <c r="B36" s="13"/>
      <c r="C36" s="13"/>
      <c r="D36" s="13"/>
      <c r="E36" s="13"/>
      <c r="F36" s="13"/>
      <c r="G36" s="13"/>
      <c r="H36" s="13"/>
      <c r="M36" s="13"/>
    </row>
    <row r="37" spans="1:13" s="19" customFormat="1" hidden="1" x14ac:dyDescent="0.35">
      <c r="A37" s="13"/>
      <c r="B37" s="13"/>
      <c r="C37" s="13"/>
      <c r="D37" s="13"/>
      <c r="E37" s="13"/>
      <c r="F37" s="13"/>
      <c r="G37" s="13"/>
      <c r="H37" s="13"/>
      <c r="M37" s="13"/>
    </row>
    <row r="38" spans="1:13" s="19" customFormat="1" hidden="1" x14ac:dyDescent="0.35">
      <c r="A38" s="13"/>
      <c r="B38" s="13"/>
      <c r="C38" s="13"/>
      <c r="D38" s="13"/>
      <c r="E38" s="13"/>
      <c r="F38" s="13"/>
      <c r="G38" s="13"/>
      <c r="H38" s="13"/>
      <c r="M38" s="13"/>
    </row>
    <row r="39" spans="1:13" s="19" customFormat="1" hidden="1" x14ac:dyDescent="0.35">
      <c r="A39" s="13"/>
      <c r="B39" s="13"/>
      <c r="C39" s="13"/>
      <c r="D39" s="13"/>
      <c r="E39" s="13"/>
      <c r="F39" s="13"/>
      <c r="G39" s="13"/>
      <c r="H39" s="13"/>
      <c r="M39" s="13"/>
    </row>
    <row r="40" spans="1:13" s="19" customFormat="1" hidden="1" x14ac:dyDescent="0.35">
      <c r="A40" s="13"/>
      <c r="B40" s="13"/>
      <c r="C40" s="13"/>
      <c r="D40" s="13"/>
      <c r="E40" s="13"/>
      <c r="F40" s="13"/>
      <c r="G40" s="13"/>
      <c r="H40" s="13"/>
      <c r="M40" s="13"/>
    </row>
    <row r="41" spans="1:13" s="19" customFormat="1" hidden="1" x14ac:dyDescent="0.35">
      <c r="A41" s="13"/>
      <c r="B41" s="13"/>
      <c r="C41" s="13"/>
      <c r="D41" s="13"/>
      <c r="E41" s="13"/>
      <c r="F41" s="13"/>
      <c r="G41" s="13"/>
      <c r="H41" s="13"/>
      <c r="M41" s="13"/>
    </row>
    <row r="42" spans="1:13" s="19" customFormat="1" hidden="1" x14ac:dyDescent="0.35">
      <c r="A42" s="13"/>
      <c r="B42" s="13"/>
      <c r="C42" s="13"/>
      <c r="D42" s="13"/>
      <c r="E42" s="13"/>
      <c r="F42" s="13"/>
      <c r="G42" s="13"/>
      <c r="H42" s="13"/>
      <c r="M42" s="13"/>
    </row>
    <row r="43" spans="1:13" s="19" customFormat="1" hidden="1" x14ac:dyDescent="0.35">
      <c r="A43" s="13"/>
      <c r="B43" s="13"/>
      <c r="C43" s="13"/>
      <c r="D43" s="13"/>
      <c r="E43" s="13"/>
      <c r="F43" s="13"/>
      <c r="G43" s="13"/>
      <c r="H43" s="13"/>
      <c r="M43" s="13"/>
    </row>
    <row r="44" spans="1:13" s="19" customFormat="1" hidden="1" x14ac:dyDescent="0.35">
      <c r="A44" s="13"/>
      <c r="B44" s="13"/>
      <c r="C44" s="13"/>
      <c r="D44" s="13"/>
      <c r="E44" s="13"/>
      <c r="F44" s="13"/>
      <c r="G44" s="13"/>
      <c r="H44" s="13"/>
      <c r="M44" s="13"/>
    </row>
    <row r="45" spans="1:13" s="19" customFormat="1" hidden="1" x14ac:dyDescent="0.35">
      <c r="A45" s="13"/>
      <c r="B45" s="13"/>
      <c r="C45" s="13"/>
      <c r="D45" s="13"/>
      <c r="E45" s="13"/>
      <c r="F45" s="13"/>
      <c r="G45" s="13"/>
      <c r="H45" s="13"/>
      <c r="M45" s="13"/>
    </row>
    <row r="46" spans="1:13" s="19" customFormat="1" hidden="1" x14ac:dyDescent="0.35">
      <c r="A46" s="13"/>
      <c r="B46" s="13"/>
      <c r="C46" s="13"/>
      <c r="D46" s="13"/>
      <c r="E46" s="13"/>
      <c r="F46" s="13"/>
      <c r="G46" s="13"/>
      <c r="H46" s="13"/>
      <c r="M46" s="13"/>
    </row>
  </sheetData>
  <sheetProtection password="AAC6" sheet="1" formatColumns="0"/>
  <protectedRanges>
    <protectedRange sqref="D20:H28" name="Range1"/>
  </protectedRanges>
  <mergeCells count="6">
    <mergeCell ref="B8:H8"/>
    <mergeCell ref="G2:H2"/>
    <mergeCell ref="G3:H3"/>
    <mergeCell ref="G4:H4"/>
    <mergeCell ref="B6:H6"/>
    <mergeCell ref="B7:H7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4"/>
  <sheetViews>
    <sheetView showGridLines="0" zoomScaleNormal="100" workbookViewId="0">
      <selection activeCell="B16" sqref="B16"/>
    </sheetView>
  </sheetViews>
  <sheetFormatPr defaultColWidth="0" defaultRowHeight="14.5" zeroHeight="1" x14ac:dyDescent="0.35"/>
  <cols>
    <col min="1" max="1" width="47" bestFit="1" customWidth="1"/>
    <col min="2" max="2" width="74.54296875" customWidth="1"/>
    <col min="3" max="3" width="59.81640625" bestFit="1" customWidth="1"/>
    <col min="4" max="4" width="10.81640625" bestFit="1" customWidth="1"/>
    <col min="5" max="5" width="58.453125" bestFit="1" customWidth="1"/>
    <col min="6" max="16384" width="9" hidden="1"/>
  </cols>
  <sheetData>
    <row r="1" spans="1:5" ht="33.4" customHeight="1" x14ac:dyDescent="0.55000000000000004">
      <c r="A1" s="1" t="s">
        <v>2</v>
      </c>
      <c r="B1" s="7"/>
    </row>
    <row r="2" spans="1:5" ht="21" x14ac:dyDescent="0.5">
      <c r="A2" s="2" t="s">
        <v>3</v>
      </c>
      <c r="B2" s="8" t="s">
        <v>4</v>
      </c>
    </row>
    <row r="3" spans="1:5" x14ac:dyDescent="0.35">
      <c r="A3" s="3"/>
      <c r="B3" s="9" t="s">
        <v>5</v>
      </c>
    </row>
    <row r="4" spans="1:5" x14ac:dyDescent="0.35">
      <c r="A4" s="3"/>
      <c r="B4" s="10" t="s">
        <v>6</v>
      </c>
    </row>
    <row r="5" spans="1:5" x14ac:dyDescent="0.35">
      <c r="A5" s="3"/>
      <c r="B5" s="11"/>
      <c r="D5" s="96" t="s">
        <v>580</v>
      </c>
      <c r="E5" s="96"/>
    </row>
    <row r="6" spans="1:5" x14ac:dyDescent="0.35">
      <c r="A6" s="4" t="s">
        <v>7</v>
      </c>
      <c r="B6" s="94" t="e">
        <f ca="1">OFFSET(FirmInfo_FRNCorner,MATCH(TEXT($B$7,"0"),FirmInfo_FRN,0),1)</f>
        <v>#N/A</v>
      </c>
      <c r="D6" s="96" t="s">
        <v>633</v>
      </c>
      <c r="E6" s="96" t="str">
        <f ca="1">IF(ISNA($B6),"FRN error",IF(B6&lt;&gt;Submission_header!B3,"Error Submission header firm name must be same is Firm Info firm name","Pass"))</f>
        <v>FRN error</v>
      </c>
    </row>
    <row r="7" spans="1:5" x14ac:dyDescent="0.35">
      <c r="A7" s="4" t="s">
        <v>622</v>
      </c>
      <c r="B7" s="105">
        <f>Submission_header!E13</f>
        <v>0</v>
      </c>
      <c r="D7" s="96" t="s">
        <v>634</v>
      </c>
      <c r="E7" s="96" t="str">
        <f>IF(OR($B7="",ISNA(MATCH(TEXT($B7,"0"),FirmInfo_FRN,0))),"FRN error","Pass")</f>
        <v>FRN error</v>
      </c>
    </row>
    <row r="8" spans="1:5" x14ac:dyDescent="0.35">
      <c r="A8" s="4" t="s">
        <v>530</v>
      </c>
      <c r="B8" s="94" t="e">
        <f ca="1">OFFSET(FirmInfo_FRNCorner,MATCH(TEXT($B$7,"0"),FirmInfo_FRN,0),2)</f>
        <v>#N/A</v>
      </c>
      <c r="D8" s="96" t="s">
        <v>635</v>
      </c>
      <c r="E8" s="96" t="str">
        <f ca="1">IF(OR(ISNA($B8),ISNA(MATCH($B8,FirmInfo_GroupName,0))),"Group name error","Pass")</f>
        <v>Group name error</v>
      </c>
    </row>
    <row r="9" spans="1:5" x14ac:dyDescent="0.35">
      <c r="A9" s="49" t="s">
        <v>450</v>
      </c>
      <c r="B9" s="105">
        <f>Submission_header!B9</f>
        <v>1</v>
      </c>
      <c r="C9" t="s">
        <v>579</v>
      </c>
      <c r="D9" s="96" t="s">
        <v>636</v>
      </c>
      <c r="E9" s="96" t="str">
        <f>IF(OR($B9="",ISNA(MATCH($B9,FirmInfo_ID,0))),"Submission ID error","Pass")</f>
        <v>Pass</v>
      </c>
    </row>
    <row r="10" spans="1:5" x14ac:dyDescent="0.35">
      <c r="A10" s="95" t="s">
        <v>446</v>
      </c>
      <c r="B10" s="252" t="s">
        <v>447</v>
      </c>
      <c r="D10" s="96" t="s">
        <v>637</v>
      </c>
      <c r="E10" s="96" t="str">
        <f>IF(OR($B10="",ISNA(MATCH($B10,FirmInfo_Currency,0))),"Reporting currency error","Pass")</f>
        <v>Pass</v>
      </c>
    </row>
    <row r="11" spans="1:5" x14ac:dyDescent="0.35">
      <c r="A11" s="5"/>
      <c r="B11" s="11"/>
      <c r="D11" s="96"/>
      <c r="E11" s="96"/>
    </row>
    <row r="12" spans="1:5" x14ac:dyDescent="0.35">
      <c r="A12" s="6" t="s">
        <v>445</v>
      </c>
      <c r="B12" s="253">
        <v>44561</v>
      </c>
      <c r="D12" s="96" t="s">
        <v>638</v>
      </c>
      <c r="E12" s="96" t="str">
        <f>IF(OR($B12="",ISNA(MATCH($B12,FirmInfo_reportingdate,0))),"Reporting date error","Pass")</f>
        <v>Pass</v>
      </c>
    </row>
    <row r="13" spans="1:5" x14ac:dyDescent="0.35">
      <c r="A13" s="5"/>
      <c r="B13" s="11"/>
    </row>
    <row r="14" spans="1:5" x14ac:dyDescent="0.35">
      <c r="A14" s="261" t="s">
        <v>705</v>
      </c>
      <c r="B14" s="49"/>
    </row>
    <row r="15" spans="1:5" x14ac:dyDescent="0.35">
      <c r="A15" s="261" t="s">
        <v>706</v>
      </c>
      <c r="B15" s="261" t="s">
        <v>533</v>
      </c>
    </row>
    <row r="16" spans="1:5" x14ac:dyDescent="0.35">
      <c r="A16" s="262" t="s">
        <v>535</v>
      </c>
      <c r="B16" s="49" t="s">
        <v>703</v>
      </c>
    </row>
    <row r="17" spans="1:2" x14ac:dyDescent="0.35">
      <c r="A17" s="262" t="s">
        <v>537</v>
      </c>
      <c r="B17" s="49" t="s">
        <v>704</v>
      </c>
    </row>
    <row r="18" spans="1:2" x14ac:dyDescent="0.35">
      <c r="A18" s="262" t="s">
        <v>538</v>
      </c>
      <c r="B18" s="49" t="s">
        <v>539</v>
      </c>
    </row>
    <row r="19" spans="1:2" x14ac:dyDescent="0.35">
      <c r="A19" s="262" t="s">
        <v>541</v>
      </c>
      <c r="B19" s="49" t="s">
        <v>542</v>
      </c>
    </row>
    <row r="20" spans="1:2" x14ac:dyDescent="0.35">
      <c r="A20" s="262" t="s">
        <v>544</v>
      </c>
      <c r="B20" s="49" t="s">
        <v>545</v>
      </c>
    </row>
    <row r="21" spans="1:2" x14ac:dyDescent="0.35">
      <c r="A21" s="262" t="s">
        <v>547</v>
      </c>
      <c r="B21" s="49" t="s">
        <v>548</v>
      </c>
    </row>
    <row r="22" spans="1:2" x14ac:dyDescent="0.35">
      <c r="A22" s="262" t="s">
        <v>550</v>
      </c>
      <c r="B22" s="49" t="s">
        <v>551</v>
      </c>
    </row>
    <row r="23" spans="1:2" x14ac:dyDescent="0.35">
      <c r="A23" s="262" t="s">
        <v>553</v>
      </c>
      <c r="B23" s="49" t="s">
        <v>554</v>
      </c>
    </row>
    <row r="24" spans="1:2" x14ac:dyDescent="0.35">
      <c r="A24" s="262" t="s">
        <v>555</v>
      </c>
      <c r="B24" s="49" t="s">
        <v>556</v>
      </c>
    </row>
    <row r="25" spans="1:2" x14ac:dyDescent="0.35">
      <c r="A25" s="262" t="s">
        <v>558</v>
      </c>
      <c r="B25" s="49" t="s">
        <v>559</v>
      </c>
    </row>
    <row r="26" spans="1:2" x14ac:dyDescent="0.35">
      <c r="A26" s="262" t="s">
        <v>561</v>
      </c>
      <c r="B26" s="49" t="s">
        <v>562</v>
      </c>
    </row>
    <row r="27" spans="1:2" x14ac:dyDescent="0.35">
      <c r="A27" s="262" t="s">
        <v>563</v>
      </c>
      <c r="B27" s="49" t="s">
        <v>564</v>
      </c>
    </row>
    <row r="28" spans="1:2" x14ac:dyDescent="0.35">
      <c r="A28" s="262" t="s">
        <v>566</v>
      </c>
      <c r="B28" s="49" t="s">
        <v>567</v>
      </c>
    </row>
    <row r="29" spans="1:2" x14ac:dyDescent="0.35">
      <c r="A29" s="262" t="s">
        <v>568</v>
      </c>
      <c r="B29" s="49" t="s">
        <v>569</v>
      </c>
    </row>
    <row r="30" spans="1:2" x14ac:dyDescent="0.35">
      <c r="A30" s="262" t="s">
        <v>571</v>
      </c>
      <c r="B30" s="49" t="s">
        <v>572</v>
      </c>
    </row>
    <row r="31" spans="1:2" x14ac:dyDescent="0.35">
      <c r="A31" s="262" t="s">
        <v>574</v>
      </c>
      <c r="B31" s="49" t="s">
        <v>575</v>
      </c>
    </row>
    <row r="32" spans="1:2" x14ac:dyDescent="0.35">
      <c r="A32" s="262" t="s">
        <v>577</v>
      </c>
      <c r="B32" s="49" t="s">
        <v>578</v>
      </c>
    </row>
    <row r="33" hidden="1" x14ac:dyDescent="0.35"/>
    <row r="34" hidden="1" x14ac:dyDescent="0.35"/>
  </sheetData>
  <sheetProtection password="AAC6" sheet="1" objects="1" scenarios="1" formatColumns="0"/>
  <dataValidations count="3">
    <dataValidation type="list" allowBlank="1" showInputMessage="1" showErrorMessage="1" sqref="B10">
      <formula1>FirmInfo_Currency</formula1>
    </dataValidation>
    <dataValidation type="list" allowBlank="1" showInputMessage="1" showErrorMessage="1" sqref="B9">
      <formula1>FirmInfo_ID</formula1>
    </dataValidation>
    <dataValidation type="list" allowBlank="1" showInputMessage="1" showErrorMessage="1" sqref="B12">
      <formula1>FirmInfo_reportingdate</formula1>
    </dataValidation>
  </dataValidation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9" tint="0.39997558519241921"/>
  </sheetPr>
  <dimension ref="A1:J27"/>
  <sheetViews>
    <sheetView showGridLines="0" zoomScaleNormal="100" workbookViewId="0"/>
  </sheetViews>
  <sheetFormatPr defaultColWidth="0" defaultRowHeight="14.5" zeroHeight="1" x14ac:dyDescent="0.35"/>
  <cols>
    <col min="1" max="1" width="67.54296875" style="93" bestFit="1" customWidth="1"/>
    <col min="2" max="2" width="15" style="93" customWidth="1"/>
    <col min="3" max="3" width="15.453125" style="93" bestFit="1" customWidth="1"/>
    <col min="4" max="5" width="17.36328125" style="93" customWidth="1"/>
    <col min="6" max="6" width="3.453125" style="93" customWidth="1"/>
    <col min="7" max="10" width="9" style="93" customWidth="1"/>
    <col min="11" max="16384" width="9" style="93" hidden="1"/>
  </cols>
  <sheetData>
    <row r="1" spans="1:10" ht="34.5" customHeight="1" x14ac:dyDescent="0.55000000000000004">
      <c r="A1" s="12" t="str">
        <f>Summary!$A$1</f>
        <v>PRA Insurance Stress Testing 2022</v>
      </c>
      <c r="B1" s="17"/>
      <c r="C1" s="17"/>
      <c r="D1" s="17"/>
      <c r="E1" s="17"/>
      <c r="F1" s="17"/>
      <c r="G1" s="17"/>
      <c r="H1" s="17"/>
      <c r="I1" s="106"/>
      <c r="J1" s="13"/>
    </row>
    <row r="2" spans="1:10" ht="23.5" x14ac:dyDescent="0.55000000000000004">
      <c r="A2" s="12" t="s">
        <v>264</v>
      </c>
      <c r="D2" s="17"/>
      <c r="E2" s="107" t="s">
        <v>4</v>
      </c>
      <c r="G2" s="17"/>
      <c r="H2" s="108"/>
      <c r="I2" s="109"/>
      <c r="J2" s="13"/>
    </row>
    <row r="3" spans="1:10" ht="21" x14ac:dyDescent="0.5">
      <c r="A3" s="15" t="s">
        <v>223</v>
      </c>
      <c r="B3" s="15" t="str">
        <f>Summary!$G$14&amp;" "&amp;Summary!$G$13</f>
        <v>S3 Stage 3: Protracted market shock</v>
      </c>
      <c r="C3" s="15"/>
      <c r="D3" s="17"/>
      <c r="E3" s="110" t="s">
        <v>5</v>
      </c>
      <c r="G3" s="17"/>
      <c r="H3" s="108"/>
      <c r="I3" s="109"/>
      <c r="J3" s="13"/>
    </row>
    <row r="4" spans="1:10" x14ac:dyDescent="0.35">
      <c r="A4" s="111"/>
      <c r="B4" s="17"/>
      <c r="C4" s="17"/>
      <c r="D4" s="17"/>
      <c r="E4" s="112" t="s">
        <v>6</v>
      </c>
      <c r="G4" s="17"/>
      <c r="H4" s="108"/>
      <c r="I4" s="113"/>
      <c r="J4" s="13"/>
    </row>
    <row r="5" spans="1:10" x14ac:dyDescent="0.35">
      <c r="A5" s="111"/>
      <c r="B5" s="17"/>
      <c r="C5" s="17"/>
      <c r="D5" s="17"/>
      <c r="E5" s="17"/>
      <c r="F5" s="17"/>
      <c r="G5" s="17"/>
      <c r="H5" s="108"/>
      <c r="I5" s="113"/>
      <c r="J5" s="13"/>
    </row>
    <row r="6" spans="1:10" x14ac:dyDescent="0.35">
      <c r="A6" s="100" t="s">
        <v>7</v>
      </c>
      <c r="B6" s="280" t="e">
        <f ca="1">IF('Firm Info'!$B$6="","",'Firm Info'!$B$6)</f>
        <v>#N/A</v>
      </c>
      <c r="C6" s="281"/>
      <c r="D6" s="281"/>
      <c r="E6" s="282"/>
      <c r="F6" s="17"/>
      <c r="G6" s="17"/>
      <c r="H6" s="108"/>
      <c r="I6" s="106"/>
      <c r="J6" s="13"/>
    </row>
    <row r="7" spans="1:10" x14ac:dyDescent="0.35">
      <c r="A7" s="100" t="str">
        <f>Summary!A7</f>
        <v>Group name</v>
      </c>
      <c r="B7" s="280" t="e">
        <f ca="1">IF('Firm Info'!B8="","",'Firm Info'!$B$8)</f>
        <v>#N/A</v>
      </c>
      <c r="C7" s="281"/>
      <c r="D7" s="281"/>
      <c r="E7" s="282"/>
      <c r="F7" s="17"/>
      <c r="G7" s="17"/>
      <c r="H7" s="108"/>
      <c r="I7" s="114"/>
      <c r="J7" s="13"/>
    </row>
    <row r="8" spans="1:10" x14ac:dyDescent="0.35">
      <c r="A8" s="115" t="s">
        <v>8</v>
      </c>
      <c r="B8" s="283" t="str">
        <f>IF('Firm Info'!$B$12="","", TEXT('Firm Info'!$B$12,"dd/mm/yyyy"))</f>
        <v>31/12/2021</v>
      </c>
      <c r="C8" s="284"/>
      <c r="D8" s="284"/>
      <c r="E8" s="285"/>
      <c r="F8" s="17"/>
      <c r="G8" s="17" t="str">
        <f>IF('Firm Info'!F11="","", TEXT('Firm Info'!F11+1,"dd/mm/yyyy"))</f>
        <v/>
      </c>
      <c r="H8" s="108"/>
      <c r="I8" s="116"/>
      <c r="J8" s="13"/>
    </row>
    <row r="9" spans="1:10" x14ac:dyDescent="0.35">
      <c r="A9" s="117"/>
      <c r="B9" s="116"/>
      <c r="C9" s="116"/>
      <c r="D9" s="116"/>
      <c r="E9" s="116"/>
      <c r="F9" s="116"/>
      <c r="G9" s="116"/>
      <c r="H9" s="116"/>
      <c r="I9" s="116"/>
      <c r="J9" s="13"/>
    </row>
    <row r="10" spans="1:10" x14ac:dyDescent="0.35">
      <c r="A10" s="117"/>
      <c r="B10" s="116"/>
      <c r="C10" s="116"/>
      <c r="D10" s="116"/>
      <c r="E10" s="116"/>
      <c r="F10" s="116"/>
      <c r="G10" s="116"/>
      <c r="H10" s="116"/>
      <c r="I10" s="116"/>
      <c r="J10" s="13"/>
    </row>
    <row r="11" spans="1:10" x14ac:dyDescent="0.35">
      <c r="A11" s="117"/>
      <c r="B11" s="116"/>
      <c r="C11" s="116"/>
      <c r="D11" s="116"/>
      <c r="E11" s="116"/>
      <c r="F11" s="116"/>
      <c r="G11" s="116"/>
      <c r="H11" s="116"/>
      <c r="I11" s="116"/>
      <c r="J11" s="13"/>
    </row>
    <row r="12" spans="1:10" ht="21" x14ac:dyDescent="0.35">
      <c r="A12" s="118" t="s">
        <v>216</v>
      </c>
      <c r="B12" s="116"/>
      <c r="C12" s="116"/>
      <c r="D12" s="116"/>
      <c r="E12" s="116"/>
      <c r="F12" s="116"/>
      <c r="G12" s="116"/>
      <c r="H12" s="116"/>
      <c r="I12" s="116"/>
      <c r="J12" s="13"/>
    </row>
    <row r="13" spans="1:10" ht="21" x14ac:dyDescent="0.35">
      <c r="A13" s="118" t="s">
        <v>217</v>
      </c>
      <c r="B13" s="116"/>
      <c r="C13" s="116"/>
      <c r="D13" s="116"/>
      <c r="E13" s="116"/>
      <c r="F13" s="116"/>
      <c r="G13" s="116"/>
      <c r="H13" s="116"/>
      <c r="I13" s="116"/>
      <c r="J13" s="13"/>
    </row>
    <row r="14" spans="1:10" ht="21" x14ac:dyDescent="0.35">
      <c r="A14" s="118" t="s">
        <v>366</v>
      </c>
      <c r="B14" s="118" t="s">
        <v>466</v>
      </c>
      <c r="C14" s="17"/>
      <c r="D14" s="119"/>
      <c r="E14" s="17"/>
      <c r="F14" s="17"/>
      <c r="G14" s="17"/>
      <c r="H14" s="17"/>
      <c r="I14" s="106"/>
      <c r="J14" s="13"/>
    </row>
    <row r="15" spans="1:10" ht="29" x14ac:dyDescent="0.35">
      <c r="A15" s="120"/>
      <c r="B15" s="120"/>
      <c r="C15" s="81" t="s">
        <v>362</v>
      </c>
      <c r="D15" s="61" t="s">
        <v>26</v>
      </c>
      <c r="E15" s="61"/>
    </row>
    <row r="16" spans="1:10" ht="29" x14ac:dyDescent="0.35">
      <c r="A16" s="120"/>
      <c r="B16" s="120"/>
      <c r="C16" s="81" t="s">
        <v>363</v>
      </c>
      <c r="D16" s="61" t="s">
        <v>26</v>
      </c>
      <c r="E16" s="61" t="s">
        <v>206</v>
      </c>
    </row>
    <row r="17" spans="1:10" x14ac:dyDescent="0.35">
      <c r="A17" s="120"/>
      <c r="B17" s="121" t="s">
        <v>360</v>
      </c>
      <c r="C17" s="121" t="s">
        <v>361</v>
      </c>
      <c r="D17" s="61"/>
      <c r="E17" s="61"/>
      <c r="G17" s="122" t="s">
        <v>580</v>
      </c>
      <c r="H17" s="122"/>
      <c r="I17" s="122" t="s">
        <v>580</v>
      </c>
      <c r="J17" s="122"/>
    </row>
    <row r="18" spans="1:10" x14ac:dyDescent="0.35">
      <c r="A18" s="123" t="s">
        <v>278</v>
      </c>
      <c r="B18" s="124"/>
      <c r="C18" s="125" t="s">
        <v>379</v>
      </c>
      <c r="D18" s="126"/>
      <c r="E18" s="126"/>
      <c r="G18" s="122" t="str">
        <f>$B$14&amp;"_001"</f>
        <v>L_310_001</v>
      </c>
      <c r="H18" s="122" t="str">
        <f>IF(AND(D18="",SUM(D20:D23)&gt;0),"Error Matching Portfolio Number Required column C0010 with non-zero MA calculaton values","Pass")</f>
        <v>Pass</v>
      </c>
      <c r="I18" s="122" t="str">
        <f>$B$14&amp;"_"&amp;TEXT(VALUE(RIGHT(G23,3))+1,"000")</f>
        <v>L_310_006</v>
      </c>
      <c r="J18" s="122" t="str">
        <f>IF(AND(E18="",SUM(E20:E23)&gt;0),"Error Matching Portfolio Number Required column C0010 with non-zero MA calculaton values","Pass")</f>
        <v>Pass</v>
      </c>
    </row>
    <row r="19" spans="1:10" x14ac:dyDescent="0.35">
      <c r="A19" s="123" t="s">
        <v>218</v>
      </c>
      <c r="B19" s="125"/>
      <c r="C19" s="125"/>
      <c r="D19" s="125"/>
      <c r="E19" s="125"/>
      <c r="G19" s="122"/>
      <c r="H19" s="122"/>
      <c r="I19" s="122"/>
      <c r="J19" s="122"/>
    </row>
    <row r="20" spans="1:10" x14ac:dyDescent="0.35">
      <c r="A20" s="127" t="s">
        <v>219</v>
      </c>
      <c r="B20" s="125" t="s">
        <v>35</v>
      </c>
      <c r="C20" s="125" t="s">
        <v>35</v>
      </c>
      <c r="D20" s="230"/>
      <c r="E20" s="230"/>
      <c r="G20" s="122" t="str">
        <f>$B$14&amp;"_"&amp;TEXT(VALUE(RIGHT(G18,3))+1,"000")</f>
        <v>L_310_002</v>
      </c>
      <c r="H20" s="122" t="str">
        <f>IF((D20&lt;0),"Error zero or positive number expected column C0010","Pass")</f>
        <v>Pass</v>
      </c>
      <c r="I20" s="122" t="str">
        <f>$B$14&amp;"_"&amp;TEXT(VALUE(RIGHT(I18,3))+1,"000")</f>
        <v>L_310_007</v>
      </c>
      <c r="J20" s="122" t="str">
        <f>IF((E20&lt;0),"Error zero or positive number expected column C0020","Pass")</f>
        <v>Pass</v>
      </c>
    </row>
    <row r="21" spans="1:10" ht="29" x14ac:dyDescent="0.35">
      <c r="A21" s="127" t="s">
        <v>220</v>
      </c>
      <c r="B21" s="129" t="s">
        <v>37</v>
      </c>
      <c r="C21" s="129" t="s">
        <v>37</v>
      </c>
      <c r="D21" s="230"/>
      <c r="E21" s="230"/>
      <c r="G21" s="122" t="str">
        <f>$B$14&amp;"_"&amp;TEXT(VALUE(RIGHT(G20,3))+1,"000")</f>
        <v>L_310_003</v>
      </c>
      <c r="H21" s="122" t="str">
        <f t="shared" ref="H21:H23" si="0">IF((D21&lt;0),"Error zero or positive number expected column C0010","Pass")</f>
        <v>Pass</v>
      </c>
      <c r="I21" s="122" t="str">
        <f>$B$14&amp;"_"&amp;TEXT(VALUE(RIGHT(I20,3))+1,"000")</f>
        <v>L_310_008</v>
      </c>
      <c r="J21" s="122" t="str">
        <f t="shared" ref="J21:J23" si="1">IF((E21&lt;0),"Error zero or positive number expected column C0020","Pass")</f>
        <v>Pass</v>
      </c>
    </row>
    <row r="22" spans="1:10" x14ac:dyDescent="0.35">
      <c r="A22" s="127" t="s">
        <v>221</v>
      </c>
      <c r="B22" s="125" t="s">
        <v>39</v>
      </c>
      <c r="C22" s="125" t="s">
        <v>39</v>
      </c>
      <c r="D22" s="230"/>
      <c r="E22" s="230"/>
      <c r="G22" s="122" t="str">
        <f>$B$14&amp;"_"&amp;TEXT(VALUE(RIGHT(G21,3))+1,"000")</f>
        <v>L_310_004</v>
      </c>
      <c r="H22" s="122" t="str">
        <f t="shared" si="0"/>
        <v>Pass</v>
      </c>
      <c r="I22" s="122" t="str">
        <f>$B$14&amp;"_"&amp;TEXT(VALUE(RIGHT(I21,3))+1,"000")</f>
        <v>L_310_009</v>
      </c>
      <c r="J22" s="122" t="str">
        <f t="shared" si="1"/>
        <v>Pass</v>
      </c>
    </row>
    <row r="23" spans="1:10" x14ac:dyDescent="0.35">
      <c r="A23" s="127" t="s">
        <v>222</v>
      </c>
      <c r="B23" s="129" t="s">
        <v>41</v>
      </c>
      <c r="C23" s="129" t="s">
        <v>41</v>
      </c>
      <c r="D23" s="230"/>
      <c r="E23" s="230"/>
      <c r="G23" s="122" t="str">
        <f>$B$14&amp;"_"&amp;TEXT(VALUE(RIGHT(G22,3))+1,"000")</f>
        <v>L_310_005</v>
      </c>
      <c r="H23" s="122" t="str">
        <f t="shared" si="0"/>
        <v>Pass</v>
      </c>
      <c r="I23" s="122" t="str">
        <f>$B$14&amp;"_"&amp;TEXT(VALUE(RIGHT(I22,3))+1,"000")</f>
        <v>L_310_010</v>
      </c>
      <c r="J23" s="122" t="str">
        <f t="shared" si="1"/>
        <v>Pass</v>
      </c>
    </row>
    <row r="24" spans="1:10" x14ac:dyDescent="0.35"/>
    <row r="25" spans="1:10" x14ac:dyDescent="0.35">
      <c r="A25" s="130" t="s">
        <v>323</v>
      </c>
      <c r="B25" s="129"/>
      <c r="C25" s="129" t="s">
        <v>43</v>
      </c>
      <c r="D25" s="231">
        <f>SUM(D20,D21,D22)</f>
        <v>0</v>
      </c>
      <c r="E25" s="231">
        <f>SUM(E20,E21,E22)</f>
        <v>0</v>
      </c>
    </row>
    <row r="26" spans="1:10" x14ac:dyDescent="0.35">
      <c r="A26" s="132" t="s">
        <v>442</v>
      </c>
      <c r="B26" s="133" t="s">
        <v>443</v>
      </c>
      <c r="C26" s="134" t="s">
        <v>444</v>
      </c>
      <c r="D26" s="231">
        <f>SUM(D20:D25)</f>
        <v>0</v>
      </c>
      <c r="E26" s="231">
        <f>SUM(E20:E25)</f>
        <v>0</v>
      </c>
    </row>
    <row r="27" spans="1:10" hidden="1" x14ac:dyDescent="0.35"/>
  </sheetData>
  <sheetProtection password="AAC6" sheet="1" objects="1" scenarios="1" formatColumns="0"/>
  <protectedRanges>
    <protectedRange sqref="D18 D18:E18 D20:E23" name="Range1"/>
  </protectedRanges>
  <mergeCells count="3">
    <mergeCell ref="B6:E6"/>
    <mergeCell ref="B7:E7"/>
    <mergeCell ref="B8:E8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2" tint="-0.249977111117893"/>
    <pageSetUpPr fitToPage="1"/>
  </sheetPr>
  <dimension ref="A1:Q74"/>
  <sheetViews>
    <sheetView showGridLines="0" zoomScale="85" zoomScaleNormal="85" workbookViewId="0"/>
  </sheetViews>
  <sheetFormatPr defaultColWidth="0" defaultRowHeight="14.5" zeroHeight="1" x14ac:dyDescent="0.35"/>
  <cols>
    <col min="1" max="1" width="66.54296875" style="111" bestFit="1" customWidth="1"/>
    <col min="2" max="2" width="42.81640625" style="17" customWidth="1"/>
    <col min="3" max="3" width="14.6328125" style="17" customWidth="1"/>
    <col min="4" max="5" width="20" style="17" customWidth="1"/>
    <col min="6" max="6" width="25.7265625" style="17" customWidth="1"/>
    <col min="7" max="7" width="3" style="17" customWidth="1"/>
    <col min="8" max="8" width="41.7265625" style="106" customWidth="1"/>
    <col min="9" max="9" width="4.1796875" style="13" customWidth="1"/>
    <col min="10" max="13" width="14.7265625" style="13" customWidth="1"/>
    <col min="14" max="17" width="9" style="13" customWidth="1"/>
    <col min="18" max="16384" width="9" style="13" hidden="1"/>
  </cols>
  <sheetData>
    <row r="1" spans="1:8" ht="34.5" customHeight="1" x14ac:dyDescent="0.55000000000000004">
      <c r="A1" s="12" t="str">
        <f>Summary!$A$1</f>
        <v>PRA Insurance Stress Testing 2022</v>
      </c>
    </row>
    <row r="2" spans="1:8" ht="23.5" x14ac:dyDescent="0.55000000000000004">
      <c r="A2" s="12" t="s">
        <v>263</v>
      </c>
      <c r="F2" s="107" t="s">
        <v>4</v>
      </c>
      <c r="H2" s="109"/>
    </row>
    <row r="3" spans="1:8" ht="21" x14ac:dyDescent="0.5">
      <c r="A3" s="15" t="s">
        <v>223</v>
      </c>
      <c r="B3" s="15" t="str">
        <f>Summary!$H$14&amp;" "&amp;Summary!$H$13</f>
        <v>S4 Stage 4: Protracted market shock and longevity shock</v>
      </c>
      <c r="C3" s="15"/>
      <c r="F3" s="110" t="s">
        <v>5</v>
      </c>
      <c r="H3" s="109"/>
    </row>
    <row r="4" spans="1:8" x14ac:dyDescent="0.35">
      <c r="F4" s="112" t="s">
        <v>6</v>
      </c>
      <c r="H4" s="113"/>
    </row>
    <row r="5" spans="1:8" x14ac:dyDescent="0.35">
      <c r="H5" s="113"/>
    </row>
    <row r="6" spans="1:8" x14ac:dyDescent="0.35">
      <c r="A6" s="100" t="s">
        <v>7</v>
      </c>
      <c r="B6" s="280" t="e">
        <f ca="1">IF('Firm Info'!$B$6="","",'Firm Info'!$B$6)</f>
        <v>#N/A</v>
      </c>
      <c r="C6" s="281"/>
      <c r="D6" s="281"/>
      <c r="E6" s="281"/>
      <c r="F6" s="282"/>
    </row>
    <row r="7" spans="1:8" x14ac:dyDescent="0.35">
      <c r="A7" s="100" t="str">
        <f>Summary!A7</f>
        <v>Group name</v>
      </c>
      <c r="B7" s="280" t="e">
        <f ca="1">IF('Firm Info'!B8="","",'Firm Info'!$B$8)</f>
        <v>#N/A</v>
      </c>
      <c r="C7" s="281"/>
      <c r="D7" s="281"/>
      <c r="E7" s="281"/>
      <c r="F7" s="282"/>
      <c r="H7" s="114"/>
    </row>
    <row r="8" spans="1:8" x14ac:dyDescent="0.35">
      <c r="A8" s="115" t="s">
        <v>8</v>
      </c>
      <c r="B8" s="283" t="str">
        <f>IF('Firm Info'!$B$12="","", TEXT('Firm Info'!$B$12,"dd/mm/yyyy"))</f>
        <v>31/12/2021</v>
      </c>
      <c r="C8" s="284"/>
      <c r="D8" s="284"/>
      <c r="E8" s="284"/>
      <c r="F8" s="285"/>
      <c r="G8" s="17" t="str">
        <f>IF('Firm Info'!F11="","", TEXT('Firm Info'!F11+1,"dd/mm/yyyy"))</f>
        <v/>
      </c>
      <c r="H8" s="116"/>
    </row>
    <row r="9" spans="1:8" x14ac:dyDescent="0.35">
      <c r="A9" s="117"/>
      <c r="B9" s="116"/>
      <c r="C9" s="116"/>
      <c r="D9" s="116"/>
      <c r="E9" s="116"/>
      <c r="F9" s="116"/>
      <c r="G9" s="116"/>
      <c r="H9" s="116"/>
    </row>
    <row r="10" spans="1:8" x14ac:dyDescent="0.35">
      <c r="A10" s="117"/>
      <c r="B10" s="116"/>
      <c r="C10" s="116"/>
      <c r="D10" s="116"/>
      <c r="E10" s="116"/>
      <c r="F10" s="116"/>
      <c r="G10" s="116"/>
      <c r="H10" s="116"/>
    </row>
    <row r="11" spans="1:8" x14ac:dyDescent="0.35">
      <c r="A11" s="117"/>
      <c r="B11" s="116"/>
      <c r="C11" s="116"/>
      <c r="D11" s="116"/>
      <c r="E11" s="116"/>
      <c r="F11" s="116"/>
      <c r="G11" s="116"/>
      <c r="H11" s="116"/>
    </row>
    <row r="12" spans="1:8" ht="21" x14ac:dyDescent="0.35">
      <c r="A12" s="118" t="s">
        <v>624</v>
      </c>
      <c r="B12" s="116"/>
      <c r="C12" s="116"/>
      <c r="D12" s="116"/>
      <c r="E12" s="116"/>
      <c r="F12" s="116"/>
      <c r="G12" s="116"/>
      <c r="H12" s="116"/>
    </row>
    <row r="13" spans="1:8" ht="21" x14ac:dyDescent="0.35">
      <c r="A13" s="118"/>
      <c r="B13" s="116"/>
      <c r="C13" s="116"/>
      <c r="D13" s="116"/>
      <c r="E13" s="116"/>
      <c r="F13" s="116"/>
      <c r="G13" s="116"/>
      <c r="H13" s="116"/>
    </row>
    <row r="14" spans="1:8" ht="21" x14ac:dyDescent="0.35">
      <c r="A14" s="118" t="s">
        <v>232</v>
      </c>
      <c r="G14" s="114"/>
      <c r="H14" s="13"/>
    </row>
    <row r="15" spans="1:8" ht="126" customHeight="1" x14ac:dyDescent="0.35">
      <c r="A15" s="118" t="s">
        <v>366</v>
      </c>
      <c r="B15" s="118" t="s">
        <v>457</v>
      </c>
      <c r="D15" s="40" t="s">
        <v>26</v>
      </c>
      <c r="E15" s="276" t="str">
        <f>'Balance Sheet'!$E$16:$F$16</f>
        <v>Split between:
a) mutual main funds or funds other than ring-fenced (including any corresponding matching adjustment portfolio(s) that are part of those funds) referred to as main fund;
b) the remaining ring-fenced funds (including any matching adjustment portfolio(s) that are part of those funds).
The total of a) and b) should equal the Solvency II total.</v>
      </c>
      <c r="F15" s="277"/>
      <c r="G15" s="153"/>
      <c r="H15" s="102" t="s">
        <v>229</v>
      </c>
    </row>
    <row r="16" spans="1:8" ht="29" x14ac:dyDescent="0.35">
      <c r="A16" s="136" t="s">
        <v>10</v>
      </c>
      <c r="C16" s="81" t="s">
        <v>363</v>
      </c>
      <c r="D16" s="40" t="s">
        <v>26</v>
      </c>
      <c r="E16" s="102" t="s">
        <v>207</v>
      </c>
      <c r="F16" s="102" t="s">
        <v>208</v>
      </c>
      <c r="G16" s="154"/>
      <c r="H16" s="40" t="s">
        <v>191</v>
      </c>
    </row>
    <row r="17" spans="1:17" x14ac:dyDescent="0.35">
      <c r="A17" s="147"/>
      <c r="B17" s="244" t="s">
        <v>360</v>
      </c>
      <c r="C17" s="81" t="s">
        <v>361</v>
      </c>
      <c r="D17" s="155" t="s">
        <v>27</v>
      </c>
      <c r="E17" s="156" t="s">
        <v>336</v>
      </c>
      <c r="F17" s="157" t="s">
        <v>337</v>
      </c>
      <c r="G17" s="158"/>
      <c r="H17" s="159"/>
      <c r="J17" s="122" t="s">
        <v>615</v>
      </c>
      <c r="K17" s="122"/>
      <c r="L17" s="122"/>
      <c r="M17" s="122"/>
      <c r="N17" s="122"/>
      <c r="O17" s="122"/>
      <c r="P17" s="122"/>
      <c r="Q17" s="122"/>
    </row>
    <row r="18" spans="1:17" x14ac:dyDescent="0.35">
      <c r="A18" s="147" t="s">
        <v>17</v>
      </c>
      <c r="B18" s="137"/>
      <c r="C18" s="157"/>
      <c r="D18" s="155"/>
      <c r="E18" s="159"/>
      <c r="F18" s="157"/>
      <c r="G18" s="158"/>
      <c r="H18" s="159"/>
      <c r="J18" s="122" t="s">
        <v>580</v>
      </c>
      <c r="K18" s="122"/>
      <c r="L18" s="122" t="s">
        <v>580</v>
      </c>
      <c r="M18" s="122"/>
      <c r="N18" s="122" t="s">
        <v>580</v>
      </c>
      <c r="O18" s="122"/>
      <c r="P18" s="122" t="s">
        <v>580</v>
      </c>
      <c r="Q18" s="122"/>
    </row>
    <row r="19" spans="1:17" x14ac:dyDescent="0.35">
      <c r="A19" s="41" t="s">
        <v>34</v>
      </c>
      <c r="B19" s="248" t="s">
        <v>35</v>
      </c>
      <c r="C19" s="161" t="s">
        <v>35</v>
      </c>
      <c r="D19" s="128"/>
      <c r="E19" s="128"/>
      <c r="F19" s="128"/>
      <c r="G19" s="162"/>
      <c r="H19" s="163"/>
      <c r="J19" s="122" t="str">
        <f>$B$15&amp;"_001"</f>
        <v>L_405_001</v>
      </c>
      <c r="K19" s="122" t="str">
        <f t="shared" ref="K19:K51" si="0">IF(ABS($D19-E19-F19)&gt;LIST_Tolerance,"Error Balance Sheet Total must equal Main Fund plus Remaining Ring-Fenced Funds","Pass")</f>
        <v>Pass</v>
      </c>
      <c r="L19" s="122"/>
      <c r="M19" s="122"/>
      <c r="N19" s="122"/>
      <c r="O19" s="122"/>
      <c r="P19" s="122"/>
      <c r="Q19" s="122"/>
    </row>
    <row r="20" spans="1:17" x14ac:dyDescent="0.35">
      <c r="A20" s="41" t="s">
        <v>36</v>
      </c>
      <c r="B20" s="248" t="s">
        <v>37</v>
      </c>
      <c r="C20" s="161" t="s">
        <v>37</v>
      </c>
      <c r="D20" s="128"/>
      <c r="E20" s="128"/>
      <c r="F20" s="128"/>
      <c r="G20" s="162"/>
      <c r="H20" s="163"/>
      <c r="J20" s="122" t="str">
        <f t="shared" ref="J20:J51" si="1">$B$15&amp;"_"&amp;TEXT(VALUE(RIGHT(J19,3))+1,"000")</f>
        <v>L_405_002</v>
      </c>
      <c r="K20" s="122" t="str">
        <f t="shared" si="0"/>
        <v>Pass</v>
      </c>
      <c r="L20" s="122"/>
      <c r="M20" s="122"/>
      <c r="N20" s="122"/>
      <c r="O20" s="122"/>
      <c r="P20" s="122"/>
      <c r="Q20" s="122"/>
    </row>
    <row r="21" spans="1:17" x14ac:dyDescent="0.35">
      <c r="A21" s="41" t="s">
        <v>38</v>
      </c>
      <c r="B21" s="246" t="s">
        <v>39</v>
      </c>
      <c r="C21" s="164" t="s">
        <v>39</v>
      </c>
      <c r="D21" s="128"/>
      <c r="E21" s="128"/>
      <c r="F21" s="128"/>
      <c r="G21" s="106"/>
      <c r="H21" s="128"/>
      <c r="J21" s="122" t="str">
        <f t="shared" si="1"/>
        <v>L_405_003</v>
      </c>
      <c r="K21" s="122" t="str">
        <f t="shared" si="0"/>
        <v>Pass</v>
      </c>
      <c r="L21" s="122"/>
      <c r="M21" s="122"/>
      <c r="N21" s="122"/>
      <c r="O21" s="122"/>
      <c r="P21" s="122"/>
      <c r="Q21" s="122"/>
    </row>
    <row r="22" spans="1:17" x14ac:dyDescent="0.35">
      <c r="A22" s="41" t="s">
        <v>40</v>
      </c>
      <c r="B22" s="248" t="s">
        <v>41</v>
      </c>
      <c r="C22" s="161" t="s">
        <v>41</v>
      </c>
      <c r="D22" s="128"/>
      <c r="E22" s="128"/>
      <c r="F22" s="128"/>
      <c r="G22" s="106"/>
      <c r="H22" s="128"/>
      <c r="J22" s="122" t="str">
        <f t="shared" si="1"/>
        <v>L_405_004</v>
      </c>
      <c r="K22" s="122" t="str">
        <f t="shared" si="0"/>
        <v>Pass</v>
      </c>
      <c r="L22" s="122"/>
      <c r="M22" s="122"/>
      <c r="N22" s="122"/>
      <c r="O22" s="122"/>
      <c r="P22" s="122"/>
      <c r="Q22" s="122"/>
    </row>
    <row r="23" spans="1:17" ht="29" x14ac:dyDescent="0.35">
      <c r="A23" s="165" t="s">
        <v>42</v>
      </c>
      <c r="B23" s="248" t="s">
        <v>43</v>
      </c>
      <c r="C23" s="161" t="s">
        <v>43</v>
      </c>
      <c r="D23" s="128"/>
      <c r="E23" s="128"/>
      <c r="F23" s="128"/>
      <c r="G23" s="106"/>
      <c r="H23" s="128"/>
      <c r="J23" s="122" t="str">
        <f t="shared" si="1"/>
        <v>L_405_005</v>
      </c>
      <c r="K23" s="122" t="str">
        <f t="shared" si="0"/>
        <v>Pass</v>
      </c>
      <c r="L23" s="122" t="str">
        <f>$B$15&amp;"_"&amp;TEXT(VALUE(RIGHT(J$72,3))+1,"000")</f>
        <v>L_405_054</v>
      </c>
      <c r="M23" s="122" t="str">
        <f>IF(ABS(D23-SUM(D24:D27,D33:D37))&gt;LIST_Tolerance,"Error total and components not consistent for column "&amp;D$20,"Pass")</f>
        <v>Pass</v>
      </c>
      <c r="N23" s="122" t="str">
        <f>$B$15&amp;"_"&amp;TEXT(VALUE(RIGHT(L$72,3))+1,"000")</f>
        <v>L_405_064</v>
      </c>
      <c r="O23" s="122" t="str">
        <f>IF(ABS(E23-SUM(E24:E27,E33:E37))&gt;LIST_Tolerance,"Error total and components not consistent for column "&amp;F$18,"Pass")</f>
        <v>Pass</v>
      </c>
      <c r="P23" s="122" t="str">
        <f>$B$15&amp;"_"&amp;TEXT(VALUE(RIGHT(N$72,3))+1,"000")</f>
        <v>L_405_074</v>
      </c>
      <c r="Q23" s="122" t="str">
        <f>IF(ABS(F23-SUM(F24:F27,F33:F37))&gt;LIST_Tolerance,"Error total and components not consistent for column "&amp;F$18,"Pass")</f>
        <v>Pass</v>
      </c>
    </row>
    <row r="24" spans="1:17" x14ac:dyDescent="0.35">
      <c r="A24" s="166" t="s">
        <v>44</v>
      </c>
      <c r="B24" s="248" t="s">
        <v>45</v>
      </c>
      <c r="C24" s="161" t="s">
        <v>45</v>
      </c>
      <c r="D24" s="128"/>
      <c r="E24" s="128"/>
      <c r="F24" s="128"/>
      <c r="G24" s="106"/>
      <c r="H24" s="128"/>
      <c r="J24" s="122" t="str">
        <f t="shared" si="1"/>
        <v>L_405_006</v>
      </c>
      <c r="K24" s="122" t="str">
        <f t="shared" si="0"/>
        <v>Pass</v>
      </c>
      <c r="L24" s="122"/>
      <c r="M24" s="122"/>
      <c r="N24" s="122"/>
      <c r="O24" s="122"/>
      <c r="P24" s="122"/>
      <c r="Q24" s="122"/>
    </row>
    <row r="25" spans="1:17" x14ac:dyDescent="0.35">
      <c r="A25" s="166" t="s">
        <v>46</v>
      </c>
      <c r="B25" s="248" t="s">
        <v>47</v>
      </c>
      <c r="C25" s="161" t="s">
        <v>47</v>
      </c>
      <c r="D25" s="128"/>
      <c r="E25" s="128"/>
      <c r="F25" s="128"/>
      <c r="G25" s="106"/>
      <c r="H25" s="128"/>
      <c r="J25" s="122" t="str">
        <f t="shared" si="1"/>
        <v>L_405_007</v>
      </c>
      <c r="K25" s="122" t="str">
        <f t="shared" si="0"/>
        <v>Pass</v>
      </c>
      <c r="L25" s="122"/>
      <c r="M25" s="122"/>
      <c r="N25" s="122"/>
      <c r="O25" s="122"/>
      <c r="P25" s="122"/>
      <c r="Q25" s="122"/>
    </row>
    <row r="26" spans="1:17" x14ac:dyDescent="0.35">
      <c r="A26" s="166" t="s">
        <v>48</v>
      </c>
      <c r="B26" s="248" t="s">
        <v>49</v>
      </c>
      <c r="C26" s="161" t="s">
        <v>49</v>
      </c>
      <c r="D26" s="128"/>
      <c r="E26" s="128"/>
      <c r="F26" s="128"/>
      <c r="G26" s="106"/>
      <c r="H26" s="128"/>
      <c r="J26" s="122" t="str">
        <f t="shared" si="1"/>
        <v>L_405_008</v>
      </c>
      <c r="K26" s="122" t="str">
        <f t="shared" si="0"/>
        <v>Pass</v>
      </c>
      <c r="L26" s="122"/>
      <c r="M26" s="122"/>
      <c r="N26" s="122"/>
      <c r="O26" s="122"/>
      <c r="P26" s="122"/>
      <c r="Q26" s="122"/>
    </row>
    <row r="27" spans="1:17" x14ac:dyDescent="0.35">
      <c r="A27" s="166" t="s">
        <v>54</v>
      </c>
      <c r="B27" s="248" t="s">
        <v>55</v>
      </c>
      <c r="C27" s="161" t="s">
        <v>55</v>
      </c>
      <c r="D27" s="128"/>
      <c r="E27" s="128"/>
      <c r="F27" s="128"/>
      <c r="G27" s="106"/>
      <c r="H27" s="128"/>
      <c r="J27" s="122" t="str">
        <f t="shared" si="1"/>
        <v>L_405_009</v>
      </c>
      <c r="K27" s="122" t="str">
        <f t="shared" si="0"/>
        <v>Pass</v>
      </c>
      <c r="L27" s="122" t="str">
        <f>$B$15&amp;"_"&amp;TEXT(VALUE(RIGHT(L23,3))+1,"000")</f>
        <v>L_405_055</v>
      </c>
      <c r="M27" s="122" t="str">
        <f>IF(ABS(D27-SUM(D28:D32))&gt;LIST_Tolerance,"Error total and components not consistent for column "&amp;D$20,"Pass")</f>
        <v>Pass</v>
      </c>
      <c r="N27" s="122" t="str">
        <f>$B$15&amp;"_"&amp;TEXT(VALUE(RIGHT(N23,3))+1,"000")</f>
        <v>L_405_065</v>
      </c>
      <c r="O27" s="122" t="str">
        <f>IF(ABS(E27-SUM(E28:E32))&gt;LIST_Tolerance,"Error total and components not consistent for column "&amp;E$18,"Pass")</f>
        <v>Pass</v>
      </c>
      <c r="P27" s="122" t="str">
        <f>$B$15&amp;"_"&amp;TEXT(VALUE(RIGHT(P23,3))+1,"000")</f>
        <v>L_405_075</v>
      </c>
      <c r="Q27" s="122" t="str">
        <f>IF(ABS(F27-SUM(F28:F32))&gt;LIST_Tolerance,"Error total and components not consistent for column "&amp;F$18,"Pass")</f>
        <v>Pass</v>
      </c>
    </row>
    <row r="28" spans="1:17" x14ac:dyDescent="0.35">
      <c r="A28" s="167" t="s">
        <v>56</v>
      </c>
      <c r="B28" s="248" t="s">
        <v>57</v>
      </c>
      <c r="C28" s="161" t="s">
        <v>57</v>
      </c>
      <c r="D28" s="128"/>
      <c r="E28" s="128"/>
      <c r="F28" s="128"/>
      <c r="G28" s="106"/>
      <c r="H28" s="128"/>
      <c r="J28" s="122" t="str">
        <f t="shared" si="1"/>
        <v>L_405_010</v>
      </c>
      <c r="K28" s="122" t="str">
        <f t="shared" si="0"/>
        <v>Pass</v>
      </c>
      <c r="L28" s="122"/>
      <c r="M28" s="122"/>
      <c r="N28" s="122"/>
      <c r="O28" s="122"/>
      <c r="P28" s="122"/>
      <c r="Q28" s="122"/>
    </row>
    <row r="29" spans="1:17" x14ac:dyDescent="0.35">
      <c r="A29" s="167" t="s">
        <v>58</v>
      </c>
      <c r="B29" s="248" t="s">
        <v>59</v>
      </c>
      <c r="C29" s="161" t="s">
        <v>59</v>
      </c>
      <c r="D29" s="128"/>
      <c r="E29" s="128"/>
      <c r="F29" s="128"/>
      <c r="G29" s="106"/>
      <c r="H29" s="128"/>
      <c r="J29" s="122" t="str">
        <f t="shared" si="1"/>
        <v>L_405_011</v>
      </c>
      <c r="K29" s="122" t="str">
        <f t="shared" si="0"/>
        <v>Pass</v>
      </c>
      <c r="L29" s="122"/>
      <c r="M29" s="122"/>
      <c r="N29" s="122"/>
      <c r="O29" s="122"/>
      <c r="P29" s="122"/>
      <c r="Q29" s="122"/>
    </row>
    <row r="30" spans="1:17" x14ac:dyDescent="0.35">
      <c r="A30" s="167" t="s">
        <v>60</v>
      </c>
      <c r="B30" s="248" t="s">
        <v>61</v>
      </c>
      <c r="C30" s="161" t="s">
        <v>61</v>
      </c>
      <c r="D30" s="128"/>
      <c r="E30" s="128"/>
      <c r="F30" s="128"/>
      <c r="G30" s="106"/>
      <c r="H30" s="128"/>
      <c r="J30" s="122" t="str">
        <f t="shared" si="1"/>
        <v>L_405_012</v>
      </c>
      <c r="K30" s="122" t="str">
        <f t="shared" si="0"/>
        <v>Pass</v>
      </c>
      <c r="L30" s="122"/>
      <c r="M30" s="122"/>
      <c r="N30" s="122"/>
      <c r="O30" s="122"/>
      <c r="P30" s="122"/>
      <c r="Q30" s="122"/>
    </row>
    <row r="31" spans="1:17" x14ac:dyDescent="0.35">
      <c r="A31" s="167" t="s">
        <v>62</v>
      </c>
      <c r="B31" s="248" t="s">
        <v>63</v>
      </c>
      <c r="C31" s="161" t="s">
        <v>63</v>
      </c>
      <c r="D31" s="128"/>
      <c r="E31" s="128"/>
      <c r="F31" s="128"/>
      <c r="G31" s="106"/>
      <c r="H31" s="128"/>
      <c r="J31" s="122" t="str">
        <f t="shared" si="1"/>
        <v>L_405_013</v>
      </c>
      <c r="K31" s="122" t="str">
        <f t="shared" si="0"/>
        <v>Pass</v>
      </c>
      <c r="L31" s="122"/>
      <c r="M31" s="122"/>
      <c r="N31" s="122"/>
      <c r="O31" s="122"/>
      <c r="P31" s="122"/>
      <c r="Q31" s="122"/>
    </row>
    <row r="32" spans="1:17" x14ac:dyDescent="0.35">
      <c r="A32" s="167" t="s">
        <v>371</v>
      </c>
      <c r="B32" s="239" t="s">
        <v>364</v>
      </c>
      <c r="C32" s="157" t="s">
        <v>347</v>
      </c>
      <c r="D32" s="128"/>
      <c r="E32" s="128"/>
      <c r="F32" s="128"/>
      <c r="G32" s="106"/>
      <c r="H32" s="128"/>
      <c r="J32" s="122" t="str">
        <f t="shared" si="1"/>
        <v>L_405_014</v>
      </c>
      <c r="K32" s="122" t="str">
        <f t="shared" si="0"/>
        <v>Pass</v>
      </c>
      <c r="L32" s="122"/>
      <c r="M32" s="122"/>
      <c r="N32" s="122"/>
      <c r="O32" s="122"/>
      <c r="P32" s="122"/>
      <c r="Q32" s="122"/>
    </row>
    <row r="33" spans="1:17" x14ac:dyDescent="0.35">
      <c r="A33" s="166" t="s">
        <v>64</v>
      </c>
      <c r="B33" s="248" t="s">
        <v>65</v>
      </c>
      <c r="C33" s="161" t="s">
        <v>65</v>
      </c>
      <c r="D33" s="128"/>
      <c r="E33" s="128"/>
      <c r="F33" s="128"/>
      <c r="G33" s="106"/>
      <c r="H33" s="128"/>
      <c r="J33" s="122" t="str">
        <f t="shared" si="1"/>
        <v>L_405_015</v>
      </c>
      <c r="K33" s="122" t="str">
        <f t="shared" si="0"/>
        <v>Pass</v>
      </c>
      <c r="L33" s="122"/>
      <c r="M33" s="122"/>
      <c r="N33" s="122"/>
      <c r="O33" s="122"/>
      <c r="P33" s="122"/>
      <c r="Q33" s="122"/>
    </row>
    <row r="34" spans="1:17" x14ac:dyDescent="0.35">
      <c r="A34" s="166" t="s">
        <v>66</v>
      </c>
      <c r="B34" s="248" t="s">
        <v>67</v>
      </c>
      <c r="C34" s="161" t="s">
        <v>67</v>
      </c>
      <c r="D34" s="128"/>
      <c r="E34" s="128"/>
      <c r="F34" s="128"/>
      <c r="G34" s="106"/>
      <c r="H34" s="128"/>
      <c r="J34" s="122" t="str">
        <f t="shared" si="1"/>
        <v>L_405_016</v>
      </c>
      <c r="K34" s="122" t="str">
        <f t="shared" si="0"/>
        <v>Pass</v>
      </c>
      <c r="L34" s="122"/>
      <c r="M34" s="122"/>
      <c r="N34" s="122"/>
      <c r="O34" s="122"/>
      <c r="P34" s="122"/>
      <c r="Q34" s="122"/>
    </row>
    <row r="35" spans="1:17" x14ac:dyDescent="0.35">
      <c r="A35" s="166" t="s">
        <v>68</v>
      </c>
      <c r="B35" s="248" t="s">
        <v>69</v>
      </c>
      <c r="C35" s="161" t="s">
        <v>69</v>
      </c>
      <c r="D35" s="128"/>
      <c r="E35" s="128"/>
      <c r="F35" s="128"/>
      <c r="G35" s="106"/>
      <c r="H35" s="128"/>
      <c r="J35" s="122" t="str">
        <f t="shared" si="1"/>
        <v>L_405_017</v>
      </c>
      <c r="K35" s="122" t="str">
        <f t="shared" si="0"/>
        <v>Pass</v>
      </c>
      <c r="L35" s="122"/>
      <c r="M35" s="122"/>
      <c r="N35" s="122"/>
      <c r="O35" s="122"/>
      <c r="P35" s="122"/>
      <c r="Q35" s="122"/>
    </row>
    <row r="36" spans="1:17" x14ac:dyDescent="0.35">
      <c r="A36" s="166" t="s">
        <v>70</v>
      </c>
      <c r="B36" s="248" t="s">
        <v>71</v>
      </c>
      <c r="C36" s="161" t="s">
        <v>71</v>
      </c>
      <c r="D36" s="128"/>
      <c r="E36" s="128"/>
      <c r="F36" s="128"/>
      <c r="G36" s="106"/>
      <c r="H36" s="128"/>
      <c r="J36" s="122" t="str">
        <f t="shared" si="1"/>
        <v>L_405_018</v>
      </c>
      <c r="K36" s="122" t="str">
        <f t="shared" si="0"/>
        <v>Pass</v>
      </c>
      <c r="L36" s="122"/>
      <c r="M36" s="122"/>
      <c r="N36" s="122"/>
      <c r="O36" s="122"/>
      <c r="P36" s="122"/>
      <c r="Q36" s="122"/>
    </row>
    <row r="37" spans="1:17" x14ac:dyDescent="0.35">
      <c r="A37" s="166" t="s">
        <v>373</v>
      </c>
      <c r="B37" s="239" t="s">
        <v>364</v>
      </c>
      <c r="C37" s="157" t="s">
        <v>375</v>
      </c>
      <c r="D37" s="128"/>
      <c r="E37" s="128"/>
      <c r="F37" s="128"/>
      <c r="G37" s="106"/>
      <c r="H37" s="128"/>
      <c r="J37" s="122" t="str">
        <f t="shared" si="1"/>
        <v>L_405_019</v>
      </c>
      <c r="K37" s="122" t="str">
        <f t="shared" si="0"/>
        <v>Pass</v>
      </c>
      <c r="L37" s="122"/>
      <c r="M37" s="122"/>
      <c r="N37" s="122"/>
      <c r="O37" s="122"/>
      <c r="P37" s="122"/>
      <c r="Q37" s="122"/>
    </row>
    <row r="38" spans="1:17" x14ac:dyDescent="0.35">
      <c r="A38" s="41" t="s">
        <v>72</v>
      </c>
      <c r="B38" s="248" t="s">
        <v>73</v>
      </c>
      <c r="C38" s="161" t="s">
        <v>73</v>
      </c>
      <c r="D38" s="128"/>
      <c r="E38" s="128"/>
      <c r="F38" s="128"/>
      <c r="G38" s="106"/>
      <c r="H38" s="128"/>
      <c r="J38" s="122" t="str">
        <f t="shared" si="1"/>
        <v>L_405_020</v>
      </c>
      <c r="K38" s="122" t="str">
        <f t="shared" si="0"/>
        <v>Pass</v>
      </c>
      <c r="L38" s="122"/>
      <c r="M38" s="122"/>
      <c r="N38" s="122"/>
      <c r="O38" s="122"/>
      <c r="P38" s="122"/>
      <c r="Q38" s="122"/>
    </row>
    <row r="39" spans="1:17" x14ac:dyDescent="0.35">
      <c r="A39" s="41" t="s">
        <v>74</v>
      </c>
      <c r="B39" s="248" t="s">
        <v>75</v>
      </c>
      <c r="C39" s="161" t="s">
        <v>75</v>
      </c>
      <c r="D39" s="128"/>
      <c r="E39" s="128"/>
      <c r="F39" s="128"/>
      <c r="G39" s="106"/>
      <c r="H39" s="128"/>
      <c r="J39" s="122" t="str">
        <f t="shared" si="1"/>
        <v>L_405_021</v>
      </c>
      <c r="K39" s="122" t="str">
        <f t="shared" si="0"/>
        <v>Pass</v>
      </c>
      <c r="L39" s="122" t="str">
        <f>$B$15&amp;"_"&amp;TEXT(VALUE(RIGHT(L27,3))+1,"000")</f>
        <v>L_405_056</v>
      </c>
      <c r="M39" s="122" t="str">
        <f>IF(ABS(D39-SUM(D40:D43))&gt;LIST_Tolerance,"Error total and components not consistent for column "&amp;D$20,"Pass")</f>
        <v>Pass</v>
      </c>
      <c r="N39" s="122" t="str">
        <f>$B$15&amp;"_"&amp;TEXT(VALUE(RIGHT(N27,3))+1,"000")</f>
        <v>L_405_066</v>
      </c>
      <c r="O39" s="122" t="str">
        <f>IF(ABS(E39-SUM(E40:E43))&gt;LIST_Tolerance,"Error total and components not consistent for column "&amp;E$18,"Pass")</f>
        <v>Pass</v>
      </c>
      <c r="P39" s="122" t="str">
        <f>$B$15&amp;"_"&amp;TEXT(VALUE(RIGHT(P27,3))+1,"000")</f>
        <v>L_405_076</v>
      </c>
      <c r="Q39" s="122" t="str">
        <f>IF(ABS(F39-SUM(F40:F43))&gt;LIST_Tolerance,"Error total and components not consistent for column "&amp;F$18,"Pass")</f>
        <v>Pass</v>
      </c>
    </row>
    <row r="40" spans="1:17" x14ac:dyDescent="0.35">
      <c r="A40" s="166" t="s">
        <v>76</v>
      </c>
      <c r="B40" s="248" t="s">
        <v>77</v>
      </c>
      <c r="C40" s="161" t="s">
        <v>77</v>
      </c>
      <c r="D40" s="128"/>
      <c r="E40" s="128"/>
      <c r="F40" s="128"/>
      <c r="G40" s="106"/>
      <c r="H40" s="128"/>
      <c r="J40" s="122" t="str">
        <f t="shared" si="1"/>
        <v>L_405_022</v>
      </c>
      <c r="K40" s="122" t="str">
        <f t="shared" si="0"/>
        <v>Pass</v>
      </c>
      <c r="L40" s="122"/>
      <c r="M40" s="122"/>
      <c r="N40" s="122"/>
      <c r="O40" s="122"/>
      <c r="P40" s="122"/>
      <c r="Q40" s="122"/>
    </row>
    <row r="41" spans="1:17" x14ac:dyDescent="0.35">
      <c r="A41" s="166" t="s">
        <v>78</v>
      </c>
      <c r="B41" s="248" t="s">
        <v>79</v>
      </c>
      <c r="C41" s="161" t="s">
        <v>79</v>
      </c>
      <c r="D41" s="128"/>
      <c r="E41" s="128"/>
      <c r="F41" s="128"/>
      <c r="G41" s="106"/>
      <c r="H41" s="128"/>
      <c r="J41" s="122" t="str">
        <f t="shared" si="1"/>
        <v>L_405_023</v>
      </c>
      <c r="K41" s="122" t="str">
        <f t="shared" si="0"/>
        <v>Pass</v>
      </c>
      <c r="L41" s="122"/>
      <c r="M41" s="122"/>
      <c r="N41" s="122"/>
      <c r="O41" s="122"/>
      <c r="P41" s="122"/>
      <c r="Q41" s="122"/>
    </row>
    <row r="42" spans="1:17" x14ac:dyDescent="0.35">
      <c r="A42" s="166" t="s">
        <v>80</v>
      </c>
      <c r="B42" s="248" t="s">
        <v>81</v>
      </c>
      <c r="C42" s="161" t="s">
        <v>81</v>
      </c>
      <c r="D42" s="128"/>
      <c r="E42" s="128"/>
      <c r="F42" s="128"/>
      <c r="G42" s="106"/>
      <c r="H42" s="128"/>
      <c r="J42" s="122" t="str">
        <f t="shared" si="1"/>
        <v>L_405_024</v>
      </c>
      <c r="K42" s="122" t="str">
        <f t="shared" si="0"/>
        <v>Pass</v>
      </c>
      <c r="L42" s="122"/>
      <c r="M42" s="122"/>
      <c r="N42" s="122"/>
      <c r="O42" s="122"/>
      <c r="P42" s="122"/>
      <c r="Q42" s="122"/>
    </row>
    <row r="43" spans="1:17" x14ac:dyDescent="0.35">
      <c r="A43" s="166" t="s">
        <v>372</v>
      </c>
      <c r="B43" s="239" t="s">
        <v>364</v>
      </c>
      <c r="C43" s="157" t="s">
        <v>376</v>
      </c>
      <c r="D43" s="128"/>
      <c r="E43" s="128"/>
      <c r="F43" s="128"/>
      <c r="G43" s="106"/>
      <c r="H43" s="128"/>
      <c r="J43" s="122" t="str">
        <f t="shared" si="1"/>
        <v>L_405_025</v>
      </c>
      <c r="K43" s="122" t="str">
        <f t="shared" si="0"/>
        <v>Pass</v>
      </c>
      <c r="L43" s="122"/>
      <c r="M43" s="122"/>
      <c r="N43" s="122"/>
      <c r="O43" s="122"/>
      <c r="P43" s="122"/>
      <c r="Q43" s="122"/>
    </row>
    <row r="44" spans="1:17" x14ac:dyDescent="0.35">
      <c r="A44" s="168" t="s">
        <v>82</v>
      </c>
      <c r="B44" s="248" t="s">
        <v>83</v>
      </c>
      <c r="C44" s="161" t="s">
        <v>83</v>
      </c>
      <c r="D44" s="128"/>
      <c r="E44" s="128"/>
      <c r="F44" s="128"/>
      <c r="G44" s="106"/>
      <c r="H44" s="128"/>
      <c r="J44" s="122" t="str">
        <f t="shared" si="1"/>
        <v>L_405_026</v>
      </c>
      <c r="K44" s="122" t="str">
        <f t="shared" si="0"/>
        <v>Pass</v>
      </c>
      <c r="L44" s="122" t="str">
        <f>$B$15&amp;"_"&amp;TEXT(VALUE(RIGHT(L39,3))+1,"000")</f>
        <v>L_405_057</v>
      </c>
      <c r="M44" s="122" t="str">
        <f>IF(ABS(D44-SUM(D45:D48))&gt;LIST_Tolerance,"Error total and components not consistent for column "&amp;D$20,"Pass")</f>
        <v>Pass</v>
      </c>
      <c r="N44" s="122" t="str">
        <f>$B$15&amp;"_"&amp;TEXT(VALUE(RIGHT(N39,3))+1,"000")</f>
        <v>L_405_067</v>
      </c>
      <c r="O44" s="122" t="str">
        <f>IF(ABS(E44-SUM(E45:E48))&gt;LIST_Tolerance,"Error total and components not consistent for column "&amp;E$18,"Pass")</f>
        <v>Pass</v>
      </c>
      <c r="P44" s="122" t="str">
        <f>$B$15&amp;"_"&amp;TEXT(VALUE(RIGHT(P39,3))+1,"000")</f>
        <v>L_405_077</v>
      </c>
      <c r="Q44" s="122" t="str">
        <f>IF(ABS(F44-SUM(F45:F48))&gt;LIST_Tolerance,"Error total and components not consistent for column "&amp;F$18,"Pass")</f>
        <v>Pass</v>
      </c>
    </row>
    <row r="45" spans="1:17" x14ac:dyDescent="0.35">
      <c r="A45" s="169" t="s">
        <v>84</v>
      </c>
      <c r="B45" s="248" t="s">
        <v>85</v>
      </c>
      <c r="C45" s="161" t="s">
        <v>85</v>
      </c>
      <c r="D45" s="128"/>
      <c r="E45" s="128"/>
      <c r="F45" s="128"/>
      <c r="G45" s="106"/>
      <c r="H45" s="128"/>
      <c r="J45" s="122" t="str">
        <f t="shared" si="1"/>
        <v>L_405_027</v>
      </c>
      <c r="K45" s="122" t="str">
        <f t="shared" si="0"/>
        <v>Pass</v>
      </c>
      <c r="L45" s="122"/>
      <c r="M45" s="122"/>
      <c r="N45" s="122"/>
      <c r="O45" s="122"/>
      <c r="P45" s="122"/>
      <c r="Q45" s="122"/>
    </row>
    <row r="46" spans="1:17" ht="29" x14ac:dyDescent="0.35">
      <c r="A46" s="170" t="s">
        <v>90</v>
      </c>
      <c r="B46" s="248" t="s">
        <v>91</v>
      </c>
      <c r="C46" s="161" t="s">
        <v>91</v>
      </c>
      <c r="D46" s="128"/>
      <c r="E46" s="128"/>
      <c r="F46" s="128"/>
      <c r="G46" s="106"/>
      <c r="H46" s="128"/>
      <c r="J46" s="122" t="str">
        <f t="shared" si="1"/>
        <v>L_405_028</v>
      </c>
      <c r="K46" s="122" t="str">
        <f t="shared" si="0"/>
        <v>Pass</v>
      </c>
      <c r="L46" s="122"/>
      <c r="M46" s="122"/>
      <c r="N46" s="122"/>
      <c r="O46" s="122"/>
      <c r="P46" s="122"/>
      <c r="Q46" s="122"/>
    </row>
    <row r="47" spans="1:17" x14ac:dyDescent="0.35">
      <c r="A47" s="166" t="s">
        <v>96</v>
      </c>
      <c r="B47" s="248" t="s">
        <v>97</v>
      </c>
      <c r="C47" s="161" t="s">
        <v>97</v>
      </c>
      <c r="D47" s="128"/>
      <c r="E47" s="128"/>
      <c r="F47" s="128"/>
      <c r="G47" s="162"/>
      <c r="H47" s="163"/>
      <c r="J47" s="122" t="str">
        <f t="shared" si="1"/>
        <v>L_405_029</v>
      </c>
      <c r="K47" s="122" t="str">
        <f t="shared" si="0"/>
        <v>Pass</v>
      </c>
      <c r="L47" s="122"/>
      <c r="M47" s="122"/>
      <c r="N47" s="122"/>
      <c r="O47" s="122"/>
      <c r="P47" s="122"/>
      <c r="Q47" s="122"/>
    </row>
    <row r="48" spans="1:17" x14ac:dyDescent="0.35">
      <c r="A48" s="166" t="s">
        <v>374</v>
      </c>
      <c r="B48" s="246" t="s">
        <v>364</v>
      </c>
      <c r="C48" s="164" t="s">
        <v>377</v>
      </c>
      <c r="D48" s="128"/>
      <c r="E48" s="128"/>
      <c r="F48" s="128"/>
      <c r="G48" s="162"/>
      <c r="H48" s="163"/>
      <c r="J48" s="122" t="str">
        <f t="shared" si="1"/>
        <v>L_405_030</v>
      </c>
      <c r="K48" s="122" t="str">
        <f t="shared" si="0"/>
        <v>Pass</v>
      </c>
      <c r="L48" s="122"/>
      <c r="M48" s="122"/>
      <c r="N48" s="122"/>
      <c r="O48" s="122"/>
      <c r="P48" s="122"/>
      <c r="Q48" s="122"/>
    </row>
    <row r="49" spans="1:17" x14ac:dyDescent="0.35">
      <c r="A49" s="41" t="s">
        <v>110</v>
      </c>
      <c r="B49" s="246" t="s">
        <v>111</v>
      </c>
      <c r="C49" s="164" t="s">
        <v>111</v>
      </c>
      <c r="D49" s="128"/>
      <c r="E49" s="128"/>
      <c r="F49" s="128"/>
      <c r="G49" s="171"/>
      <c r="H49" s="163"/>
      <c r="J49" s="122" t="str">
        <f t="shared" si="1"/>
        <v>L_405_031</v>
      </c>
      <c r="K49" s="122" t="str">
        <f t="shared" si="0"/>
        <v>Pass</v>
      </c>
      <c r="L49" s="122"/>
      <c r="M49" s="122"/>
      <c r="N49" s="122"/>
      <c r="O49" s="122"/>
      <c r="P49" s="122"/>
      <c r="Q49" s="122"/>
    </row>
    <row r="50" spans="1:17" ht="29" x14ac:dyDescent="0.35">
      <c r="A50" s="41" t="s">
        <v>231</v>
      </c>
      <c r="B50" s="248" t="s">
        <v>230</v>
      </c>
      <c r="C50" s="161" t="s">
        <v>378</v>
      </c>
      <c r="D50" s="128"/>
      <c r="E50" s="128"/>
      <c r="F50" s="128"/>
      <c r="G50" s="171"/>
      <c r="H50" s="163"/>
      <c r="J50" s="122" t="str">
        <f t="shared" si="1"/>
        <v>L_405_032</v>
      </c>
      <c r="K50" s="122" t="str">
        <f t="shared" si="0"/>
        <v>Pass</v>
      </c>
      <c r="L50" s="122"/>
      <c r="M50" s="122"/>
      <c r="N50" s="122"/>
      <c r="O50" s="122"/>
      <c r="P50" s="122"/>
      <c r="Q50" s="122"/>
    </row>
    <row r="51" spans="1:17" ht="29" x14ac:dyDescent="0.35">
      <c r="A51" s="172" t="s">
        <v>114</v>
      </c>
      <c r="B51" s="226" t="str">
        <f>"Sum of "&amp;C19&amp;", "&amp;C20&amp;", "&amp;C22&amp;", "&amp;C23&amp;", "&amp;C38&amp;", "&amp;C39&amp;", "&amp;C44&amp;", "&amp;C49&amp;", and "&amp;C50</f>
        <v>Sum of R0030, R0040, R0060, R0070, R0220, R0230, R0270, R0410, and R3050</v>
      </c>
      <c r="C51" s="173" t="s">
        <v>115</v>
      </c>
      <c r="D51" s="131">
        <f>SUM(D19,D20,D21,D22,D23,D38,D39,D44,D49,D50)</f>
        <v>0</v>
      </c>
      <c r="E51" s="131">
        <f>SUM(E19,E20,E21,E22,E23,E38,E39,E44,E49,E50)</f>
        <v>0</v>
      </c>
      <c r="F51" s="131">
        <f>SUM(F19,F20,F21,F22,F23,F38,F39,F44,F49,F50)</f>
        <v>0</v>
      </c>
      <c r="G51" s="171"/>
      <c r="H51" s="163"/>
      <c r="J51" s="122" t="str">
        <f t="shared" si="1"/>
        <v>L_405_033</v>
      </c>
      <c r="K51" s="122" t="str">
        <f t="shared" si="0"/>
        <v>Pass</v>
      </c>
      <c r="L51" s="122" t="str">
        <f>$B$15&amp;"_"&amp;TEXT(VALUE(RIGHT(L44,3))+1,"000")</f>
        <v>L_405_058</v>
      </c>
      <c r="M51" s="122" t="str">
        <f>IF(ABS(D51-SUM(D19:D23,D38:D39,D44,D49:D50))&gt;LIST_Tolerance,"Error total and components not consistent for column "&amp;D$20,"Pass")</f>
        <v>Pass</v>
      </c>
      <c r="N51" s="122" t="str">
        <f>$B$15&amp;"_"&amp;TEXT(VALUE(RIGHT(N44,3))+1,"000")</f>
        <v>L_405_068</v>
      </c>
      <c r="O51" s="122" t="str">
        <f>IF(ABS(E51-SUM(E19:E23,E38:E39,E44,E49:E50))&gt;LIST_Tolerance,"Error total and components not consistent for column "&amp;E$18,"Pass")</f>
        <v>Pass</v>
      </c>
      <c r="P51" s="122" t="str">
        <f>$B$15&amp;"_"&amp;TEXT(VALUE(RIGHT(P44,3))+1,"000")</f>
        <v>L_405_078</v>
      </c>
      <c r="Q51" s="122" t="str">
        <f>IF(ABS(F51-SUM(F19:F23,F38:F39,F44,F49:F50))&gt;LIST_Tolerance,"Error total and components not consistent for column "&amp;F$18,"Pass")</f>
        <v>Pass</v>
      </c>
    </row>
    <row r="52" spans="1:17" x14ac:dyDescent="0.35">
      <c r="A52" s="71" t="s">
        <v>116</v>
      </c>
      <c r="B52" s="251"/>
      <c r="C52" s="173"/>
      <c r="D52" s="155"/>
      <c r="E52" s="159"/>
      <c r="F52" s="157"/>
      <c r="G52" s="171"/>
      <c r="H52" s="159"/>
      <c r="J52" s="122"/>
      <c r="K52" s="122"/>
      <c r="L52" s="122"/>
      <c r="M52" s="122"/>
      <c r="N52" s="122"/>
      <c r="O52" s="122"/>
      <c r="P52" s="122"/>
      <c r="Q52" s="122"/>
    </row>
    <row r="53" spans="1:17" x14ac:dyDescent="0.35">
      <c r="A53" s="41" t="s">
        <v>117</v>
      </c>
      <c r="B53" s="245"/>
      <c r="C53" s="161" t="s">
        <v>118</v>
      </c>
      <c r="D53" s="128"/>
      <c r="E53" s="128"/>
      <c r="F53" s="128"/>
      <c r="G53" s="171"/>
      <c r="H53" s="163"/>
      <c r="J53" s="122" t="str">
        <f>$B$15&amp;"_"&amp;TEXT(VALUE(RIGHT(J51,3))+1,"000")</f>
        <v>L_405_034</v>
      </c>
      <c r="K53" s="122" t="str">
        <f t="shared" ref="K53:K72" si="2">IF(ABS($D53-E53-F53)&gt;LIST_Tolerance,"Error Balance Sheet Total must equal Main Fund plus Remaining Ring-Fenced Funds","Pass")</f>
        <v>Pass</v>
      </c>
      <c r="L53" s="122" t="str">
        <f>$B$15&amp;"_"&amp;TEXT(VALUE(RIGHT(L51,3))+1,"000")</f>
        <v>L_405_059</v>
      </c>
      <c r="M53" s="122" t="str">
        <f>IF(ABS(D53-SUM(D54:D56))&gt;LIST_Tolerance,"Error total and components not consistent for column "&amp;D$20,"Pass")</f>
        <v>Pass</v>
      </c>
      <c r="N53" s="122" t="str">
        <f>$B$15&amp;"_"&amp;TEXT(VALUE(RIGHT(N51,3))+1,"000")</f>
        <v>L_405_069</v>
      </c>
      <c r="O53" s="122" t="str">
        <f>IF(ABS(E53-SUM(E54:E56))&gt;LIST_Tolerance,"Error total and components not consistent for column "&amp;E$18,"Pass")</f>
        <v>Pass</v>
      </c>
      <c r="P53" s="122" t="str">
        <f>$B$15&amp;"_"&amp;TEXT(VALUE(RIGHT(P51,3))+1,"000")</f>
        <v>L_405_079</v>
      </c>
      <c r="Q53" s="122" t="str">
        <f>IF(ABS(F53-SUM(F54:F56))&gt;LIST_Tolerance,"Error total and components not consistent for column "&amp;F$18,"Pass")</f>
        <v>Pass</v>
      </c>
    </row>
    <row r="54" spans="1:17" x14ac:dyDescent="0.35">
      <c r="A54" s="167" t="s">
        <v>121</v>
      </c>
      <c r="B54" s="246" t="s">
        <v>183</v>
      </c>
      <c r="C54" s="164" t="s">
        <v>348</v>
      </c>
      <c r="D54" s="128"/>
      <c r="E54" s="128"/>
      <c r="F54" s="128"/>
      <c r="G54" s="171"/>
      <c r="H54" s="163"/>
      <c r="J54" s="122" t="str">
        <f t="shared" ref="J54:J72" si="3">$B$15&amp;"_"&amp;TEXT(VALUE(RIGHT(J53,3))+1,"000")</f>
        <v>L_405_035</v>
      </c>
      <c r="K54" s="122" t="str">
        <f t="shared" si="2"/>
        <v>Pass</v>
      </c>
      <c r="L54" s="122"/>
      <c r="M54" s="122"/>
      <c r="N54" s="122"/>
      <c r="O54" s="122"/>
      <c r="P54" s="122"/>
      <c r="Q54" s="122"/>
    </row>
    <row r="55" spans="1:17" x14ac:dyDescent="0.35">
      <c r="A55" s="167" t="s">
        <v>123</v>
      </c>
      <c r="B55" s="246" t="s">
        <v>184</v>
      </c>
      <c r="C55" s="164" t="s">
        <v>349</v>
      </c>
      <c r="D55" s="128"/>
      <c r="E55" s="128"/>
      <c r="F55" s="128"/>
      <c r="G55" s="171"/>
      <c r="H55" s="163"/>
      <c r="J55" s="122" t="str">
        <f t="shared" si="3"/>
        <v>L_405_036</v>
      </c>
      <c r="K55" s="122" t="str">
        <f t="shared" si="2"/>
        <v>Pass</v>
      </c>
      <c r="L55" s="122"/>
      <c r="M55" s="122"/>
      <c r="N55" s="122"/>
      <c r="O55" s="122"/>
      <c r="P55" s="122"/>
      <c r="Q55" s="122"/>
    </row>
    <row r="56" spans="1:17" x14ac:dyDescent="0.35">
      <c r="A56" s="167" t="s">
        <v>125</v>
      </c>
      <c r="B56" s="246" t="s">
        <v>185</v>
      </c>
      <c r="C56" s="164" t="s">
        <v>350</v>
      </c>
      <c r="D56" s="128"/>
      <c r="E56" s="128"/>
      <c r="F56" s="128"/>
      <c r="G56" s="171"/>
      <c r="H56" s="163"/>
      <c r="J56" s="122" t="str">
        <f t="shared" si="3"/>
        <v>L_405_037</v>
      </c>
      <c r="K56" s="122" t="str">
        <f t="shared" si="2"/>
        <v>Pass</v>
      </c>
      <c r="L56" s="122"/>
      <c r="M56" s="122"/>
      <c r="N56" s="122"/>
      <c r="O56" s="122"/>
      <c r="P56" s="122"/>
      <c r="Q56" s="122"/>
    </row>
    <row r="57" spans="1:17" x14ac:dyDescent="0.35">
      <c r="A57" s="41" t="s">
        <v>132</v>
      </c>
      <c r="B57" s="246" t="s">
        <v>247</v>
      </c>
      <c r="C57" s="164" t="s">
        <v>351</v>
      </c>
      <c r="D57" s="128"/>
      <c r="E57" s="128"/>
      <c r="F57" s="128"/>
      <c r="G57" s="171"/>
      <c r="H57" s="163"/>
      <c r="J57" s="122" t="str">
        <f t="shared" si="3"/>
        <v>L_405_038</v>
      </c>
      <c r="K57" s="122" t="str">
        <f t="shared" si="2"/>
        <v>Pass</v>
      </c>
      <c r="L57" s="122" t="str">
        <f>$B$15&amp;"_"&amp;TEXT(VALUE(RIGHT(L53,3))+1,"000")</f>
        <v>L_405_060</v>
      </c>
      <c r="M57" s="122" t="str">
        <f>IF(ABS(D57-SUM(D58:D60))&gt;LIST_Tolerance,"Error total and components not consistent for column "&amp;D$20,"Pass")</f>
        <v>Pass</v>
      </c>
      <c r="N57" s="122" t="str">
        <f>$B$15&amp;"_"&amp;TEXT(VALUE(RIGHT(N53,3))+1,"000")</f>
        <v>L_405_070</v>
      </c>
      <c r="O57" s="122" t="str">
        <f>IF(ABS(E57-SUM(E58:E60))&gt;LIST_Tolerance,"Error total and components not consistent for column "&amp;E$18,"Pass")</f>
        <v>Pass</v>
      </c>
      <c r="P57" s="122" t="str">
        <f>$B$15&amp;"_"&amp;TEXT(VALUE(RIGHT(P53,3))+1,"000")</f>
        <v>L_405_080</v>
      </c>
      <c r="Q57" s="122" t="str">
        <f>IF(ABS(F57-SUM(F58:F60))&gt;LIST_Tolerance,"Error total and components not consistent for column "&amp;F$18,"Pass")</f>
        <v>Pass</v>
      </c>
    </row>
    <row r="58" spans="1:17" x14ac:dyDescent="0.35">
      <c r="A58" s="167" t="s">
        <v>121</v>
      </c>
      <c r="B58" s="248" t="s">
        <v>255</v>
      </c>
      <c r="C58" s="164" t="s">
        <v>352</v>
      </c>
      <c r="D58" s="128"/>
      <c r="E58" s="128"/>
      <c r="F58" s="128"/>
      <c r="G58" s="171"/>
      <c r="H58" s="163"/>
      <c r="J58" s="122" t="str">
        <f t="shared" si="3"/>
        <v>L_405_039</v>
      </c>
      <c r="K58" s="122" t="str">
        <f t="shared" si="2"/>
        <v>Pass</v>
      </c>
      <c r="L58" s="122"/>
      <c r="M58" s="122"/>
      <c r="N58" s="122"/>
      <c r="O58" s="122"/>
      <c r="P58" s="122"/>
      <c r="Q58" s="122"/>
    </row>
    <row r="59" spans="1:17" ht="29" x14ac:dyDescent="0.35">
      <c r="A59" s="167" t="s">
        <v>123</v>
      </c>
      <c r="B59" s="248" t="s">
        <v>250</v>
      </c>
      <c r="C59" s="164" t="s">
        <v>353</v>
      </c>
      <c r="D59" s="128"/>
      <c r="E59" s="128"/>
      <c r="F59" s="128"/>
      <c r="G59" s="171"/>
      <c r="H59" s="163"/>
      <c r="J59" s="122" t="str">
        <f t="shared" si="3"/>
        <v>L_405_040</v>
      </c>
      <c r="K59" s="122" t="str">
        <f t="shared" si="2"/>
        <v>Pass</v>
      </c>
      <c r="L59" s="122"/>
      <c r="M59" s="122"/>
      <c r="N59" s="122"/>
      <c r="O59" s="122"/>
      <c r="P59" s="122"/>
      <c r="Q59" s="122"/>
    </row>
    <row r="60" spans="1:17" ht="29" x14ac:dyDescent="0.35">
      <c r="A60" s="167" t="s">
        <v>125</v>
      </c>
      <c r="B60" s="248" t="s">
        <v>251</v>
      </c>
      <c r="C60" s="164" t="s">
        <v>354</v>
      </c>
      <c r="D60" s="128"/>
      <c r="E60" s="128"/>
      <c r="F60" s="128"/>
      <c r="G60" s="171"/>
      <c r="H60" s="163"/>
      <c r="J60" s="122" t="str">
        <f t="shared" si="3"/>
        <v>L_405_041</v>
      </c>
      <c r="K60" s="122" t="str">
        <f t="shared" si="2"/>
        <v>Pass</v>
      </c>
      <c r="L60" s="122"/>
      <c r="M60" s="122"/>
      <c r="N60" s="122"/>
      <c r="O60" s="122"/>
      <c r="P60" s="122"/>
      <c r="Q60" s="122"/>
    </row>
    <row r="61" spans="1:17" x14ac:dyDescent="0.35">
      <c r="A61" s="41" t="s">
        <v>144</v>
      </c>
      <c r="B61" s="246" t="s">
        <v>247</v>
      </c>
      <c r="C61" s="164" t="s">
        <v>355</v>
      </c>
      <c r="D61" s="128"/>
      <c r="E61" s="128"/>
      <c r="F61" s="128"/>
      <c r="G61" s="171"/>
      <c r="H61" s="163"/>
      <c r="J61" s="122" t="str">
        <f t="shared" si="3"/>
        <v>L_405_042</v>
      </c>
      <c r="K61" s="122" t="str">
        <f t="shared" si="2"/>
        <v>Pass</v>
      </c>
      <c r="L61" s="122" t="str">
        <f>$B$15&amp;"_"&amp;TEXT(VALUE(RIGHT(L57,3))+1,"000")</f>
        <v>L_405_061</v>
      </c>
      <c r="M61" s="122" t="str">
        <f>IF(ABS(D61-SUM(D62:D64))&gt;LIST_Tolerance,"Error total and components not consistent for column "&amp;D$20,"Pass")</f>
        <v>Pass</v>
      </c>
      <c r="N61" s="122" t="str">
        <f>$B$15&amp;"_"&amp;TEXT(VALUE(RIGHT(N57,3))+1,"000")</f>
        <v>L_405_071</v>
      </c>
      <c r="O61" s="122" t="str">
        <f>IF(ABS(E61-SUM(E62:E64))&gt;LIST_Tolerance,"Error total and components not consistent for column "&amp;E$18,"Pass")</f>
        <v>Pass</v>
      </c>
      <c r="P61" s="122" t="str">
        <f>$B$15&amp;"_"&amp;TEXT(VALUE(RIGHT(P57,3))+1,"000")</f>
        <v>L_405_081</v>
      </c>
      <c r="Q61" s="122" t="str">
        <f>IF(ABS(F61-SUM(F62:F64))&gt;LIST_Tolerance,"Error total and components not consistent for column "&amp;F$18,"Pass")</f>
        <v>Pass</v>
      </c>
    </row>
    <row r="62" spans="1:17" x14ac:dyDescent="0.35">
      <c r="A62" s="166" t="s">
        <v>121</v>
      </c>
      <c r="B62" s="246" t="s">
        <v>252</v>
      </c>
      <c r="C62" s="164" t="s">
        <v>356</v>
      </c>
      <c r="D62" s="128"/>
      <c r="E62" s="128"/>
      <c r="F62" s="128"/>
      <c r="G62" s="171"/>
      <c r="H62" s="163"/>
      <c r="J62" s="122" t="str">
        <f t="shared" si="3"/>
        <v>L_405_043</v>
      </c>
      <c r="K62" s="122" t="str">
        <f t="shared" si="2"/>
        <v>Pass</v>
      </c>
      <c r="L62" s="122"/>
      <c r="M62" s="122"/>
      <c r="N62" s="122"/>
      <c r="O62" s="122"/>
      <c r="P62" s="122"/>
      <c r="Q62" s="122"/>
    </row>
    <row r="63" spans="1:17" x14ac:dyDescent="0.35">
      <c r="A63" s="166" t="s">
        <v>123</v>
      </c>
      <c r="B63" s="246" t="s">
        <v>253</v>
      </c>
      <c r="C63" s="164" t="s">
        <v>357</v>
      </c>
      <c r="D63" s="128"/>
      <c r="E63" s="128"/>
      <c r="F63" s="128"/>
      <c r="G63" s="171"/>
      <c r="H63" s="163"/>
      <c r="J63" s="122" t="str">
        <f t="shared" si="3"/>
        <v>L_405_044</v>
      </c>
      <c r="K63" s="122" t="str">
        <f t="shared" si="2"/>
        <v>Pass</v>
      </c>
      <c r="L63" s="122"/>
      <c r="M63" s="122"/>
      <c r="N63" s="122"/>
      <c r="O63" s="122"/>
      <c r="P63" s="122"/>
      <c r="Q63" s="122"/>
    </row>
    <row r="64" spans="1:17" x14ac:dyDescent="0.35">
      <c r="A64" s="166" t="s">
        <v>125</v>
      </c>
      <c r="B64" s="246" t="s">
        <v>254</v>
      </c>
      <c r="C64" s="164" t="s">
        <v>358</v>
      </c>
      <c r="D64" s="128"/>
      <c r="E64" s="128"/>
      <c r="F64" s="128"/>
      <c r="G64" s="171"/>
      <c r="H64" s="163"/>
      <c r="J64" s="122" t="str">
        <f t="shared" si="3"/>
        <v>L_405_045</v>
      </c>
      <c r="K64" s="122" t="str">
        <f t="shared" si="2"/>
        <v>Pass</v>
      </c>
      <c r="L64" s="122"/>
      <c r="M64" s="122"/>
      <c r="N64" s="122"/>
      <c r="O64" s="122"/>
      <c r="P64" s="122"/>
      <c r="Q64" s="122"/>
    </row>
    <row r="65" spans="1:17" x14ac:dyDescent="0.35">
      <c r="A65" s="41" t="s">
        <v>248</v>
      </c>
      <c r="B65" s="246" t="s">
        <v>243</v>
      </c>
      <c r="C65" s="164" t="s">
        <v>359</v>
      </c>
      <c r="D65" s="128"/>
      <c r="E65" s="128"/>
      <c r="F65" s="128"/>
      <c r="G65" s="171"/>
      <c r="H65" s="163"/>
      <c r="J65" s="122" t="str">
        <f t="shared" si="3"/>
        <v>L_405_046</v>
      </c>
      <c r="K65" s="122" t="str">
        <f t="shared" si="2"/>
        <v>Pass</v>
      </c>
      <c r="L65" s="122"/>
      <c r="M65" s="122"/>
      <c r="N65" s="122"/>
      <c r="O65" s="122"/>
      <c r="P65" s="122"/>
      <c r="Q65" s="122"/>
    </row>
    <row r="66" spans="1:17" x14ac:dyDescent="0.35">
      <c r="A66" s="41" t="s">
        <v>155</v>
      </c>
      <c r="B66" s="246" t="s">
        <v>156</v>
      </c>
      <c r="C66" s="164" t="s">
        <v>156</v>
      </c>
      <c r="D66" s="128"/>
      <c r="E66" s="128"/>
      <c r="F66" s="128"/>
      <c r="G66" s="171"/>
      <c r="H66" s="163"/>
      <c r="J66" s="122" t="str">
        <f t="shared" si="3"/>
        <v>L_405_047</v>
      </c>
      <c r="K66" s="122" t="str">
        <f t="shared" si="2"/>
        <v>Pass</v>
      </c>
      <c r="L66" s="122"/>
      <c r="M66" s="122"/>
      <c r="N66" s="122"/>
      <c r="O66" s="122"/>
      <c r="P66" s="122"/>
      <c r="Q66" s="122"/>
    </row>
    <row r="67" spans="1:17" x14ac:dyDescent="0.35">
      <c r="A67" s="41" t="s">
        <v>159</v>
      </c>
      <c r="B67" s="246" t="s">
        <v>160</v>
      </c>
      <c r="C67" s="164" t="s">
        <v>160</v>
      </c>
      <c r="D67" s="128"/>
      <c r="E67" s="128"/>
      <c r="F67" s="128"/>
      <c r="G67" s="171"/>
      <c r="H67" s="163"/>
      <c r="J67" s="122" t="str">
        <f t="shared" si="3"/>
        <v>L_405_048</v>
      </c>
      <c r="K67" s="122" t="str">
        <f t="shared" si="2"/>
        <v>Pass</v>
      </c>
      <c r="L67" s="122"/>
      <c r="M67" s="122"/>
      <c r="N67" s="122"/>
      <c r="O67" s="122"/>
      <c r="P67" s="122"/>
      <c r="Q67" s="122"/>
    </row>
    <row r="68" spans="1:17" x14ac:dyDescent="0.35">
      <c r="A68" s="41" t="s">
        <v>66</v>
      </c>
      <c r="B68" s="246" t="s">
        <v>161</v>
      </c>
      <c r="C68" s="164" t="s">
        <v>161</v>
      </c>
      <c r="D68" s="128"/>
      <c r="E68" s="128"/>
      <c r="F68" s="128"/>
      <c r="G68" s="171"/>
      <c r="H68" s="163"/>
      <c r="J68" s="122" t="str">
        <f t="shared" si="3"/>
        <v>L_405_049</v>
      </c>
      <c r="K68" s="122" t="str">
        <f t="shared" si="2"/>
        <v>Pass</v>
      </c>
      <c r="L68" s="122"/>
      <c r="M68" s="122"/>
      <c r="N68" s="122"/>
      <c r="O68" s="122"/>
      <c r="P68" s="122"/>
      <c r="Q68" s="122"/>
    </row>
    <row r="69" spans="1:17" x14ac:dyDescent="0.35">
      <c r="A69" s="41" t="s">
        <v>172</v>
      </c>
      <c r="B69" s="246" t="s">
        <v>173</v>
      </c>
      <c r="C69" s="164" t="s">
        <v>173</v>
      </c>
      <c r="D69" s="128"/>
      <c r="E69" s="128"/>
      <c r="F69" s="128"/>
      <c r="G69" s="171"/>
      <c r="H69" s="163"/>
      <c r="J69" s="122" t="str">
        <f t="shared" si="3"/>
        <v>L_405_050</v>
      </c>
      <c r="K69" s="122" t="str">
        <f t="shared" si="2"/>
        <v>Pass</v>
      </c>
      <c r="L69" s="122"/>
      <c r="M69" s="122"/>
      <c r="N69" s="122"/>
      <c r="O69" s="122"/>
      <c r="P69" s="122"/>
      <c r="Q69" s="122"/>
    </row>
    <row r="70" spans="1:17" ht="29" x14ac:dyDescent="0.35">
      <c r="A70" s="41" t="s">
        <v>18</v>
      </c>
      <c r="B70" s="248" t="s">
        <v>186</v>
      </c>
      <c r="C70" s="161" t="s">
        <v>614</v>
      </c>
      <c r="D70" s="128"/>
      <c r="E70" s="128"/>
      <c r="F70" s="128"/>
      <c r="G70" s="171"/>
      <c r="H70" s="163"/>
      <c r="J70" s="122" t="str">
        <f t="shared" si="3"/>
        <v>L_405_051</v>
      </c>
      <c r="K70" s="122" t="str">
        <f t="shared" si="2"/>
        <v>Pass</v>
      </c>
      <c r="L70" s="122"/>
      <c r="M70" s="122"/>
      <c r="N70" s="122"/>
      <c r="O70" s="122"/>
      <c r="P70" s="122"/>
      <c r="Q70" s="122"/>
    </row>
    <row r="71" spans="1:17" x14ac:dyDescent="0.35">
      <c r="A71" s="172" t="s">
        <v>19</v>
      </c>
      <c r="B71" s="226" t="s">
        <v>180</v>
      </c>
      <c r="C71" s="173" t="s">
        <v>180</v>
      </c>
      <c r="D71" s="131">
        <f>SUM(D53,D57,D61,D65,D66,D67,D68,D69,D70)</f>
        <v>0</v>
      </c>
      <c r="E71" s="131">
        <f>SUM(E53,E57,E61,E65,E66,E67,E68,E69,E70)</f>
        <v>0</v>
      </c>
      <c r="F71" s="131">
        <f>SUM(F53,F57,F61,F65,F66,F67,F68,F69,F70)</f>
        <v>0</v>
      </c>
      <c r="G71" s="171"/>
      <c r="H71" s="163"/>
      <c r="J71" s="122" t="str">
        <f t="shared" si="3"/>
        <v>L_405_052</v>
      </c>
      <c r="K71" s="122" t="str">
        <f t="shared" si="2"/>
        <v>Pass</v>
      </c>
      <c r="L71" s="122" t="str">
        <f>$B$15&amp;"_"&amp;TEXT(VALUE(RIGHT(L61,3))+1,"000")</f>
        <v>L_405_062</v>
      </c>
      <c r="M71" s="122" t="str">
        <f>IF(ABS(D71-SUM(D53,D57,D61,D65:D70))&gt;LIST_Tolerance,"Error total and components not consistent for column "&amp;D$20,"Pass")</f>
        <v>Pass</v>
      </c>
      <c r="N71" s="122" t="str">
        <f>$B$15&amp;"_"&amp;TEXT(VALUE(RIGHT(N61,3))+1,"000")</f>
        <v>L_405_072</v>
      </c>
      <c r="O71" s="122" t="str">
        <f>IF(ABS(E71-SUM(E53,E57,E61,E65:E70))&gt;LIST_Tolerance,"Error total and components not consistent for column "&amp;E$18,"Pass")</f>
        <v>Pass</v>
      </c>
      <c r="P71" s="122" t="str">
        <f>$B$15&amp;"_"&amp;TEXT(VALUE(RIGHT(P61,3))+1,"000")</f>
        <v>L_405_082</v>
      </c>
      <c r="Q71" s="122" t="str">
        <f>IF(ABS(F71-SUM(F53,F57,F61,F65:F70))&gt;LIST_Tolerance,"Error total and components not consistent for column "&amp;F$18,"Pass")</f>
        <v>Pass</v>
      </c>
    </row>
    <row r="72" spans="1:17" x14ac:dyDescent="0.35">
      <c r="A72" s="123" t="s">
        <v>181</v>
      </c>
      <c r="B72" s="226" t="s">
        <v>182</v>
      </c>
      <c r="C72" s="173" t="s">
        <v>182</v>
      </c>
      <c r="D72" s="175">
        <f>D51-D71</f>
        <v>0</v>
      </c>
      <c r="E72" s="175">
        <f>E51-E71</f>
        <v>0</v>
      </c>
      <c r="F72" s="175">
        <f>F51-F71</f>
        <v>0</v>
      </c>
      <c r="G72" s="171"/>
      <c r="H72" s="163"/>
      <c r="J72" s="122" t="str">
        <f t="shared" si="3"/>
        <v>L_405_053</v>
      </c>
      <c r="K72" s="122" t="str">
        <f t="shared" si="2"/>
        <v>Pass</v>
      </c>
      <c r="L72" s="122" t="str">
        <f>$B$15&amp;"_"&amp;TEXT(VALUE(RIGHT(L71,3))+1,"000")</f>
        <v>L_405_063</v>
      </c>
      <c r="M72" s="122" t="str">
        <f>IF(ABS(D72-SUM(D51,-D71))&gt;LIST_Tolerance,"Error total and components not consistent for column "&amp;D$20,"Pass")</f>
        <v>Pass</v>
      </c>
      <c r="N72" s="122" t="str">
        <f>$B$15&amp;"_"&amp;TEXT(VALUE(RIGHT(N71,3))+1,"000")</f>
        <v>L_405_073</v>
      </c>
      <c r="O72" s="122" t="str">
        <f>IF(ABS(E72-SUM(E51,-E71))&gt;LIST_Tolerance,"Error total and components not consistent for column "&amp;E$18,"Pass")</f>
        <v>Pass</v>
      </c>
      <c r="P72" s="122" t="str">
        <f>$B$15&amp;"_"&amp;TEXT(VALUE(RIGHT(P71,3))+1,"000")</f>
        <v>L_405_083</v>
      </c>
      <c r="Q72" s="122" t="str">
        <f>IF(ABS(F72-SUM(F51,-F71))&gt;LIST_Tolerance,"Error total and components not consistent for column "&amp;F$18,"Pass")</f>
        <v>Pass</v>
      </c>
    </row>
    <row r="73" spans="1:17" x14ac:dyDescent="0.35">
      <c r="A73" s="132" t="s">
        <v>442</v>
      </c>
      <c r="B73" s="240" t="s">
        <v>443</v>
      </c>
      <c r="C73" s="134" t="s">
        <v>444</v>
      </c>
      <c r="D73" s="131">
        <f>SUM(D64:D72)</f>
        <v>0</v>
      </c>
      <c r="E73" s="131">
        <f>SUM(E64:E72)</f>
        <v>0</v>
      </c>
      <c r="F73" s="131">
        <f>SUM(F64:F72)</f>
        <v>0</v>
      </c>
    </row>
    <row r="74" spans="1:17" hidden="1" x14ac:dyDescent="0.35"/>
  </sheetData>
  <sheetProtection password="AAC6" sheet="1" formatColumns="0"/>
  <protectedRanges>
    <protectedRange sqref="D19:F50 H19:H51 D53:F70 H53:H72" name="Range1"/>
  </protectedRanges>
  <mergeCells count="4">
    <mergeCell ref="B6:F6"/>
    <mergeCell ref="B7:F7"/>
    <mergeCell ref="B8:F8"/>
    <mergeCell ref="E15:F15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tabColor theme="2" tint="-0.249977111117893"/>
    <pageSetUpPr fitToPage="1"/>
  </sheetPr>
  <dimension ref="A1:K46"/>
  <sheetViews>
    <sheetView showGridLines="0" zoomScaleNormal="100" workbookViewId="0"/>
  </sheetViews>
  <sheetFormatPr defaultColWidth="0" defaultRowHeight="14.5" zeroHeight="1" x14ac:dyDescent="0.35"/>
  <cols>
    <col min="1" max="1" width="62.6328125" style="17" customWidth="1"/>
    <col min="2" max="3" width="16.54296875" style="13" customWidth="1"/>
    <col min="4" max="4" width="30.6328125" style="13" customWidth="1"/>
    <col min="5" max="5" width="5.1796875" style="13" customWidth="1"/>
    <col min="6" max="6" width="17.26953125" style="13" customWidth="1"/>
    <col min="7" max="7" width="4.08984375" style="13" customWidth="1"/>
    <col min="8" max="8" width="14.7265625" style="13" customWidth="1"/>
    <col min="9" max="11" width="9" style="13" customWidth="1"/>
    <col min="12" max="16384" width="9" style="13" hidden="1"/>
  </cols>
  <sheetData>
    <row r="1" spans="1:6" ht="34.5" customHeight="1" x14ac:dyDescent="0.55000000000000004">
      <c r="A1" s="12" t="str">
        <f>Summary!$A$1</f>
        <v>PRA Insurance Stress Testing 2022</v>
      </c>
      <c r="B1" s="17"/>
      <c r="C1" s="17"/>
      <c r="D1" s="17"/>
      <c r="E1" s="17"/>
      <c r="F1" s="17"/>
    </row>
    <row r="2" spans="1:6" ht="23.5" x14ac:dyDescent="0.55000000000000004">
      <c r="A2" s="12" t="s">
        <v>698</v>
      </c>
      <c r="B2" s="17"/>
      <c r="C2" s="17"/>
      <c r="D2" s="17"/>
      <c r="E2" s="17"/>
      <c r="F2" s="107" t="s">
        <v>4</v>
      </c>
    </row>
    <row r="3" spans="1:6" ht="21" x14ac:dyDescent="0.5">
      <c r="A3" s="15" t="s">
        <v>223</v>
      </c>
      <c r="B3" s="15" t="str">
        <f>Summary!$H$14&amp;" "&amp;Summary!$H$13</f>
        <v>S4 Stage 4: Protracted market shock and longevity shock</v>
      </c>
      <c r="C3" s="15"/>
      <c r="D3" s="17"/>
      <c r="E3" s="17"/>
      <c r="F3" s="110" t="s">
        <v>5</v>
      </c>
    </row>
    <row r="4" spans="1:6" ht="21" customHeight="1" x14ac:dyDescent="0.35">
      <c r="B4" s="17"/>
      <c r="C4" s="17"/>
      <c r="D4" s="17"/>
      <c r="E4" s="17"/>
      <c r="F4" s="112" t="s">
        <v>6</v>
      </c>
    </row>
    <row r="5" spans="1:6" x14ac:dyDescent="0.35">
      <c r="A5" s="111"/>
      <c r="B5" s="17"/>
      <c r="C5" s="17"/>
      <c r="D5" s="17"/>
      <c r="E5" s="17"/>
      <c r="F5" s="17"/>
    </row>
    <row r="6" spans="1:6" x14ac:dyDescent="0.35">
      <c r="A6" s="100" t="s">
        <v>7</v>
      </c>
      <c r="B6" s="280" t="e">
        <f ca="1">IF('Firm Info'!$B$6="","",'Firm Info'!$B$6)</f>
        <v>#N/A</v>
      </c>
      <c r="C6" s="281"/>
      <c r="D6" s="281"/>
      <c r="E6" s="281"/>
      <c r="F6" s="282"/>
    </row>
    <row r="7" spans="1:6" x14ac:dyDescent="0.35">
      <c r="A7" s="100" t="str">
        <f>Summary!A7</f>
        <v>Group name</v>
      </c>
      <c r="B7" s="280" t="e">
        <f ca="1">IF('Firm Info'!B8="","",'Firm Info'!$B$8)</f>
        <v>#N/A</v>
      </c>
      <c r="C7" s="281"/>
      <c r="D7" s="281"/>
      <c r="E7" s="281"/>
      <c r="F7" s="282"/>
    </row>
    <row r="8" spans="1:6" x14ac:dyDescent="0.35">
      <c r="A8" s="115" t="s">
        <v>8</v>
      </c>
      <c r="B8" s="283" t="str">
        <f>IF('Firm Info'!$B$12="","", TEXT('Firm Info'!$B$12,"dd/mm/yyyy"))</f>
        <v>31/12/2021</v>
      </c>
      <c r="C8" s="284"/>
      <c r="D8" s="284"/>
      <c r="E8" s="284"/>
      <c r="F8" s="285"/>
    </row>
    <row r="9" spans="1:6" x14ac:dyDescent="0.35">
      <c r="A9" s="117"/>
      <c r="B9" s="116"/>
      <c r="C9" s="116"/>
      <c r="D9" s="116"/>
    </row>
    <row r="10" spans="1:6" ht="33.4" customHeight="1" x14ac:dyDescent="0.35">
      <c r="A10" s="286" t="s">
        <v>262</v>
      </c>
      <c r="B10" s="286"/>
      <c r="C10" s="286"/>
      <c r="D10" s="286"/>
      <c r="E10" s="286"/>
      <c r="F10" s="286"/>
    </row>
    <row r="11" spans="1:6" x14ac:dyDescent="0.35">
      <c r="A11" s="117"/>
      <c r="B11" s="116"/>
      <c r="C11" s="116"/>
      <c r="D11" s="116"/>
    </row>
    <row r="12" spans="1:6" ht="21" x14ac:dyDescent="0.35">
      <c r="A12" s="118" t="s">
        <v>187</v>
      </c>
      <c r="B12" s="116"/>
      <c r="C12" s="116"/>
      <c r="D12" s="116"/>
    </row>
    <row r="13" spans="1:6" ht="21" x14ac:dyDescent="0.5">
      <c r="A13" s="15"/>
      <c r="B13" s="15"/>
      <c r="C13" s="15"/>
      <c r="D13" s="116"/>
    </row>
    <row r="14" spans="1:6" ht="21" x14ac:dyDescent="0.35">
      <c r="A14" s="118" t="s">
        <v>189</v>
      </c>
    </row>
    <row r="15" spans="1:6" ht="21" x14ac:dyDescent="0.35">
      <c r="A15" s="118" t="s">
        <v>190</v>
      </c>
    </row>
    <row r="16" spans="1:6" ht="21" x14ac:dyDescent="0.35">
      <c r="A16" s="118" t="s">
        <v>366</v>
      </c>
      <c r="B16" s="118" t="s">
        <v>461</v>
      </c>
    </row>
    <row r="17" spans="1:11" x14ac:dyDescent="0.35">
      <c r="A17" s="13"/>
      <c r="C17" s="81" t="s">
        <v>362</v>
      </c>
      <c r="D17" s="146" t="s">
        <v>191</v>
      </c>
      <c r="F17" s="63" t="s">
        <v>229</v>
      </c>
    </row>
    <row r="18" spans="1:11" x14ac:dyDescent="0.35">
      <c r="A18" s="136" t="s">
        <v>10</v>
      </c>
      <c r="C18" s="81" t="s">
        <v>363</v>
      </c>
      <c r="D18" s="40" t="s">
        <v>26</v>
      </c>
      <c r="F18" s="40" t="s">
        <v>191</v>
      </c>
    </row>
    <row r="19" spans="1:11" x14ac:dyDescent="0.35">
      <c r="A19" s="147"/>
      <c r="B19" s="121" t="s">
        <v>360</v>
      </c>
      <c r="C19" s="121" t="s">
        <v>361</v>
      </c>
      <c r="D19" s="101"/>
      <c r="F19" s="101"/>
      <c r="H19" s="122" t="s">
        <v>580</v>
      </c>
      <c r="I19" s="122"/>
      <c r="J19" s="122" t="s">
        <v>580</v>
      </c>
      <c r="K19" s="122"/>
    </row>
    <row r="20" spans="1:11" ht="29" x14ac:dyDescent="0.35">
      <c r="A20" s="43" t="s">
        <v>259</v>
      </c>
      <c r="B20" s="121"/>
      <c r="C20" s="121" t="s">
        <v>379</v>
      </c>
      <c r="D20" s="128"/>
      <c r="F20" s="128"/>
      <c r="H20" s="122" t="str">
        <f>$B$16&amp;"_001"</f>
        <v>L_406_001</v>
      </c>
      <c r="I20" s="122" t="str">
        <f>IF(D20&lt;0,"Error positive number expected","Pass")</f>
        <v>Pass</v>
      </c>
      <c r="J20" s="122"/>
      <c r="K20" s="122"/>
    </row>
    <row r="21" spans="1:11" x14ac:dyDescent="0.35">
      <c r="A21" s="43" t="s">
        <v>260</v>
      </c>
      <c r="B21" s="121"/>
      <c r="C21" s="121" t="s">
        <v>380</v>
      </c>
      <c r="D21" s="128"/>
      <c r="F21" s="128"/>
      <c r="H21" s="122"/>
      <c r="I21" s="122"/>
      <c r="J21" s="122"/>
      <c r="K21" s="122"/>
    </row>
    <row r="22" spans="1:11" x14ac:dyDescent="0.35">
      <c r="A22" s="66" t="s">
        <v>258</v>
      </c>
      <c r="B22" s="121" t="s">
        <v>69</v>
      </c>
      <c r="C22" s="121" t="s">
        <v>69</v>
      </c>
      <c r="D22" s="128"/>
      <c r="F22" s="128"/>
      <c r="H22" s="122" t="str">
        <f>$B$16&amp;"_"&amp;TEXT(VALUE(RIGHT(H20,3))+1,"000")</f>
        <v>L_406_002</v>
      </c>
      <c r="I22" s="122" t="str">
        <f>IF(D22&lt;0,"Error positive number expected","Pass")</f>
        <v>Pass</v>
      </c>
      <c r="J22" s="122" t="str">
        <f>$B$16&amp;"_"&amp;TEXT(VALUE(RIGHT(H40,3))+1,"000")</f>
        <v>L_406_012</v>
      </c>
      <c r="K22" s="122" t="str">
        <f>IF(ABS(D22-SUM(D20:D21))&gt;LIST_Tolerance,"Error total should equal sum of components","Pass")</f>
        <v>Pass</v>
      </c>
    </row>
    <row r="23" spans="1:11" x14ac:dyDescent="0.35">
      <c r="A23" s="148" t="s">
        <v>192</v>
      </c>
      <c r="B23" s="121" t="s">
        <v>71</v>
      </c>
      <c r="C23" s="121" t="s">
        <v>71</v>
      </c>
      <c r="D23" s="128"/>
      <c r="F23" s="128"/>
      <c r="H23" s="122" t="str">
        <f>$B$16&amp;"_"&amp;TEXT(VALUE(RIGHT(H22,3))+1,"000")</f>
        <v>L_406_003</v>
      </c>
      <c r="I23" s="122" t="str">
        <f>IF(D23&lt;0,"Error positive number expected","Pass")</f>
        <v>Pass</v>
      </c>
      <c r="J23" s="122"/>
      <c r="K23" s="122"/>
    </row>
    <row r="24" spans="1:11" x14ac:dyDescent="0.35">
      <c r="A24" s="47" t="s">
        <v>257</v>
      </c>
      <c r="B24" s="121" t="s">
        <v>73</v>
      </c>
      <c r="C24" s="121" t="s">
        <v>73</v>
      </c>
      <c r="D24" s="128"/>
      <c r="F24" s="128"/>
      <c r="H24" s="122" t="str">
        <f>$B$16&amp;"_"&amp;TEXT(VALUE(RIGHT(H23,3))+1,"000")</f>
        <v>L_406_004</v>
      </c>
      <c r="I24" s="122" t="str">
        <f>IF(D24&lt;0,"Error positive number expected","Pass")</f>
        <v>Pass</v>
      </c>
      <c r="J24" s="122" t="str">
        <f>$B$16&amp;"_"&amp;TEXT(VALUE(RIGHT(J22,3))+1,"000")</f>
        <v>L_406_013</v>
      </c>
      <c r="K24" s="122" t="str">
        <f>IF(ABS(D24-SUM(D22:D23))&gt;LIST_Tolerance,"Error total should equal sum of components","Pass")</f>
        <v>Pass</v>
      </c>
    </row>
    <row r="25" spans="1:11" x14ac:dyDescent="0.35">
      <c r="A25" s="132" t="s">
        <v>442</v>
      </c>
      <c r="B25" s="133" t="s">
        <v>443</v>
      </c>
      <c r="C25" s="134" t="s">
        <v>444</v>
      </c>
      <c r="D25" s="131">
        <f>SUM(D16:D24)</f>
        <v>0</v>
      </c>
      <c r="H25" s="19"/>
      <c r="I25" s="19"/>
      <c r="J25" s="19"/>
      <c r="K25" s="19"/>
    </row>
    <row r="26" spans="1:11" s="19" customFormat="1" x14ac:dyDescent="0.35">
      <c r="A26" s="17"/>
      <c r="B26" s="13"/>
      <c r="C26" s="13"/>
      <c r="D26" s="13"/>
      <c r="E26" s="13"/>
      <c r="F26" s="13"/>
    </row>
    <row r="27" spans="1:11" s="19" customFormat="1" x14ac:dyDescent="0.35">
      <c r="A27" s="93"/>
      <c r="B27" s="93"/>
      <c r="C27" s="93"/>
      <c r="D27" s="93"/>
      <c r="E27" s="13"/>
      <c r="F27" s="13"/>
    </row>
    <row r="28" spans="1:11" s="19" customFormat="1" ht="21" x14ac:dyDescent="0.35">
      <c r="A28" s="118" t="s">
        <v>193</v>
      </c>
      <c r="B28" s="93"/>
      <c r="C28" s="93"/>
      <c r="D28" s="93"/>
      <c r="E28" s="13"/>
      <c r="F28" s="13"/>
    </row>
    <row r="29" spans="1:11" s="19" customFormat="1" ht="21" x14ac:dyDescent="0.35">
      <c r="A29" s="118" t="s">
        <v>616</v>
      </c>
      <c r="B29" s="93"/>
      <c r="C29" s="93"/>
      <c r="D29" s="93"/>
      <c r="E29" s="13"/>
      <c r="F29" s="13"/>
    </row>
    <row r="30" spans="1:11" s="19" customFormat="1" ht="21" x14ac:dyDescent="0.35">
      <c r="A30" s="118" t="s">
        <v>366</v>
      </c>
      <c r="B30" s="118" t="s">
        <v>461</v>
      </c>
      <c r="C30" s="93"/>
      <c r="D30" s="93"/>
      <c r="E30" s="13"/>
      <c r="F30" s="13"/>
    </row>
    <row r="31" spans="1:11" s="19" customFormat="1" x14ac:dyDescent="0.35">
      <c r="A31" s="136"/>
      <c r="B31" s="93"/>
      <c r="C31" s="93"/>
      <c r="D31" s="146" t="s">
        <v>194</v>
      </c>
      <c r="E31" s="13"/>
      <c r="F31" s="63" t="s">
        <v>229</v>
      </c>
    </row>
    <row r="32" spans="1:11" s="19" customFormat="1" x14ac:dyDescent="0.35">
      <c r="A32" s="136"/>
      <c r="B32" s="93"/>
      <c r="C32" s="81" t="s">
        <v>363</v>
      </c>
      <c r="D32" s="40" t="s">
        <v>26</v>
      </c>
      <c r="E32" s="13"/>
      <c r="F32" s="40" t="s">
        <v>191</v>
      </c>
    </row>
    <row r="33" spans="1:11" s="19" customFormat="1" x14ac:dyDescent="0.35">
      <c r="A33" s="136" t="s">
        <v>10</v>
      </c>
      <c r="B33" s="121" t="s">
        <v>360</v>
      </c>
      <c r="C33" s="121" t="s">
        <v>361</v>
      </c>
      <c r="D33" s="101"/>
      <c r="E33" s="13"/>
      <c r="F33" s="101"/>
      <c r="H33" s="122" t="s">
        <v>580</v>
      </c>
      <c r="I33" s="122"/>
      <c r="J33" s="122" t="s">
        <v>580</v>
      </c>
      <c r="K33" s="122"/>
    </row>
    <row r="34" spans="1:11" s="19" customFormat="1" x14ac:dyDescent="0.35">
      <c r="A34" s="149" t="s">
        <v>195</v>
      </c>
      <c r="B34" s="150" t="s">
        <v>89</v>
      </c>
      <c r="C34" s="150" t="s">
        <v>89</v>
      </c>
      <c r="D34" s="126"/>
      <c r="E34" s="13"/>
      <c r="F34" s="126"/>
      <c r="H34" s="122" t="str">
        <f>$B$16&amp;"_"&amp;TEXT(VALUE(RIGHT(H24,3))+1,"000")</f>
        <v>L_406_005</v>
      </c>
      <c r="I34" s="122" t="str">
        <f>IF(D34="","Error number expected","Pass")</f>
        <v>Error number expected</v>
      </c>
      <c r="J34" s="122"/>
      <c r="K34" s="122"/>
    </row>
    <row r="35" spans="1:11" s="19" customFormat="1" x14ac:dyDescent="0.35">
      <c r="A35" s="149" t="s">
        <v>11</v>
      </c>
      <c r="B35" s="150" t="s">
        <v>91</v>
      </c>
      <c r="C35" s="150" t="s">
        <v>91</v>
      </c>
      <c r="D35" s="126"/>
      <c r="E35" s="13"/>
      <c r="F35" s="126"/>
      <c r="H35" s="122" t="str">
        <f t="shared" ref="H35:J40" si="0">$B$16&amp;"_"&amp;TEXT(VALUE(RIGHT(H34,3))+1,"000")</f>
        <v>L_406_006</v>
      </c>
      <c r="I35" s="122" t="str">
        <f t="shared" ref="I35:I40" si="1">IF(D35&lt;0,"Error positive number expected","Pass")</f>
        <v>Pass</v>
      </c>
      <c r="J35" s="122"/>
      <c r="K35" s="122"/>
    </row>
    <row r="36" spans="1:11" s="19" customFormat="1" x14ac:dyDescent="0.35">
      <c r="A36" s="149" t="s">
        <v>196</v>
      </c>
      <c r="B36" s="150" t="s">
        <v>93</v>
      </c>
      <c r="C36" s="150" t="s">
        <v>93</v>
      </c>
      <c r="D36" s="126"/>
      <c r="E36" s="13"/>
      <c r="F36" s="126"/>
      <c r="H36" s="122" t="str">
        <f t="shared" si="0"/>
        <v>L_406_007</v>
      </c>
      <c r="I36" s="122" t="str">
        <f t="shared" si="1"/>
        <v>Pass</v>
      </c>
      <c r="J36" s="122"/>
      <c r="K36" s="122"/>
    </row>
    <row r="37" spans="1:11" s="19" customFormat="1" x14ac:dyDescent="0.35">
      <c r="A37" s="149" t="s">
        <v>197</v>
      </c>
      <c r="B37" s="150" t="s">
        <v>95</v>
      </c>
      <c r="C37" s="150" t="s">
        <v>95</v>
      </c>
      <c r="D37" s="126"/>
      <c r="E37" s="13"/>
      <c r="F37" s="126"/>
      <c r="H37" s="122" t="str">
        <f t="shared" si="0"/>
        <v>L_406_008</v>
      </c>
      <c r="I37" s="122" t="str">
        <f t="shared" si="1"/>
        <v>Pass</v>
      </c>
      <c r="J37" s="122" t="str">
        <f>$B$16&amp;"_"&amp;TEXT(VALUE(RIGHT(J24,3))+1,"000")</f>
        <v>L_406_014</v>
      </c>
      <c r="K37" s="122" t="str">
        <f>IF(D37&gt;D36,"Error MCR Floor can't exceed MCR Cap","Pass")</f>
        <v>Pass</v>
      </c>
    </row>
    <row r="38" spans="1:11" s="19" customFormat="1" x14ac:dyDescent="0.35">
      <c r="A38" s="149" t="s">
        <v>198</v>
      </c>
      <c r="B38" s="150" t="s">
        <v>97</v>
      </c>
      <c r="C38" s="150" t="s">
        <v>97</v>
      </c>
      <c r="D38" s="126"/>
      <c r="E38" s="13"/>
      <c r="F38" s="126"/>
      <c r="H38" s="122" t="str">
        <f t="shared" si="0"/>
        <v>L_406_009</v>
      </c>
      <c r="I38" s="122" t="str">
        <f t="shared" si="1"/>
        <v>Pass</v>
      </c>
      <c r="J38" s="122" t="str">
        <f t="shared" si="0"/>
        <v>L_406_015</v>
      </c>
      <c r="K38" s="122" t="str">
        <f>IF(ABS(D38-MIN(D36,MAX(D37,D34)))&gt;LIST_Tolerance,"Error Combined MCR not consistent with Linear MCR, MCR Floor and MCR Cap","Pass")</f>
        <v>Pass</v>
      </c>
    </row>
    <row r="39" spans="1:11" s="19" customFormat="1" x14ac:dyDescent="0.35">
      <c r="A39" s="149" t="s">
        <v>199</v>
      </c>
      <c r="B39" s="150" t="s">
        <v>99</v>
      </c>
      <c r="C39" s="150" t="s">
        <v>99</v>
      </c>
      <c r="D39" s="126"/>
      <c r="E39" s="13"/>
      <c r="F39" s="126"/>
      <c r="H39" s="122" t="str">
        <f t="shared" si="0"/>
        <v>L_406_010</v>
      </c>
      <c r="I39" s="122" t="str">
        <f t="shared" si="1"/>
        <v>Pass</v>
      </c>
      <c r="J39" s="122"/>
      <c r="K39" s="122"/>
    </row>
    <row r="40" spans="1:11" s="19" customFormat="1" x14ac:dyDescent="0.35">
      <c r="A40" s="151" t="s">
        <v>200</v>
      </c>
      <c r="B40" s="150" t="s">
        <v>109</v>
      </c>
      <c r="C40" s="150" t="s">
        <v>109</v>
      </c>
      <c r="D40" s="126"/>
      <c r="E40" s="13"/>
      <c r="F40" s="126"/>
      <c r="H40" s="122" t="str">
        <f t="shared" si="0"/>
        <v>L_406_011</v>
      </c>
      <c r="I40" s="122" t="str">
        <f t="shared" si="1"/>
        <v>Pass</v>
      </c>
      <c r="J40" s="122" t="str">
        <f>$B$16&amp;"_"&amp;TEXT(VALUE(RIGHT(J38,3))+1,"000")</f>
        <v>L_406_016</v>
      </c>
      <c r="K40" s="122" t="str">
        <f>IF(ABS(D40-MAX(D38,D39))&gt;LIST_Tolerance,"Error MCR must be higher of Combined MCR and Absolute floor of MCR","Pass")</f>
        <v>Pass</v>
      </c>
    </row>
    <row r="41" spans="1:11" s="19" customFormat="1" x14ac:dyDescent="0.35">
      <c r="A41" s="132" t="s">
        <v>442</v>
      </c>
      <c r="B41" s="133" t="s">
        <v>443</v>
      </c>
      <c r="C41" s="134" t="s">
        <v>444</v>
      </c>
      <c r="D41" s="152">
        <f>SUM(D34:D40)</f>
        <v>0</v>
      </c>
      <c r="E41" s="13"/>
      <c r="F41" s="13"/>
    </row>
    <row r="42" spans="1:11" s="19" customFormat="1" hidden="1" x14ac:dyDescent="0.35">
      <c r="A42" s="17"/>
      <c r="B42" s="13"/>
      <c r="C42" s="13"/>
      <c r="D42" s="13"/>
      <c r="E42" s="13"/>
      <c r="F42" s="13"/>
    </row>
    <row r="43" spans="1:11" s="19" customFormat="1" hidden="1" x14ac:dyDescent="0.35">
      <c r="A43" s="17"/>
      <c r="B43" s="13"/>
      <c r="C43" s="13"/>
      <c r="D43" s="13"/>
      <c r="E43" s="13"/>
      <c r="F43" s="13"/>
    </row>
    <row r="44" spans="1:11" s="19" customFormat="1" hidden="1" x14ac:dyDescent="0.35">
      <c r="A44" s="17"/>
      <c r="B44" s="13"/>
      <c r="C44" s="13"/>
      <c r="D44" s="13"/>
      <c r="E44" s="13"/>
      <c r="F44" s="13"/>
    </row>
    <row r="45" spans="1:11" hidden="1" x14ac:dyDescent="0.35"/>
    <row r="46" spans="1:11" hidden="1" x14ac:dyDescent="0.35"/>
  </sheetData>
  <sheetProtection password="AAC6" sheet="1" formatColumns="0"/>
  <protectedRanges>
    <protectedRange sqref="D20:D24 F20:F24 D34:D40 F34:F40" name="Range1"/>
  </protectedRanges>
  <mergeCells count="4">
    <mergeCell ref="B6:F6"/>
    <mergeCell ref="B7:F7"/>
    <mergeCell ref="B8:F8"/>
    <mergeCell ref="A10:F10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tabColor theme="2" tint="-0.249977111117893"/>
    <pageSetUpPr fitToPage="1"/>
  </sheetPr>
  <dimension ref="A1:R46"/>
  <sheetViews>
    <sheetView showGridLines="0" zoomScaleNormal="100" workbookViewId="0"/>
  </sheetViews>
  <sheetFormatPr defaultColWidth="0" defaultRowHeight="14.5" zeroHeight="1" x14ac:dyDescent="0.35"/>
  <cols>
    <col min="1" max="1" width="47" style="114" customWidth="1"/>
    <col min="2" max="2" width="17" style="19" customWidth="1"/>
    <col min="3" max="3" width="15.453125" style="19" bestFit="1" customWidth="1"/>
    <col min="4" max="8" width="17" style="19" customWidth="1"/>
    <col min="9" max="9" width="2.54296875" style="19" customWidth="1"/>
    <col min="10" max="12" width="17" style="19" customWidth="1"/>
    <col min="13" max="13" width="9" style="13" customWidth="1"/>
    <col min="14" max="15" width="14.7265625" style="13" customWidth="1"/>
    <col min="16" max="18" width="14.7265625" style="13" hidden="1" customWidth="1"/>
    <col min="19" max="16384" width="9" style="13" hidden="1"/>
  </cols>
  <sheetData>
    <row r="1" spans="1:13" ht="34.5" customHeight="1" x14ac:dyDescent="0.55000000000000004">
      <c r="A1" s="12" t="str">
        <f>Summary!$A$1</f>
        <v>PRA Insurance Stress Testing 2022</v>
      </c>
      <c r="B1" s="17"/>
      <c r="C1" s="17"/>
      <c r="D1" s="17"/>
      <c r="E1" s="17"/>
      <c r="F1" s="17"/>
      <c r="G1" s="17"/>
      <c r="H1" s="17"/>
      <c r="K1" s="17"/>
    </row>
    <row r="2" spans="1:13" ht="21" customHeight="1" x14ac:dyDescent="0.35">
      <c r="A2" s="118" t="s">
        <v>623</v>
      </c>
      <c r="B2" s="118"/>
      <c r="C2" s="118"/>
      <c r="D2" s="17"/>
      <c r="E2" s="17"/>
      <c r="F2" s="17"/>
      <c r="G2" s="291" t="s">
        <v>4</v>
      </c>
      <c r="H2" s="291"/>
    </row>
    <row r="3" spans="1:13" ht="21" customHeight="1" x14ac:dyDescent="0.5">
      <c r="A3" s="15" t="s">
        <v>223</v>
      </c>
      <c r="B3" s="15" t="str">
        <f>Summary!$H$14&amp;" "&amp;Summary!$H$13</f>
        <v>S4 Stage 4: Protracted market shock and longevity shock</v>
      </c>
      <c r="C3" s="15"/>
      <c r="D3" s="17"/>
      <c r="E3" s="17"/>
      <c r="F3" s="17"/>
      <c r="G3" s="292" t="s">
        <v>5</v>
      </c>
      <c r="H3" s="292"/>
    </row>
    <row r="4" spans="1:13" ht="21" customHeight="1" x14ac:dyDescent="0.35">
      <c r="A4" s="111"/>
      <c r="B4" s="17"/>
      <c r="C4" s="17"/>
      <c r="D4" s="17"/>
      <c r="E4" s="17"/>
      <c r="F4" s="17"/>
      <c r="G4" s="293" t="s">
        <v>6</v>
      </c>
      <c r="H4" s="293"/>
    </row>
    <row r="5" spans="1:13" x14ac:dyDescent="0.35">
      <c r="A5" s="111"/>
      <c r="B5" s="17"/>
      <c r="C5" s="17"/>
      <c r="D5" s="17"/>
      <c r="E5" s="17"/>
      <c r="F5" s="17"/>
      <c r="G5" s="17"/>
      <c r="H5" s="17"/>
    </row>
    <row r="6" spans="1:13" x14ac:dyDescent="0.35">
      <c r="A6" s="100" t="s">
        <v>7</v>
      </c>
      <c r="B6" s="294" t="e">
        <f ca="1">IF('Firm Info'!$B$6="","",'Firm Info'!$B$6)</f>
        <v>#N/A</v>
      </c>
      <c r="C6" s="290"/>
      <c r="D6" s="294"/>
      <c r="E6" s="294"/>
      <c r="F6" s="294"/>
      <c r="G6" s="294"/>
      <c r="H6" s="294"/>
    </row>
    <row r="7" spans="1:13" x14ac:dyDescent="0.35">
      <c r="A7" s="100" t="str">
        <f>Summary!A7</f>
        <v>Group name</v>
      </c>
      <c r="B7" s="294" t="e">
        <f ca="1">IF('Firm Info'!B8="","",'Firm Info'!$B$8)</f>
        <v>#N/A</v>
      </c>
      <c r="C7" s="290"/>
      <c r="D7" s="294"/>
      <c r="E7" s="294"/>
      <c r="F7" s="294"/>
      <c r="G7" s="294"/>
      <c r="H7" s="294"/>
      <c r="M7" s="19"/>
    </row>
    <row r="8" spans="1:13" x14ac:dyDescent="0.35">
      <c r="A8" s="115" t="s">
        <v>8</v>
      </c>
      <c r="B8" s="283" t="str">
        <f>IF('Firm Info'!$B$12="","", TEXT('Firm Info'!$B$12,"dd/mm/yyyy"))</f>
        <v>31/12/2021</v>
      </c>
      <c r="C8" s="284"/>
      <c r="D8" s="284"/>
      <c r="E8" s="284"/>
      <c r="F8" s="284"/>
      <c r="G8" s="284"/>
      <c r="H8" s="285"/>
      <c r="M8" s="19"/>
    </row>
    <row r="9" spans="1:13" x14ac:dyDescent="0.35">
      <c r="A9" s="117"/>
      <c r="B9" s="116"/>
      <c r="C9" s="116"/>
      <c r="D9" s="116"/>
      <c r="M9" s="19"/>
    </row>
    <row r="10" spans="1:13" x14ac:dyDescent="0.35">
      <c r="A10" s="117"/>
      <c r="B10" s="116"/>
      <c r="C10" s="116"/>
      <c r="D10" s="116"/>
      <c r="M10" s="19"/>
    </row>
    <row r="11" spans="1:13" x14ac:dyDescent="0.35">
      <c r="A11" s="117"/>
      <c r="B11" s="116"/>
      <c r="C11" s="116"/>
      <c r="D11" s="116"/>
      <c r="M11" s="19"/>
    </row>
    <row r="12" spans="1:13" s="19" customFormat="1" ht="21" x14ac:dyDescent="0.35">
      <c r="A12" s="118" t="s">
        <v>322</v>
      </c>
      <c r="B12" s="13"/>
      <c r="C12" s="13"/>
      <c r="D12" s="13"/>
      <c r="E12" s="13"/>
      <c r="F12" s="13"/>
      <c r="G12" s="13"/>
      <c r="H12" s="13"/>
      <c r="I12" s="13"/>
      <c r="M12" s="13"/>
    </row>
    <row r="13" spans="1:13" ht="21" x14ac:dyDescent="0.35">
      <c r="A13" s="118" t="s">
        <v>617</v>
      </c>
      <c r="B13" s="13"/>
      <c r="C13" s="13"/>
      <c r="D13" s="13"/>
      <c r="E13" s="13"/>
      <c r="F13" s="13"/>
      <c r="G13" s="13"/>
      <c r="H13" s="13"/>
      <c r="I13" s="13"/>
    </row>
    <row r="14" spans="1:13" ht="21" x14ac:dyDescent="0.35">
      <c r="A14" s="118" t="s">
        <v>366</v>
      </c>
      <c r="B14" s="118" t="s">
        <v>465</v>
      </c>
      <c r="C14" s="13"/>
      <c r="D14" s="13"/>
      <c r="E14" s="13"/>
      <c r="F14" s="13"/>
      <c r="G14" s="13"/>
      <c r="H14" s="13"/>
      <c r="I14" s="13"/>
    </row>
    <row r="15" spans="1:13" x14ac:dyDescent="0.35">
      <c r="A15" s="117"/>
      <c r="B15" s="117"/>
      <c r="C15" s="117"/>
      <c r="D15" s="119"/>
      <c r="E15" s="117"/>
      <c r="F15" s="117"/>
      <c r="G15" s="117"/>
      <c r="H15" s="117"/>
      <c r="I15" s="117"/>
    </row>
    <row r="16" spans="1:13" s="19" customFormat="1" x14ac:dyDescent="0.35">
      <c r="A16" s="13"/>
      <c r="B16" s="135"/>
      <c r="C16" s="135"/>
      <c r="D16" s="65" t="s">
        <v>27</v>
      </c>
      <c r="E16" s="65" t="s">
        <v>202</v>
      </c>
      <c r="F16" s="65" t="s">
        <v>203</v>
      </c>
      <c r="G16" s="65" t="s">
        <v>204</v>
      </c>
      <c r="H16" s="65" t="s">
        <v>205</v>
      </c>
      <c r="I16" s="117"/>
      <c r="M16" s="13"/>
    </row>
    <row r="17" spans="1:15" s="19" customFormat="1" ht="29" x14ac:dyDescent="0.35">
      <c r="A17" s="136" t="s">
        <v>10</v>
      </c>
      <c r="B17" s="135"/>
      <c r="C17" s="81" t="s">
        <v>362</v>
      </c>
      <c r="D17" s="54" t="s">
        <v>26</v>
      </c>
      <c r="E17" s="53" t="s">
        <v>206</v>
      </c>
      <c r="F17" s="53" t="s">
        <v>207</v>
      </c>
      <c r="G17" s="53" t="s">
        <v>208</v>
      </c>
      <c r="H17" s="53" t="s">
        <v>209</v>
      </c>
      <c r="I17" s="117"/>
      <c r="M17" s="13"/>
    </row>
    <row r="18" spans="1:15" s="19" customFormat="1" ht="29" x14ac:dyDescent="0.35">
      <c r="A18" s="136"/>
      <c r="B18" s="135"/>
      <c r="C18" s="81" t="s">
        <v>363</v>
      </c>
      <c r="D18" s="54" t="s">
        <v>26</v>
      </c>
      <c r="E18" s="53" t="s">
        <v>206</v>
      </c>
      <c r="F18" s="53" t="s">
        <v>207</v>
      </c>
      <c r="G18" s="53" t="s">
        <v>208</v>
      </c>
      <c r="H18" s="53" t="s">
        <v>209</v>
      </c>
      <c r="I18" s="117"/>
      <c r="M18" s="13"/>
    </row>
    <row r="19" spans="1:15" s="19" customFormat="1" x14ac:dyDescent="0.35">
      <c r="A19" s="136"/>
      <c r="B19" s="121" t="s">
        <v>360</v>
      </c>
      <c r="C19" s="121" t="s">
        <v>361</v>
      </c>
      <c r="D19" s="54"/>
      <c r="E19" s="53"/>
      <c r="F19" s="53"/>
      <c r="G19" s="53"/>
      <c r="H19" s="53"/>
      <c r="I19" s="117"/>
      <c r="J19" s="122" t="s">
        <v>580</v>
      </c>
      <c r="K19" s="122"/>
      <c r="L19" s="122" t="s">
        <v>580</v>
      </c>
      <c r="M19" s="122"/>
      <c r="N19" s="122" t="s">
        <v>580</v>
      </c>
      <c r="O19" s="122"/>
    </row>
    <row r="20" spans="1:15" s="19" customFormat="1" ht="65" x14ac:dyDescent="0.35">
      <c r="A20" s="137" t="s">
        <v>320</v>
      </c>
      <c r="B20" s="54" t="s">
        <v>319</v>
      </c>
      <c r="C20" s="54" t="s">
        <v>379</v>
      </c>
      <c r="D20" s="138"/>
      <c r="E20" s="139"/>
      <c r="F20" s="139"/>
      <c r="G20" s="139"/>
      <c r="H20" s="140"/>
      <c r="I20" s="117"/>
      <c r="J20" s="122" t="str">
        <f>$B$14&amp;"_001"</f>
        <v>L_409_001</v>
      </c>
      <c r="K20" s="122" t="str">
        <f>IF(OR(D20&lt;0,E20&lt;0,F20&lt;0,G20&lt;0,H20&lt;0),"Error zero or positive number expected (assumed overall positive own funds)","Pass")</f>
        <v>Pass</v>
      </c>
      <c r="L20" s="122" t="str">
        <f>$B$14&amp;"_"&amp;TEXT(VALUE(RIGHT(J28,3))+1,"000")</f>
        <v>L_409_009</v>
      </c>
      <c r="M20" s="122" t="str">
        <f>IF(ABS(D20-SUM(E20:H20))&gt;LIST_Tolerance,"Error total and components inconsistent","Pass")</f>
        <v>Pass</v>
      </c>
      <c r="N20" s="122"/>
      <c r="O20" s="122"/>
    </row>
    <row r="21" spans="1:15" s="19" customFormat="1" x14ac:dyDescent="0.35">
      <c r="A21" s="141" t="s">
        <v>210</v>
      </c>
      <c r="B21" s="54" t="s">
        <v>85</v>
      </c>
      <c r="C21" s="54" t="s">
        <v>85</v>
      </c>
      <c r="D21" s="142"/>
      <c r="E21" s="140"/>
      <c r="F21" s="140"/>
      <c r="G21" s="140"/>
      <c r="H21" s="140"/>
      <c r="I21" s="117"/>
      <c r="J21" s="122" t="str">
        <f>$B$14&amp;"_"&amp;TEXT(VALUE(RIGHT(J20,3))+1,"000")</f>
        <v>L_409_002</v>
      </c>
      <c r="K21" s="122" t="str">
        <f>IF(OR(D21&lt;0,E21&lt;0,F21&lt;0,G21&lt;0,H21&lt;0),"Error zero or positive number expected","Pass")</f>
        <v>Pass</v>
      </c>
      <c r="L21" s="122" t="str">
        <f>$B$14&amp;"_"&amp;TEXT(VALUE(RIGHT(L20,3))+1,"000")</f>
        <v>L_409_010</v>
      </c>
      <c r="M21" s="122" t="str">
        <f>IF(ABS(D21-SUM(E21:H21))&gt;LIST_Tolerance,"Error total and components inconsistent","Pass")</f>
        <v>Pass</v>
      </c>
      <c r="N21" s="122"/>
      <c r="O21" s="122"/>
    </row>
    <row r="22" spans="1:15" s="19" customFormat="1" x14ac:dyDescent="0.35">
      <c r="A22" s="141" t="s">
        <v>211</v>
      </c>
      <c r="B22" s="54" t="s">
        <v>87</v>
      </c>
      <c r="C22" s="54" t="s">
        <v>87</v>
      </c>
      <c r="D22" s="139"/>
      <c r="E22" s="139"/>
      <c r="F22" s="139"/>
      <c r="G22" s="139"/>
      <c r="H22" s="139"/>
      <c r="I22" s="117"/>
      <c r="J22" s="122" t="str">
        <f>$B$14&amp;"_"&amp;TEXT(VALUE(RIGHT(J21,3))+1,"000")</f>
        <v>L_409_003</v>
      </c>
      <c r="K22" s="122" t="str">
        <f>IF(OR(D22&lt;0,E22&lt;0,F22&lt;0,G22&lt;0,H22&lt;0),"Error zero or positive number expected (assumed overall positive own funds)","Pass")</f>
        <v>Pass</v>
      </c>
      <c r="L22" s="122" t="str">
        <f>$B$14&amp;"_"&amp;TEXT(VALUE(RIGHT(L21,3))+1,"000")</f>
        <v>L_409_011</v>
      </c>
      <c r="M22" s="122" t="str">
        <f>IF(ABS(D22-SUM(E22:H22))&gt;LIST_Tolerance,"Error total and components inconsistent","Pass")</f>
        <v>Pass</v>
      </c>
      <c r="N22" s="122" t="str">
        <f>$B$14&amp;"_"&amp;TEXT(VALUE(RIGHT(L28,3))+1,"000")</f>
        <v>L_409_017</v>
      </c>
      <c r="O22" s="122" t="str">
        <f>IF(ABS(D22-SUM(D20,-D21))&gt;LIST_Tolerance,"Error total basic own funds after deductions and components inconsistent","Pass")</f>
        <v>Pass</v>
      </c>
    </row>
    <row r="23" spans="1:15" s="19" customFormat="1" x14ac:dyDescent="0.35">
      <c r="A23" s="143" t="s">
        <v>212</v>
      </c>
      <c r="B23" s="54" t="s">
        <v>109</v>
      </c>
      <c r="C23" s="54" t="s">
        <v>109</v>
      </c>
      <c r="D23" s="139"/>
      <c r="E23" s="54"/>
      <c r="F23" s="54"/>
      <c r="G23" s="139"/>
      <c r="H23" s="139"/>
      <c r="I23" s="117"/>
      <c r="J23" s="122" t="str">
        <f>$B$14&amp;"_"&amp;TEXT(VALUE(RIGHT(J22,3))+1,"000")</f>
        <v>L_409_004</v>
      </c>
      <c r="K23" s="122" t="str">
        <f>IF(OR(D23&lt;0,E23&lt;0,F23&lt;0,G23&lt;0,H23&lt;0),"Error zero or positive number expected","Pass")</f>
        <v>Pass</v>
      </c>
      <c r="L23" s="122" t="str">
        <f>$B$14&amp;"_"&amp;TEXT(VALUE(RIGHT(L22,3))+1,"000")</f>
        <v>L_409_012</v>
      </c>
      <c r="M23" s="122" t="str">
        <f>IF(ABS(D23-SUM(E23:H23))&gt;LIST_Tolerance,"Error total and components inconsistent","Pass")</f>
        <v>Pass</v>
      </c>
      <c r="N23" s="122"/>
      <c r="O23" s="122"/>
    </row>
    <row r="24" spans="1:15" s="19" customFormat="1" x14ac:dyDescent="0.35">
      <c r="A24" s="143" t="s">
        <v>213</v>
      </c>
      <c r="B24" s="54"/>
      <c r="C24" s="54"/>
      <c r="D24" s="54"/>
      <c r="E24" s="54"/>
      <c r="F24" s="54"/>
      <c r="G24" s="54"/>
      <c r="H24" s="54"/>
      <c r="I24" s="117"/>
      <c r="J24" s="122"/>
      <c r="K24" s="122"/>
      <c r="L24" s="122"/>
      <c r="M24" s="122"/>
      <c r="N24" s="122"/>
      <c r="O24" s="122"/>
    </row>
    <row r="25" spans="1:15" s="19" customFormat="1" x14ac:dyDescent="0.35">
      <c r="A25" s="76" t="s">
        <v>317</v>
      </c>
      <c r="B25" s="54" t="s">
        <v>115</v>
      </c>
      <c r="C25" s="54" t="s">
        <v>115</v>
      </c>
      <c r="D25" s="139"/>
      <c r="E25" s="139"/>
      <c r="F25" s="139"/>
      <c r="G25" s="139"/>
      <c r="H25" s="139"/>
      <c r="I25" s="117"/>
      <c r="J25" s="122" t="str">
        <f>$B$14&amp;"_"&amp;TEXT(VALUE(RIGHT(J23,3))+1,"000")</f>
        <v>L_409_005</v>
      </c>
      <c r="K25" s="122" t="str">
        <f>IF(OR(D25&lt;0,E25&lt;0,F25&lt;0,G25&lt;0,H25&lt;0),"Error zero or positive number expected (assumed overall positive own funds)","Pass")</f>
        <v>Pass</v>
      </c>
      <c r="L25" s="122" t="str">
        <f>$B$14&amp;"_"&amp;TEXT(VALUE(RIGHT(L23,3))+1,"000")</f>
        <v>L_409_013</v>
      </c>
      <c r="M25" s="122" t="str">
        <f>IF(ABS(D25-SUM(E25:H25))&gt;LIST_Tolerance,"Error total and components inconsistent","Pass")</f>
        <v>Pass</v>
      </c>
      <c r="N25" s="122"/>
      <c r="O25" s="122"/>
    </row>
    <row r="26" spans="1:15" s="19" customFormat="1" x14ac:dyDescent="0.35">
      <c r="A26" s="76" t="s">
        <v>318</v>
      </c>
      <c r="B26" s="54" t="s">
        <v>118</v>
      </c>
      <c r="C26" s="54" t="s">
        <v>118</v>
      </c>
      <c r="D26" s="140"/>
      <c r="E26" s="140"/>
      <c r="F26" s="140"/>
      <c r="G26" s="140"/>
      <c r="H26" s="54"/>
      <c r="I26" s="117"/>
      <c r="J26" s="122" t="str">
        <f>$B$14&amp;"_"&amp;TEXT(VALUE(RIGHT(J25,3))+1,"000")</f>
        <v>L_409_006</v>
      </c>
      <c r="K26" s="122" t="str">
        <f>IF(OR(D26&lt;0,E26&lt;0,F26&lt;0,G26&lt;0,H26&lt;0),"Error zero or positive number expected (assumed overall positive own funds)","Pass")</f>
        <v>Pass</v>
      </c>
      <c r="L26" s="122" t="str">
        <f>$B$14&amp;"_"&amp;TEXT(VALUE(RIGHT(L25,3))+1,"000")</f>
        <v>L_409_014</v>
      </c>
      <c r="M26" s="122" t="str">
        <f>IF(ABS(D26-SUM(E26:H26))&gt;LIST_Tolerance,"Error total and components inconsistent","Pass")</f>
        <v>Pass</v>
      </c>
      <c r="N26" s="122"/>
      <c r="O26" s="122"/>
    </row>
    <row r="27" spans="1:15" s="19" customFormat="1" x14ac:dyDescent="0.35">
      <c r="A27" s="76" t="s">
        <v>214</v>
      </c>
      <c r="B27" s="54" t="s">
        <v>124</v>
      </c>
      <c r="C27" s="54" t="s">
        <v>124</v>
      </c>
      <c r="D27" s="140"/>
      <c r="E27" s="140"/>
      <c r="F27" s="140"/>
      <c r="G27" s="140"/>
      <c r="H27" s="140"/>
      <c r="I27" s="117"/>
      <c r="J27" s="122" t="str">
        <f>$B$14&amp;"_"&amp;TEXT(VALUE(RIGHT(J26,3))+1,"000")</f>
        <v>L_409_007</v>
      </c>
      <c r="K27" s="122" t="str">
        <f>IF(OR(D27&lt;0,E27&lt;0,F27&lt;0,G27&lt;0,H27&lt;0),"Error zero or positive number expected (assumed overall positive own funds)","Pass")</f>
        <v>Pass</v>
      </c>
      <c r="L27" s="122" t="str">
        <f>$B$14&amp;"_"&amp;TEXT(VALUE(RIGHT(L26,3))+1,"000")</f>
        <v>L_409_015</v>
      </c>
      <c r="M27" s="122" t="str">
        <f>IF(ABS(D27-SUM(E27:H27))&gt;LIST_Tolerance,"Error total and components inconsistent","Pass")</f>
        <v>Pass</v>
      </c>
      <c r="N27" s="122"/>
      <c r="O27" s="122"/>
    </row>
    <row r="28" spans="1:15" s="19" customFormat="1" x14ac:dyDescent="0.35">
      <c r="A28" s="144" t="s">
        <v>215</v>
      </c>
      <c r="B28" s="54" t="s">
        <v>126</v>
      </c>
      <c r="C28" s="54" t="s">
        <v>126</v>
      </c>
      <c r="D28" s="139"/>
      <c r="E28" s="139"/>
      <c r="F28" s="139"/>
      <c r="G28" s="139"/>
      <c r="H28" s="54"/>
      <c r="J28" s="122" t="str">
        <f>$B$14&amp;"_"&amp;TEXT(VALUE(RIGHT(J27,3))+1,"000")</f>
        <v>L_409_008</v>
      </c>
      <c r="K28" s="122" t="str">
        <f>IF(OR(D28&lt;0,E28&lt;0,F28&lt;0,G28&lt;0,H28&lt;0),"Error zero or positive number expected (assumed overall positive own funds)","Pass")</f>
        <v>Pass</v>
      </c>
      <c r="L28" s="122" t="str">
        <f>$B$14&amp;"_"&amp;TEXT(VALUE(RIGHT(L27,3))+1,"000")</f>
        <v>L_409_016</v>
      </c>
      <c r="M28" s="122" t="str">
        <f>IF(ABS(D28-SUM(E28:H28))&gt;LIST_Tolerance,"Error total and components inconsistent","Pass")</f>
        <v>Pass</v>
      </c>
      <c r="N28" s="122"/>
      <c r="O28" s="122"/>
    </row>
    <row r="29" spans="1:15" s="19" customFormat="1" x14ac:dyDescent="0.35">
      <c r="A29" s="132" t="s">
        <v>442</v>
      </c>
      <c r="B29" s="133" t="s">
        <v>443</v>
      </c>
      <c r="C29" s="134" t="s">
        <v>444</v>
      </c>
      <c r="D29" s="145">
        <f>SUM(D20:D28)</f>
        <v>0</v>
      </c>
      <c r="E29" s="145">
        <f t="shared" ref="E29:H29" si="0">SUM(E20:E28)</f>
        <v>0</v>
      </c>
      <c r="F29" s="145">
        <f t="shared" si="0"/>
        <v>0</v>
      </c>
      <c r="G29" s="145">
        <f t="shared" si="0"/>
        <v>0</v>
      </c>
      <c r="H29" s="145">
        <f t="shared" si="0"/>
        <v>0</v>
      </c>
      <c r="M29" s="13"/>
    </row>
    <row r="30" spans="1:15" s="19" customFormat="1" hidden="1" x14ac:dyDescent="0.35">
      <c r="A30" s="13"/>
      <c r="B30" s="13"/>
      <c r="C30" s="13"/>
      <c r="D30" s="13"/>
      <c r="E30" s="13"/>
      <c r="F30" s="13"/>
      <c r="G30" s="13"/>
      <c r="H30" s="13"/>
      <c r="M30" s="13"/>
    </row>
    <row r="31" spans="1:15" s="19" customFormat="1" hidden="1" x14ac:dyDescent="0.35">
      <c r="A31" s="13"/>
      <c r="B31" s="13"/>
      <c r="C31" s="13"/>
      <c r="D31" s="13"/>
      <c r="E31" s="13"/>
      <c r="F31" s="13"/>
      <c r="G31" s="13"/>
      <c r="H31" s="13"/>
      <c r="M31" s="13"/>
    </row>
    <row r="32" spans="1:15" s="19" customFormat="1" hidden="1" x14ac:dyDescent="0.35">
      <c r="A32" s="13"/>
      <c r="B32" s="13"/>
      <c r="C32" s="13"/>
      <c r="D32" s="13"/>
      <c r="E32" s="13"/>
      <c r="F32" s="13"/>
      <c r="G32" s="13"/>
      <c r="H32" s="13"/>
      <c r="M32" s="13"/>
    </row>
    <row r="33" spans="1:13" s="19" customFormat="1" hidden="1" x14ac:dyDescent="0.35">
      <c r="A33" s="13"/>
      <c r="B33" s="13"/>
      <c r="C33" s="13"/>
      <c r="D33" s="13"/>
      <c r="E33" s="13"/>
      <c r="F33" s="13"/>
      <c r="G33" s="13"/>
      <c r="H33" s="13"/>
      <c r="M33" s="13"/>
    </row>
    <row r="34" spans="1:13" s="19" customFormat="1" hidden="1" x14ac:dyDescent="0.35">
      <c r="A34" s="13"/>
      <c r="B34" s="13"/>
      <c r="C34" s="13"/>
      <c r="D34" s="13"/>
      <c r="E34" s="13"/>
      <c r="F34" s="13"/>
      <c r="G34" s="13"/>
      <c r="H34" s="13"/>
      <c r="M34" s="13"/>
    </row>
    <row r="35" spans="1:13" s="19" customFormat="1" hidden="1" x14ac:dyDescent="0.35">
      <c r="A35" s="13"/>
      <c r="B35" s="13"/>
      <c r="C35" s="13"/>
      <c r="D35" s="13"/>
      <c r="E35" s="13"/>
      <c r="F35" s="13"/>
      <c r="G35" s="13"/>
      <c r="H35" s="13"/>
      <c r="M35" s="13"/>
    </row>
    <row r="36" spans="1:13" s="19" customFormat="1" hidden="1" x14ac:dyDescent="0.35">
      <c r="A36" s="13"/>
      <c r="B36" s="13"/>
      <c r="C36" s="13"/>
      <c r="D36" s="13"/>
      <c r="E36" s="13"/>
      <c r="F36" s="13"/>
      <c r="G36" s="13"/>
      <c r="H36" s="13"/>
      <c r="M36" s="13"/>
    </row>
    <row r="37" spans="1:13" s="19" customFormat="1" hidden="1" x14ac:dyDescent="0.35">
      <c r="A37" s="13"/>
      <c r="B37" s="13"/>
      <c r="C37" s="13"/>
      <c r="D37" s="13"/>
      <c r="E37" s="13"/>
      <c r="F37" s="13"/>
      <c r="G37" s="13"/>
      <c r="H37" s="13"/>
      <c r="M37" s="13"/>
    </row>
    <row r="38" spans="1:13" s="19" customFormat="1" hidden="1" x14ac:dyDescent="0.35">
      <c r="A38" s="13"/>
      <c r="B38" s="13"/>
      <c r="C38" s="13"/>
      <c r="D38" s="13"/>
      <c r="E38" s="13"/>
      <c r="F38" s="13"/>
      <c r="G38" s="13"/>
      <c r="H38" s="13"/>
      <c r="M38" s="13"/>
    </row>
    <row r="39" spans="1:13" s="19" customFormat="1" hidden="1" x14ac:dyDescent="0.35">
      <c r="A39" s="13"/>
      <c r="B39" s="13"/>
      <c r="C39" s="13"/>
      <c r="D39" s="13"/>
      <c r="E39" s="13"/>
      <c r="F39" s="13"/>
      <c r="G39" s="13"/>
      <c r="H39" s="13"/>
      <c r="M39" s="13"/>
    </row>
    <row r="40" spans="1:13" s="19" customFormat="1" hidden="1" x14ac:dyDescent="0.35">
      <c r="A40" s="13"/>
      <c r="B40" s="13"/>
      <c r="C40" s="13"/>
      <c r="D40" s="13"/>
      <c r="E40" s="13"/>
      <c r="F40" s="13"/>
      <c r="G40" s="13"/>
      <c r="H40" s="13"/>
      <c r="M40" s="13"/>
    </row>
    <row r="41" spans="1:13" s="19" customFormat="1" hidden="1" x14ac:dyDescent="0.35">
      <c r="A41" s="13"/>
      <c r="B41" s="13"/>
      <c r="C41" s="13"/>
      <c r="D41" s="13"/>
      <c r="E41" s="13"/>
      <c r="F41" s="13"/>
      <c r="G41" s="13"/>
      <c r="H41" s="13"/>
      <c r="M41" s="13"/>
    </row>
    <row r="42" spans="1:13" s="19" customFormat="1" hidden="1" x14ac:dyDescent="0.35">
      <c r="A42" s="13"/>
      <c r="B42" s="13"/>
      <c r="C42" s="13"/>
      <c r="D42" s="13"/>
      <c r="E42" s="13"/>
      <c r="F42" s="13"/>
      <c r="G42" s="13"/>
      <c r="H42" s="13"/>
      <c r="M42" s="13"/>
    </row>
    <row r="43" spans="1:13" s="19" customFormat="1" hidden="1" x14ac:dyDescent="0.35">
      <c r="A43" s="13"/>
      <c r="B43" s="13"/>
      <c r="C43" s="13"/>
      <c r="D43" s="13"/>
      <c r="E43" s="13"/>
      <c r="F43" s="13"/>
      <c r="G43" s="13"/>
      <c r="H43" s="13"/>
      <c r="M43" s="13"/>
    </row>
    <row r="44" spans="1:13" s="19" customFormat="1" hidden="1" x14ac:dyDescent="0.35">
      <c r="A44" s="13"/>
      <c r="B44" s="13"/>
      <c r="C44" s="13"/>
      <c r="D44" s="13"/>
      <c r="E44" s="13"/>
      <c r="F44" s="13"/>
      <c r="G44" s="13"/>
      <c r="H44" s="13"/>
      <c r="M44" s="13"/>
    </row>
    <row r="45" spans="1:13" s="19" customFormat="1" hidden="1" x14ac:dyDescent="0.35">
      <c r="A45" s="13"/>
      <c r="B45" s="13"/>
      <c r="C45" s="13"/>
      <c r="D45" s="13"/>
      <c r="E45" s="13"/>
      <c r="F45" s="13"/>
      <c r="G45" s="13"/>
      <c r="H45" s="13"/>
      <c r="M45" s="13"/>
    </row>
    <row r="46" spans="1:13" s="19" customFormat="1" hidden="1" x14ac:dyDescent="0.35">
      <c r="A46" s="13"/>
      <c r="B46" s="13"/>
      <c r="C46" s="13"/>
      <c r="D46" s="13"/>
      <c r="E46" s="13"/>
      <c r="F46" s="13"/>
      <c r="G46" s="13"/>
      <c r="H46" s="13"/>
      <c r="M46" s="13"/>
    </row>
  </sheetData>
  <sheetProtection password="AAC6" sheet="1" formatColumns="0"/>
  <protectedRanges>
    <protectedRange sqref="D20:H28" name="Range1"/>
  </protectedRanges>
  <mergeCells count="6">
    <mergeCell ref="B8:H8"/>
    <mergeCell ref="G2:H2"/>
    <mergeCell ref="G3:H3"/>
    <mergeCell ref="G4:H4"/>
    <mergeCell ref="B6:H6"/>
    <mergeCell ref="B7:H7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tabColor theme="2" tint="-0.249977111117893"/>
  </sheetPr>
  <dimension ref="A1:J27"/>
  <sheetViews>
    <sheetView showGridLines="0" zoomScaleNormal="100" workbookViewId="0"/>
  </sheetViews>
  <sheetFormatPr defaultColWidth="0" defaultRowHeight="14.5" zeroHeight="1" x14ac:dyDescent="0.35"/>
  <cols>
    <col min="1" max="1" width="67.54296875" style="93" bestFit="1" customWidth="1"/>
    <col min="2" max="3" width="13.453125" style="93" customWidth="1"/>
    <col min="4" max="5" width="42.08984375" style="93" customWidth="1"/>
    <col min="6" max="6" width="3.36328125" style="93" customWidth="1"/>
    <col min="7" max="10" width="9" style="93" customWidth="1"/>
    <col min="11" max="16384" width="9" style="93" hidden="1"/>
  </cols>
  <sheetData>
    <row r="1" spans="1:10" ht="34.5" customHeight="1" x14ac:dyDescent="0.55000000000000004">
      <c r="A1" s="12" t="str">
        <f>Summary!$A$1</f>
        <v>PRA Insurance Stress Testing 2022</v>
      </c>
      <c r="B1" s="17"/>
      <c r="C1" s="17"/>
      <c r="D1" s="17"/>
      <c r="E1" s="17"/>
      <c r="F1" s="17"/>
      <c r="G1" s="17"/>
      <c r="H1" s="17"/>
      <c r="I1" s="106"/>
      <c r="J1" s="13"/>
    </row>
    <row r="2" spans="1:10" ht="23.5" x14ac:dyDescent="0.55000000000000004">
      <c r="A2" s="12" t="s">
        <v>264</v>
      </c>
      <c r="D2" s="17"/>
      <c r="E2" s="107" t="s">
        <v>4</v>
      </c>
      <c r="G2" s="17"/>
      <c r="H2" s="108"/>
      <c r="I2" s="109"/>
      <c r="J2" s="13"/>
    </row>
    <row r="3" spans="1:10" ht="21" x14ac:dyDescent="0.5">
      <c r="A3" s="15" t="s">
        <v>223</v>
      </c>
      <c r="B3" s="15" t="str">
        <f>Summary!$H$14&amp;" "&amp;Summary!$H$13</f>
        <v>S4 Stage 4: Protracted market shock and longevity shock</v>
      </c>
      <c r="C3" s="15"/>
      <c r="D3" s="17"/>
      <c r="E3" s="110" t="s">
        <v>5</v>
      </c>
      <c r="G3" s="17"/>
      <c r="H3" s="108"/>
      <c r="I3" s="109"/>
      <c r="J3" s="13"/>
    </row>
    <row r="4" spans="1:10" x14ac:dyDescent="0.35">
      <c r="A4" s="111"/>
      <c r="B4" s="17"/>
      <c r="C4" s="17"/>
      <c r="D4" s="17"/>
      <c r="E4" s="112" t="s">
        <v>6</v>
      </c>
      <c r="G4" s="17"/>
      <c r="H4" s="108"/>
      <c r="I4" s="113"/>
      <c r="J4" s="13"/>
    </row>
    <row r="5" spans="1:10" x14ac:dyDescent="0.35">
      <c r="A5" s="111"/>
      <c r="B5" s="17"/>
      <c r="C5" s="17"/>
      <c r="D5" s="17"/>
      <c r="E5" s="17"/>
      <c r="F5" s="17"/>
      <c r="G5" s="17"/>
      <c r="H5" s="108"/>
      <c r="I5" s="113"/>
      <c r="J5" s="13"/>
    </row>
    <row r="6" spans="1:10" x14ac:dyDescent="0.35">
      <c r="A6" s="100" t="s">
        <v>7</v>
      </c>
      <c r="B6" s="280" t="e">
        <f ca="1">IF('Firm Info'!$B$6="","",'Firm Info'!$B$6)</f>
        <v>#N/A</v>
      </c>
      <c r="C6" s="281"/>
      <c r="D6" s="281"/>
      <c r="E6" s="282"/>
      <c r="F6" s="17"/>
      <c r="G6" s="17"/>
      <c r="H6" s="108"/>
      <c r="I6" s="106"/>
      <c r="J6" s="13"/>
    </row>
    <row r="7" spans="1:10" x14ac:dyDescent="0.35">
      <c r="A7" s="100" t="str">
        <f>Summary!A7</f>
        <v>Group name</v>
      </c>
      <c r="B7" s="280" t="e">
        <f ca="1">IF('Firm Info'!B8="","",'Firm Info'!$B$8)</f>
        <v>#N/A</v>
      </c>
      <c r="C7" s="281"/>
      <c r="D7" s="281"/>
      <c r="E7" s="282"/>
      <c r="F7" s="17"/>
      <c r="G7" s="17"/>
      <c r="H7" s="108"/>
      <c r="I7" s="114"/>
      <c r="J7" s="13"/>
    </row>
    <row r="8" spans="1:10" x14ac:dyDescent="0.35">
      <c r="A8" s="115" t="s">
        <v>8</v>
      </c>
      <c r="B8" s="283" t="str">
        <f>IF('Firm Info'!$B$12="","", TEXT('Firm Info'!$B$12,"dd/mm/yyyy"))</f>
        <v>31/12/2021</v>
      </c>
      <c r="C8" s="284"/>
      <c r="D8" s="284"/>
      <c r="E8" s="285"/>
      <c r="F8" s="17"/>
      <c r="G8" s="17" t="str">
        <f>IF('Firm Info'!F11="","", TEXT('Firm Info'!F11+1,"dd/mm/yyyy"))</f>
        <v/>
      </c>
      <c r="H8" s="108"/>
      <c r="I8" s="116"/>
      <c r="J8" s="13"/>
    </row>
    <row r="9" spans="1:10" x14ac:dyDescent="0.35">
      <c r="A9" s="117"/>
      <c r="B9" s="116"/>
      <c r="C9" s="116"/>
      <c r="D9" s="116"/>
      <c r="E9" s="116"/>
      <c r="F9" s="116"/>
      <c r="G9" s="116"/>
      <c r="H9" s="116"/>
      <c r="I9" s="116"/>
      <c r="J9" s="13"/>
    </row>
    <row r="10" spans="1:10" x14ac:dyDescent="0.35">
      <c r="A10" s="117"/>
      <c r="B10" s="116"/>
      <c r="C10" s="116"/>
      <c r="D10" s="116"/>
      <c r="E10" s="116"/>
      <c r="F10" s="116"/>
      <c r="G10" s="116"/>
      <c r="H10" s="116"/>
      <c r="I10" s="116"/>
      <c r="J10" s="13"/>
    </row>
    <row r="11" spans="1:10" x14ac:dyDescent="0.35">
      <c r="A11" s="117"/>
      <c r="B11" s="116"/>
      <c r="C11" s="116"/>
      <c r="D11" s="116"/>
      <c r="E11" s="116"/>
      <c r="F11" s="116"/>
      <c r="G11" s="116"/>
      <c r="H11" s="116"/>
      <c r="I11" s="116"/>
      <c r="J11" s="13"/>
    </row>
    <row r="12" spans="1:10" ht="21" x14ac:dyDescent="0.35">
      <c r="A12" s="118" t="s">
        <v>216</v>
      </c>
      <c r="B12" s="116"/>
      <c r="C12" s="116"/>
      <c r="D12" s="116"/>
      <c r="E12" s="116"/>
      <c r="F12" s="116"/>
      <c r="G12" s="116"/>
      <c r="H12" s="116"/>
      <c r="I12" s="116"/>
      <c r="J12" s="13"/>
    </row>
    <row r="13" spans="1:10" ht="21" x14ac:dyDescent="0.35">
      <c r="A13" s="118" t="s">
        <v>217</v>
      </c>
      <c r="B13" s="116"/>
      <c r="C13" s="116"/>
      <c r="D13" s="116"/>
      <c r="E13" s="116"/>
      <c r="F13" s="116"/>
      <c r="G13" s="116"/>
      <c r="H13" s="116"/>
      <c r="I13" s="116"/>
      <c r="J13" s="13"/>
    </row>
    <row r="14" spans="1:10" ht="21" x14ac:dyDescent="0.35">
      <c r="A14" s="118" t="s">
        <v>366</v>
      </c>
      <c r="B14" s="118" t="s">
        <v>467</v>
      </c>
      <c r="C14" s="17"/>
      <c r="D14" s="119"/>
      <c r="E14" s="17"/>
      <c r="F14" s="17"/>
      <c r="G14" s="17"/>
      <c r="H14" s="17"/>
      <c r="I14" s="106"/>
      <c r="J14" s="13"/>
    </row>
    <row r="15" spans="1:10" ht="29" x14ac:dyDescent="0.35">
      <c r="A15" s="120"/>
      <c r="B15" s="120"/>
      <c r="C15" s="81" t="s">
        <v>362</v>
      </c>
      <c r="D15" s="61" t="s">
        <v>26</v>
      </c>
      <c r="E15" s="61"/>
    </row>
    <row r="16" spans="1:10" ht="29" x14ac:dyDescent="0.35">
      <c r="A16" s="120"/>
      <c r="B16" s="120"/>
      <c r="C16" s="81" t="s">
        <v>363</v>
      </c>
      <c r="D16" s="61" t="s">
        <v>26</v>
      </c>
      <c r="E16" s="61" t="s">
        <v>206</v>
      </c>
    </row>
    <row r="17" spans="1:10" x14ac:dyDescent="0.35">
      <c r="A17" s="120"/>
      <c r="B17" s="121" t="s">
        <v>360</v>
      </c>
      <c r="C17" s="121" t="s">
        <v>361</v>
      </c>
      <c r="D17" s="61"/>
      <c r="E17" s="61"/>
      <c r="G17" s="122" t="s">
        <v>580</v>
      </c>
      <c r="H17" s="122"/>
      <c r="I17" s="122" t="s">
        <v>580</v>
      </c>
      <c r="J17" s="122"/>
    </row>
    <row r="18" spans="1:10" x14ac:dyDescent="0.35">
      <c r="A18" s="123" t="s">
        <v>278</v>
      </c>
      <c r="B18" s="124"/>
      <c r="C18" s="125" t="s">
        <v>379</v>
      </c>
      <c r="D18" s="126"/>
      <c r="E18" s="126"/>
      <c r="G18" s="122" t="str">
        <f>$B$14&amp;"_001"</f>
        <v>L_410_001</v>
      </c>
      <c r="H18" s="122" t="str">
        <f>IF(AND(D18="",SUM(D20:D23)&gt;0),"Error Matching Portfolio Number Required column C0010 with non-zero MA calculaton values","Pass")</f>
        <v>Pass</v>
      </c>
      <c r="I18" s="122" t="str">
        <f>$B$14&amp;"_"&amp;TEXT(VALUE(RIGHT(G23,3))+1,"000")</f>
        <v>L_410_006</v>
      </c>
      <c r="J18" s="122" t="str">
        <f>IF(AND(E18="",SUM(E20:E23)&gt;0),"Error Matching Portfolio Number Required column C0010 with non-zero MA calculaton values","Pass")</f>
        <v>Pass</v>
      </c>
    </row>
    <row r="19" spans="1:10" x14ac:dyDescent="0.35">
      <c r="A19" s="123" t="s">
        <v>218</v>
      </c>
      <c r="B19" s="125"/>
      <c r="C19" s="125"/>
      <c r="D19" s="54"/>
      <c r="E19" s="54"/>
      <c r="G19" s="122"/>
      <c r="H19" s="122"/>
      <c r="I19" s="122"/>
      <c r="J19" s="122"/>
    </row>
    <row r="20" spans="1:10" x14ac:dyDescent="0.35">
      <c r="A20" s="127" t="s">
        <v>219</v>
      </c>
      <c r="B20" s="125" t="s">
        <v>35</v>
      </c>
      <c r="C20" s="125" t="s">
        <v>35</v>
      </c>
      <c r="D20" s="230"/>
      <c r="E20" s="230"/>
      <c r="G20" s="122" t="str">
        <f>$B$14&amp;"_"&amp;TEXT(VALUE(RIGHT(G18,3))+1,"000")</f>
        <v>L_410_002</v>
      </c>
      <c r="H20" s="122" t="str">
        <f>IF((D20&lt;0),"Error zero or positive number expected column C0010","Pass")</f>
        <v>Pass</v>
      </c>
      <c r="I20" s="122" t="str">
        <f>$B$14&amp;"_"&amp;TEXT(VALUE(RIGHT(I18,3))+1,"000")</f>
        <v>L_410_007</v>
      </c>
      <c r="J20" s="122" t="str">
        <f>IF((E20&lt;0),"Error zero or positive number expected column C0020","Pass")</f>
        <v>Pass</v>
      </c>
    </row>
    <row r="21" spans="1:10" ht="29" x14ac:dyDescent="0.35">
      <c r="A21" s="127" t="s">
        <v>220</v>
      </c>
      <c r="B21" s="129" t="s">
        <v>37</v>
      </c>
      <c r="C21" s="129" t="s">
        <v>37</v>
      </c>
      <c r="D21" s="230"/>
      <c r="E21" s="230"/>
      <c r="G21" s="122" t="str">
        <f>$B$14&amp;"_"&amp;TEXT(VALUE(RIGHT(G20,3))+1,"000")</f>
        <v>L_410_003</v>
      </c>
      <c r="H21" s="122" t="str">
        <f t="shared" ref="H21:H23" si="0">IF((D21&lt;0),"Error zero or positive number expected column C0010","Pass")</f>
        <v>Pass</v>
      </c>
      <c r="I21" s="122" t="str">
        <f>$B$14&amp;"_"&amp;TEXT(VALUE(RIGHT(I20,3))+1,"000")</f>
        <v>L_410_008</v>
      </c>
      <c r="J21" s="122" t="str">
        <f t="shared" ref="J21:J23" si="1">IF((E21&lt;0),"Error zero or positive number expected column C0020","Pass")</f>
        <v>Pass</v>
      </c>
    </row>
    <row r="22" spans="1:10" x14ac:dyDescent="0.35">
      <c r="A22" s="127" t="s">
        <v>221</v>
      </c>
      <c r="B22" s="125" t="s">
        <v>39</v>
      </c>
      <c r="C22" s="125" t="s">
        <v>39</v>
      </c>
      <c r="D22" s="230"/>
      <c r="E22" s="230"/>
      <c r="G22" s="122" t="str">
        <f>$B$14&amp;"_"&amp;TEXT(VALUE(RIGHT(G21,3))+1,"000")</f>
        <v>L_410_004</v>
      </c>
      <c r="H22" s="122" t="str">
        <f t="shared" si="0"/>
        <v>Pass</v>
      </c>
      <c r="I22" s="122" t="str">
        <f>$B$14&amp;"_"&amp;TEXT(VALUE(RIGHT(I21,3))+1,"000")</f>
        <v>L_410_009</v>
      </c>
      <c r="J22" s="122" t="str">
        <f t="shared" si="1"/>
        <v>Pass</v>
      </c>
    </row>
    <row r="23" spans="1:10" x14ac:dyDescent="0.35">
      <c r="A23" s="127" t="s">
        <v>222</v>
      </c>
      <c r="B23" s="129" t="s">
        <v>41</v>
      </c>
      <c r="C23" s="129" t="s">
        <v>41</v>
      </c>
      <c r="D23" s="230"/>
      <c r="E23" s="230"/>
      <c r="G23" s="122" t="str">
        <f>$B$14&amp;"_"&amp;TEXT(VALUE(RIGHT(G22,3))+1,"000")</f>
        <v>L_410_005</v>
      </c>
      <c r="H23" s="122" t="str">
        <f t="shared" si="0"/>
        <v>Pass</v>
      </c>
      <c r="I23" s="122" t="str">
        <f>$B$14&amp;"_"&amp;TEXT(VALUE(RIGHT(I22,3))+1,"000")</f>
        <v>L_410_010</v>
      </c>
      <c r="J23" s="122" t="str">
        <f t="shared" si="1"/>
        <v>Pass</v>
      </c>
    </row>
    <row r="24" spans="1:10" x14ac:dyDescent="0.35"/>
    <row r="25" spans="1:10" x14ac:dyDescent="0.35">
      <c r="A25" s="130" t="s">
        <v>323</v>
      </c>
      <c r="B25" s="129"/>
      <c r="C25" s="129" t="s">
        <v>43</v>
      </c>
      <c r="D25" s="231">
        <f>SUM(D20,D21,D22)</f>
        <v>0</v>
      </c>
      <c r="E25" s="231">
        <f>SUM(E20,E21,E22)</f>
        <v>0</v>
      </c>
    </row>
    <row r="26" spans="1:10" x14ac:dyDescent="0.35">
      <c r="A26" s="132" t="s">
        <v>442</v>
      </c>
      <c r="B26" s="133" t="s">
        <v>443</v>
      </c>
      <c r="C26" s="134" t="s">
        <v>444</v>
      </c>
      <c r="D26" s="231">
        <f>SUM(D20:D25)</f>
        <v>0</v>
      </c>
      <c r="E26" s="231">
        <f>SUM(E20:E25)</f>
        <v>0</v>
      </c>
    </row>
    <row r="27" spans="1:10" hidden="1" x14ac:dyDescent="0.35"/>
  </sheetData>
  <sheetProtection password="AAC6" sheet="1" objects="1" scenarios="1" formatColumns="0"/>
  <protectedRanges>
    <protectedRange sqref="D18:E18 D20:E23" name="Range1"/>
  </protectedRanges>
  <mergeCells count="3">
    <mergeCell ref="B6:E6"/>
    <mergeCell ref="B7:E7"/>
    <mergeCell ref="B8:E8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8" tint="0.59999389629810485"/>
  </sheetPr>
  <dimension ref="A1:Z83"/>
  <sheetViews>
    <sheetView showGridLines="0" zoomScale="85" zoomScaleNormal="85" workbookViewId="0">
      <selection sqref="A1:C1"/>
    </sheetView>
  </sheetViews>
  <sheetFormatPr defaultColWidth="0" defaultRowHeight="14.5" zeroHeight="1" x14ac:dyDescent="0.35"/>
  <cols>
    <col min="1" max="1" width="42.7265625" customWidth="1"/>
    <col min="2" max="2" width="25" bestFit="1" customWidth="1"/>
    <col min="3" max="3" width="18.6328125" bestFit="1" customWidth="1"/>
    <col min="4" max="4" width="13.54296875" customWidth="1"/>
    <col min="5" max="5" width="25" bestFit="1" customWidth="1"/>
    <col min="6" max="6" width="15.6328125" bestFit="1" customWidth="1"/>
    <col min="7" max="7" width="12.81640625" customWidth="1"/>
    <col min="8" max="8" width="15.36328125" bestFit="1" customWidth="1"/>
    <col min="9" max="9" width="16.90625" bestFit="1" customWidth="1"/>
    <col min="10" max="10" width="15.7265625" bestFit="1" customWidth="1"/>
    <col min="11" max="11" width="15.90625" bestFit="1" customWidth="1"/>
    <col min="12" max="12" width="15.7265625" bestFit="1" customWidth="1"/>
    <col min="13" max="13" width="14.453125" bestFit="1" customWidth="1"/>
    <col min="14" max="14" width="15.08984375" bestFit="1" customWidth="1"/>
    <col min="15" max="16" width="14" bestFit="1" customWidth="1"/>
    <col min="17" max="17" width="21.6328125" bestFit="1" customWidth="1"/>
    <col min="18" max="18" width="15.7265625" bestFit="1" customWidth="1"/>
    <col min="19" max="21" width="14" bestFit="1" customWidth="1"/>
    <col min="22" max="22" width="23.26953125" bestFit="1" customWidth="1"/>
    <col min="23" max="23" width="22.453125" bestFit="1" customWidth="1"/>
    <col min="24" max="24" width="3.08984375" customWidth="1"/>
    <col min="25" max="26" width="9" customWidth="1"/>
    <col min="27" max="16384" width="9" hidden="1"/>
  </cols>
  <sheetData>
    <row r="1" spans="1:23" ht="34.5" customHeight="1" x14ac:dyDescent="0.55000000000000004">
      <c r="A1" s="299" t="s">
        <v>2</v>
      </c>
      <c r="B1" s="300"/>
      <c r="C1" s="300"/>
      <c r="D1" s="75"/>
      <c r="E1" s="34"/>
      <c r="F1" s="34"/>
      <c r="G1" s="34"/>
      <c r="H1" s="34"/>
    </row>
    <row r="2" spans="1:23" ht="21" x14ac:dyDescent="0.35">
      <c r="A2" s="39" t="s">
        <v>280</v>
      </c>
      <c r="B2" s="39"/>
      <c r="C2" s="34"/>
      <c r="D2" s="34"/>
      <c r="E2" s="34"/>
      <c r="F2" s="34"/>
      <c r="G2" s="301" t="s">
        <v>4</v>
      </c>
      <c r="H2" s="301"/>
    </row>
    <row r="3" spans="1:23" ht="21" x14ac:dyDescent="0.5">
      <c r="A3" s="62"/>
      <c r="B3" s="73"/>
      <c r="C3" s="74"/>
      <c r="D3" s="75"/>
      <c r="E3" s="74"/>
      <c r="F3" s="34"/>
      <c r="G3" s="302" t="s">
        <v>5</v>
      </c>
      <c r="H3" s="302"/>
    </row>
    <row r="4" spans="1:23" x14ac:dyDescent="0.35">
      <c r="A4" s="36"/>
      <c r="B4" s="74"/>
      <c r="C4" s="74"/>
      <c r="D4" s="75"/>
      <c r="E4" s="74"/>
      <c r="F4" s="34"/>
      <c r="G4" s="303" t="s">
        <v>6</v>
      </c>
      <c r="H4" s="303"/>
    </row>
    <row r="5" spans="1:23" x14ac:dyDescent="0.35">
      <c r="A5" s="36"/>
      <c r="B5" s="34"/>
      <c r="C5" s="34"/>
      <c r="D5" s="34"/>
      <c r="E5" s="34"/>
      <c r="F5" s="34"/>
      <c r="G5" s="34"/>
      <c r="H5" s="34"/>
    </row>
    <row r="6" spans="1:23" x14ac:dyDescent="0.35">
      <c r="A6" s="49" t="s">
        <v>7</v>
      </c>
      <c r="B6" s="295" t="e">
        <f ca="1">IF('Firm Info'!$B$6="","",'Firm Info'!$B$6)</f>
        <v>#N/A</v>
      </c>
      <c r="C6" s="296"/>
      <c r="D6" s="296"/>
      <c r="E6" s="296"/>
      <c r="F6" s="296"/>
      <c r="G6" s="297"/>
      <c r="H6" s="298"/>
    </row>
    <row r="7" spans="1:23" x14ac:dyDescent="0.35">
      <c r="A7" s="49" t="str">
        <f>Summary!A7</f>
        <v>Group name</v>
      </c>
      <c r="B7" s="295" t="e">
        <f ca="1">IF('Firm Info'!B8="","",'Firm Info'!$B$8)</f>
        <v>#N/A</v>
      </c>
      <c r="C7" s="296"/>
      <c r="D7" s="296"/>
      <c r="E7" s="296"/>
      <c r="F7" s="296"/>
      <c r="G7" s="297"/>
      <c r="H7" s="298"/>
    </row>
    <row r="8" spans="1:23" x14ac:dyDescent="0.35">
      <c r="A8" s="50" t="s">
        <v>8</v>
      </c>
      <c r="B8" s="308" t="str">
        <f>IF('Firm Info'!$B$12="","", TEXT('Firm Info'!$B$12,"dd/mm/yyyy"))</f>
        <v>31/12/2021</v>
      </c>
      <c r="C8" s="309"/>
      <c r="D8" s="309"/>
      <c r="E8" s="309"/>
      <c r="F8" s="309"/>
      <c r="G8" s="310"/>
      <c r="H8" s="311"/>
    </row>
    <row r="9" spans="1:23" x14ac:dyDescent="0.35"/>
    <row r="10" spans="1:23" x14ac:dyDescent="0.35">
      <c r="A10" s="184" t="s">
        <v>329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</row>
    <row r="11" spans="1:23" x14ac:dyDescent="0.35">
      <c r="A11" s="184" t="s">
        <v>326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</row>
    <row r="12" spans="1:23" ht="21" x14ac:dyDescent="0.35">
      <c r="A12" s="118" t="s">
        <v>366</v>
      </c>
      <c r="B12" s="118" t="s">
        <v>387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</row>
    <row r="13" spans="1:23" ht="14.25" customHeight="1" x14ac:dyDescent="0.35">
      <c r="A13" s="136"/>
      <c r="B13" s="93"/>
      <c r="C13" s="93"/>
      <c r="D13" s="93"/>
      <c r="E13" s="93"/>
      <c r="F13" s="93"/>
      <c r="G13" s="93"/>
      <c r="H13" s="93"/>
      <c r="I13" s="93"/>
      <c r="J13" s="307" t="s">
        <v>290</v>
      </c>
      <c r="K13" s="305"/>
      <c r="L13" s="305"/>
      <c r="M13" s="305"/>
      <c r="N13" s="305"/>
      <c r="O13" s="305"/>
      <c r="P13" s="305"/>
      <c r="Q13" s="306"/>
      <c r="R13" s="307" t="s">
        <v>290</v>
      </c>
      <c r="S13" s="305"/>
      <c r="T13" s="305"/>
      <c r="U13" s="305"/>
      <c r="V13" s="305"/>
      <c r="W13" s="306"/>
    </row>
    <row r="14" spans="1:23" ht="14.25" customHeight="1" x14ac:dyDescent="0.35">
      <c r="A14" s="136"/>
      <c r="B14" s="93"/>
      <c r="C14" s="93"/>
      <c r="D14" s="93"/>
      <c r="E14" s="93"/>
      <c r="F14" s="93"/>
      <c r="G14" s="93"/>
      <c r="H14" s="93"/>
      <c r="I14" s="93"/>
      <c r="J14" s="304">
        <v>44561</v>
      </c>
      <c r="K14" s="305"/>
      <c r="L14" s="305"/>
      <c r="M14" s="305"/>
      <c r="N14" s="305"/>
      <c r="O14" s="305"/>
      <c r="P14" s="305"/>
      <c r="Q14" s="306"/>
      <c r="R14" s="307" t="s">
        <v>520</v>
      </c>
      <c r="S14" s="305"/>
      <c r="T14" s="305"/>
      <c r="U14" s="305"/>
      <c r="V14" s="305"/>
      <c r="W14" s="306"/>
    </row>
    <row r="15" spans="1:23" ht="116" x14ac:dyDescent="0.35">
      <c r="A15" s="185"/>
      <c r="B15" s="185" t="s">
        <v>283</v>
      </c>
      <c r="C15" s="185" t="s">
        <v>268</v>
      </c>
      <c r="D15" s="185" t="s">
        <v>328</v>
      </c>
      <c r="E15" s="185" t="s">
        <v>284</v>
      </c>
      <c r="F15" s="185" t="s">
        <v>285</v>
      </c>
      <c r="G15" s="185" t="s">
        <v>286</v>
      </c>
      <c r="H15" s="185" t="s">
        <v>287</v>
      </c>
      <c r="I15" s="185" t="s">
        <v>288</v>
      </c>
      <c r="J15" s="185" t="s">
        <v>292</v>
      </c>
      <c r="K15" s="185" t="s">
        <v>291</v>
      </c>
      <c r="L15" s="185" t="s">
        <v>292</v>
      </c>
      <c r="M15" s="185" t="s">
        <v>338</v>
      </c>
      <c r="N15" s="185" t="s">
        <v>269</v>
      </c>
      <c r="O15" s="185" t="s">
        <v>270</v>
      </c>
      <c r="P15" s="185" t="s">
        <v>271</v>
      </c>
      <c r="Q15" s="185" t="s">
        <v>272</v>
      </c>
      <c r="R15" s="185" t="s">
        <v>292</v>
      </c>
      <c r="S15" s="185" t="s">
        <v>291</v>
      </c>
      <c r="T15" s="185" t="s">
        <v>292</v>
      </c>
      <c r="U15" s="185" t="s">
        <v>338</v>
      </c>
      <c r="V15" s="185" t="s">
        <v>331</v>
      </c>
      <c r="W15" s="185" t="s">
        <v>330</v>
      </c>
    </row>
    <row r="16" spans="1:23" ht="43.5" x14ac:dyDescent="0.35">
      <c r="A16" s="185"/>
      <c r="B16" s="185"/>
      <c r="C16" s="185"/>
      <c r="D16" s="185" t="s">
        <v>327</v>
      </c>
      <c r="E16" s="185" t="s">
        <v>529</v>
      </c>
      <c r="F16" s="185"/>
      <c r="G16" s="185"/>
      <c r="H16" s="185"/>
      <c r="I16" s="185"/>
      <c r="J16" s="185" t="s">
        <v>293</v>
      </c>
      <c r="K16" s="185" t="s">
        <v>294</v>
      </c>
      <c r="L16" s="185" t="s">
        <v>294</v>
      </c>
      <c r="M16" s="185"/>
      <c r="N16" s="185"/>
      <c r="O16" s="185"/>
      <c r="P16" s="185"/>
      <c r="Q16" s="185"/>
      <c r="R16" s="185" t="s">
        <v>293</v>
      </c>
      <c r="S16" s="185" t="s">
        <v>294</v>
      </c>
      <c r="T16" s="185" t="s">
        <v>294</v>
      </c>
      <c r="U16" s="185"/>
      <c r="V16" s="185" t="s">
        <v>529</v>
      </c>
      <c r="W16" s="185" t="s">
        <v>529</v>
      </c>
    </row>
    <row r="17" spans="1:26" x14ac:dyDescent="0.35">
      <c r="A17" s="185" t="s">
        <v>282</v>
      </c>
      <c r="B17" s="185" t="s">
        <v>301</v>
      </c>
      <c r="C17" s="185" t="s">
        <v>301</v>
      </c>
      <c r="D17" s="185"/>
      <c r="E17" s="185" t="s">
        <v>301</v>
      </c>
      <c r="F17" s="185" t="s">
        <v>301</v>
      </c>
      <c r="G17" s="185" t="s">
        <v>301</v>
      </c>
      <c r="H17" s="185" t="s">
        <v>301</v>
      </c>
      <c r="I17" s="185" t="s">
        <v>301</v>
      </c>
      <c r="J17" s="185" t="s">
        <v>296</v>
      </c>
      <c r="K17" s="185" t="s">
        <v>296</v>
      </c>
      <c r="L17" s="185" t="s">
        <v>296</v>
      </c>
      <c r="M17" s="185" t="s">
        <v>296</v>
      </c>
      <c r="N17" s="185" t="s">
        <v>303</v>
      </c>
      <c r="O17" s="185" t="s">
        <v>303</v>
      </c>
      <c r="P17" s="185" t="s">
        <v>303</v>
      </c>
      <c r="Q17" s="185" t="s">
        <v>303</v>
      </c>
      <c r="R17" s="185" t="s">
        <v>296</v>
      </c>
      <c r="S17" s="185" t="s">
        <v>296</v>
      </c>
      <c r="T17" s="185" t="s">
        <v>296</v>
      </c>
      <c r="U17" s="185" t="s">
        <v>296</v>
      </c>
      <c r="V17" s="185"/>
      <c r="W17" s="185"/>
    </row>
    <row r="18" spans="1:26" x14ac:dyDescent="0.35">
      <c r="A18" s="185" t="s">
        <v>281</v>
      </c>
      <c r="B18" s="185" t="s">
        <v>273</v>
      </c>
      <c r="C18" s="150" t="s">
        <v>274</v>
      </c>
      <c r="D18" s="150"/>
      <c r="E18" s="150" t="s">
        <v>302</v>
      </c>
      <c r="F18" s="185" t="s">
        <v>297</v>
      </c>
      <c r="G18" s="185" t="s">
        <v>298</v>
      </c>
      <c r="H18" s="185" t="s">
        <v>299</v>
      </c>
      <c r="I18" s="185" t="s">
        <v>300</v>
      </c>
      <c r="J18" s="185" t="s">
        <v>26</v>
      </c>
      <c r="K18" s="185" t="s">
        <v>26</v>
      </c>
      <c r="L18" s="185" t="s">
        <v>26</v>
      </c>
      <c r="M18" s="185" t="s">
        <v>26</v>
      </c>
      <c r="N18" s="185" t="s">
        <v>275</v>
      </c>
      <c r="O18" s="185" t="s">
        <v>194</v>
      </c>
      <c r="P18" s="185" t="s">
        <v>276</v>
      </c>
      <c r="Q18" s="185" t="s">
        <v>277</v>
      </c>
      <c r="R18" s="185" t="s">
        <v>26</v>
      </c>
      <c r="S18" s="185" t="s">
        <v>26</v>
      </c>
      <c r="T18" s="185" t="s">
        <v>26</v>
      </c>
      <c r="U18" s="185" t="s">
        <v>26</v>
      </c>
      <c r="V18" s="185"/>
      <c r="W18" s="185"/>
    </row>
    <row r="19" spans="1:26" ht="29" x14ac:dyDescent="0.35">
      <c r="A19" s="185" t="s">
        <v>289</v>
      </c>
      <c r="B19" s="185"/>
      <c r="C19" s="150"/>
      <c r="D19" s="150"/>
      <c r="E19" s="150"/>
      <c r="F19" s="185"/>
      <c r="G19" s="185"/>
      <c r="H19" s="185"/>
      <c r="I19" s="185"/>
      <c r="J19" s="185" t="s">
        <v>295</v>
      </c>
      <c r="K19" s="185" t="s">
        <v>295</v>
      </c>
      <c r="L19" s="185" t="s">
        <v>295</v>
      </c>
      <c r="M19" s="185" t="s">
        <v>295</v>
      </c>
      <c r="N19" s="185"/>
      <c r="O19" s="185"/>
      <c r="P19" s="185"/>
      <c r="Q19" s="185"/>
      <c r="R19" s="185" t="s">
        <v>295</v>
      </c>
      <c r="S19" s="185" t="s">
        <v>295</v>
      </c>
      <c r="T19" s="185" t="s">
        <v>295</v>
      </c>
      <c r="U19" s="185" t="s">
        <v>295</v>
      </c>
      <c r="V19" s="185"/>
      <c r="W19" s="185"/>
    </row>
    <row r="20" spans="1:26" x14ac:dyDescent="0.35">
      <c r="A20" s="81" t="s">
        <v>363</v>
      </c>
      <c r="B20" s="185" t="s">
        <v>388</v>
      </c>
      <c r="C20" s="185" t="s">
        <v>389</v>
      </c>
      <c r="D20" s="185" t="s">
        <v>390</v>
      </c>
      <c r="E20" s="185" t="s">
        <v>391</v>
      </c>
      <c r="F20" s="185" t="s">
        <v>392</v>
      </c>
      <c r="G20" s="185" t="s">
        <v>393</v>
      </c>
      <c r="H20" s="185" t="s">
        <v>394</v>
      </c>
      <c r="I20" s="185" t="s">
        <v>395</v>
      </c>
      <c r="J20" s="185" t="s">
        <v>396</v>
      </c>
      <c r="K20" s="185" t="s">
        <v>397</v>
      </c>
      <c r="L20" s="185" t="s">
        <v>398</v>
      </c>
      <c r="M20" s="185" t="s">
        <v>399</v>
      </c>
      <c r="N20" s="185" t="s">
        <v>400</v>
      </c>
      <c r="O20" s="185" t="s">
        <v>401</v>
      </c>
      <c r="P20" s="185" t="s">
        <v>402</v>
      </c>
      <c r="Q20" s="185" t="s">
        <v>403</v>
      </c>
      <c r="R20" s="185" t="s">
        <v>521</v>
      </c>
      <c r="S20" s="185" t="s">
        <v>522</v>
      </c>
      <c r="T20" s="185" t="s">
        <v>523</v>
      </c>
      <c r="U20" s="185" t="s">
        <v>524</v>
      </c>
      <c r="V20" s="185" t="s">
        <v>525</v>
      </c>
      <c r="W20" s="185" t="s">
        <v>526</v>
      </c>
    </row>
    <row r="21" spans="1:26" x14ac:dyDescent="0.35">
      <c r="A21" s="121" t="s">
        <v>361</v>
      </c>
      <c r="B21" s="185"/>
      <c r="C21" s="150"/>
      <c r="D21" s="150"/>
      <c r="E21" s="150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Y21" s="96" t="s">
        <v>580</v>
      </c>
      <c r="Z21" s="96"/>
    </row>
    <row r="22" spans="1:26" x14ac:dyDescent="0.35">
      <c r="A22" s="185" t="s">
        <v>379</v>
      </c>
      <c r="B22" s="186"/>
      <c r="C22" s="186"/>
      <c r="D22" s="187"/>
      <c r="E22" s="187"/>
      <c r="F22" s="186"/>
      <c r="G22" s="186"/>
      <c r="H22" s="186"/>
      <c r="I22" s="186"/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187"/>
      <c r="W22" s="259"/>
      <c r="Y22" s="96" t="str">
        <f>$B$12&amp;"_001"</f>
        <v>L_011_001</v>
      </c>
      <c r="Z22" s="96" t="str">
        <f>IF(AND(B22&lt;&gt;"",COUNTIF(C22:W22,"")&gt;0),"Error complete all columns for each reinsurer","Pass")</f>
        <v>Pass</v>
      </c>
    </row>
    <row r="23" spans="1:26" x14ac:dyDescent="0.35">
      <c r="A23" s="185" t="s">
        <v>380</v>
      </c>
      <c r="B23" s="186"/>
      <c r="C23" s="186"/>
      <c r="D23" s="187"/>
      <c r="E23" s="187"/>
      <c r="F23" s="186"/>
      <c r="G23" s="186"/>
      <c r="H23" s="186"/>
      <c r="I23" s="186"/>
      <c r="J23" s="263"/>
      <c r="K23" s="263"/>
      <c r="L23" s="263"/>
      <c r="M23" s="263"/>
      <c r="N23" s="263"/>
      <c r="O23" s="263"/>
      <c r="P23" s="263"/>
      <c r="Q23" s="263"/>
      <c r="R23" s="263"/>
      <c r="S23" s="263"/>
      <c r="T23" s="263"/>
      <c r="U23" s="263"/>
      <c r="V23" s="187"/>
      <c r="W23" s="259"/>
      <c r="Y23" s="96" t="str">
        <f>$B$12&amp;"_"&amp;TEXT(VALUE(RIGHT(Y22,3))+1,"000")</f>
        <v>L_011_002</v>
      </c>
      <c r="Z23" s="96" t="str">
        <f>IF(AND(B23&lt;&gt;"",COUNTIF(C23:W23,"")&gt;0),"Error complete all columns for each reinsurer","Pass")</f>
        <v>Pass</v>
      </c>
    </row>
    <row r="24" spans="1:26" x14ac:dyDescent="0.35">
      <c r="A24" s="185" t="s">
        <v>404</v>
      </c>
      <c r="B24" s="186"/>
      <c r="C24" s="186"/>
      <c r="D24" s="187"/>
      <c r="E24" s="187"/>
      <c r="F24" s="186"/>
      <c r="G24" s="186"/>
      <c r="H24" s="186"/>
      <c r="I24" s="186"/>
      <c r="J24" s="263"/>
      <c r="K24" s="263"/>
      <c r="L24" s="263"/>
      <c r="M24" s="263"/>
      <c r="N24" s="263"/>
      <c r="O24" s="263"/>
      <c r="P24" s="263"/>
      <c r="Q24" s="263"/>
      <c r="R24" s="263"/>
      <c r="S24" s="263"/>
      <c r="T24" s="263"/>
      <c r="U24" s="263"/>
      <c r="V24" s="187"/>
      <c r="W24" s="259"/>
      <c r="Y24" s="96" t="str">
        <f t="shared" ref="Y24:Y61" si="0">$B$12&amp;"_"&amp;TEXT(VALUE(RIGHT(Y23,3))+1,"000")</f>
        <v>L_011_003</v>
      </c>
      <c r="Z24" s="96" t="str">
        <f t="shared" ref="Z24:Z61" si="1">IF(AND(B24&lt;&gt;"",COUNTIF(C24:W24,"")&gt;0),"Error complete all columns for each reinsurer","Pass")</f>
        <v>Pass</v>
      </c>
    </row>
    <row r="25" spans="1:26" x14ac:dyDescent="0.35">
      <c r="A25" s="185" t="s">
        <v>405</v>
      </c>
      <c r="B25" s="186"/>
      <c r="C25" s="186"/>
      <c r="D25" s="187"/>
      <c r="E25" s="187"/>
      <c r="F25" s="186"/>
      <c r="G25" s="186"/>
      <c r="H25" s="186"/>
      <c r="I25" s="186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187"/>
      <c r="W25" s="259"/>
      <c r="Y25" s="96" t="str">
        <f t="shared" si="0"/>
        <v>L_011_004</v>
      </c>
      <c r="Z25" s="96" t="str">
        <f t="shared" si="1"/>
        <v>Pass</v>
      </c>
    </row>
    <row r="26" spans="1:26" x14ac:dyDescent="0.35">
      <c r="A26" s="185" t="s">
        <v>406</v>
      </c>
      <c r="B26" s="186"/>
      <c r="C26" s="186"/>
      <c r="D26" s="187"/>
      <c r="E26" s="187"/>
      <c r="F26" s="186"/>
      <c r="G26" s="186"/>
      <c r="H26" s="186"/>
      <c r="I26" s="186"/>
      <c r="J26" s="263"/>
      <c r="K26" s="263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187"/>
      <c r="W26" s="259"/>
      <c r="Y26" s="96" t="str">
        <f t="shared" si="0"/>
        <v>L_011_005</v>
      </c>
      <c r="Z26" s="96" t="str">
        <f t="shared" si="1"/>
        <v>Pass</v>
      </c>
    </row>
    <row r="27" spans="1:26" x14ac:dyDescent="0.35">
      <c r="A27" s="185" t="s">
        <v>407</v>
      </c>
      <c r="B27" s="186"/>
      <c r="C27" s="186"/>
      <c r="D27" s="187"/>
      <c r="E27" s="187"/>
      <c r="F27" s="186"/>
      <c r="G27" s="186"/>
      <c r="H27" s="186"/>
      <c r="I27" s="186"/>
      <c r="J27" s="263"/>
      <c r="K27" s="263"/>
      <c r="L27" s="263"/>
      <c r="M27" s="263"/>
      <c r="N27" s="263"/>
      <c r="O27" s="263"/>
      <c r="P27" s="263"/>
      <c r="Q27" s="263"/>
      <c r="R27" s="263"/>
      <c r="S27" s="263"/>
      <c r="T27" s="263"/>
      <c r="U27" s="263"/>
      <c r="V27" s="187"/>
      <c r="W27" s="259"/>
      <c r="Y27" s="96" t="str">
        <f t="shared" si="0"/>
        <v>L_011_006</v>
      </c>
      <c r="Z27" s="96" t="str">
        <f t="shared" si="1"/>
        <v>Pass</v>
      </c>
    </row>
    <row r="28" spans="1:26" x14ac:dyDescent="0.35">
      <c r="A28" s="185" t="s">
        <v>408</v>
      </c>
      <c r="B28" s="186"/>
      <c r="C28" s="186"/>
      <c r="D28" s="187"/>
      <c r="E28" s="187"/>
      <c r="F28" s="186"/>
      <c r="G28" s="186"/>
      <c r="H28" s="186"/>
      <c r="I28" s="186"/>
      <c r="J28" s="263"/>
      <c r="K28" s="263"/>
      <c r="L28" s="263"/>
      <c r="M28" s="263"/>
      <c r="N28" s="263"/>
      <c r="O28" s="263"/>
      <c r="P28" s="263"/>
      <c r="Q28" s="263"/>
      <c r="R28" s="263"/>
      <c r="S28" s="263"/>
      <c r="T28" s="263"/>
      <c r="U28" s="263"/>
      <c r="V28" s="187"/>
      <c r="W28" s="259"/>
      <c r="Y28" s="96" t="str">
        <f t="shared" si="0"/>
        <v>L_011_007</v>
      </c>
      <c r="Z28" s="96" t="str">
        <f t="shared" si="1"/>
        <v>Pass</v>
      </c>
    </row>
    <row r="29" spans="1:26" x14ac:dyDescent="0.35">
      <c r="A29" s="185" t="s">
        <v>409</v>
      </c>
      <c r="B29" s="186"/>
      <c r="C29" s="186"/>
      <c r="D29" s="187"/>
      <c r="E29" s="187"/>
      <c r="F29" s="186"/>
      <c r="G29" s="186"/>
      <c r="H29" s="186"/>
      <c r="I29" s="186"/>
      <c r="J29" s="263"/>
      <c r="K29" s="263"/>
      <c r="L29" s="263"/>
      <c r="M29" s="263"/>
      <c r="N29" s="263"/>
      <c r="O29" s="263"/>
      <c r="P29" s="263"/>
      <c r="Q29" s="263"/>
      <c r="R29" s="263"/>
      <c r="S29" s="263"/>
      <c r="T29" s="263"/>
      <c r="U29" s="263"/>
      <c r="V29" s="187"/>
      <c r="W29" s="259"/>
      <c r="Y29" s="96" t="str">
        <f t="shared" si="0"/>
        <v>L_011_008</v>
      </c>
      <c r="Z29" s="96" t="str">
        <f t="shared" si="1"/>
        <v>Pass</v>
      </c>
    </row>
    <row r="30" spans="1:26" x14ac:dyDescent="0.35">
      <c r="A30" s="185" t="s">
        <v>410</v>
      </c>
      <c r="B30" s="186"/>
      <c r="C30" s="186"/>
      <c r="D30" s="187"/>
      <c r="E30" s="187"/>
      <c r="F30" s="186"/>
      <c r="G30" s="186"/>
      <c r="H30" s="186"/>
      <c r="I30" s="186"/>
      <c r="J30" s="263"/>
      <c r="K30" s="263"/>
      <c r="L30" s="263"/>
      <c r="M30" s="263"/>
      <c r="N30" s="263"/>
      <c r="O30" s="263"/>
      <c r="P30" s="263"/>
      <c r="Q30" s="263"/>
      <c r="R30" s="263"/>
      <c r="S30" s="263"/>
      <c r="T30" s="263"/>
      <c r="U30" s="263"/>
      <c r="V30" s="187"/>
      <c r="W30" s="259"/>
      <c r="Y30" s="96" t="str">
        <f t="shared" si="0"/>
        <v>L_011_009</v>
      </c>
      <c r="Z30" s="96" t="str">
        <f t="shared" si="1"/>
        <v>Pass</v>
      </c>
    </row>
    <row r="31" spans="1:26" x14ac:dyDescent="0.35">
      <c r="A31" s="185" t="s">
        <v>411</v>
      </c>
      <c r="B31" s="186"/>
      <c r="C31" s="186"/>
      <c r="D31" s="187"/>
      <c r="E31" s="187"/>
      <c r="F31" s="186"/>
      <c r="G31" s="186"/>
      <c r="H31" s="186"/>
      <c r="I31" s="186"/>
      <c r="J31" s="263"/>
      <c r="K31" s="263"/>
      <c r="L31" s="263"/>
      <c r="M31" s="263"/>
      <c r="N31" s="263"/>
      <c r="O31" s="263"/>
      <c r="P31" s="263"/>
      <c r="Q31" s="263"/>
      <c r="R31" s="263"/>
      <c r="S31" s="263"/>
      <c r="T31" s="263"/>
      <c r="U31" s="263"/>
      <c r="V31" s="187"/>
      <c r="W31" s="259"/>
      <c r="Y31" s="96" t="str">
        <f t="shared" si="0"/>
        <v>L_011_010</v>
      </c>
      <c r="Z31" s="96" t="str">
        <f t="shared" si="1"/>
        <v>Pass</v>
      </c>
    </row>
    <row r="32" spans="1:26" x14ac:dyDescent="0.35">
      <c r="A32" s="185" t="s">
        <v>412</v>
      </c>
      <c r="B32" s="186"/>
      <c r="C32" s="186"/>
      <c r="D32" s="187"/>
      <c r="E32" s="187"/>
      <c r="F32" s="186"/>
      <c r="G32" s="186"/>
      <c r="H32" s="186"/>
      <c r="I32" s="186"/>
      <c r="J32" s="263"/>
      <c r="K32" s="263"/>
      <c r="L32" s="263"/>
      <c r="M32" s="263"/>
      <c r="N32" s="263"/>
      <c r="O32" s="263"/>
      <c r="P32" s="263"/>
      <c r="Q32" s="263"/>
      <c r="R32" s="263"/>
      <c r="S32" s="263"/>
      <c r="T32" s="263"/>
      <c r="U32" s="263"/>
      <c r="V32" s="187"/>
      <c r="W32" s="259"/>
      <c r="Y32" s="96" t="str">
        <f t="shared" si="0"/>
        <v>L_011_011</v>
      </c>
      <c r="Z32" s="96" t="str">
        <f t="shared" si="1"/>
        <v>Pass</v>
      </c>
    </row>
    <row r="33" spans="1:26" x14ac:dyDescent="0.35">
      <c r="A33" s="185" t="s">
        <v>413</v>
      </c>
      <c r="B33" s="186"/>
      <c r="C33" s="186"/>
      <c r="D33" s="187"/>
      <c r="E33" s="187"/>
      <c r="F33" s="186"/>
      <c r="G33" s="186"/>
      <c r="H33" s="186"/>
      <c r="I33" s="186"/>
      <c r="J33" s="263"/>
      <c r="K33" s="263"/>
      <c r="L33" s="263"/>
      <c r="M33" s="263"/>
      <c r="N33" s="263"/>
      <c r="O33" s="263"/>
      <c r="P33" s="263"/>
      <c r="Q33" s="263"/>
      <c r="R33" s="263"/>
      <c r="S33" s="263"/>
      <c r="T33" s="263"/>
      <c r="U33" s="263"/>
      <c r="V33" s="187"/>
      <c r="W33" s="259"/>
      <c r="Y33" s="96" t="str">
        <f t="shared" si="0"/>
        <v>L_011_012</v>
      </c>
      <c r="Z33" s="96" t="str">
        <f t="shared" si="1"/>
        <v>Pass</v>
      </c>
    </row>
    <row r="34" spans="1:26" x14ac:dyDescent="0.35">
      <c r="A34" s="185" t="s">
        <v>414</v>
      </c>
      <c r="B34" s="186"/>
      <c r="C34" s="186"/>
      <c r="D34" s="187"/>
      <c r="E34" s="187"/>
      <c r="F34" s="186"/>
      <c r="G34" s="186"/>
      <c r="H34" s="186"/>
      <c r="I34" s="186"/>
      <c r="J34" s="263"/>
      <c r="K34" s="263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V34" s="187"/>
      <c r="W34" s="259"/>
      <c r="Y34" s="96" t="str">
        <f t="shared" si="0"/>
        <v>L_011_013</v>
      </c>
      <c r="Z34" s="96" t="str">
        <f t="shared" si="1"/>
        <v>Pass</v>
      </c>
    </row>
    <row r="35" spans="1:26" x14ac:dyDescent="0.35">
      <c r="A35" s="185" t="s">
        <v>415</v>
      </c>
      <c r="B35" s="186"/>
      <c r="C35" s="186"/>
      <c r="D35" s="187"/>
      <c r="E35" s="187"/>
      <c r="F35" s="186"/>
      <c r="G35" s="186"/>
      <c r="H35" s="186"/>
      <c r="I35" s="186"/>
      <c r="J35" s="263"/>
      <c r="K35" s="263"/>
      <c r="L35" s="263"/>
      <c r="M35" s="263"/>
      <c r="N35" s="263"/>
      <c r="O35" s="263"/>
      <c r="P35" s="263"/>
      <c r="Q35" s="263"/>
      <c r="R35" s="263"/>
      <c r="S35" s="263"/>
      <c r="T35" s="263"/>
      <c r="U35" s="263"/>
      <c r="V35" s="187"/>
      <c r="W35" s="259"/>
      <c r="Y35" s="96" t="str">
        <f t="shared" si="0"/>
        <v>L_011_014</v>
      </c>
      <c r="Z35" s="96" t="str">
        <f t="shared" si="1"/>
        <v>Pass</v>
      </c>
    </row>
    <row r="36" spans="1:26" x14ac:dyDescent="0.35">
      <c r="A36" s="185" t="s">
        <v>416</v>
      </c>
      <c r="B36" s="186"/>
      <c r="C36" s="186"/>
      <c r="D36" s="187"/>
      <c r="E36" s="187"/>
      <c r="F36" s="186"/>
      <c r="G36" s="186"/>
      <c r="H36" s="186"/>
      <c r="I36" s="186"/>
      <c r="J36" s="263"/>
      <c r="K36" s="263"/>
      <c r="L36" s="263"/>
      <c r="M36" s="263"/>
      <c r="N36" s="263"/>
      <c r="O36" s="263"/>
      <c r="P36" s="263"/>
      <c r="Q36" s="263"/>
      <c r="R36" s="263"/>
      <c r="S36" s="263"/>
      <c r="T36" s="263"/>
      <c r="U36" s="263"/>
      <c r="V36" s="187"/>
      <c r="W36" s="259"/>
      <c r="Y36" s="96" t="str">
        <f t="shared" si="0"/>
        <v>L_011_015</v>
      </c>
      <c r="Z36" s="96" t="str">
        <f t="shared" si="1"/>
        <v>Pass</v>
      </c>
    </row>
    <row r="37" spans="1:26" x14ac:dyDescent="0.35">
      <c r="A37" s="185" t="s">
        <v>417</v>
      </c>
      <c r="B37" s="186"/>
      <c r="C37" s="186"/>
      <c r="D37" s="187"/>
      <c r="E37" s="187"/>
      <c r="F37" s="186"/>
      <c r="G37" s="186"/>
      <c r="H37" s="186"/>
      <c r="I37" s="186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187"/>
      <c r="W37" s="259"/>
      <c r="Y37" s="96" t="str">
        <f t="shared" si="0"/>
        <v>L_011_016</v>
      </c>
      <c r="Z37" s="96" t="str">
        <f t="shared" si="1"/>
        <v>Pass</v>
      </c>
    </row>
    <row r="38" spans="1:26" x14ac:dyDescent="0.35">
      <c r="A38" s="185" t="s">
        <v>418</v>
      </c>
      <c r="B38" s="186"/>
      <c r="C38" s="186"/>
      <c r="D38" s="187"/>
      <c r="E38" s="187"/>
      <c r="F38" s="186"/>
      <c r="G38" s="186"/>
      <c r="H38" s="186"/>
      <c r="I38" s="186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187"/>
      <c r="W38" s="259"/>
      <c r="Y38" s="96" t="str">
        <f t="shared" si="0"/>
        <v>L_011_017</v>
      </c>
      <c r="Z38" s="96" t="str">
        <f t="shared" si="1"/>
        <v>Pass</v>
      </c>
    </row>
    <row r="39" spans="1:26" x14ac:dyDescent="0.35">
      <c r="A39" s="185" t="s">
        <v>419</v>
      </c>
      <c r="B39" s="186"/>
      <c r="C39" s="186"/>
      <c r="D39" s="187"/>
      <c r="E39" s="187"/>
      <c r="F39" s="186"/>
      <c r="G39" s="186"/>
      <c r="H39" s="186"/>
      <c r="I39" s="186"/>
      <c r="J39" s="263"/>
      <c r="K39" s="263"/>
      <c r="L39" s="263"/>
      <c r="M39" s="263"/>
      <c r="N39" s="263"/>
      <c r="O39" s="263"/>
      <c r="P39" s="263"/>
      <c r="Q39" s="263"/>
      <c r="R39" s="263"/>
      <c r="S39" s="263"/>
      <c r="T39" s="263"/>
      <c r="U39" s="263"/>
      <c r="V39" s="187"/>
      <c r="W39" s="259"/>
      <c r="Y39" s="96" t="str">
        <f t="shared" si="0"/>
        <v>L_011_018</v>
      </c>
      <c r="Z39" s="96" t="str">
        <f t="shared" si="1"/>
        <v>Pass</v>
      </c>
    </row>
    <row r="40" spans="1:26" x14ac:dyDescent="0.35">
      <c r="A40" s="185" t="s">
        <v>420</v>
      </c>
      <c r="B40" s="186"/>
      <c r="C40" s="186"/>
      <c r="D40" s="187"/>
      <c r="E40" s="187"/>
      <c r="F40" s="186"/>
      <c r="G40" s="186"/>
      <c r="H40" s="186"/>
      <c r="I40" s="186"/>
      <c r="J40" s="263"/>
      <c r="K40" s="263"/>
      <c r="L40" s="263"/>
      <c r="M40" s="263"/>
      <c r="N40" s="263"/>
      <c r="O40" s="263"/>
      <c r="P40" s="263"/>
      <c r="Q40" s="263"/>
      <c r="R40" s="263"/>
      <c r="S40" s="263"/>
      <c r="T40" s="263"/>
      <c r="U40" s="263"/>
      <c r="V40" s="187"/>
      <c r="W40" s="259"/>
      <c r="Y40" s="96" t="str">
        <f t="shared" si="0"/>
        <v>L_011_019</v>
      </c>
      <c r="Z40" s="96" t="str">
        <f t="shared" si="1"/>
        <v>Pass</v>
      </c>
    </row>
    <row r="41" spans="1:26" x14ac:dyDescent="0.35">
      <c r="A41" s="185" t="s">
        <v>421</v>
      </c>
      <c r="B41" s="186"/>
      <c r="C41" s="186"/>
      <c r="D41" s="187"/>
      <c r="E41" s="187"/>
      <c r="F41" s="186"/>
      <c r="G41" s="186"/>
      <c r="H41" s="186"/>
      <c r="I41" s="186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187"/>
      <c r="W41" s="259"/>
      <c r="Y41" s="96" t="str">
        <f t="shared" si="0"/>
        <v>L_011_020</v>
      </c>
      <c r="Z41" s="96" t="str">
        <f t="shared" si="1"/>
        <v>Pass</v>
      </c>
    </row>
    <row r="42" spans="1:26" x14ac:dyDescent="0.35">
      <c r="A42" s="185" t="s">
        <v>422</v>
      </c>
      <c r="B42" s="186"/>
      <c r="C42" s="186"/>
      <c r="D42" s="187"/>
      <c r="E42" s="187"/>
      <c r="F42" s="186"/>
      <c r="G42" s="186"/>
      <c r="H42" s="186"/>
      <c r="I42" s="186"/>
      <c r="J42" s="263"/>
      <c r="K42" s="263"/>
      <c r="L42" s="263"/>
      <c r="M42" s="263"/>
      <c r="N42" s="263"/>
      <c r="O42" s="263"/>
      <c r="P42" s="263"/>
      <c r="Q42" s="263"/>
      <c r="R42" s="263"/>
      <c r="S42" s="263"/>
      <c r="T42" s="263"/>
      <c r="U42" s="263"/>
      <c r="V42" s="187"/>
      <c r="W42" s="259"/>
      <c r="Y42" s="96" t="str">
        <f t="shared" si="0"/>
        <v>L_011_021</v>
      </c>
      <c r="Z42" s="96" t="str">
        <f t="shared" si="1"/>
        <v>Pass</v>
      </c>
    </row>
    <row r="43" spans="1:26" x14ac:dyDescent="0.35">
      <c r="A43" s="185" t="s">
        <v>423</v>
      </c>
      <c r="B43" s="186"/>
      <c r="C43" s="186"/>
      <c r="D43" s="187"/>
      <c r="E43" s="187"/>
      <c r="F43" s="186"/>
      <c r="G43" s="186"/>
      <c r="H43" s="186"/>
      <c r="I43" s="186"/>
      <c r="J43" s="263"/>
      <c r="K43" s="263"/>
      <c r="L43" s="263"/>
      <c r="M43" s="263"/>
      <c r="N43" s="263"/>
      <c r="O43" s="263"/>
      <c r="P43" s="263"/>
      <c r="Q43" s="263"/>
      <c r="R43" s="263"/>
      <c r="S43" s="263"/>
      <c r="T43" s="263"/>
      <c r="U43" s="263"/>
      <c r="V43" s="187"/>
      <c r="W43" s="259"/>
      <c r="Y43" s="96" t="str">
        <f t="shared" si="0"/>
        <v>L_011_022</v>
      </c>
      <c r="Z43" s="96" t="str">
        <f t="shared" si="1"/>
        <v>Pass</v>
      </c>
    </row>
    <row r="44" spans="1:26" x14ac:dyDescent="0.35">
      <c r="A44" s="185" t="s">
        <v>424</v>
      </c>
      <c r="B44" s="186"/>
      <c r="C44" s="186"/>
      <c r="D44" s="187"/>
      <c r="E44" s="187"/>
      <c r="F44" s="186"/>
      <c r="G44" s="186"/>
      <c r="H44" s="186"/>
      <c r="I44" s="186"/>
      <c r="J44" s="263"/>
      <c r="K44" s="263"/>
      <c r="L44" s="263"/>
      <c r="M44" s="263"/>
      <c r="N44" s="263"/>
      <c r="O44" s="263"/>
      <c r="P44" s="263"/>
      <c r="Q44" s="263"/>
      <c r="R44" s="263"/>
      <c r="S44" s="263"/>
      <c r="T44" s="263"/>
      <c r="U44" s="263"/>
      <c r="V44" s="187"/>
      <c r="W44" s="259"/>
      <c r="Y44" s="96" t="str">
        <f t="shared" si="0"/>
        <v>L_011_023</v>
      </c>
      <c r="Z44" s="96" t="str">
        <f t="shared" si="1"/>
        <v>Pass</v>
      </c>
    </row>
    <row r="45" spans="1:26" x14ac:dyDescent="0.35">
      <c r="A45" s="185" t="s">
        <v>425</v>
      </c>
      <c r="B45" s="186"/>
      <c r="C45" s="186"/>
      <c r="D45" s="187"/>
      <c r="E45" s="187"/>
      <c r="F45" s="186"/>
      <c r="G45" s="186"/>
      <c r="H45" s="186"/>
      <c r="I45" s="186"/>
      <c r="J45" s="263"/>
      <c r="K45" s="263"/>
      <c r="L45" s="263"/>
      <c r="M45" s="263"/>
      <c r="N45" s="263"/>
      <c r="O45" s="263"/>
      <c r="P45" s="263"/>
      <c r="Q45" s="263"/>
      <c r="R45" s="263"/>
      <c r="S45" s="263"/>
      <c r="T45" s="263"/>
      <c r="U45" s="263"/>
      <c r="V45" s="187"/>
      <c r="W45" s="259"/>
      <c r="Y45" s="96" t="str">
        <f t="shared" si="0"/>
        <v>L_011_024</v>
      </c>
      <c r="Z45" s="96" t="str">
        <f t="shared" si="1"/>
        <v>Pass</v>
      </c>
    </row>
    <row r="46" spans="1:26" x14ac:dyDescent="0.35">
      <c r="A46" s="185" t="s">
        <v>426</v>
      </c>
      <c r="B46" s="186"/>
      <c r="C46" s="186"/>
      <c r="D46" s="187"/>
      <c r="E46" s="187"/>
      <c r="F46" s="186"/>
      <c r="G46" s="186"/>
      <c r="H46" s="186"/>
      <c r="I46" s="186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187"/>
      <c r="W46" s="259"/>
      <c r="Y46" s="96" t="str">
        <f t="shared" si="0"/>
        <v>L_011_025</v>
      </c>
      <c r="Z46" s="96" t="str">
        <f t="shared" si="1"/>
        <v>Pass</v>
      </c>
    </row>
    <row r="47" spans="1:26" x14ac:dyDescent="0.35">
      <c r="A47" s="185" t="s">
        <v>427</v>
      </c>
      <c r="B47" s="186"/>
      <c r="C47" s="186"/>
      <c r="D47" s="187"/>
      <c r="E47" s="187"/>
      <c r="F47" s="186"/>
      <c r="G47" s="186"/>
      <c r="H47" s="186"/>
      <c r="I47" s="186"/>
      <c r="J47" s="263"/>
      <c r="K47" s="263"/>
      <c r="L47" s="263"/>
      <c r="M47" s="263"/>
      <c r="N47" s="263"/>
      <c r="O47" s="263"/>
      <c r="P47" s="263"/>
      <c r="Q47" s="263"/>
      <c r="R47" s="263"/>
      <c r="S47" s="263"/>
      <c r="T47" s="263"/>
      <c r="U47" s="263"/>
      <c r="V47" s="187"/>
      <c r="W47" s="259"/>
      <c r="Y47" s="96" t="str">
        <f t="shared" si="0"/>
        <v>L_011_026</v>
      </c>
      <c r="Z47" s="96" t="str">
        <f t="shared" si="1"/>
        <v>Pass</v>
      </c>
    </row>
    <row r="48" spans="1:26" x14ac:dyDescent="0.35">
      <c r="A48" s="185" t="s">
        <v>428</v>
      </c>
      <c r="B48" s="186"/>
      <c r="C48" s="186"/>
      <c r="D48" s="187"/>
      <c r="E48" s="187"/>
      <c r="F48" s="186"/>
      <c r="G48" s="186"/>
      <c r="H48" s="186"/>
      <c r="I48" s="186"/>
      <c r="J48" s="263"/>
      <c r="K48" s="263"/>
      <c r="L48" s="263"/>
      <c r="M48" s="263"/>
      <c r="N48" s="263"/>
      <c r="O48" s="263"/>
      <c r="P48" s="263"/>
      <c r="Q48" s="263"/>
      <c r="R48" s="263"/>
      <c r="S48" s="263"/>
      <c r="T48" s="263"/>
      <c r="U48" s="263"/>
      <c r="V48" s="187"/>
      <c r="W48" s="259"/>
      <c r="Y48" s="96" t="str">
        <f t="shared" si="0"/>
        <v>L_011_027</v>
      </c>
      <c r="Z48" s="96" t="str">
        <f t="shared" si="1"/>
        <v>Pass</v>
      </c>
    </row>
    <row r="49" spans="1:26" x14ac:dyDescent="0.35">
      <c r="A49" s="185" t="s">
        <v>429</v>
      </c>
      <c r="B49" s="186"/>
      <c r="C49" s="186"/>
      <c r="D49" s="187"/>
      <c r="E49" s="187"/>
      <c r="F49" s="186"/>
      <c r="G49" s="186"/>
      <c r="H49" s="186"/>
      <c r="I49" s="186"/>
      <c r="J49" s="263"/>
      <c r="K49" s="263"/>
      <c r="L49" s="263"/>
      <c r="M49" s="263"/>
      <c r="N49" s="263"/>
      <c r="O49" s="263"/>
      <c r="P49" s="263"/>
      <c r="Q49" s="263"/>
      <c r="R49" s="263"/>
      <c r="S49" s="263"/>
      <c r="T49" s="263"/>
      <c r="U49" s="263"/>
      <c r="V49" s="187"/>
      <c r="W49" s="259"/>
      <c r="Y49" s="96" t="str">
        <f t="shared" si="0"/>
        <v>L_011_028</v>
      </c>
      <c r="Z49" s="96" t="str">
        <f t="shared" si="1"/>
        <v>Pass</v>
      </c>
    </row>
    <row r="50" spans="1:26" x14ac:dyDescent="0.35">
      <c r="A50" s="185" t="s">
        <v>430</v>
      </c>
      <c r="B50" s="186"/>
      <c r="C50" s="186"/>
      <c r="D50" s="187"/>
      <c r="E50" s="187"/>
      <c r="F50" s="186"/>
      <c r="G50" s="186"/>
      <c r="H50" s="186"/>
      <c r="I50" s="186"/>
      <c r="J50" s="263"/>
      <c r="K50" s="263"/>
      <c r="L50" s="263"/>
      <c r="M50" s="263"/>
      <c r="N50" s="263"/>
      <c r="O50" s="263"/>
      <c r="P50" s="263"/>
      <c r="Q50" s="263"/>
      <c r="R50" s="263"/>
      <c r="S50" s="263"/>
      <c r="T50" s="263"/>
      <c r="U50" s="263"/>
      <c r="V50" s="187"/>
      <c r="W50" s="259"/>
      <c r="Y50" s="96" t="str">
        <f t="shared" si="0"/>
        <v>L_011_029</v>
      </c>
      <c r="Z50" s="96" t="str">
        <f t="shared" si="1"/>
        <v>Pass</v>
      </c>
    </row>
    <row r="51" spans="1:26" x14ac:dyDescent="0.35">
      <c r="A51" s="185" t="s">
        <v>431</v>
      </c>
      <c r="B51" s="186"/>
      <c r="C51" s="186"/>
      <c r="D51" s="187"/>
      <c r="E51" s="187"/>
      <c r="F51" s="186"/>
      <c r="G51" s="186"/>
      <c r="H51" s="186"/>
      <c r="I51" s="186"/>
      <c r="J51" s="263"/>
      <c r="K51" s="263"/>
      <c r="L51" s="263"/>
      <c r="M51" s="263"/>
      <c r="N51" s="263"/>
      <c r="O51" s="263"/>
      <c r="P51" s="263"/>
      <c r="Q51" s="263"/>
      <c r="R51" s="263"/>
      <c r="S51" s="263"/>
      <c r="T51" s="263"/>
      <c r="U51" s="263"/>
      <c r="V51" s="187"/>
      <c r="W51" s="259"/>
      <c r="Y51" s="96" t="str">
        <f t="shared" si="0"/>
        <v>L_011_030</v>
      </c>
      <c r="Z51" s="96" t="str">
        <f t="shared" si="1"/>
        <v>Pass</v>
      </c>
    </row>
    <row r="52" spans="1:26" x14ac:dyDescent="0.35">
      <c r="A52" s="185" t="s">
        <v>432</v>
      </c>
      <c r="B52" s="186"/>
      <c r="C52" s="186"/>
      <c r="D52" s="187"/>
      <c r="E52" s="187"/>
      <c r="F52" s="186"/>
      <c r="G52" s="186"/>
      <c r="H52" s="186"/>
      <c r="I52" s="186"/>
      <c r="J52" s="263"/>
      <c r="K52" s="263"/>
      <c r="L52" s="263"/>
      <c r="M52" s="263"/>
      <c r="N52" s="263"/>
      <c r="O52" s="263"/>
      <c r="P52" s="263"/>
      <c r="Q52" s="263"/>
      <c r="R52" s="263"/>
      <c r="S52" s="263"/>
      <c r="T52" s="263"/>
      <c r="U52" s="263"/>
      <c r="V52" s="187"/>
      <c r="W52" s="259"/>
      <c r="Y52" s="96" t="str">
        <f t="shared" si="0"/>
        <v>L_011_031</v>
      </c>
      <c r="Z52" s="96" t="str">
        <f t="shared" si="1"/>
        <v>Pass</v>
      </c>
    </row>
    <row r="53" spans="1:26" x14ac:dyDescent="0.35">
      <c r="A53" s="185" t="s">
        <v>433</v>
      </c>
      <c r="B53" s="186"/>
      <c r="C53" s="186"/>
      <c r="D53" s="187"/>
      <c r="E53" s="187"/>
      <c r="F53" s="186"/>
      <c r="G53" s="186"/>
      <c r="H53" s="186"/>
      <c r="I53" s="186"/>
      <c r="J53" s="263"/>
      <c r="K53" s="263"/>
      <c r="L53" s="263"/>
      <c r="M53" s="263"/>
      <c r="N53" s="263"/>
      <c r="O53" s="263"/>
      <c r="P53" s="263"/>
      <c r="Q53" s="263"/>
      <c r="R53" s="263"/>
      <c r="S53" s="263"/>
      <c r="T53" s="263"/>
      <c r="U53" s="263"/>
      <c r="V53" s="187"/>
      <c r="W53" s="259"/>
      <c r="Y53" s="96" t="str">
        <f t="shared" si="0"/>
        <v>L_011_032</v>
      </c>
      <c r="Z53" s="96" t="str">
        <f t="shared" si="1"/>
        <v>Pass</v>
      </c>
    </row>
    <row r="54" spans="1:26" x14ac:dyDescent="0.35">
      <c r="A54" s="185" t="s">
        <v>434</v>
      </c>
      <c r="B54" s="186"/>
      <c r="C54" s="186"/>
      <c r="D54" s="187"/>
      <c r="E54" s="187"/>
      <c r="F54" s="186"/>
      <c r="G54" s="186"/>
      <c r="H54" s="186"/>
      <c r="I54" s="186"/>
      <c r="J54" s="263"/>
      <c r="K54" s="263"/>
      <c r="L54" s="263"/>
      <c r="M54" s="263"/>
      <c r="N54" s="263"/>
      <c r="O54" s="263"/>
      <c r="P54" s="263"/>
      <c r="Q54" s="263"/>
      <c r="R54" s="263"/>
      <c r="S54" s="263"/>
      <c r="T54" s="263"/>
      <c r="U54" s="263"/>
      <c r="V54" s="187"/>
      <c r="W54" s="259"/>
      <c r="Y54" s="96" t="str">
        <f t="shared" si="0"/>
        <v>L_011_033</v>
      </c>
      <c r="Z54" s="96" t="str">
        <f t="shared" si="1"/>
        <v>Pass</v>
      </c>
    </row>
    <row r="55" spans="1:26" x14ac:dyDescent="0.35">
      <c r="A55" s="185" t="s">
        <v>435</v>
      </c>
      <c r="B55" s="186"/>
      <c r="C55" s="186"/>
      <c r="D55" s="187"/>
      <c r="E55" s="187"/>
      <c r="F55" s="186"/>
      <c r="G55" s="186"/>
      <c r="H55" s="186"/>
      <c r="I55" s="186"/>
      <c r="J55" s="263"/>
      <c r="K55" s="263"/>
      <c r="L55" s="263"/>
      <c r="M55" s="263"/>
      <c r="N55" s="263"/>
      <c r="O55" s="263"/>
      <c r="P55" s="263"/>
      <c r="Q55" s="263"/>
      <c r="R55" s="263"/>
      <c r="S55" s="263"/>
      <c r="T55" s="263"/>
      <c r="U55" s="263"/>
      <c r="V55" s="187"/>
      <c r="W55" s="259"/>
      <c r="Y55" s="96" t="str">
        <f t="shared" si="0"/>
        <v>L_011_034</v>
      </c>
      <c r="Z55" s="96" t="str">
        <f t="shared" si="1"/>
        <v>Pass</v>
      </c>
    </row>
    <row r="56" spans="1:26" x14ac:dyDescent="0.35">
      <c r="A56" s="185" t="s">
        <v>436</v>
      </c>
      <c r="B56" s="186"/>
      <c r="C56" s="186"/>
      <c r="D56" s="187"/>
      <c r="E56" s="187"/>
      <c r="F56" s="186"/>
      <c r="G56" s="186"/>
      <c r="H56" s="186"/>
      <c r="I56" s="186"/>
      <c r="J56" s="263"/>
      <c r="K56" s="263"/>
      <c r="L56" s="263"/>
      <c r="M56" s="263"/>
      <c r="N56" s="263"/>
      <c r="O56" s="263"/>
      <c r="P56" s="263"/>
      <c r="Q56" s="263"/>
      <c r="R56" s="263"/>
      <c r="S56" s="263"/>
      <c r="T56" s="263"/>
      <c r="U56" s="263"/>
      <c r="V56" s="187"/>
      <c r="W56" s="259"/>
      <c r="Y56" s="96" t="str">
        <f t="shared" si="0"/>
        <v>L_011_035</v>
      </c>
      <c r="Z56" s="96" t="str">
        <f t="shared" si="1"/>
        <v>Pass</v>
      </c>
    </row>
    <row r="57" spans="1:26" x14ac:dyDescent="0.35">
      <c r="A57" s="185" t="s">
        <v>437</v>
      </c>
      <c r="B57" s="186"/>
      <c r="C57" s="186"/>
      <c r="D57" s="187"/>
      <c r="E57" s="187"/>
      <c r="F57" s="186"/>
      <c r="G57" s="186"/>
      <c r="H57" s="186"/>
      <c r="I57" s="186"/>
      <c r="J57" s="263"/>
      <c r="K57" s="263"/>
      <c r="L57" s="263"/>
      <c r="M57" s="263"/>
      <c r="N57" s="263"/>
      <c r="O57" s="263"/>
      <c r="P57" s="263"/>
      <c r="Q57" s="263"/>
      <c r="R57" s="263"/>
      <c r="S57" s="263"/>
      <c r="T57" s="263"/>
      <c r="U57" s="263"/>
      <c r="V57" s="187"/>
      <c r="W57" s="259"/>
      <c r="Y57" s="96" t="str">
        <f t="shared" si="0"/>
        <v>L_011_036</v>
      </c>
      <c r="Z57" s="96" t="str">
        <f t="shared" si="1"/>
        <v>Pass</v>
      </c>
    </row>
    <row r="58" spans="1:26" x14ac:dyDescent="0.35">
      <c r="A58" s="185" t="s">
        <v>438</v>
      </c>
      <c r="B58" s="186"/>
      <c r="C58" s="186"/>
      <c r="D58" s="187"/>
      <c r="E58" s="187"/>
      <c r="F58" s="186"/>
      <c r="G58" s="186"/>
      <c r="H58" s="186"/>
      <c r="I58" s="186"/>
      <c r="J58" s="263"/>
      <c r="K58" s="263"/>
      <c r="L58" s="263"/>
      <c r="M58" s="263"/>
      <c r="N58" s="263"/>
      <c r="O58" s="263"/>
      <c r="P58" s="263"/>
      <c r="Q58" s="263"/>
      <c r="R58" s="263"/>
      <c r="S58" s="263"/>
      <c r="T58" s="263"/>
      <c r="U58" s="263"/>
      <c r="V58" s="187"/>
      <c r="W58" s="259"/>
      <c r="Y58" s="96" t="str">
        <f t="shared" si="0"/>
        <v>L_011_037</v>
      </c>
      <c r="Z58" s="96" t="str">
        <f t="shared" si="1"/>
        <v>Pass</v>
      </c>
    </row>
    <row r="59" spans="1:26" x14ac:dyDescent="0.35">
      <c r="A59" s="185" t="s">
        <v>439</v>
      </c>
      <c r="B59" s="186"/>
      <c r="C59" s="186"/>
      <c r="D59" s="187"/>
      <c r="E59" s="187"/>
      <c r="F59" s="186"/>
      <c r="G59" s="186"/>
      <c r="H59" s="186"/>
      <c r="I59" s="186"/>
      <c r="J59" s="263"/>
      <c r="K59" s="263"/>
      <c r="L59" s="263"/>
      <c r="M59" s="263"/>
      <c r="N59" s="263"/>
      <c r="O59" s="263"/>
      <c r="P59" s="263"/>
      <c r="Q59" s="263"/>
      <c r="R59" s="263"/>
      <c r="S59" s="263"/>
      <c r="T59" s="263"/>
      <c r="U59" s="263"/>
      <c r="V59" s="187"/>
      <c r="W59" s="259"/>
      <c r="Y59" s="96" t="str">
        <f t="shared" si="0"/>
        <v>L_011_038</v>
      </c>
      <c r="Z59" s="96" t="str">
        <f t="shared" si="1"/>
        <v>Pass</v>
      </c>
    </row>
    <row r="60" spans="1:26" x14ac:dyDescent="0.35">
      <c r="A60" s="185" t="s">
        <v>440</v>
      </c>
      <c r="B60" s="186"/>
      <c r="C60" s="186"/>
      <c r="D60" s="187"/>
      <c r="E60" s="187"/>
      <c r="F60" s="186"/>
      <c r="G60" s="186"/>
      <c r="H60" s="186"/>
      <c r="I60" s="186"/>
      <c r="J60" s="263"/>
      <c r="K60" s="263"/>
      <c r="L60" s="263"/>
      <c r="M60" s="263"/>
      <c r="N60" s="263"/>
      <c r="O60" s="263"/>
      <c r="P60" s="263"/>
      <c r="Q60" s="263"/>
      <c r="R60" s="263"/>
      <c r="S60" s="263"/>
      <c r="T60" s="263"/>
      <c r="U60" s="263"/>
      <c r="V60" s="187"/>
      <c r="W60" s="259"/>
      <c r="Y60" s="96" t="str">
        <f t="shared" si="0"/>
        <v>L_011_039</v>
      </c>
      <c r="Z60" s="96" t="str">
        <f t="shared" si="1"/>
        <v>Pass</v>
      </c>
    </row>
    <row r="61" spans="1:26" x14ac:dyDescent="0.35">
      <c r="A61" s="185" t="s">
        <v>441</v>
      </c>
      <c r="B61" s="186"/>
      <c r="C61" s="186"/>
      <c r="D61" s="187"/>
      <c r="E61" s="187"/>
      <c r="F61" s="186"/>
      <c r="G61" s="186"/>
      <c r="H61" s="186"/>
      <c r="I61" s="186"/>
      <c r="J61" s="263"/>
      <c r="K61" s="263"/>
      <c r="L61" s="263"/>
      <c r="M61" s="263"/>
      <c r="N61" s="263"/>
      <c r="O61" s="263"/>
      <c r="P61" s="263"/>
      <c r="Q61" s="263"/>
      <c r="R61" s="263"/>
      <c r="S61" s="263"/>
      <c r="T61" s="263"/>
      <c r="U61" s="263"/>
      <c r="V61" s="187"/>
      <c r="W61" s="259"/>
      <c r="Y61" s="96" t="str">
        <f t="shared" si="0"/>
        <v>L_011_040</v>
      </c>
      <c r="Z61" s="96" t="str">
        <f t="shared" si="1"/>
        <v>Pass</v>
      </c>
    </row>
    <row r="62" spans="1:26" hidden="1" x14ac:dyDescent="0.35"/>
    <row r="63" spans="1:26" hidden="1" x14ac:dyDescent="0.35"/>
    <row r="64" spans="1:26" hidden="1" x14ac:dyDescent="0.35"/>
    <row r="65" hidden="1" x14ac:dyDescent="0.35"/>
    <row r="66" hidden="1" x14ac:dyDescent="0.35"/>
    <row r="67" hidden="1" x14ac:dyDescent="0.35"/>
    <row r="68" hidden="1" x14ac:dyDescent="0.35"/>
    <row r="69" hidden="1" x14ac:dyDescent="0.35"/>
    <row r="70" hidden="1" x14ac:dyDescent="0.35"/>
    <row r="71" hidden="1" x14ac:dyDescent="0.35"/>
    <row r="72" hidden="1" x14ac:dyDescent="0.35"/>
    <row r="73" hidden="1" x14ac:dyDescent="0.35"/>
    <row r="74" hidden="1" x14ac:dyDescent="0.35"/>
    <row r="75" hidden="1" x14ac:dyDescent="0.35"/>
    <row r="76" hidden="1" x14ac:dyDescent="0.35"/>
    <row r="77" hidden="1" x14ac:dyDescent="0.35"/>
    <row r="78" hidden="1" x14ac:dyDescent="0.35"/>
    <row r="79" hidden="1" x14ac:dyDescent="0.35"/>
    <row r="80" hidden="1" x14ac:dyDescent="0.35"/>
    <row r="81" hidden="1" x14ac:dyDescent="0.35"/>
    <row r="82" hidden="1" x14ac:dyDescent="0.35"/>
    <row r="83" hidden="1" x14ac:dyDescent="0.35"/>
  </sheetData>
  <sheetProtection password="AAC6" sheet="1" objects="1" scenarios="1" formatColumns="0"/>
  <protectedRanges>
    <protectedRange sqref="B22:X61" name="EditRange"/>
  </protectedRanges>
  <mergeCells count="11">
    <mergeCell ref="J14:Q14"/>
    <mergeCell ref="R13:W13"/>
    <mergeCell ref="R14:W14"/>
    <mergeCell ref="J13:Q13"/>
    <mergeCell ref="B8:H8"/>
    <mergeCell ref="B7:H7"/>
    <mergeCell ref="A1:C1"/>
    <mergeCell ref="G2:H2"/>
    <mergeCell ref="G3:H3"/>
    <mergeCell ref="G4:H4"/>
    <mergeCell ref="B6:H6"/>
  </mergeCells>
  <dataValidations count="3">
    <dataValidation type="list" allowBlank="1" showInputMessage="1" showErrorMessage="1" sqref="V22:W61">
      <formula1>Reinsurance_Response1</formula1>
    </dataValidation>
    <dataValidation type="list" allowBlank="1" showInputMessage="1" showErrorMessage="1" sqref="D22:D61">
      <formula1>Resp_YN</formula1>
    </dataValidation>
    <dataValidation type="list" allowBlank="1" showInputMessage="1" showErrorMessage="1" sqref="E22:E61">
      <formula1>Reinsurer_Type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workbookViewId="0">
      <selection activeCell="G11" sqref="G11"/>
    </sheetView>
  </sheetViews>
  <sheetFormatPr defaultColWidth="0" defaultRowHeight="14.5" zeroHeight="1" x14ac:dyDescent="0.35"/>
  <cols>
    <col min="1" max="1" width="9.08984375" customWidth="1"/>
    <col min="2" max="2" width="20.54296875" customWidth="1"/>
    <col min="3" max="3" width="15.36328125" bestFit="1" customWidth="1"/>
    <col min="4" max="4" width="14.90625" style="264" customWidth="1"/>
    <col min="5" max="14" width="9.08984375" customWidth="1"/>
    <col min="15" max="15" width="13.453125" bestFit="1" customWidth="1"/>
    <col min="16" max="22" width="0" hidden="1" customWidth="1"/>
    <col min="23" max="16384" width="9.08984375" hidden="1"/>
  </cols>
  <sheetData>
    <row r="1" spans="1:22" ht="21" x14ac:dyDescent="0.5">
      <c r="A1" s="273" t="s">
        <v>742</v>
      </c>
      <c r="B1" s="268"/>
      <c r="C1" s="268"/>
      <c r="D1" s="269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</row>
    <row r="2" spans="1:22" ht="21" x14ac:dyDescent="0.5">
      <c r="A2" s="273"/>
      <c r="B2" s="268"/>
      <c r="C2" s="268"/>
      <c r="D2" s="269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</row>
    <row r="3" spans="1:22" x14ac:dyDescent="0.35">
      <c r="A3" s="268" t="s">
        <v>741</v>
      </c>
      <c r="B3" s="268"/>
      <c r="C3" s="268"/>
      <c r="D3" s="269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</row>
    <row r="4" spans="1:22" x14ac:dyDescent="0.35">
      <c r="A4" s="268"/>
      <c r="B4" s="268"/>
      <c r="C4" s="268"/>
      <c r="D4" s="269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</row>
    <row r="5" spans="1:22" x14ac:dyDescent="0.35">
      <c r="A5" s="268"/>
      <c r="B5" s="271" t="s">
        <v>740</v>
      </c>
      <c r="C5" s="271" t="s">
        <v>739</v>
      </c>
      <c r="D5" s="272" t="s">
        <v>738</v>
      </c>
      <c r="E5" s="271" t="s">
        <v>737</v>
      </c>
      <c r="F5" s="268"/>
      <c r="G5" s="268"/>
      <c r="H5" s="268"/>
      <c r="I5" s="268"/>
      <c r="J5" s="268"/>
      <c r="K5" s="268"/>
      <c r="L5" s="268"/>
      <c r="M5" s="268"/>
      <c r="N5" s="268"/>
      <c r="O5" s="270" t="s">
        <v>736</v>
      </c>
      <c r="P5" s="268"/>
      <c r="Q5" s="268"/>
      <c r="R5" s="268"/>
      <c r="S5" s="268"/>
      <c r="T5" s="268"/>
      <c r="U5" s="268"/>
      <c r="V5" s="268"/>
    </row>
    <row r="6" spans="1:22" x14ac:dyDescent="0.35">
      <c r="A6" s="268"/>
      <c r="B6" s="268" t="s">
        <v>263</v>
      </c>
      <c r="C6" s="268" t="s">
        <v>263</v>
      </c>
      <c r="D6" s="269" t="s">
        <v>735</v>
      </c>
      <c r="E6" s="268" t="s">
        <v>734</v>
      </c>
      <c r="F6" s="268"/>
      <c r="G6" s="268"/>
      <c r="H6" s="268"/>
      <c r="I6" s="268"/>
      <c r="J6" s="268"/>
      <c r="K6" s="268"/>
      <c r="L6" s="268"/>
      <c r="M6" s="268"/>
      <c r="N6" s="268"/>
      <c r="O6" s="268" t="s">
        <v>716</v>
      </c>
      <c r="P6" s="268"/>
      <c r="Q6" s="268"/>
      <c r="R6" s="268"/>
      <c r="S6" s="268"/>
      <c r="T6" s="268"/>
      <c r="U6" s="268"/>
      <c r="V6" s="268"/>
    </row>
    <row r="7" spans="1:22" x14ac:dyDescent="0.35">
      <c r="A7" s="268"/>
      <c r="B7" s="268" t="s">
        <v>263</v>
      </c>
      <c r="C7" s="268" t="s">
        <v>263</v>
      </c>
      <c r="D7" s="269" t="s">
        <v>733</v>
      </c>
      <c r="E7" s="268" t="s">
        <v>732</v>
      </c>
      <c r="F7" s="268"/>
      <c r="G7" s="268"/>
      <c r="H7" s="268"/>
      <c r="I7" s="268"/>
      <c r="J7" s="268"/>
      <c r="K7" s="268"/>
      <c r="L7" s="268"/>
      <c r="M7" s="268"/>
      <c r="N7" s="268"/>
      <c r="O7" s="268" t="s">
        <v>716</v>
      </c>
      <c r="P7" s="268"/>
      <c r="Q7" s="268"/>
      <c r="R7" s="268"/>
      <c r="S7" s="268"/>
      <c r="T7" s="268"/>
      <c r="U7" s="268"/>
      <c r="V7" s="268"/>
    </row>
    <row r="8" spans="1:22" x14ac:dyDescent="0.35">
      <c r="A8" s="268"/>
      <c r="B8" s="268" t="s">
        <v>263</v>
      </c>
      <c r="C8" s="268" t="s">
        <v>263</v>
      </c>
      <c r="D8" s="269" t="s">
        <v>731</v>
      </c>
      <c r="E8" s="268" t="s">
        <v>730</v>
      </c>
      <c r="F8" s="268"/>
      <c r="G8" s="268"/>
      <c r="H8" s="268"/>
      <c r="I8" s="268"/>
      <c r="J8" s="268"/>
      <c r="K8" s="268"/>
      <c r="L8" s="268"/>
      <c r="M8" s="268"/>
      <c r="N8" s="268"/>
      <c r="O8" s="268" t="s">
        <v>716</v>
      </c>
      <c r="P8" s="268"/>
      <c r="Q8" s="268"/>
      <c r="R8" s="268"/>
      <c r="S8" s="268"/>
      <c r="T8" s="268"/>
      <c r="U8" s="268"/>
      <c r="V8" s="268"/>
    </row>
    <row r="9" spans="1:22" x14ac:dyDescent="0.35">
      <c r="A9" s="268"/>
      <c r="B9" s="268" t="s">
        <v>263</v>
      </c>
      <c r="C9" s="268" t="s">
        <v>263</v>
      </c>
      <c r="D9" s="269" t="s">
        <v>729</v>
      </c>
      <c r="E9" s="268" t="s">
        <v>728</v>
      </c>
      <c r="F9" s="268"/>
      <c r="G9" s="268"/>
      <c r="H9" s="268"/>
      <c r="I9" s="268"/>
      <c r="J9" s="268"/>
      <c r="K9" s="268"/>
      <c r="L9" s="268"/>
      <c r="M9" s="268"/>
      <c r="N9" s="268"/>
      <c r="O9" s="268" t="s">
        <v>716</v>
      </c>
      <c r="P9" s="268"/>
      <c r="Q9" s="268"/>
      <c r="R9" s="268"/>
      <c r="S9" s="268"/>
      <c r="T9" s="268"/>
      <c r="U9" s="268"/>
      <c r="V9" s="268"/>
    </row>
    <row r="10" spans="1:22" x14ac:dyDescent="0.35">
      <c r="A10" s="268"/>
      <c r="B10" s="268" t="s">
        <v>263</v>
      </c>
      <c r="C10" s="268" t="s">
        <v>263</v>
      </c>
      <c r="D10" s="269" t="s">
        <v>727</v>
      </c>
      <c r="E10" s="268" t="s">
        <v>726</v>
      </c>
      <c r="F10" s="268"/>
      <c r="G10" s="268"/>
      <c r="H10" s="268"/>
      <c r="I10" s="268"/>
      <c r="J10" s="268"/>
      <c r="K10" s="268"/>
      <c r="L10" s="268"/>
      <c r="M10" s="268"/>
      <c r="N10" s="268"/>
      <c r="O10" s="268" t="s">
        <v>716</v>
      </c>
      <c r="P10" s="268"/>
      <c r="Q10" s="268"/>
      <c r="R10" s="268"/>
      <c r="S10" s="268"/>
      <c r="T10" s="268"/>
      <c r="U10" s="268"/>
      <c r="V10" s="268"/>
    </row>
    <row r="11" spans="1:22" x14ac:dyDescent="0.35">
      <c r="A11" s="268"/>
      <c r="B11" s="268" t="s">
        <v>263</v>
      </c>
      <c r="C11" s="268" t="s">
        <v>263</v>
      </c>
      <c r="D11" s="269" t="s">
        <v>725</v>
      </c>
      <c r="E11" s="268" t="s">
        <v>724</v>
      </c>
      <c r="F11" s="268"/>
      <c r="G11" s="268"/>
      <c r="H11" s="268"/>
      <c r="I11" s="268"/>
      <c r="J11" s="268"/>
      <c r="K11" s="268"/>
      <c r="L11" s="268"/>
      <c r="M11" s="268"/>
      <c r="N11" s="268"/>
      <c r="O11" s="268" t="s">
        <v>716</v>
      </c>
      <c r="P11" s="268"/>
      <c r="Q11" s="268"/>
      <c r="R11" s="268"/>
      <c r="S11" s="268"/>
      <c r="T11" s="268"/>
      <c r="U11" s="268"/>
      <c r="V11" s="268"/>
    </row>
    <row r="12" spans="1:22" x14ac:dyDescent="0.35">
      <c r="A12" s="268"/>
      <c r="B12" s="268" t="s">
        <v>263</v>
      </c>
      <c r="C12" s="268" t="s">
        <v>263</v>
      </c>
      <c r="D12" s="269" t="s">
        <v>723</v>
      </c>
      <c r="E12" s="268" t="s">
        <v>722</v>
      </c>
      <c r="F12" s="268"/>
      <c r="G12" s="268"/>
      <c r="H12" s="268"/>
      <c r="I12" s="268"/>
      <c r="J12" s="268"/>
      <c r="K12" s="268"/>
      <c r="L12" s="268"/>
      <c r="M12" s="268"/>
      <c r="N12" s="268"/>
      <c r="O12" s="268" t="s">
        <v>716</v>
      </c>
      <c r="P12" s="268"/>
      <c r="Q12" s="268"/>
      <c r="R12" s="268"/>
      <c r="S12" s="268"/>
      <c r="T12" s="268"/>
      <c r="U12" s="268"/>
      <c r="V12" s="268"/>
    </row>
    <row r="13" spans="1:22" x14ac:dyDescent="0.35">
      <c r="A13" s="268"/>
      <c r="B13" s="268" t="s">
        <v>263</v>
      </c>
      <c r="C13" s="268" t="s">
        <v>263</v>
      </c>
      <c r="D13" s="269" t="s">
        <v>721</v>
      </c>
      <c r="E13" s="268" t="s">
        <v>720</v>
      </c>
      <c r="F13" s="268"/>
      <c r="G13" s="268"/>
      <c r="H13" s="268"/>
      <c r="I13" s="268"/>
      <c r="J13" s="268"/>
      <c r="K13" s="268"/>
      <c r="L13" s="268"/>
      <c r="M13" s="268"/>
      <c r="N13" s="268"/>
      <c r="O13" s="268" t="s">
        <v>716</v>
      </c>
      <c r="P13" s="268"/>
      <c r="Q13" s="268"/>
      <c r="R13" s="268"/>
      <c r="S13" s="268"/>
      <c r="T13" s="268"/>
      <c r="U13" s="268"/>
      <c r="V13" s="268"/>
    </row>
    <row r="14" spans="1:22" x14ac:dyDescent="0.35">
      <c r="A14" s="268"/>
      <c r="B14" s="268" t="s">
        <v>719</v>
      </c>
      <c r="C14" s="268" t="s">
        <v>719</v>
      </c>
      <c r="D14" s="269" t="s">
        <v>718</v>
      </c>
      <c r="E14" s="268" t="s">
        <v>717</v>
      </c>
      <c r="F14" s="268"/>
      <c r="G14" s="268"/>
      <c r="H14" s="268"/>
      <c r="I14" s="268"/>
      <c r="J14" s="268"/>
      <c r="K14" s="268"/>
      <c r="L14" s="268"/>
      <c r="M14" s="268"/>
      <c r="N14" s="268"/>
      <c r="O14" s="268" t="s">
        <v>716</v>
      </c>
      <c r="P14" s="268"/>
      <c r="Q14" s="268"/>
      <c r="R14" s="268"/>
      <c r="S14" s="268"/>
      <c r="T14" s="268"/>
      <c r="U14" s="268"/>
      <c r="V14" s="268"/>
    </row>
    <row r="15" spans="1:22" x14ac:dyDescent="0.35">
      <c r="A15" s="268"/>
      <c r="B15" s="268"/>
      <c r="C15" s="268"/>
      <c r="D15" s="269"/>
      <c r="E15" s="268"/>
      <c r="F15" s="268"/>
      <c r="G15" s="268"/>
      <c r="H15" s="268"/>
      <c r="I15" s="268"/>
      <c r="J15" s="268"/>
      <c r="K15" s="268"/>
      <c r="L15" s="268"/>
      <c r="M15" s="268"/>
      <c r="N15" s="268"/>
      <c r="O15" s="268"/>
      <c r="P15" s="268"/>
      <c r="Q15" s="268"/>
      <c r="R15" s="268"/>
      <c r="S15" s="268"/>
      <c r="T15" s="268"/>
      <c r="U15" s="268"/>
      <c r="V15" s="268"/>
    </row>
    <row r="16" spans="1:22" hidden="1" x14ac:dyDescent="0.35">
      <c r="A16" s="268"/>
      <c r="B16" s="268"/>
      <c r="C16" s="268"/>
      <c r="D16" s="269"/>
      <c r="E16" s="268"/>
      <c r="F16" s="268"/>
      <c r="G16" s="268"/>
      <c r="H16" s="268"/>
      <c r="I16" s="268"/>
      <c r="J16" s="268"/>
      <c r="K16" s="268"/>
      <c r="L16" s="268"/>
      <c r="M16" s="268"/>
      <c r="N16" s="268"/>
      <c r="O16" s="268"/>
      <c r="P16" s="268"/>
      <c r="Q16" s="268"/>
      <c r="R16" s="268"/>
      <c r="S16" s="268"/>
      <c r="T16" s="268"/>
      <c r="U16" s="268"/>
      <c r="V16" s="268"/>
    </row>
    <row r="17" spans="1:22" hidden="1" x14ac:dyDescent="0.35">
      <c r="A17" s="268"/>
      <c r="B17" s="268"/>
      <c r="C17" s="268"/>
      <c r="D17" s="269"/>
      <c r="E17" s="268"/>
      <c r="F17" s="268"/>
      <c r="G17" s="268"/>
      <c r="H17" s="268"/>
      <c r="I17" s="268"/>
      <c r="J17" s="268"/>
      <c r="K17" s="268"/>
      <c r="L17" s="268"/>
      <c r="M17" s="268"/>
      <c r="N17" s="268"/>
      <c r="O17" s="268"/>
      <c r="P17" s="268"/>
      <c r="Q17" s="268"/>
      <c r="R17" s="268"/>
      <c r="S17" s="268"/>
      <c r="T17" s="268"/>
      <c r="U17" s="268"/>
      <c r="V17" s="268"/>
    </row>
    <row r="18" spans="1:22" hidden="1" x14ac:dyDescent="0.35">
      <c r="A18" s="268"/>
      <c r="B18" s="268"/>
      <c r="C18" s="268"/>
      <c r="D18" s="269"/>
      <c r="E18" s="268"/>
      <c r="F18" s="268"/>
      <c r="G18" s="268"/>
      <c r="H18" s="268"/>
      <c r="I18" s="268"/>
      <c r="J18" s="268"/>
      <c r="K18" s="268"/>
      <c r="L18" s="268"/>
      <c r="M18" s="268"/>
      <c r="N18" s="268"/>
      <c r="O18" s="268"/>
      <c r="P18" s="268"/>
      <c r="Q18" s="268"/>
      <c r="R18" s="268"/>
      <c r="S18" s="268"/>
      <c r="T18" s="268"/>
      <c r="U18" s="268"/>
      <c r="V18" s="268"/>
    </row>
    <row r="19" spans="1:22" hidden="1" x14ac:dyDescent="0.35">
      <c r="A19" s="268"/>
      <c r="B19" s="268"/>
      <c r="C19" s="268"/>
      <c r="D19" s="269"/>
      <c r="E19" s="268"/>
      <c r="F19" s="268"/>
      <c r="G19" s="268"/>
      <c r="H19" s="268"/>
      <c r="I19" s="268"/>
      <c r="J19" s="268"/>
      <c r="K19" s="268"/>
      <c r="L19" s="268"/>
      <c r="M19" s="268"/>
      <c r="N19" s="268"/>
      <c r="O19" s="268"/>
      <c r="P19" s="268"/>
      <c r="Q19" s="268"/>
      <c r="R19" s="268"/>
      <c r="S19" s="268"/>
      <c r="T19" s="268"/>
      <c r="U19" s="268"/>
      <c r="V19" s="268"/>
    </row>
    <row r="20" spans="1:22" hidden="1" x14ac:dyDescent="0.35">
      <c r="A20" s="268"/>
      <c r="B20" s="268"/>
      <c r="C20" s="268"/>
      <c r="D20" s="269"/>
      <c r="E20" s="268"/>
      <c r="F20" s="268"/>
      <c r="G20" s="268"/>
      <c r="H20" s="268"/>
      <c r="I20" s="268"/>
      <c r="J20" s="268"/>
      <c r="K20" s="268"/>
      <c r="L20" s="268"/>
      <c r="M20" s="268"/>
      <c r="N20" s="268"/>
      <c r="O20" s="268"/>
      <c r="P20" s="268"/>
      <c r="Q20" s="268"/>
      <c r="R20" s="268"/>
      <c r="S20" s="268"/>
      <c r="T20" s="268"/>
      <c r="U20" s="268"/>
      <c r="V20" s="268"/>
    </row>
    <row r="21" spans="1:22" hidden="1" x14ac:dyDescent="0.35">
      <c r="A21" s="268"/>
      <c r="B21" s="268"/>
      <c r="C21" s="268"/>
      <c r="D21" s="269"/>
      <c r="E21" s="268"/>
      <c r="F21" s="268"/>
      <c r="G21" s="268"/>
      <c r="H21" s="268"/>
      <c r="I21" s="268"/>
      <c r="J21" s="268"/>
      <c r="K21" s="268"/>
      <c r="L21" s="268"/>
      <c r="M21" s="268"/>
      <c r="N21" s="268"/>
      <c r="O21" s="268"/>
      <c r="P21" s="268"/>
      <c r="Q21" s="268"/>
      <c r="R21" s="268"/>
      <c r="S21" s="268"/>
      <c r="T21" s="268"/>
      <c r="U21" s="268"/>
      <c r="V21" s="268"/>
    </row>
    <row r="22" spans="1:22" hidden="1" x14ac:dyDescent="0.35">
      <c r="A22" s="268"/>
      <c r="B22" s="268"/>
      <c r="C22" s="268"/>
      <c r="D22" s="269"/>
      <c r="E22" s="268"/>
      <c r="F22" s="268"/>
      <c r="G22" s="268"/>
      <c r="H22" s="268"/>
      <c r="I22" s="268"/>
      <c r="J22" s="268"/>
      <c r="K22" s="268"/>
      <c r="L22" s="268"/>
      <c r="M22" s="268"/>
      <c r="N22" s="268"/>
      <c r="O22" s="268"/>
      <c r="P22" s="268"/>
      <c r="Q22" s="268"/>
      <c r="R22" s="268"/>
      <c r="S22" s="268"/>
      <c r="T22" s="268"/>
      <c r="U22" s="268"/>
      <c r="V22" s="268"/>
    </row>
    <row r="23" spans="1:22" hidden="1" x14ac:dyDescent="0.35">
      <c r="A23" s="268"/>
      <c r="B23" s="268"/>
      <c r="C23" s="268"/>
      <c r="D23" s="269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68"/>
      <c r="Q23" s="268"/>
      <c r="R23" s="268"/>
      <c r="S23" s="268"/>
      <c r="T23" s="268"/>
      <c r="U23" s="268"/>
      <c r="V23" s="268"/>
    </row>
    <row r="24" spans="1:22" hidden="1" x14ac:dyDescent="0.35">
      <c r="A24" s="268"/>
      <c r="B24" s="268"/>
      <c r="C24" s="268"/>
      <c r="D24" s="269"/>
      <c r="E24" s="268"/>
      <c r="F24" s="268"/>
      <c r="G24" s="268"/>
      <c r="H24" s="268"/>
      <c r="I24" s="268"/>
      <c r="J24" s="268"/>
      <c r="K24" s="268"/>
      <c r="L24" s="268"/>
      <c r="M24" s="268"/>
      <c r="N24" s="268"/>
      <c r="O24" s="268"/>
      <c r="P24" s="268"/>
      <c r="Q24" s="268"/>
      <c r="R24" s="268"/>
      <c r="S24" s="268"/>
      <c r="T24" s="268"/>
      <c r="U24" s="268"/>
      <c r="V24" s="268"/>
    </row>
    <row r="25" spans="1:22" hidden="1" x14ac:dyDescent="0.35">
      <c r="A25" s="268"/>
      <c r="B25" s="268"/>
      <c r="C25" s="268"/>
      <c r="D25" s="269"/>
      <c r="E25" s="268"/>
      <c r="F25" s="268"/>
      <c r="G25" s="268"/>
      <c r="H25" s="268"/>
      <c r="I25" s="268"/>
      <c r="J25" s="268"/>
      <c r="K25" s="268"/>
      <c r="L25" s="268"/>
      <c r="M25" s="268"/>
      <c r="N25" s="268"/>
      <c r="O25" s="268"/>
      <c r="P25" s="268"/>
      <c r="Q25" s="268"/>
      <c r="R25" s="268"/>
      <c r="S25" s="268"/>
      <c r="T25" s="268"/>
      <c r="U25" s="268"/>
      <c r="V25" s="268"/>
    </row>
    <row r="26" spans="1:22" hidden="1" x14ac:dyDescent="0.35">
      <c r="A26" s="268"/>
      <c r="B26" s="268"/>
      <c r="C26" s="268"/>
      <c r="D26" s="269"/>
      <c r="E26" s="268"/>
      <c r="F26" s="268"/>
      <c r="G26" s="268"/>
      <c r="H26" s="268"/>
      <c r="I26" s="268"/>
      <c r="J26" s="268"/>
      <c r="K26" s="268"/>
      <c r="L26" s="268"/>
      <c r="M26" s="268"/>
      <c r="N26" s="268"/>
      <c r="O26" s="268"/>
      <c r="P26" s="268"/>
      <c r="Q26" s="268"/>
      <c r="R26" s="268"/>
      <c r="S26" s="268"/>
      <c r="T26" s="268"/>
      <c r="U26" s="268"/>
      <c r="V26" s="268"/>
    </row>
    <row r="27" spans="1:22" hidden="1" x14ac:dyDescent="0.35">
      <c r="A27" s="268"/>
      <c r="B27" s="268"/>
      <c r="C27" s="268"/>
      <c r="D27" s="269"/>
      <c r="E27" s="268"/>
      <c r="F27" s="268"/>
      <c r="G27" s="268"/>
      <c r="H27" s="268"/>
      <c r="I27" s="268"/>
      <c r="J27" s="268"/>
      <c r="K27" s="268"/>
      <c r="L27" s="268"/>
      <c r="M27" s="268"/>
      <c r="N27" s="268"/>
      <c r="O27" s="268"/>
      <c r="P27" s="268"/>
      <c r="Q27" s="268"/>
      <c r="R27" s="268"/>
      <c r="S27" s="268"/>
      <c r="T27" s="268"/>
      <c r="U27" s="268"/>
      <c r="V27" s="268"/>
    </row>
    <row r="28" spans="1:22" hidden="1" x14ac:dyDescent="0.35">
      <c r="A28" s="268"/>
      <c r="B28" s="268"/>
      <c r="C28" s="268"/>
      <c r="D28" s="269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268"/>
      <c r="V28" s="268"/>
    </row>
    <row r="29" spans="1:22" hidden="1" x14ac:dyDescent="0.35">
      <c r="A29" s="268"/>
      <c r="B29" s="268"/>
      <c r="C29" s="268"/>
      <c r="D29" s="269"/>
      <c r="E29" s="268"/>
      <c r="F29" s="268"/>
      <c r="G29" s="268"/>
      <c r="H29" s="268"/>
      <c r="I29" s="268"/>
      <c r="J29" s="268"/>
      <c r="K29" s="268"/>
      <c r="L29" s="268"/>
      <c r="M29" s="268"/>
      <c r="N29" s="268"/>
      <c r="O29" s="268"/>
      <c r="P29" s="268"/>
      <c r="Q29" s="268"/>
      <c r="R29" s="268"/>
      <c r="S29" s="268"/>
      <c r="T29" s="268"/>
      <c r="U29" s="268"/>
      <c r="V29" s="268"/>
    </row>
    <row r="30" spans="1:22" hidden="1" x14ac:dyDescent="0.35">
      <c r="B30" s="268"/>
      <c r="C30" s="268"/>
      <c r="D30" s="269"/>
      <c r="E30" s="268"/>
      <c r="F30" s="268"/>
      <c r="G30" s="268"/>
      <c r="H30" s="268"/>
      <c r="I30" s="268"/>
      <c r="J30" s="268"/>
      <c r="K30" s="268"/>
      <c r="L30" s="268"/>
      <c r="M30" s="268"/>
      <c r="N30" s="268"/>
      <c r="O30" s="268"/>
      <c r="P30" s="268"/>
      <c r="Q30" s="268"/>
      <c r="R30" s="268"/>
      <c r="S30" s="268"/>
      <c r="T30" s="268"/>
      <c r="U30" s="268"/>
      <c r="V30" s="268"/>
    </row>
  </sheetData>
  <sheetProtection password="AAC6" sheet="1" objects="1" scenarios="1"/>
  <pageMargins left="0.7" right="0.7" top="0.75" bottom="0.75" header="0.3" footer="0.3"/>
  <pageSetup paperSize="9" scale="63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V239"/>
  <sheetViews>
    <sheetView showGridLines="0" zoomScale="70" zoomScaleNormal="70" workbookViewId="0"/>
  </sheetViews>
  <sheetFormatPr defaultRowHeight="14.5" x14ac:dyDescent="0.35"/>
  <cols>
    <col min="1" max="1" width="15.1796875" customWidth="1"/>
    <col min="2" max="2" width="16.1796875" bestFit="1" customWidth="1"/>
    <col min="3" max="3" width="10.81640625" bestFit="1" customWidth="1"/>
    <col min="4" max="4" width="52.54296875" bestFit="1" customWidth="1"/>
    <col min="5" max="5" width="17.81640625" customWidth="1"/>
    <col min="6" max="6" width="21" customWidth="1"/>
  </cols>
  <sheetData>
    <row r="1" spans="1:48" ht="43.5" customHeight="1" x14ac:dyDescent="0.55000000000000004">
      <c r="A1" s="33" t="str">
        <f>Summary!$A$1</f>
        <v>PRA Insurance Stress Testing 2022</v>
      </c>
      <c r="B1" s="33"/>
      <c r="C1" s="34"/>
      <c r="D1" s="34"/>
      <c r="E1" s="34"/>
      <c r="F1" s="34"/>
    </row>
    <row r="2" spans="1:48" ht="23.5" x14ac:dyDescent="0.55000000000000004">
      <c r="A2" s="33" t="s">
        <v>625</v>
      </c>
      <c r="B2" s="33"/>
      <c r="C2" s="34"/>
      <c r="D2" s="34"/>
      <c r="E2" s="34"/>
      <c r="F2" s="104" t="s">
        <v>4</v>
      </c>
    </row>
    <row r="3" spans="1:48" x14ac:dyDescent="0.35">
      <c r="A3" s="36"/>
      <c r="B3" s="36"/>
      <c r="C3" s="34"/>
      <c r="D3" s="34"/>
      <c r="E3" s="34"/>
    </row>
    <row r="4" spans="1:48" x14ac:dyDescent="0.35">
      <c r="A4" s="36"/>
      <c r="B4" s="36"/>
      <c r="C4" s="34"/>
      <c r="D4" s="34"/>
      <c r="E4" s="34"/>
      <c r="F4" s="105" t="s">
        <v>626</v>
      </c>
    </row>
    <row r="5" spans="1:48" x14ac:dyDescent="0.35">
      <c r="A5" s="36"/>
      <c r="B5" s="36"/>
      <c r="C5" s="34"/>
      <c r="D5" s="34"/>
      <c r="E5" s="34"/>
      <c r="F5" s="34"/>
    </row>
    <row r="6" spans="1:48" x14ac:dyDescent="0.35">
      <c r="A6" s="4" t="s">
        <v>7</v>
      </c>
      <c r="B6" s="295" t="e">
        <f ca="1">IF('Firm Info'!$B$6="","",'Firm Info'!$B$6)</f>
        <v>#N/A</v>
      </c>
      <c r="C6" s="296"/>
      <c r="D6" s="296"/>
      <c r="E6" s="312"/>
      <c r="F6" s="35"/>
    </row>
    <row r="7" spans="1:48" x14ac:dyDescent="0.35">
      <c r="A7" s="4" t="str">
        <f>Summary!A7</f>
        <v>Group name</v>
      </c>
      <c r="B7" s="295" t="e">
        <f ca="1">IF('Firm Info'!B8="","",'Firm Info'!$B$8)</f>
        <v>#N/A</v>
      </c>
      <c r="C7" s="296"/>
      <c r="D7" s="296"/>
      <c r="E7" s="312"/>
      <c r="F7" s="37"/>
    </row>
    <row r="8" spans="1:48" x14ac:dyDescent="0.35">
      <c r="A8" s="6" t="s">
        <v>8</v>
      </c>
      <c r="B8" s="308" t="str">
        <f>IF('Firm Info'!$B$12="","", TEXT('Firm Info'!$B$12,"dd/mm/yyyy"))</f>
        <v>31/12/2021</v>
      </c>
      <c r="C8" s="309"/>
      <c r="D8" s="309"/>
      <c r="E8" s="313"/>
      <c r="F8" s="38"/>
    </row>
    <row r="9" spans="1:48" x14ac:dyDescent="0.35">
      <c r="A9" s="228"/>
    </row>
    <row r="10" spans="1:48" x14ac:dyDescent="0.35">
      <c r="A10" t="s">
        <v>627</v>
      </c>
    </row>
    <row r="11" spans="1:48" x14ac:dyDescent="0.35">
      <c r="A11" s="229" t="s">
        <v>628</v>
      </c>
      <c r="B11" s="229" t="s">
        <v>629</v>
      </c>
      <c r="D11" s="229" t="s">
        <v>639</v>
      </c>
      <c r="E11" s="229">
        <v>1</v>
      </c>
    </row>
    <row r="12" spans="1:48" x14ac:dyDescent="0.35">
      <c r="A12" s="229" t="s">
        <v>630</v>
      </c>
      <c r="B12" s="229">
        <f ca="1">SUM(B16,D16,F16,H16,J16,L16,N16,P16,R16,T16,V16,X16,Z16,AB16,AD16,AF16,AH16,AJ16,AL16,AN16,AP16,AR16,AT16,AV16)</f>
        <v>892</v>
      </c>
    </row>
    <row r="13" spans="1:48" x14ac:dyDescent="0.35">
      <c r="A13" s="229" t="s">
        <v>631</v>
      </c>
      <c r="B13" s="229">
        <f ca="1">SUM(B17,D17,F17,H17,J17,L17,N17,P17,R17,T17,V17,X17,Z17,AB17,AD17,AF17,AH17,AJ17,AL17,AN17,AP17,AR17,AT17,AV17)</f>
        <v>40</v>
      </c>
    </row>
    <row r="15" spans="1:48" x14ac:dyDescent="0.35">
      <c r="A15" s="229" t="s">
        <v>628</v>
      </c>
      <c r="B15" s="229" t="s">
        <v>632</v>
      </c>
      <c r="C15" s="229" t="s">
        <v>628</v>
      </c>
      <c r="D15" s="229" t="s">
        <v>367</v>
      </c>
      <c r="E15" s="229" t="s">
        <v>628</v>
      </c>
      <c r="F15" s="229" t="s">
        <v>368</v>
      </c>
      <c r="G15" s="229" t="s">
        <v>628</v>
      </c>
      <c r="H15" s="229" t="s">
        <v>370</v>
      </c>
      <c r="I15" s="229" t="s">
        <v>628</v>
      </c>
      <c r="J15" s="229" t="s">
        <v>382</v>
      </c>
      <c r="K15" s="229" t="s">
        <v>628</v>
      </c>
      <c r="L15" s="229" t="s">
        <v>383</v>
      </c>
      <c r="M15" s="229" t="s">
        <v>628</v>
      </c>
      <c r="N15" s="229" t="s">
        <v>385</v>
      </c>
      <c r="O15" s="229" t="s">
        <v>628</v>
      </c>
      <c r="P15" s="229" t="s">
        <v>387</v>
      </c>
      <c r="Q15" s="229" t="s">
        <v>628</v>
      </c>
      <c r="R15" s="229" t="s">
        <v>454</v>
      </c>
      <c r="S15" s="229" t="s">
        <v>628</v>
      </c>
      <c r="T15" s="229" t="s">
        <v>458</v>
      </c>
      <c r="U15" s="229" t="s">
        <v>628</v>
      </c>
      <c r="V15" s="229" t="s">
        <v>462</v>
      </c>
      <c r="W15" s="229" t="s">
        <v>628</v>
      </c>
      <c r="X15" s="229" t="s">
        <v>469</v>
      </c>
      <c r="Y15" s="229" t="s">
        <v>628</v>
      </c>
      <c r="Z15" s="229" t="s">
        <v>455</v>
      </c>
      <c r="AA15" s="229" t="s">
        <v>628</v>
      </c>
      <c r="AB15" s="229" t="s">
        <v>459</v>
      </c>
      <c r="AC15" s="229" t="s">
        <v>628</v>
      </c>
      <c r="AD15" s="229" t="s">
        <v>463</v>
      </c>
      <c r="AE15" s="229" t="s">
        <v>628</v>
      </c>
      <c r="AF15" s="229" t="s">
        <v>468</v>
      </c>
      <c r="AG15" s="229" t="s">
        <v>628</v>
      </c>
      <c r="AH15" s="229" t="s">
        <v>456</v>
      </c>
      <c r="AI15" s="229" t="s">
        <v>628</v>
      </c>
      <c r="AJ15" s="229" t="s">
        <v>460</v>
      </c>
      <c r="AK15" s="229" t="s">
        <v>628</v>
      </c>
      <c r="AL15" s="229" t="s">
        <v>464</v>
      </c>
      <c r="AM15" s="229" t="s">
        <v>628</v>
      </c>
      <c r="AN15" s="229" t="s">
        <v>466</v>
      </c>
      <c r="AO15" s="229" t="s">
        <v>628</v>
      </c>
      <c r="AP15" s="229" t="s">
        <v>457</v>
      </c>
      <c r="AQ15" s="229" t="s">
        <v>628</v>
      </c>
      <c r="AR15" s="229" t="s">
        <v>461</v>
      </c>
      <c r="AS15" s="229" t="s">
        <v>628</v>
      </c>
      <c r="AT15" s="229" t="s">
        <v>465</v>
      </c>
      <c r="AU15" s="229" t="s">
        <v>628</v>
      </c>
      <c r="AV15" s="229" t="s">
        <v>467</v>
      </c>
    </row>
    <row r="16" spans="1:48" x14ac:dyDescent="0.35">
      <c r="A16" s="229" t="s">
        <v>630</v>
      </c>
      <c r="B16" s="229">
        <f ca="1">COUNTIF(B$20:B$442,"Pass")</f>
        <v>3</v>
      </c>
      <c r="C16" s="229" t="s">
        <v>630</v>
      </c>
      <c r="D16" s="229">
        <f ca="1">COUNTIF(D$20:D$442,"Pass")</f>
        <v>189</v>
      </c>
      <c r="E16" s="229" t="s">
        <v>630</v>
      </c>
      <c r="F16" s="229">
        <f ca="1">COUNTIF(F$20:F$442,"Pass")</f>
        <v>15</v>
      </c>
      <c r="G16" s="229" t="s">
        <v>630</v>
      </c>
      <c r="H16" s="229">
        <f ca="1">COUNTIF(H$20:H$442,"Pass")</f>
        <v>83</v>
      </c>
      <c r="I16" s="229" t="s">
        <v>630</v>
      </c>
      <c r="J16" s="229">
        <f ca="1">COUNTIF(J$20:J$442,"Pass")</f>
        <v>15</v>
      </c>
      <c r="K16" s="229" t="s">
        <v>630</v>
      </c>
      <c r="L16" s="229">
        <f ca="1">COUNTIF(L$20:L$442,"Pass")</f>
        <v>37</v>
      </c>
      <c r="M16" s="229" t="s">
        <v>630</v>
      </c>
      <c r="N16" s="229">
        <f ca="1">COUNTIF(N$20:N$442,"Pass")</f>
        <v>10</v>
      </c>
      <c r="O16" s="229" t="s">
        <v>630</v>
      </c>
      <c r="P16" s="229">
        <f ca="1">COUNTIF(P$20:P$442,"Pass")</f>
        <v>40</v>
      </c>
      <c r="Q16" s="229" t="s">
        <v>630</v>
      </c>
      <c r="R16" s="229">
        <f ca="1">COUNTIF(R$20:R$442,"Pass")</f>
        <v>83</v>
      </c>
      <c r="S16" s="229" t="s">
        <v>630</v>
      </c>
      <c r="T16" s="229">
        <f ca="1">COUNTIF(T$20:T$442,"Pass")</f>
        <v>15</v>
      </c>
      <c r="U16" s="229" t="s">
        <v>630</v>
      </c>
      <c r="V16" s="229">
        <f ca="1">COUNTIF(V$20:V$442,"Pass")</f>
        <v>17</v>
      </c>
      <c r="W16" s="229" t="s">
        <v>630</v>
      </c>
      <c r="X16" s="229">
        <f ca="1">COUNTIF(X$20:X$442,"Pass")</f>
        <v>10</v>
      </c>
      <c r="Y16" s="229" t="s">
        <v>630</v>
      </c>
      <c r="Z16" s="229">
        <f ca="1">COUNTIF(Z$20:Z$442,"Pass")</f>
        <v>83</v>
      </c>
      <c r="AA16" s="229" t="s">
        <v>630</v>
      </c>
      <c r="AB16" s="229">
        <f ca="1">COUNTIF(AB$20:AB$442,"Pass")</f>
        <v>15</v>
      </c>
      <c r="AC16" s="229" t="s">
        <v>630</v>
      </c>
      <c r="AD16" s="229">
        <f ca="1">COUNTIF(AD$20:AD$442,"Pass")</f>
        <v>17</v>
      </c>
      <c r="AE16" s="229" t="s">
        <v>630</v>
      </c>
      <c r="AF16" s="229">
        <f ca="1">COUNTIF(AF$20:AF$442,"Pass")</f>
        <v>10</v>
      </c>
      <c r="AG16" s="229" t="s">
        <v>630</v>
      </c>
      <c r="AH16" s="229">
        <f ca="1">COUNTIF(AH$20:AH$442,"Pass")</f>
        <v>83</v>
      </c>
      <c r="AI16" s="229" t="s">
        <v>630</v>
      </c>
      <c r="AJ16" s="229">
        <f ca="1">COUNTIF(AJ$20:AJ$442,"Pass")</f>
        <v>15</v>
      </c>
      <c r="AK16" s="229" t="s">
        <v>630</v>
      </c>
      <c r="AL16" s="229">
        <f ca="1">COUNTIF(AL$20:AL$442,"Pass")</f>
        <v>17</v>
      </c>
      <c r="AM16" s="229" t="s">
        <v>630</v>
      </c>
      <c r="AN16" s="229">
        <f ca="1">COUNTIF(AN$20:AN$442,"Pass")</f>
        <v>10</v>
      </c>
      <c r="AO16" s="229" t="s">
        <v>630</v>
      </c>
      <c r="AP16" s="229">
        <f ca="1">COUNTIF(AP$20:AP$442,"Pass")</f>
        <v>83</v>
      </c>
      <c r="AQ16" s="229" t="s">
        <v>630</v>
      </c>
      <c r="AR16" s="229">
        <f ca="1">COUNTIF(AR$20:AR$442,"Pass")</f>
        <v>15</v>
      </c>
      <c r="AS16" s="229" t="s">
        <v>630</v>
      </c>
      <c r="AT16" s="229">
        <f ca="1">COUNTIF(AT$20:AT$442,"Pass")</f>
        <v>17</v>
      </c>
      <c r="AU16" s="229" t="s">
        <v>630</v>
      </c>
      <c r="AV16" s="229">
        <f ca="1">COUNTIF(AV$20:AV$442,"Pass")</f>
        <v>10</v>
      </c>
    </row>
    <row r="17" spans="1:48" x14ac:dyDescent="0.35">
      <c r="A17" s="229" t="s">
        <v>631</v>
      </c>
      <c r="B17" s="229">
        <f ca="1">COUNTIF(A$20:A$442,"&lt;&gt;"&amp;"")-B16</f>
        <v>3</v>
      </c>
      <c r="C17" s="229" t="s">
        <v>631</v>
      </c>
      <c r="D17" s="229">
        <f ca="1">COUNTIF(C$20:C$442,"&lt;&gt;"&amp;"")-D16</f>
        <v>31</v>
      </c>
      <c r="E17" s="229" t="s">
        <v>631</v>
      </c>
      <c r="F17" s="229">
        <f ca="1">COUNTIF(E$20:E$442,"&lt;&gt;"&amp;"")-F16</f>
        <v>0</v>
      </c>
      <c r="G17" s="229" t="s">
        <v>631</v>
      </c>
      <c r="H17" s="229">
        <f ca="1">COUNTIF(G$20:G$442,"&lt;&gt;"&amp;"")-H16</f>
        <v>0</v>
      </c>
      <c r="I17" s="229" t="s">
        <v>631</v>
      </c>
      <c r="J17" s="229">
        <f ca="1">COUNTIF(I$20:I$442,"&lt;&gt;"&amp;"")-J16</f>
        <v>1</v>
      </c>
      <c r="K17" s="229" t="s">
        <v>631</v>
      </c>
      <c r="L17" s="229">
        <f ca="1">COUNTIF(K$20:K$442,"&lt;&gt;"&amp;"")-L16</f>
        <v>1</v>
      </c>
      <c r="M17" s="229" t="s">
        <v>631</v>
      </c>
      <c r="N17" s="229">
        <f ca="1">COUNTIF(M$20:M$442,"&lt;&gt;"&amp;"")-N16</f>
        <v>0</v>
      </c>
      <c r="O17" s="229" t="s">
        <v>631</v>
      </c>
      <c r="P17" s="229">
        <f ca="1">COUNTIF(O$20:O$442,"&lt;&gt;"&amp;"")-P16</f>
        <v>0</v>
      </c>
      <c r="Q17" s="229" t="s">
        <v>631</v>
      </c>
      <c r="R17" s="229">
        <f ca="1">COUNTIF(Q$20:Q$442,"&lt;&gt;"&amp;"")-R16</f>
        <v>0</v>
      </c>
      <c r="S17" s="229" t="s">
        <v>631</v>
      </c>
      <c r="T17" s="229">
        <f ca="1">COUNTIF(S$20:S$442,"&lt;&gt;"&amp;"")-T16</f>
        <v>1</v>
      </c>
      <c r="U17" s="229" t="s">
        <v>631</v>
      </c>
      <c r="V17" s="229">
        <f ca="1">COUNTIF(U$20:U$442,"&lt;&gt;"&amp;"")-V16</f>
        <v>0</v>
      </c>
      <c r="W17" s="229" t="s">
        <v>631</v>
      </c>
      <c r="X17" s="229">
        <f ca="1">COUNTIF(W$20:W$442,"&lt;&gt;"&amp;"")-X16</f>
        <v>0</v>
      </c>
      <c r="Y17" s="229" t="s">
        <v>631</v>
      </c>
      <c r="Z17" s="229">
        <f ca="1">COUNTIF(Y$20:Y$442,"&lt;&gt;"&amp;"")-Z16</f>
        <v>0</v>
      </c>
      <c r="AA17" s="229" t="s">
        <v>631</v>
      </c>
      <c r="AB17" s="229">
        <f ca="1">COUNTIF(AA$20:AA$442,"&lt;&gt;"&amp;"")-AB16</f>
        <v>1</v>
      </c>
      <c r="AC17" s="229" t="s">
        <v>631</v>
      </c>
      <c r="AD17" s="229">
        <f ca="1">COUNTIF(AC$20:AC$442,"&lt;&gt;"&amp;"")-AD16</f>
        <v>0</v>
      </c>
      <c r="AE17" s="229" t="s">
        <v>631</v>
      </c>
      <c r="AF17" s="229">
        <f ca="1">COUNTIF(AE$20:AE$442,"&lt;&gt;"&amp;"")-AF16</f>
        <v>0</v>
      </c>
      <c r="AG17" s="229" t="s">
        <v>631</v>
      </c>
      <c r="AH17" s="229">
        <f ca="1">COUNTIF(AG$20:AG$442,"&lt;&gt;"&amp;"")-AH16</f>
        <v>0</v>
      </c>
      <c r="AI17" s="229" t="s">
        <v>631</v>
      </c>
      <c r="AJ17" s="229">
        <f ca="1">COUNTIF(AI$20:AI$442,"&lt;&gt;"&amp;"")-AJ16</f>
        <v>1</v>
      </c>
      <c r="AK17" s="229" t="s">
        <v>631</v>
      </c>
      <c r="AL17" s="229">
        <f ca="1">COUNTIF(AK$20:AK$442,"&lt;&gt;"&amp;"")-AL16</f>
        <v>0</v>
      </c>
      <c r="AM17" s="229" t="s">
        <v>631</v>
      </c>
      <c r="AN17" s="229">
        <f ca="1">COUNTIF(AM$20:AM$442,"&lt;&gt;"&amp;"")-AN16</f>
        <v>0</v>
      </c>
      <c r="AO17" s="229" t="s">
        <v>631</v>
      </c>
      <c r="AP17" s="229">
        <f ca="1">COUNTIF(AO$20:AO$442,"&lt;&gt;"&amp;"")-AP16</f>
        <v>0</v>
      </c>
      <c r="AQ17" s="229" t="s">
        <v>631</v>
      </c>
      <c r="AR17" s="229">
        <f ca="1">COUNTIF(AQ$20:AQ$442,"&lt;&gt;"&amp;"")-AR16</f>
        <v>1</v>
      </c>
      <c r="AS17" s="229" t="s">
        <v>631</v>
      </c>
      <c r="AT17" s="229">
        <f ca="1">COUNTIF(AS$20:AS$442,"&lt;&gt;"&amp;"")-AT16</f>
        <v>0</v>
      </c>
      <c r="AU17" s="229" t="s">
        <v>631</v>
      </c>
      <c r="AV17" s="229">
        <f ca="1">COUNTIF(AU$20:AU$442,"&lt;&gt;"&amp;"")-AV16</f>
        <v>0</v>
      </c>
    </row>
    <row r="19" spans="1:48" x14ac:dyDescent="0.35">
      <c r="A19" s="96" t="s">
        <v>580</v>
      </c>
      <c r="B19" s="96"/>
      <c r="C19" s="96" t="s">
        <v>580</v>
      </c>
      <c r="D19" s="96"/>
      <c r="E19" s="96" t="s">
        <v>580</v>
      </c>
      <c r="F19" s="96"/>
      <c r="G19" s="96" t="s">
        <v>580</v>
      </c>
      <c r="H19" s="96"/>
      <c r="I19" s="96" t="s">
        <v>580</v>
      </c>
      <c r="J19" s="96"/>
      <c r="K19" s="96" t="s">
        <v>580</v>
      </c>
      <c r="L19" s="96"/>
      <c r="M19" s="96" t="s">
        <v>580</v>
      </c>
      <c r="N19" s="96"/>
      <c r="O19" s="96" t="s">
        <v>580</v>
      </c>
      <c r="P19" s="96"/>
      <c r="Q19" s="96" t="s">
        <v>580</v>
      </c>
      <c r="R19" s="96"/>
      <c r="S19" s="96" t="s">
        <v>580</v>
      </c>
      <c r="T19" s="96"/>
      <c r="U19" s="96" t="s">
        <v>580</v>
      </c>
      <c r="V19" s="96"/>
      <c r="W19" s="96" t="s">
        <v>580</v>
      </c>
      <c r="X19" s="96"/>
      <c r="Y19" s="96" t="s">
        <v>580</v>
      </c>
      <c r="Z19" s="96"/>
      <c r="AA19" s="96" t="s">
        <v>580</v>
      </c>
      <c r="AB19" s="96"/>
      <c r="AC19" s="96" t="s">
        <v>580</v>
      </c>
      <c r="AD19" s="96"/>
      <c r="AE19" s="96" t="s">
        <v>580</v>
      </c>
      <c r="AF19" s="96"/>
      <c r="AG19" s="96" t="s">
        <v>580</v>
      </c>
      <c r="AH19" s="96"/>
      <c r="AI19" s="96" t="s">
        <v>580</v>
      </c>
      <c r="AJ19" s="96"/>
      <c r="AK19" s="96" t="s">
        <v>580</v>
      </c>
      <c r="AL19" s="96"/>
      <c r="AM19" s="96" t="s">
        <v>580</v>
      </c>
      <c r="AN19" s="96"/>
      <c r="AO19" s="96" t="s">
        <v>580</v>
      </c>
      <c r="AP19" s="96"/>
      <c r="AQ19" s="96" t="s">
        <v>580</v>
      </c>
      <c r="AR19" s="96"/>
      <c r="AS19" s="96" t="s">
        <v>580</v>
      </c>
      <c r="AT19" s="96"/>
      <c r="AU19" s="96" t="s">
        <v>580</v>
      </c>
      <c r="AV19" s="96"/>
    </row>
    <row r="20" spans="1:48" x14ac:dyDescent="0.35">
      <c r="A20" s="96" t="str">
        <f>B15&amp;"_001"</f>
        <v>FirmI_001</v>
      </c>
      <c r="B20" s="96" t="str">
        <f ca="1">OFFSET(FirmInfo_ValidationCorner,IF(ISNA(MATCH(A20,'Firm Info'!$D$6:$D$12,0)),MATCH(A20,'Firm Info'!$F$6:$F$12,0),MATCH(A20,'Firm Info'!$D$6:$D$12,0)),IF(ISNA(MATCH(A20,'Firm Info'!$D$6:$D$12,0)),3,1))</f>
        <v>FRN error</v>
      </c>
      <c r="C20" s="96" t="str">
        <f>D15&amp;"_001"</f>
        <v>L_002_001</v>
      </c>
      <c r="D20" s="96" t="str">
        <f ca="1">OFFSET(L_002_ValidationCorner,IF(ISNA(MATCH(C20,'Balance Sheet'!$J$22:$J$105,0)),IF(ISNA(MATCH(C20,'Balance Sheet'!$L$22:$L$105,0)),IF(ISNA(MATCH(C20,'Balance Sheet'!$N$22:$N$105,0)),IF(ISNA(MATCH(C20,'Balance Sheet'!$P$22:$P$105,0)),MATCH(C20,'Balance Sheet'!$R$22:$R$105,0),MATCH(C20,'Balance Sheet'!$P$22:$P$105,0)),MATCH(C20,'Balance Sheet'!$N$22:$N$105,0)),MATCH(C20,'Balance Sheet'!$L$22:$L$105,0)),MATCH(C20,'Balance Sheet'!$J$22:$J$105,0)),IF(ISNA(MATCH(C20,'Balance Sheet'!$J$22:$J$105,0)),IF(ISNA(MATCH(C20,'Balance Sheet'!$L$22:$L$105,0)),IF(ISNA(MATCH(C20,'Balance Sheet'!$N$22:$N$105,0)),IF(ISNA(MATCH(C20,'Balance Sheet'!$P$22:$P$105,0)),9,7),5),3),1))</f>
        <v>Pass</v>
      </c>
      <c r="E20" s="96" t="str">
        <f>F15&amp;"_001"</f>
        <v>L_003_001</v>
      </c>
      <c r="F20" s="96" t="str">
        <f ca="1">OFFSET(L_003_ValidationCorner,IF(ISNA(MATCH(E20,'Balance Sheet'!$J$115:$J$124,0)),IF(ISNA(MATCH(E20,'Balance Sheet'!$L$115:$L$124,0)),IF(ISNA(MATCH(E20,'Balance Sheet'!$N$115:$N$124,0)),IF(ISNA(MATCH(E20,'Balance Sheet'!$P$115:$P$124,0)),MATCH(E20,'Balance Sheet'!$R$115:$R$124,0),MATCH(E20,'Balance Sheet'!$P$115:$P$124,0)),MATCH(E20,'Balance Sheet'!$N$115:$N$124,0)),MATCH(E20,'Balance Sheet'!$L$115:$L$124,0)),MATCH(E20,'Balance Sheet'!$J$115:$J$124,0)),IF(ISNA(MATCH(E20,'Balance Sheet'!$J$115:$J$124,0)),IF(ISNA(MATCH(E20,'Balance Sheet'!$L$115:$L$124,0)),IF(ISNA(MATCH(E20,'Balance Sheet'!$N$115:$N$124,0)),IF(ISNA(MATCH(E20,'Balance Sheet'!$P$115:$P$124,0)),9,7),5),3),1))</f>
        <v>Pass</v>
      </c>
      <c r="G20" s="96" t="str">
        <f>H15&amp;"_001"</f>
        <v>L_005_001</v>
      </c>
      <c r="H20" s="96" t="str">
        <f ca="1">OFFSET(L_005_ValidationCorner,IF(ISNA(MATCH(G20,'LIST Balance Sheet'!$J$20:$J$73,0)),IF(ISNA(MATCH(G20,'LIST Balance Sheet'!$L$20:$L$73,0)),IF(ISNA(MATCH(G20,'LIST Balance Sheet'!$N$20:$N$73,0)),IF(ISNA(MATCH(G20,'LIST Balance Sheet'!$P$20:$P$73,0)),MATCH(G20,'LIST Balance Sheet'!$R$20:$R$73,0),MATCH(G20,'LIST Balance Sheet'!$P$20:$P$73,0)),MATCH(G20,'LIST Balance Sheet'!$N$20:$N$73,0)),MATCH(G20,'LIST Balance Sheet'!$L$20:$L$73,0)),MATCH(G20,'LIST Balance Sheet'!$J$20:$J$73,0)),IF(ISNA(MATCH(G20,'LIST Balance Sheet'!$J$20:$J$73,0)),IF(ISNA(MATCH(G20,'LIST Balance Sheet'!$L$20:$L$73,0)),IF(ISNA(MATCH(G20,'LIST Balance Sheet'!$N$20:$N$73,0)),IF(ISNA(MATCH(G20,'LIST Balance Sheet'!$P$20:$P$73,0)),9,7),5),3),1))</f>
        <v>Pass</v>
      </c>
      <c r="I20" s="96" t="str">
        <f>J15&amp;"_001"</f>
        <v>L_006_001</v>
      </c>
      <c r="J20" s="96" t="str">
        <f ca="1">OFFSET(L_006_ValidationCorner,IF(ISNA(MATCH(I20,Capital!$H$20:$H$40,0)),MATCH(I20,Capital!$J$20:$J$40,0),MATCH(I20,Capital!$H$20:$H$40,0)),IF(ISNA(MATCH(I20,Capital!$H$20:$H$40,0)),3,1))</f>
        <v>Pass</v>
      </c>
      <c r="K20" s="96" t="str">
        <f>L15&amp;"_001"</f>
        <v>L_008_001</v>
      </c>
      <c r="L20" s="96" t="str">
        <f ca="1">OFFSET(L_008_ValidationCorner,IF(ISNA(MATCH(K20,'Own Funds'!$J$21:$J$43,0)),IF(ISNA(MATCH(K20,'Own Funds'!$L$21:$L$43,0)),MATCH(K20,'Own Funds'!$N$21:$N$43,0),MATCH(K20,'Own Funds'!$L$21:$L$43,0)),MATCH(K20,'Own Funds'!$J$21:$J$43,0)),IF(ISNA(MATCH(K20,'Own Funds'!$J$21:$J$43,0)),IF(ISNA(MATCH(K20,'Own Funds'!$L$21:$L$43,0)),5,3),1))</f>
        <v>Pass</v>
      </c>
      <c r="M20" s="96" t="str">
        <f>N15&amp;"_001"</f>
        <v>L_010_001</v>
      </c>
      <c r="N20" s="96" t="str">
        <f ca="1">OFFSET(L_010_ValidationCorner,IF(ISNA(MATCH(M20,'MA Info'!$G$19:$G$24,0)),MATCH(M20,'MA Info'!$I$19:$I$24,0),MATCH(M20,'MA Info'!$G$19:$G$24,0)),IF(ISNA(MATCH(M20,'MA Info'!$G$19:$G$24,0)),3,1))</f>
        <v>Pass</v>
      </c>
      <c r="O20" s="96" t="str">
        <f>P15&amp;"_001"</f>
        <v>L_011_001</v>
      </c>
      <c r="P20" s="96" t="str">
        <f ca="1">OFFSET(L_011_ValidationCorner,IF(ISNA(MATCH(O20,Reinsurance!$Y$22:$Y$61,0)),MATCH(O20,Reinsurance!$AA$22:$AA$61,0),MATCH(O20,Reinsurance!$Y$22:$Y$61,0)),IF(ISNA(MATCH(O20,Reinsurance!$Y$22:$Y$61,0)),3,1))</f>
        <v>Pass</v>
      </c>
      <c r="Q20" s="96" t="str">
        <f>R15&amp;"_001"</f>
        <v>L_105_001</v>
      </c>
      <c r="R20" s="96" t="str">
        <f ca="1">OFFSET(L_105_ValidationCorner,IF(ISNA(MATCH(Q20,'BS - S1'!$J$19:$J$72,0)),IF(ISNA(MATCH(Q20,'BS - S1'!$L$19:$L$72,0)),IF(ISNA(MATCH(Q20,'BS - S1'!$N$19:$N$72,0)),IF(ISNA(MATCH(Q20,'BS - S1'!$P$19:$P$72,0)),MATCH(Q20,'BS - S1'!$R$19:$R$72,0),MATCH(Q20,'BS - S1'!$P$19:$P$72,0)),MATCH(Q20,'BS - S1'!$N$19:$N$72,0)),MATCH(Q20,'BS - S1'!$L$19:$L$72,0)),MATCH(Q20,'BS - S1'!$J$19:$J$72,0)),IF(ISNA(MATCH(Q20,'BS - S1'!$J$19:$J$72,0)),IF(ISNA(MATCH(Q20,'BS - S1'!$L$19:$L$72,0)),IF(ISNA(MATCH(Q20,'BS - S1'!$N$19:$N$72,0)),IF(ISNA(MATCH(Q20,'BS - S1'!$P$19:$P$72,0)),9,7),5),3),1))</f>
        <v>Pass</v>
      </c>
      <c r="S20" s="96" t="str">
        <f>T15&amp;"_001"</f>
        <v>L_106_001</v>
      </c>
      <c r="T20" s="96" t="str">
        <f ca="1">OFFSET(L_106_ValidationCorner,IF(ISNA(MATCH(S20,'Capital - S1'!$H$20:$H$40,0)),MATCH(S20,'Capital - S1'!$J$20:$J$40,0),MATCH(S20,'Capital - S1'!$H$20:$H$40,0)),IF(ISNA(MATCH(S20,'Capital - S1'!$H$20:$H$40,0)),3,1))</f>
        <v>Pass</v>
      </c>
      <c r="U20" s="96" t="str">
        <f>V15&amp;"_001"</f>
        <v>L_109_001</v>
      </c>
      <c r="V20" s="96" t="str">
        <f ca="1">OFFSET(L_109_ValidationCorner,IF(ISNA(MATCH(U20,'Own Funds - S1'!$J$20:$J$28,0)),IF(ISNA(MATCH(U20,'Own Funds - S1'!$L$20:$L$28,0)),MATCH(U20,'Own Funds - S1'!$N$20:$N$28,0),MATCH(U20,'Own Funds - S1'!$L$20:$L$28,0)),MATCH(U20,'Own Funds - S1'!$J$20:$J$28,0)),IF(ISNA(MATCH(U20,'Own Funds - S1'!$J$20:$J$28,0)),IF(ISNA(MATCH(U20,'Own Funds - S1'!$L$20:$L$28,0)),5,3),1))</f>
        <v>Pass</v>
      </c>
      <c r="W20" s="96" t="str">
        <f>X15&amp;"_001"</f>
        <v>L_110_001</v>
      </c>
      <c r="X20" s="96" t="str">
        <f ca="1">OFFSET(L_110_ValidationCorner,IF(ISNA(MATCH(W20,'MA Info - S1'!$G$18:$G$23,0)),MATCH(W20,'MA Info - S1'!$I$18:$I$23,0),MATCH(W20,'MA Info - S1'!$G$18:$G$23,0)),IF(ISNA(MATCH(W20,'MA Info - S1'!$G$18:$G$23,0)),3,1))</f>
        <v>Pass</v>
      </c>
      <c r="Y20" s="96" t="str">
        <f>Z15&amp;"_001"</f>
        <v>L_205_001</v>
      </c>
      <c r="Z20" s="96" t="str">
        <f ca="1">OFFSET(L_205_ValidationCorner,IF(ISNA(MATCH(Y20,'BS - S2'!$J$19:$J$72,0)),IF(ISNA(MATCH(Y20,'BS - S2'!$L$19:$L$72,0)),IF(ISNA(MATCH(Y20,'BS - S2'!$N$19:$N$72,0)),IF(ISNA(MATCH(Y20,'BS - S2'!$P$19:$P$72,0)),MATCH(Y20,'BS - S2'!$R$19:$R$72,0),MATCH(Y20,'BS - S2'!$P$19:$P$72,0)),MATCH(Y20,'BS - S2'!$N$19:$N$72,0)),MATCH(Y20,'BS - S2'!$L$19:$L$72,0)),MATCH(Y20,'BS - S2'!$J$19:$J$72,0)),IF(ISNA(MATCH(Y20,'BS - S2'!$J$19:$J$72,0)),IF(ISNA(MATCH(Y20,'BS - S2'!$L$19:$L$72,0)),IF(ISNA(MATCH(Y20,'BS - S2'!$N$19:$N$72,0)),IF(ISNA(MATCH(Y20,'BS - S2'!$P$19:$P$72,0)),9,7),5),3),1))</f>
        <v>Pass</v>
      </c>
      <c r="AA20" s="96" t="str">
        <f>AB15&amp;"_001"</f>
        <v>L_206_001</v>
      </c>
      <c r="AB20" s="96" t="str">
        <f ca="1">OFFSET(L_206_ValidationCorner,IF(ISNA(MATCH(AA20,'Capital - S2'!$H$20:$H$40,0)),MATCH(AA20,'Capital - S2'!$J$20:$J$40,0),MATCH(AA20,'Capital - S2'!$H$20:$H$40,0)),IF(ISNA(MATCH(AA20,'Capital - S2'!$H$20:$H$40,0)),3,1))</f>
        <v>Pass</v>
      </c>
      <c r="AC20" s="96" t="str">
        <f>AD15&amp;"_001"</f>
        <v>L_209_001</v>
      </c>
      <c r="AD20" s="96" t="str">
        <f ca="1">OFFSET(L_209_ValidationCorner,IF(ISNA(MATCH(AC20,'Own Funds - S2'!$J$20:$J$28,0)),IF(ISNA(MATCH(AC20,'Own Funds - S2'!$L$20:$L$28,0)),MATCH(AC20,'Own Funds - S2'!$N$20:$N$28,0),MATCH(AC20,'Own Funds - S2'!$L$20:$L$28,0)),MATCH(AC20,'Own Funds - S2'!$J$20:$J$28,0)),IF(ISNA(MATCH(AC20,'Own Funds - S2'!$J$20:$J$28,0)),IF(ISNA(MATCH(AC20,'Own Funds - S2'!$L$20:$L$28,0)),5,3),1))</f>
        <v>Pass</v>
      </c>
      <c r="AE20" s="96" t="str">
        <f>AF15&amp;"_001"</f>
        <v>L_210_001</v>
      </c>
      <c r="AF20" s="96" t="str">
        <f ca="1">OFFSET(L_210_ValidationCorner,IF(ISNA(MATCH(AE20,'MA Info - S2'!$G$18:$G$23,0)),MATCH(AE20,'MA Info - S2'!$I$18:$I$23,0),MATCH(AE20,'MA Info - S2'!$G$18:$G$23,0)),IF(ISNA(MATCH(AE20,'MA Info - S2'!$G$18:$G$23,0)),3,1))</f>
        <v>Pass</v>
      </c>
      <c r="AG20" s="96" t="str">
        <f>AH15&amp;"_001"</f>
        <v>L_305_001</v>
      </c>
      <c r="AH20" s="96" t="str">
        <f ca="1">OFFSET(L_305_ValidationCorner,IF(ISNA(MATCH(AG20,'BS - S3'!$J$19:$J$72,0)),IF(ISNA(MATCH(AG20,'BS - S3'!$L$19:$L$72,0)),IF(ISNA(MATCH(AG20,'BS - S3'!$N$19:$N$72,0)),IF(ISNA(MATCH(AG20,'BS - S3'!$P$19:$P$72,0)),MATCH(AG20,'BS - S3'!$R$19:$R$72,0),MATCH(AG20,'BS - S3'!$P$19:$P$72,0)),MATCH(AG20,'BS - S3'!$N$19:$N$72,0)),MATCH(AG20,'BS - S3'!$L$19:$L$72,0)),MATCH(AG20,'BS - S3'!$J$19:$J$72,0)),IF(ISNA(MATCH(AG20,'BS - S3'!$J$19:$J$72,0)),IF(ISNA(MATCH(AG20,'BS - S3'!$L$19:$L$72,0)),IF(ISNA(MATCH(AG20,'BS - S3'!$N$19:$N$72,0)),IF(ISNA(MATCH(AG20,'BS - S3'!$P$19:$P$72,0)),9,7),5),3),1))</f>
        <v>Pass</v>
      </c>
      <c r="AI20" s="96" t="str">
        <f>AJ15&amp;"_001"</f>
        <v>L_306_001</v>
      </c>
      <c r="AJ20" s="96" t="str">
        <f ca="1">OFFSET(L_306_ValidationCorner,IF(ISNA(MATCH(AI20,'Capital - S3'!$H$20:$H$40,0)),MATCH(AI20,'Capital - S3'!$J$20:$J$40,0),MATCH(AI20,'Capital - S3'!$H$20:$H$40,0)),IF(ISNA(MATCH(AI20,'Capital - S3'!$H$20:$H$40,0)),3,1))</f>
        <v>Pass</v>
      </c>
      <c r="AK20" s="96" t="str">
        <f>AL15&amp;"_001"</f>
        <v>L_309_001</v>
      </c>
      <c r="AL20" s="96" t="str">
        <f ca="1">OFFSET(L_309_ValidationCorner,IF(ISNA(MATCH(AK20,'Own Funds - S3'!$J$20:$J$28,0)),IF(ISNA(MATCH(AK20,'Own Funds - S3'!$L$20:$L$28,0)),MATCH(AK20,'Own Funds - S3'!$N$20:$N$28,0),MATCH(AK20,'Own Funds - S3'!$L$20:$L$28,0)),MATCH(AK20,'Own Funds - S3'!$J$20:$J$28,0)),IF(ISNA(MATCH(AK20,'Own Funds - S3'!$J$20:$J$28,0)),IF(ISNA(MATCH(AK20,'Own Funds - S3'!$L$20:$L$28,0)),5,3),1))</f>
        <v>Pass</v>
      </c>
      <c r="AM20" s="96" t="str">
        <f>AN15&amp;"_001"</f>
        <v>L_310_001</v>
      </c>
      <c r="AN20" s="96" t="str">
        <f ca="1">OFFSET(L_310_ValidationCorner,IF(ISNA(MATCH(AM20,'MA Info - S3'!$G$18:$G$23,0)),MATCH(AM20,'MA Info - S3'!$I$18:$I$23,0),MATCH(AM20,'MA Info - S3'!$G$18:$G$23,0)),IF(ISNA(MATCH(AM20,'MA Info - S3'!$G$18:$G$23,0)),3,1))</f>
        <v>Pass</v>
      </c>
      <c r="AO20" s="96" t="str">
        <f>AP15&amp;"_001"</f>
        <v>L_405_001</v>
      </c>
      <c r="AP20" s="96" t="str">
        <f ca="1">OFFSET(L_405_ValidationCorner,IF(ISNA(MATCH(AO20,'BS - S4'!$J$19:$J$72,0)),IF(ISNA(MATCH(AO20,'BS - S4'!$L$19:$L$72,0)),IF(ISNA(MATCH(AO20,'BS - S4'!$N$19:$N$72,0)),IF(ISNA(MATCH(AO20,'BS - S4'!$P$19:$P$72,0)),MATCH(AO20,'BS - S4'!$R$19:$R$72,0),MATCH(AO20,'BS - S4'!$P$19:$P$72,0)),MATCH(AO20,'BS - S4'!$N$19:$N$72,0)),MATCH(AO20,'BS - S4'!$L$19:$L$72,0)),MATCH(AO20,'BS - S4'!$J$19:$J$72,0)),IF(ISNA(MATCH(AO20,'BS - S4'!$J$19:$J$72,0)),IF(ISNA(MATCH(AO20,'BS - S4'!$L$19:$L$72,0)),IF(ISNA(MATCH(AO20,'BS - S4'!$N$19:$N$72,0)),IF(ISNA(MATCH(AO20,'BS - S4'!$P$19:$P$72,0)),9,7),5),3),1))</f>
        <v>Pass</v>
      </c>
      <c r="AQ20" s="96" t="str">
        <f>AR15&amp;"_001"</f>
        <v>L_406_001</v>
      </c>
      <c r="AR20" s="96" t="str">
        <f ca="1">OFFSET(L_406_ValidationCorner,IF(ISNA(MATCH(AQ20,'Capital - S4'!$H$20:$H$40,0)),MATCH(AQ20,'Capital - S4'!$J$20:$J$40,0),MATCH(AQ20,'Capital - S4'!$H$20:$H$40,0)),IF(ISNA(MATCH(AQ20,'Capital - S4'!$H$20:$H$40,0)),3,1))</f>
        <v>Pass</v>
      </c>
      <c r="AS20" s="96" t="str">
        <f>AT15&amp;"_001"</f>
        <v>L_409_001</v>
      </c>
      <c r="AT20" s="96" t="str">
        <f ca="1">OFFSET(L_409_ValidationCorner,IF(ISNA(MATCH(AS20,'Own Funds - S4'!$J$20:$J$28,0)),IF(ISNA(MATCH(AS20,'Own Funds - S4'!$L$20:$L$28,0)),MATCH(AS20,'Own Funds - S4'!$N$20:$N$28,0),MATCH(AS20,'Own Funds - S4'!$L$20:$L$28,0)),MATCH(AS20,'Own Funds - S4'!$J$20:$J$28,0)),IF(ISNA(MATCH(AS20,'Own Funds - S4'!$J$20:$J$28,0)),IF(ISNA(MATCH(AS20,'Own Funds - S4'!$L$20:$L$28,0)),5,3),1))</f>
        <v>Pass</v>
      </c>
      <c r="AU20" s="96" t="str">
        <f>AV15&amp;"_001"</f>
        <v>L_410_001</v>
      </c>
      <c r="AV20" s="96" t="str">
        <f ca="1">OFFSET(L_410_ValidationCorner,IF(ISNA(MATCH(AU20,'MA Info - S4'!$G$18:$G$23,0)),MATCH(AU20,'MA Info - S4'!$I$18:$I$23,0),MATCH(AU20,'MA Info - S4'!$G$18:$G$23,0)),IF(ISNA(MATCH(AU20,'MA Info - S4'!$G$18:$G$23,0)),3,1))</f>
        <v>Pass</v>
      </c>
    </row>
    <row r="21" spans="1:48" x14ac:dyDescent="0.35">
      <c r="A21" s="96" t="str">
        <f>LEFT(A20,5)&amp;"_"&amp;TEXT(VALUE(RIGHT(A20,3))+1,"000")</f>
        <v>FirmI_002</v>
      </c>
      <c r="B21" s="96" t="str">
        <f ca="1">OFFSET(FirmInfo_ValidationCorner,IF(ISNA(MATCH(A21,'Firm Info'!$D$6:$D$12,0)),MATCH(A21,'Firm Info'!$F$6:$F$12,0),MATCH(A21,'Firm Info'!$D$6:$D$12,0)),IF(ISNA(MATCH(A21,'Firm Info'!$D$6:$D$12,0)),3,1))</f>
        <v>FRN error</v>
      </c>
      <c r="C21" s="96" t="str">
        <f>LEFT(C20,5)&amp;"_"&amp;TEXT(VALUE(RIGHT(C20,3))+1,"000")</f>
        <v>L_002_002</v>
      </c>
      <c r="D21" s="96" t="str">
        <f ca="1">OFFSET(L_002_ValidationCorner,IF(ISNA(MATCH(C21,'Balance Sheet'!$J$22:$J$105,0)),IF(ISNA(MATCH(C21,'Balance Sheet'!$L$22:$L$105,0)),IF(ISNA(MATCH(C21,'Balance Sheet'!$N$22:$N$105,0)),IF(ISNA(MATCH(C21,'Balance Sheet'!$P$22:$P$105,0)),MATCH(C21,'Balance Sheet'!$R$22:$R$105,0),MATCH(C21,'Balance Sheet'!$P$22:$P$105,0)),MATCH(C21,'Balance Sheet'!$N$22:$N$105,0)),MATCH(C21,'Balance Sheet'!$L$22:$L$105,0)),MATCH(C21,'Balance Sheet'!$J$22:$J$105,0)),IF(ISNA(MATCH(C21,'Balance Sheet'!$J$22:$J$105,0)),IF(ISNA(MATCH(C21,'Balance Sheet'!$L$22:$L$105,0)),IF(ISNA(MATCH(C21,'Balance Sheet'!$N$22:$N$105,0)),IF(ISNA(MATCH(C21,'Balance Sheet'!$P$22:$P$105,0)),9,7),5),3),1))</f>
        <v>Pass</v>
      </c>
      <c r="E21" s="96" t="str">
        <f t="shared" ref="E21:E34" si="0">LEFT(E20,5)&amp;"_"&amp;TEXT(VALUE(RIGHT(E20,3))+1,"000")</f>
        <v>L_003_002</v>
      </c>
      <c r="F21" s="96" t="str">
        <f ca="1">OFFSET(L_003_ValidationCorner,IF(ISNA(MATCH(E21,'Balance Sheet'!$J$115:$J$124,0)),IF(ISNA(MATCH(E21,'Balance Sheet'!$L$115:$L$124,0)),IF(ISNA(MATCH(E21,'Balance Sheet'!$N$115:$N$124,0)),IF(ISNA(MATCH(E21,'Balance Sheet'!$P$115:$P$124,0)),MATCH(E21,'Balance Sheet'!$R$115:$R$124,0),MATCH(E21,'Balance Sheet'!$P$115:$P$124,0)),MATCH(E21,'Balance Sheet'!$N$115:$N$124,0)),MATCH(E21,'Balance Sheet'!$L$115:$L$124,0)),MATCH(E21,'Balance Sheet'!$J$115:$J$124,0)),IF(ISNA(MATCH(E21,'Balance Sheet'!$J$115:$J$124,0)),IF(ISNA(MATCH(E21,'Balance Sheet'!$L$115:$L$124,0)),IF(ISNA(MATCH(E21,'Balance Sheet'!$N$115:$N$124,0)),IF(ISNA(MATCH(E21,'Balance Sheet'!$P$115:$P$124,0)),9,7),5),3),1))</f>
        <v>Pass</v>
      </c>
      <c r="G21" s="96" t="str">
        <f>LEFT(G20,5)&amp;"_"&amp;TEXT(VALUE(RIGHT(G20,3))+1,"000")</f>
        <v>L_005_002</v>
      </c>
      <c r="H21" s="96" t="str">
        <f ca="1">OFFSET(L_005_ValidationCorner,IF(ISNA(MATCH(G21,'LIST Balance Sheet'!$J$20:$J$73,0)),IF(ISNA(MATCH(G21,'LIST Balance Sheet'!$L$20:$L$73,0)),IF(ISNA(MATCH(G21,'LIST Balance Sheet'!$N$20:$N$73,0)),IF(ISNA(MATCH(G21,'LIST Balance Sheet'!$P$20:$P$73,0)),MATCH(G21,'LIST Balance Sheet'!$R$20:$R$73,0),MATCH(G21,'LIST Balance Sheet'!$P$20:$P$73,0)),MATCH(G21,'LIST Balance Sheet'!$N$20:$N$73,0)),MATCH(G21,'LIST Balance Sheet'!$L$20:$L$73,0)),MATCH(G21,'LIST Balance Sheet'!$J$20:$J$73,0)),IF(ISNA(MATCH(G21,'LIST Balance Sheet'!$J$20:$J$73,0)),IF(ISNA(MATCH(G21,'LIST Balance Sheet'!$L$20:$L$73,0)),IF(ISNA(MATCH(G21,'LIST Balance Sheet'!$N$20:$N$73,0)),IF(ISNA(MATCH(G21,'LIST Balance Sheet'!$P$20:$P$73,0)),9,7),5),3),1))</f>
        <v>Pass</v>
      </c>
      <c r="I21" s="96" t="str">
        <f>LEFT(I20,5)&amp;"_"&amp;TEXT(VALUE(RIGHT(I20,3))+1,"000")</f>
        <v>L_006_002</v>
      </c>
      <c r="J21" s="96" t="str">
        <f ca="1">OFFSET(L_006_ValidationCorner,IF(ISNA(MATCH(I21,Capital!$H$20:$H$40,0)),MATCH(I21,Capital!$J$20:$J$40,0),MATCH(I21,Capital!$H$20:$H$40,0)),IF(ISNA(MATCH(I21,Capital!$H$20:$H$40,0)),3,1))</f>
        <v>Pass</v>
      </c>
      <c r="K21" s="96" t="str">
        <f>LEFT(K20,5)&amp;"_"&amp;TEXT(VALUE(RIGHT(K20,3))+1,"000")</f>
        <v>L_008_002</v>
      </c>
      <c r="L21" s="96" t="str">
        <f ca="1">OFFSET(L_008_ValidationCorner,IF(ISNA(MATCH(K21,'Own Funds'!$J$21:$J$43,0)),IF(ISNA(MATCH(K21,'Own Funds'!$L$21:$L$43,0)),MATCH(K21,'Own Funds'!$N$21:$N$43,0),MATCH(K21,'Own Funds'!$L$21:$L$43,0)),MATCH(K21,'Own Funds'!$J$21:$J$43,0)),IF(ISNA(MATCH(K21,'Own Funds'!$J$21:$J$43,0)),IF(ISNA(MATCH(K21,'Own Funds'!$L$21:$L$43,0)),5,3),1))</f>
        <v>Pass</v>
      </c>
      <c r="M21" s="96" t="str">
        <f>LEFT(M20,5)&amp;"_"&amp;TEXT(VALUE(RIGHT(M20,3))+1,"000")</f>
        <v>L_010_002</v>
      </c>
      <c r="N21" s="96" t="str">
        <f ca="1">OFFSET(L_010_ValidationCorner,IF(ISNA(MATCH(M21,'MA Info'!$G$19:$G$24,0)),MATCH(M21,'MA Info'!$I$19:$I$24,0),MATCH(M21,'MA Info'!$G$19:$G$24,0)),IF(ISNA(MATCH(M21,'MA Info'!$G$19:$G$24,0)),3,1))</f>
        <v>Pass</v>
      </c>
      <c r="O21" s="96" t="str">
        <f>LEFT(O20,5)&amp;"_"&amp;TEXT(VALUE(RIGHT(O20,3))+1,"000")</f>
        <v>L_011_002</v>
      </c>
      <c r="P21" s="96" t="str">
        <f ca="1">OFFSET(L_011_ValidationCorner,IF(ISNA(MATCH(O21,Reinsurance!$Y$22:$Y$61,0)),MATCH(O21,Reinsurance!$AA$22:$AA$61,0),MATCH(O21,Reinsurance!$Y$22:$Y$61,0)),IF(ISNA(MATCH(O21,Reinsurance!$Y$22:$Y$61,0)),3,1))</f>
        <v>Pass</v>
      </c>
      <c r="Q21" s="96" t="str">
        <f>LEFT(Q20,5)&amp;"_"&amp;TEXT(VALUE(RIGHT(Q20,3))+1,"000")</f>
        <v>L_105_002</v>
      </c>
      <c r="R21" s="96" t="str">
        <f ca="1">OFFSET(L_105_ValidationCorner,IF(ISNA(MATCH(Q21,'BS - S1'!$J$19:$J$72,0)),IF(ISNA(MATCH(Q21,'BS - S1'!$L$19:$L$72,0)),IF(ISNA(MATCH(Q21,'BS - S1'!$N$19:$N$72,0)),IF(ISNA(MATCH(Q21,'BS - S1'!$P$19:$P$72,0)),MATCH(Q21,'BS - S1'!$R$19:$R$72,0),MATCH(Q21,'BS - S1'!$P$19:$P$72,0)),MATCH(Q21,'BS - S1'!$N$19:$N$72,0)),MATCH(Q21,'BS - S1'!$L$19:$L$72,0)),MATCH(Q21,'BS - S1'!$J$19:$J$72,0)),IF(ISNA(MATCH(Q21,'BS - S1'!$J$19:$J$72,0)),IF(ISNA(MATCH(Q21,'BS - S1'!$L$19:$L$72,0)),IF(ISNA(MATCH(Q21,'BS - S1'!$N$19:$N$72,0)),IF(ISNA(MATCH(Q21,'BS - S1'!$P$19:$P$72,0)),9,7),5),3),1))</f>
        <v>Pass</v>
      </c>
      <c r="S21" s="96" t="str">
        <f>LEFT(S20,5)&amp;"_"&amp;TEXT(VALUE(RIGHT(S20,3))+1,"000")</f>
        <v>L_106_002</v>
      </c>
      <c r="T21" s="96" t="str">
        <f ca="1">OFFSET(L_106_ValidationCorner,IF(ISNA(MATCH(S21,'Capital - S1'!$H$20:$H$40,0)),MATCH(S21,'Capital - S1'!$J$20:$J$40,0),MATCH(S21,'Capital - S1'!$H$20:$H$40,0)),IF(ISNA(MATCH(S21,'Capital - S1'!$H$20:$H$40,0)),3,1))</f>
        <v>Pass</v>
      </c>
      <c r="U21" s="96" t="str">
        <f>LEFT(U20,5)&amp;"_"&amp;TEXT(VALUE(RIGHT(U20,3))+1,"000")</f>
        <v>L_109_002</v>
      </c>
      <c r="V21" s="96" t="str">
        <f ca="1">OFFSET(L_109_ValidationCorner,IF(ISNA(MATCH(U21,'Own Funds - S1'!$J$20:$J$28,0)),IF(ISNA(MATCH(U21,'Own Funds - S1'!$L$20:$L$28,0)),MATCH(U21,'Own Funds - S1'!$N$20:$N$28,0),MATCH(U21,'Own Funds - S1'!$L$20:$L$28,0)),MATCH(U21,'Own Funds - S1'!$J$20:$J$28,0)),IF(ISNA(MATCH(U21,'Own Funds - S1'!$J$20:$J$28,0)),IF(ISNA(MATCH(U21,'Own Funds - S1'!$L$20:$L$28,0)),5,3),1))</f>
        <v>Pass</v>
      </c>
      <c r="W21" s="96" t="str">
        <f>LEFT(W20,5)&amp;"_"&amp;TEXT(VALUE(RIGHT(W20,3))+1,"000")</f>
        <v>L_110_002</v>
      </c>
      <c r="X21" s="96" t="str">
        <f ca="1">OFFSET(L_110_ValidationCorner,IF(ISNA(MATCH(W21,'MA Info - S1'!$G$18:$G$23,0)),MATCH(W21,'MA Info - S1'!$I$18:$I$23,0),MATCH(W21,'MA Info - S1'!$G$18:$G$23,0)),IF(ISNA(MATCH(W21,'MA Info - S1'!$G$18:$G$23,0)),3,1))</f>
        <v>Pass</v>
      </c>
      <c r="Y21" s="96" t="str">
        <f>LEFT(Y20,5)&amp;"_"&amp;TEXT(VALUE(RIGHT(Y20,3))+1,"000")</f>
        <v>L_205_002</v>
      </c>
      <c r="Z21" s="96" t="str">
        <f ca="1">OFFSET(L_205_ValidationCorner,IF(ISNA(MATCH(Y21,'BS - S2'!$J$19:$J$72,0)),IF(ISNA(MATCH(Y21,'BS - S2'!$L$19:$L$72,0)),IF(ISNA(MATCH(Y21,'BS - S2'!$N$19:$N$72,0)),IF(ISNA(MATCH(Y21,'BS - S2'!$P$19:$P$72,0)),MATCH(Y21,'BS - S2'!$R$19:$R$72,0),MATCH(Y21,'BS - S2'!$P$19:$P$72,0)),MATCH(Y21,'BS - S2'!$N$19:$N$72,0)),MATCH(Y21,'BS - S2'!$L$19:$L$72,0)),MATCH(Y21,'BS - S2'!$J$19:$J$72,0)),IF(ISNA(MATCH(Y21,'BS - S2'!$J$19:$J$72,0)),IF(ISNA(MATCH(Y21,'BS - S2'!$L$19:$L$72,0)),IF(ISNA(MATCH(Y21,'BS - S2'!$N$19:$N$72,0)),IF(ISNA(MATCH(Y21,'BS - S2'!$P$19:$P$72,0)),9,7),5),3),1))</f>
        <v>Pass</v>
      </c>
      <c r="AA21" s="96" t="str">
        <f>LEFT(AA20,5)&amp;"_"&amp;TEXT(VALUE(RIGHT(AA20,3))+1,"000")</f>
        <v>L_206_002</v>
      </c>
      <c r="AB21" s="96" t="str">
        <f ca="1">OFFSET(L_206_ValidationCorner,IF(ISNA(MATCH(AA21,'Capital - S2'!$H$20:$H$40,0)),MATCH(AA21,'Capital - S2'!$J$20:$J$40,0),MATCH(AA21,'Capital - S2'!$H$20:$H$40,0)),IF(ISNA(MATCH(AA21,'Capital - S2'!$H$20:$H$40,0)),3,1))</f>
        <v>Pass</v>
      </c>
      <c r="AC21" s="96" t="str">
        <f>LEFT(AC20,5)&amp;"_"&amp;TEXT(VALUE(RIGHT(AC20,3))+1,"000")</f>
        <v>L_209_002</v>
      </c>
      <c r="AD21" s="96" t="str">
        <f ca="1">OFFSET(L_209_ValidationCorner,IF(ISNA(MATCH(AC21,'Own Funds - S2'!$J$20:$J$28,0)),IF(ISNA(MATCH(AC21,'Own Funds - S2'!$L$20:$L$28,0)),MATCH(AC21,'Own Funds - S2'!$N$20:$N$28,0),MATCH(AC21,'Own Funds - S2'!$L$20:$L$28,0)),MATCH(AC21,'Own Funds - S2'!$J$20:$J$28,0)),IF(ISNA(MATCH(AC21,'Own Funds - S2'!$J$20:$J$28,0)),IF(ISNA(MATCH(AC21,'Own Funds - S2'!$L$20:$L$28,0)),5,3),1))</f>
        <v>Pass</v>
      </c>
      <c r="AE21" s="96" t="str">
        <f>LEFT(AE20,5)&amp;"_"&amp;TEXT(VALUE(RIGHT(AE20,3))+1,"000")</f>
        <v>L_210_002</v>
      </c>
      <c r="AF21" s="96" t="str">
        <f ca="1">OFFSET(L_210_ValidationCorner,IF(ISNA(MATCH(AE21,'MA Info - S2'!$G$18:$G$23,0)),MATCH(AE21,'MA Info - S2'!$I$18:$I$23,0),MATCH(AE21,'MA Info - S2'!$G$18:$G$23,0)),IF(ISNA(MATCH(AE21,'MA Info - S2'!$G$18:$G$23,0)),3,1))</f>
        <v>Pass</v>
      </c>
      <c r="AG21" s="96" t="str">
        <f>LEFT(AG20,5)&amp;"_"&amp;TEXT(VALUE(RIGHT(AG20,3))+1,"000")</f>
        <v>L_305_002</v>
      </c>
      <c r="AH21" s="96" t="str">
        <f ca="1">OFFSET(L_305_ValidationCorner,IF(ISNA(MATCH(AG21,'BS - S3'!$J$19:$J$72,0)),IF(ISNA(MATCH(AG21,'BS - S3'!$L$19:$L$72,0)),IF(ISNA(MATCH(AG21,'BS - S3'!$N$19:$N$72,0)),IF(ISNA(MATCH(AG21,'BS - S3'!$P$19:$P$72,0)),MATCH(AG21,'BS - S3'!$R$19:$R$72,0),MATCH(AG21,'BS - S3'!$P$19:$P$72,0)),MATCH(AG21,'BS - S3'!$N$19:$N$72,0)),MATCH(AG21,'BS - S3'!$L$19:$L$72,0)),MATCH(AG21,'BS - S3'!$J$19:$J$72,0)),IF(ISNA(MATCH(AG21,'BS - S3'!$J$19:$J$72,0)),IF(ISNA(MATCH(AG21,'BS - S3'!$L$19:$L$72,0)),IF(ISNA(MATCH(AG21,'BS - S3'!$N$19:$N$72,0)),IF(ISNA(MATCH(AG21,'BS - S3'!$P$19:$P$72,0)),9,7),5),3),1))</f>
        <v>Pass</v>
      </c>
      <c r="AI21" s="96" t="str">
        <f>LEFT(AI20,5)&amp;"_"&amp;TEXT(VALUE(RIGHT(AI20,3))+1,"000")</f>
        <v>L_306_002</v>
      </c>
      <c r="AJ21" s="96" t="str">
        <f ca="1">OFFSET(L_306_ValidationCorner,IF(ISNA(MATCH(AI21,'Capital - S3'!$H$20:$H$40,0)),MATCH(AI21,'Capital - S3'!$J$20:$J$40,0),MATCH(AI21,'Capital - S3'!$H$20:$H$40,0)),IF(ISNA(MATCH(AI21,'Capital - S3'!$H$20:$H$40,0)),3,1))</f>
        <v>Pass</v>
      </c>
      <c r="AK21" s="96" t="str">
        <f>LEFT(AK20,5)&amp;"_"&amp;TEXT(VALUE(RIGHT(AK20,3))+1,"000")</f>
        <v>L_309_002</v>
      </c>
      <c r="AL21" s="96" t="str">
        <f ca="1">OFFSET(L_309_ValidationCorner,IF(ISNA(MATCH(AK21,'Own Funds - S3'!$J$20:$J$28,0)),IF(ISNA(MATCH(AK21,'Own Funds - S3'!$L$20:$L$28,0)),MATCH(AK21,'Own Funds - S3'!$N$20:$N$28,0),MATCH(AK21,'Own Funds - S3'!$L$20:$L$28,0)),MATCH(AK21,'Own Funds - S3'!$J$20:$J$28,0)),IF(ISNA(MATCH(AK21,'Own Funds - S3'!$J$20:$J$28,0)),IF(ISNA(MATCH(AK21,'Own Funds - S3'!$L$20:$L$28,0)),5,3),1))</f>
        <v>Pass</v>
      </c>
      <c r="AM21" s="96" t="str">
        <f>LEFT(AM20,5)&amp;"_"&amp;TEXT(VALUE(RIGHT(AM20,3))+1,"000")</f>
        <v>L_310_002</v>
      </c>
      <c r="AN21" s="96" t="str">
        <f ca="1">OFFSET(L_310_ValidationCorner,IF(ISNA(MATCH(AM21,'MA Info - S3'!$G$18:$G$23,0)),MATCH(AM21,'MA Info - S3'!$I$18:$I$23,0),MATCH(AM21,'MA Info - S3'!$G$18:$G$23,0)),IF(ISNA(MATCH(AM21,'MA Info - S3'!$G$18:$G$23,0)),3,1))</f>
        <v>Pass</v>
      </c>
      <c r="AO21" s="96" t="str">
        <f>LEFT(AO20,5)&amp;"_"&amp;TEXT(VALUE(RIGHT(AO20,3))+1,"000")</f>
        <v>L_405_002</v>
      </c>
      <c r="AP21" s="96" t="str">
        <f ca="1">OFFSET(L_405_ValidationCorner,IF(ISNA(MATCH(AO21,'BS - S4'!$J$19:$J$72,0)),IF(ISNA(MATCH(AO21,'BS - S4'!$L$19:$L$72,0)),IF(ISNA(MATCH(AO21,'BS - S4'!$N$19:$N$72,0)),IF(ISNA(MATCH(AO21,'BS - S4'!$P$19:$P$72,0)),MATCH(AO21,'BS - S4'!$R$19:$R$72,0),MATCH(AO21,'BS - S4'!$P$19:$P$72,0)),MATCH(AO21,'BS - S4'!$N$19:$N$72,0)),MATCH(AO21,'BS - S4'!$L$19:$L$72,0)),MATCH(AO21,'BS - S4'!$J$19:$J$72,0)),IF(ISNA(MATCH(AO21,'BS - S4'!$J$19:$J$72,0)),IF(ISNA(MATCH(AO21,'BS - S4'!$L$19:$L$72,0)),IF(ISNA(MATCH(AO21,'BS - S4'!$N$19:$N$72,0)),IF(ISNA(MATCH(AO21,'BS - S4'!$P$19:$P$72,0)),9,7),5),3),1))</f>
        <v>Pass</v>
      </c>
      <c r="AQ21" s="96" t="str">
        <f>LEFT(AQ20,5)&amp;"_"&amp;TEXT(VALUE(RIGHT(AQ20,3))+1,"000")</f>
        <v>L_406_002</v>
      </c>
      <c r="AR21" s="96" t="str">
        <f ca="1">OFFSET(L_406_ValidationCorner,IF(ISNA(MATCH(AQ21,'Capital - S4'!$H$20:$H$40,0)),MATCH(AQ21,'Capital - S4'!$J$20:$J$40,0),MATCH(AQ21,'Capital - S4'!$H$20:$H$40,0)),IF(ISNA(MATCH(AQ21,'Capital - S4'!$H$20:$H$40,0)),3,1))</f>
        <v>Pass</v>
      </c>
      <c r="AS21" s="96" t="str">
        <f>LEFT(AS20,5)&amp;"_"&amp;TEXT(VALUE(RIGHT(AS20,3))+1,"000")</f>
        <v>L_409_002</v>
      </c>
      <c r="AT21" s="96" t="str">
        <f ca="1">OFFSET(L_409_ValidationCorner,IF(ISNA(MATCH(AS21,'Own Funds - S4'!$J$20:$J$28,0)),IF(ISNA(MATCH(AS21,'Own Funds - S4'!$L$20:$L$28,0)),MATCH(AS21,'Own Funds - S4'!$N$20:$N$28,0),MATCH(AS21,'Own Funds - S4'!$L$20:$L$28,0)),MATCH(AS21,'Own Funds - S4'!$J$20:$J$28,0)),IF(ISNA(MATCH(AS21,'Own Funds - S4'!$J$20:$J$28,0)),IF(ISNA(MATCH(AS21,'Own Funds - S4'!$L$20:$L$28,0)),5,3),1))</f>
        <v>Pass</v>
      </c>
      <c r="AU21" s="96" t="str">
        <f>LEFT(AU20,5)&amp;"_"&amp;TEXT(VALUE(RIGHT(AU20,3))+1,"000")</f>
        <v>L_410_002</v>
      </c>
      <c r="AV21" s="96" t="str">
        <f ca="1">OFFSET(L_410_ValidationCorner,IF(ISNA(MATCH(AU21,'MA Info - S4'!$G$18:$G$23,0)),MATCH(AU21,'MA Info - S4'!$I$18:$I$23,0),MATCH(AU21,'MA Info - S4'!$G$18:$G$23,0)),IF(ISNA(MATCH(AU21,'MA Info - S4'!$G$18:$G$23,0)),3,1))</f>
        <v>Pass</v>
      </c>
    </row>
    <row r="22" spans="1:48" x14ac:dyDescent="0.35">
      <c r="A22" s="96" t="str">
        <f t="shared" ref="A22:C85" si="1">LEFT(A21,5)&amp;"_"&amp;TEXT(VALUE(RIGHT(A21,3))+1,"000")</f>
        <v>FirmI_003</v>
      </c>
      <c r="B22" s="96" t="str">
        <f ca="1">OFFSET(FirmInfo_ValidationCorner,IF(ISNA(MATCH(A22,'Firm Info'!$D$6:$D$12,0)),MATCH(A22,'Firm Info'!$F$6:$F$12,0),MATCH(A22,'Firm Info'!$D$6:$D$12,0)),IF(ISNA(MATCH(A22,'Firm Info'!$D$6:$D$12,0)),3,1))</f>
        <v>Group name error</v>
      </c>
      <c r="C22" s="96" t="str">
        <f t="shared" si="1"/>
        <v>L_002_003</v>
      </c>
      <c r="D22" s="96" t="str">
        <f ca="1">OFFSET(L_002_ValidationCorner,IF(ISNA(MATCH(C22,'Balance Sheet'!$J$22:$J$105,0)),IF(ISNA(MATCH(C22,'Balance Sheet'!$L$22:$L$105,0)),IF(ISNA(MATCH(C22,'Balance Sheet'!$N$22:$N$105,0)),IF(ISNA(MATCH(C22,'Balance Sheet'!$P$22:$P$105,0)),MATCH(C22,'Balance Sheet'!$R$22:$R$105,0),MATCH(C22,'Balance Sheet'!$P$22:$P$105,0)),MATCH(C22,'Balance Sheet'!$N$22:$N$105,0)),MATCH(C22,'Balance Sheet'!$L$22:$L$105,0)),MATCH(C22,'Balance Sheet'!$J$22:$J$105,0)),IF(ISNA(MATCH(C22,'Balance Sheet'!$J$22:$J$105,0)),IF(ISNA(MATCH(C22,'Balance Sheet'!$L$22:$L$105,0)),IF(ISNA(MATCH(C22,'Balance Sheet'!$N$22:$N$105,0)),IF(ISNA(MATCH(C22,'Balance Sheet'!$P$22:$P$105,0)),9,7),5),3),1))</f>
        <v>Pass</v>
      </c>
      <c r="E22" s="96" t="str">
        <f t="shared" si="0"/>
        <v>L_003_003</v>
      </c>
      <c r="F22" s="96" t="str">
        <f ca="1">OFFSET(L_003_ValidationCorner,IF(ISNA(MATCH(E22,'Balance Sheet'!$J$115:$J$124,0)),IF(ISNA(MATCH(E22,'Balance Sheet'!$L$115:$L$124,0)),IF(ISNA(MATCH(E22,'Balance Sheet'!$N$115:$N$124,0)),IF(ISNA(MATCH(E22,'Balance Sheet'!$P$115:$P$124,0)),MATCH(E22,'Balance Sheet'!$R$115:$R$124,0),MATCH(E22,'Balance Sheet'!$P$115:$P$124,0)),MATCH(E22,'Balance Sheet'!$N$115:$N$124,0)),MATCH(E22,'Balance Sheet'!$L$115:$L$124,0)),MATCH(E22,'Balance Sheet'!$J$115:$J$124,0)),IF(ISNA(MATCH(E22,'Balance Sheet'!$J$115:$J$124,0)),IF(ISNA(MATCH(E22,'Balance Sheet'!$L$115:$L$124,0)),IF(ISNA(MATCH(E22,'Balance Sheet'!$N$115:$N$124,0)),IF(ISNA(MATCH(E22,'Balance Sheet'!$P$115:$P$124,0)),9,7),5),3),1))</f>
        <v>Pass</v>
      </c>
      <c r="G22" s="96" t="str">
        <f t="shared" ref="G22:G85" si="2">LEFT(G21,5)&amp;"_"&amp;TEXT(VALUE(RIGHT(G21,3))+1,"000")</f>
        <v>L_005_003</v>
      </c>
      <c r="H22" s="96" t="str">
        <f ca="1">OFFSET(L_005_ValidationCorner,IF(ISNA(MATCH(G22,'LIST Balance Sheet'!$J$20:$J$73,0)),IF(ISNA(MATCH(G22,'LIST Balance Sheet'!$L$20:$L$73,0)),IF(ISNA(MATCH(G22,'LIST Balance Sheet'!$N$20:$N$73,0)),IF(ISNA(MATCH(G22,'LIST Balance Sheet'!$P$20:$P$73,0)),MATCH(G22,'LIST Balance Sheet'!$R$20:$R$73,0),MATCH(G22,'LIST Balance Sheet'!$P$20:$P$73,0)),MATCH(G22,'LIST Balance Sheet'!$N$20:$N$73,0)),MATCH(G22,'LIST Balance Sheet'!$L$20:$L$73,0)),MATCH(G22,'LIST Balance Sheet'!$J$20:$J$73,0)),IF(ISNA(MATCH(G22,'LIST Balance Sheet'!$J$20:$J$73,0)),IF(ISNA(MATCH(G22,'LIST Balance Sheet'!$L$20:$L$73,0)),IF(ISNA(MATCH(G22,'LIST Balance Sheet'!$N$20:$N$73,0)),IF(ISNA(MATCH(G22,'LIST Balance Sheet'!$P$20:$P$73,0)),9,7),5),3),1))</f>
        <v>Pass</v>
      </c>
      <c r="I22" s="96" t="str">
        <f t="shared" ref="I22:I35" si="3">LEFT(I21,5)&amp;"_"&amp;TEXT(VALUE(RIGHT(I21,3))+1,"000")</f>
        <v>L_006_003</v>
      </c>
      <c r="J22" s="96" t="str">
        <f ca="1">OFFSET(L_006_ValidationCorner,IF(ISNA(MATCH(I22,Capital!$H$20:$H$40,0)),MATCH(I22,Capital!$J$20:$J$40,0),MATCH(I22,Capital!$H$20:$H$40,0)),IF(ISNA(MATCH(I22,Capital!$H$20:$H$40,0)),3,1))</f>
        <v>Pass</v>
      </c>
      <c r="K22" s="96" t="str">
        <f t="shared" ref="K22:K51" si="4">LEFT(K21,5)&amp;"_"&amp;TEXT(VALUE(RIGHT(K21,3))+1,"000")</f>
        <v>L_008_003</v>
      </c>
      <c r="L22" s="96" t="str">
        <f ca="1">OFFSET(L_008_ValidationCorner,IF(ISNA(MATCH(K22,'Own Funds'!$J$21:$J$43,0)),IF(ISNA(MATCH(K22,'Own Funds'!$L$21:$L$43,0)),MATCH(K22,'Own Funds'!$N$21:$N$43,0),MATCH(K22,'Own Funds'!$L$21:$L$43,0)),MATCH(K22,'Own Funds'!$J$21:$J$43,0)),IF(ISNA(MATCH(K22,'Own Funds'!$J$21:$J$43,0)),IF(ISNA(MATCH(K22,'Own Funds'!$L$21:$L$43,0)),5,3),1))</f>
        <v>Pass</v>
      </c>
      <c r="M22" s="96" t="str">
        <f t="shared" ref="M22:M29" si="5">LEFT(M21,5)&amp;"_"&amp;TEXT(VALUE(RIGHT(M21,3))+1,"000")</f>
        <v>L_010_003</v>
      </c>
      <c r="N22" s="96" t="str">
        <f ca="1">OFFSET(L_010_ValidationCorner,IF(ISNA(MATCH(M22,'MA Info'!$G$19:$G$24,0)),MATCH(M22,'MA Info'!$I$19:$I$24,0),MATCH(M22,'MA Info'!$G$19:$G$24,0)),IF(ISNA(MATCH(M22,'MA Info'!$G$19:$G$24,0)),3,1))</f>
        <v>Pass</v>
      </c>
      <c r="O22" s="96" t="str">
        <f t="shared" ref="O22:O59" si="6">LEFT(O21,5)&amp;"_"&amp;TEXT(VALUE(RIGHT(O21,3))+1,"000")</f>
        <v>L_011_003</v>
      </c>
      <c r="P22" s="96" t="str">
        <f ca="1">OFFSET(L_011_ValidationCorner,IF(ISNA(MATCH(O22,Reinsurance!$Y$22:$Y$61,0)),MATCH(O22,Reinsurance!$AA$22:$AA$61,0),MATCH(O22,Reinsurance!$Y$22:$Y$61,0)),IF(ISNA(MATCH(O22,Reinsurance!$Y$22:$Y$61,0)),3,1))</f>
        <v>Pass</v>
      </c>
      <c r="Q22" s="96" t="str">
        <f t="shared" ref="Q22:Q85" si="7">LEFT(Q21,5)&amp;"_"&amp;TEXT(VALUE(RIGHT(Q21,3))+1,"000")</f>
        <v>L_105_003</v>
      </c>
      <c r="R22" s="96" t="str">
        <f ca="1">OFFSET(L_105_ValidationCorner,IF(ISNA(MATCH(Q22,'BS - S1'!$J$19:$J$72,0)),IF(ISNA(MATCH(Q22,'BS - S1'!$L$19:$L$72,0)),IF(ISNA(MATCH(Q22,'BS - S1'!$N$19:$N$72,0)),IF(ISNA(MATCH(Q22,'BS - S1'!$P$19:$P$72,0)),MATCH(Q22,'BS - S1'!$R$19:$R$72,0),MATCH(Q22,'BS - S1'!$P$19:$P$72,0)),MATCH(Q22,'BS - S1'!$N$19:$N$72,0)),MATCH(Q22,'BS - S1'!$L$19:$L$72,0)),MATCH(Q22,'BS - S1'!$J$19:$J$72,0)),IF(ISNA(MATCH(Q22,'BS - S1'!$J$19:$J$72,0)),IF(ISNA(MATCH(Q22,'BS - S1'!$L$19:$L$72,0)),IF(ISNA(MATCH(Q22,'BS - S1'!$N$19:$N$72,0)),IF(ISNA(MATCH(Q22,'BS - S1'!$P$19:$P$72,0)),9,7),5),3),1))</f>
        <v>Pass</v>
      </c>
      <c r="S22" s="96" t="str">
        <f t="shared" ref="S22:S35" si="8">LEFT(S21,5)&amp;"_"&amp;TEXT(VALUE(RIGHT(S21,3))+1,"000")</f>
        <v>L_106_003</v>
      </c>
      <c r="T22" s="96" t="str">
        <f ca="1">OFFSET(L_106_ValidationCorner,IF(ISNA(MATCH(S22,'Capital - S1'!$H$20:$H$40,0)),MATCH(S22,'Capital - S1'!$J$20:$J$40,0),MATCH(S22,'Capital - S1'!$H$20:$H$40,0)),IF(ISNA(MATCH(S22,'Capital - S1'!$H$20:$H$40,0)),3,1))</f>
        <v>Pass</v>
      </c>
      <c r="U22" s="96" t="str">
        <f t="shared" ref="U22:U36" si="9">LEFT(U21,5)&amp;"_"&amp;TEXT(VALUE(RIGHT(U21,3))+1,"000")</f>
        <v>L_109_003</v>
      </c>
      <c r="V22" s="96" t="str">
        <f ca="1">OFFSET(L_109_ValidationCorner,IF(ISNA(MATCH(U22,'Own Funds - S1'!$J$20:$J$28,0)),IF(ISNA(MATCH(U22,'Own Funds - S1'!$L$20:$L$28,0)),MATCH(U22,'Own Funds - S1'!$N$20:$N$28,0),MATCH(U22,'Own Funds - S1'!$L$20:$L$28,0)),MATCH(U22,'Own Funds - S1'!$J$20:$J$28,0)),IF(ISNA(MATCH(U22,'Own Funds - S1'!$J$20:$J$28,0)),IF(ISNA(MATCH(U22,'Own Funds - S1'!$L$20:$L$28,0)),5,3),1))</f>
        <v>Pass</v>
      </c>
      <c r="W22" s="96" t="str">
        <f t="shared" ref="W22:W29" si="10">LEFT(W21,5)&amp;"_"&amp;TEXT(VALUE(RIGHT(W21,3))+1,"000")</f>
        <v>L_110_003</v>
      </c>
      <c r="X22" s="96" t="str">
        <f ca="1">OFFSET(L_110_ValidationCorner,IF(ISNA(MATCH(W22,'MA Info - S1'!$G$18:$G$23,0)),MATCH(W22,'MA Info - S1'!$I$18:$I$23,0),MATCH(W22,'MA Info - S1'!$G$18:$G$23,0)),IF(ISNA(MATCH(W22,'MA Info - S1'!$G$18:$G$23,0)),3,1))</f>
        <v>Pass</v>
      </c>
      <c r="Y22" s="96" t="str">
        <f t="shared" ref="Y22:Y85" si="11">LEFT(Y21,5)&amp;"_"&amp;TEXT(VALUE(RIGHT(Y21,3))+1,"000")</f>
        <v>L_205_003</v>
      </c>
      <c r="Z22" s="96" t="str">
        <f ca="1">OFFSET(L_205_ValidationCorner,IF(ISNA(MATCH(Y22,'BS - S2'!$J$19:$J$72,0)),IF(ISNA(MATCH(Y22,'BS - S2'!$L$19:$L$72,0)),IF(ISNA(MATCH(Y22,'BS - S2'!$N$19:$N$72,0)),IF(ISNA(MATCH(Y22,'BS - S2'!$P$19:$P$72,0)),MATCH(Y22,'BS - S2'!$R$19:$R$72,0),MATCH(Y22,'BS - S2'!$P$19:$P$72,0)),MATCH(Y22,'BS - S2'!$N$19:$N$72,0)),MATCH(Y22,'BS - S2'!$L$19:$L$72,0)),MATCH(Y22,'BS - S2'!$J$19:$J$72,0)),IF(ISNA(MATCH(Y22,'BS - S2'!$J$19:$J$72,0)),IF(ISNA(MATCH(Y22,'BS - S2'!$L$19:$L$72,0)),IF(ISNA(MATCH(Y22,'BS - S2'!$N$19:$N$72,0)),IF(ISNA(MATCH(Y22,'BS - S2'!$P$19:$P$72,0)),9,7),5),3),1))</f>
        <v>Pass</v>
      </c>
      <c r="AA22" s="96" t="str">
        <f t="shared" ref="AA22:AA35" si="12">LEFT(AA21,5)&amp;"_"&amp;TEXT(VALUE(RIGHT(AA21,3))+1,"000")</f>
        <v>L_206_003</v>
      </c>
      <c r="AB22" s="96" t="str">
        <f ca="1">OFFSET(L_206_ValidationCorner,IF(ISNA(MATCH(AA22,'Capital - S2'!$H$20:$H$40,0)),MATCH(AA22,'Capital - S2'!$J$20:$J$40,0),MATCH(AA22,'Capital - S2'!$H$20:$H$40,0)),IF(ISNA(MATCH(AA22,'Capital - S2'!$H$20:$H$40,0)),3,1))</f>
        <v>Pass</v>
      </c>
      <c r="AC22" s="96" t="str">
        <f t="shared" ref="AC22:AC36" si="13">LEFT(AC21,5)&amp;"_"&amp;TEXT(VALUE(RIGHT(AC21,3))+1,"000")</f>
        <v>L_209_003</v>
      </c>
      <c r="AD22" s="96" t="str">
        <f ca="1">OFFSET(L_209_ValidationCorner,IF(ISNA(MATCH(AC22,'Own Funds - S2'!$J$20:$J$28,0)),IF(ISNA(MATCH(AC22,'Own Funds - S2'!$L$20:$L$28,0)),MATCH(AC22,'Own Funds - S2'!$N$20:$N$28,0),MATCH(AC22,'Own Funds - S2'!$L$20:$L$28,0)),MATCH(AC22,'Own Funds - S2'!$J$20:$J$28,0)),IF(ISNA(MATCH(AC22,'Own Funds - S2'!$J$20:$J$28,0)),IF(ISNA(MATCH(AC22,'Own Funds - S2'!$L$20:$L$28,0)),5,3),1))</f>
        <v>Pass</v>
      </c>
      <c r="AE22" s="96" t="str">
        <f t="shared" ref="AE22:AE29" si="14">LEFT(AE21,5)&amp;"_"&amp;TEXT(VALUE(RIGHT(AE21,3))+1,"000")</f>
        <v>L_210_003</v>
      </c>
      <c r="AF22" s="96" t="str">
        <f ca="1">OFFSET(L_210_ValidationCorner,IF(ISNA(MATCH(AE22,'MA Info - S2'!$G$18:$G$23,0)),MATCH(AE22,'MA Info - S2'!$I$18:$I$23,0),MATCH(AE22,'MA Info - S2'!$G$18:$G$23,0)),IF(ISNA(MATCH(AE22,'MA Info - S2'!$G$18:$G$23,0)),3,1))</f>
        <v>Pass</v>
      </c>
      <c r="AG22" s="96" t="str">
        <f t="shared" ref="AG22:AG85" si="15">LEFT(AG21,5)&amp;"_"&amp;TEXT(VALUE(RIGHT(AG21,3))+1,"000")</f>
        <v>L_305_003</v>
      </c>
      <c r="AH22" s="96" t="str">
        <f ca="1">OFFSET(L_305_ValidationCorner,IF(ISNA(MATCH(AG22,'BS - S3'!$J$19:$J$72,0)),IF(ISNA(MATCH(AG22,'BS - S3'!$L$19:$L$72,0)),IF(ISNA(MATCH(AG22,'BS - S3'!$N$19:$N$72,0)),IF(ISNA(MATCH(AG22,'BS - S3'!$P$19:$P$72,0)),MATCH(AG22,'BS - S3'!$R$19:$R$72,0),MATCH(AG22,'BS - S3'!$P$19:$P$72,0)),MATCH(AG22,'BS - S3'!$N$19:$N$72,0)),MATCH(AG22,'BS - S3'!$L$19:$L$72,0)),MATCH(AG22,'BS - S3'!$J$19:$J$72,0)),IF(ISNA(MATCH(AG22,'BS - S3'!$J$19:$J$72,0)),IF(ISNA(MATCH(AG22,'BS - S3'!$L$19:$L$72,0)),IF(ISNA(MATCH(AG22,'BS - S3'!$N$19:$N$72,0)),IF(ISNA(MATCH(AG22,'BS - S3'!$P$19:$P$72,0)),9,7),5),3),1))</f>
        <v>Pass</v>
      </c>
      <c r="AI22" s="96" t="str">
        <f t="shared" ref="AI22:AI35" si="16">LEFT(AI21,5)&amp;"_"&amp;TEXT(VALUE(RIGHT(AI21,3))+1,"000")</f>
        <v>L_306_003</v>
      </c>
      <c r="AJ22" s="96" t="str">
        <f ca="1">OFFSET(L_306_ValidationCorner,IF(ISNA(MATCH(AI22,'Capital - S3'!$H$20:$H$40,0)),MATCH(AI22,'Capital - S3'!$J$20:$J$40,0),MATCH(AI22,'Capital - S3'!$H$20:$H$40,0)),IF(ISNA(MATCH(AI22,'Capital - S3'!$H$20:$H$40,0)),3,1))</f>
        <v>Pass</v>
      </c>
      <c r="AK22" s="96" t="str">
        <f t="shared" ref="AK22:AK36" si="17">LEFT(AK21,5)&amp;"_"&amp;TEXT(VALUE(RIGHT(AK21,3))+1,"000")</f>
        <v>L_309_003</v>
      </c>
      <c r="AL22" s="96" t="str">
        <f ca="1">OFFSET(L_309_ValidationCorner,IF(ISNA(MATCH(AK22,'Own Funds - S3'!$J$20:$J$28,0)),IF(ISNA(MATCH(AK22,'Own Funds - S3'!$L$20:$L$28,0)),MATCH(AK22,'Own Funds - S3'!$N$20:$N$28,0),MATCH(AK22,'Own Funds - S3'!$L$20:$L$28,0)),MATCH(AK22,'Own Funds - S3'!$J$20:$J$28,0)),IF(ISNA(MATCH(AK22,'Own Funds - S3'!$J$20:$J$28,0)),IF(ISNA(MATCH(AK22,'Own Funds - S3'!$L$20:$L$28,0)),5,3),1))</f>
        <v>Pass</v>
      </c>
      <c r="AM22" s="96" t="str">
        <f t="shared" ref="AM22:AM29" si="18">LEFT(AM21,5)&amp;"_"&amp;TEXT(VALUE(RIGHT(AM21,3))+1,"000")</f>
        <v>L_310_003</v>
      </c>
      <c r="AN22" s="96" t="str">
        <f ca="1">OFFSET(L_310_ValidationCorner,IF(ISNA(MATCH(AM22,'MA Info - S3'!$G$18:$G$23,0)),MATCH(AM22,'MA Info - S3'!$I$18:$I$23,0),MATCH(AM22,'MA Info - S3'!$G$18:$G$23,0)),IF(ISNA(MATCH(AM22,'MA Info - S3'!$G$18:$G$23,0)),3,1))</f>
        <v>Pass</v>
      </c>
      <c r="AO22" s="96" t="str">
        <f t="shared" ref="AO22:AO85" si="19">LEFT(AO21,5)&amp;"_"&amp;TEXT(VALUE(RIGHT(AO21,3))+1,"000")</f>
        <v>L_405_003</v>
      </c>
      <c r="AP22" s="96" t="str">
        <f ca="1">OFFSET(L_405_ValidationCorner,IF(ISNA(MATCH(AO22,'BS - S4'!$J$19:$J$72,0)),IF(ISNA(MATCH(AO22,'BS - S4'!$L$19:$L$72,0)),IF(ISNA(MATCH(AO22,'BS - S4'!$N$19:$N$72,0)),IF(ISNA(MATCH(AO22,'BS - S4'!$P$19:$P$72,0)),MATCH(AO22,'BS - S4'!$R$19:$R$72,0),MATCH(AO22,'BS - S4'!$P$19:$P$72,0)),MATCH(AO22,'BS - S4'!$N$19:$N$72,0)),MATCH(AO22,'BS - S4'!$L$19:$L$72,0)),MATCH(AO22,'BS - S4'!$J$19:$J$72,0)),IF(ISNA(MATCH(AO22,'BS - S4'!$J$19:$J$72,0)),IF(ISNA(MATCH(AO22,'BS - S4'!$L$19:$L$72,0)),IF(ISNA(MATCH(AO22,'BS - S4'!$N$19:$N$72,0)),IF(ISNA(MATCH(AO22,'BS - S4'!$P$19:$P$72,0)),9,7),5),3),1))</f>
        <v>Pass</v>
      </c>
      <c r="AQ22" s="96" t="str">
        <f t="shared" ref="AQ22:AQ35" si="20">LEFT(AQ21,5)&amp;"_"&amp;TEXT(VALUE(RIGHT(AQ21,3))+1,"000")</f>
        <v>L_406_003</v>
      </c>
      <c r="AR22" s="96" t="str">
        <f ca="1">OFFSET(L_406_ValidationCorner,IF(ISNA(MATCH(AQ22,'Capital - S4'!$H$20:$H$40,0)),MATCH(AQ22,'Capital - S4'!$J$20:$J$40,0),MATCH(AQ22,'Capital - S4'!$H$20:$H$40,0)),IF(ISNA(MATCH(AQ22,'Capital - S4'!$H$20:$H$40,0)),3,1))</f>
        <v>Pass</v>
      </c>
      <c r="AS22" s="96" t="str">
        <f t="shared" ref="AS22:AS36" si="21">LEFT(AS21,5)&amp;"_"&amp;TEXT(VALUE(RIGHT(AS21,3))+1,"000")</f>
        <v>L_409_003</v>
      </c>
      <c r="AT22" s="96" t="str">
        <f ca="1">OFFSET(L_409_ValidationCorner,IF(ISNA(MATCH(AS22,'Own Funds - S4'!$J$20:$J$28,0)),IF(ISNA(MATCH(AS22,'Own Funds - S4'!$L$20:$L$28,0)),MATCH(AS22,'Own Funds - S4'!$N$20:$N$28,0),MATCH(AS22,'Own Funds - S4'!$L$20:$L$28,0)),MATCH(AS22,'Own Funds - S4'!$J$20:$J$28,0)),IF(ISNA(MATCH(AS22,'Own Funds - S4'!$J$20:$J$28,0)),IF(ISNA(MATCH(AS22,'Own Funds - S4'!$L$20:$L$28,0)),5,3),1))</f>
        <v>Pass</v>
      </c>
      <c r="AU22" s="96" t="str">
        <f t="shared" ref="AU22:AU29" si="22">LEFT(AU21,5)&amp;"_"&amp;TEXT(VALUE(RIGHT(AU21,3))+1,"000")</f>
        <v>L_410_003</v>
      </c>
      <c r="AV22" s="96" t="str">
        <f ca="1">OFFSET(L_410_ValidationCorner,IF(ISNA(MATCH(AU22,'MA Info - S4'!$G$18:$G$23,0)),MATCH(AU22,'MA Info - S4'!$I$18:$I$23,0),MATCH(AU22,'MA Info - S4'!$G$18:$G$23,0)),IF(ISNA(MATCH(AU22,'MA Info - S4'!$G$18:$G$23,0)),3,1))</f>
        <v>Pass</v>
      </c>
    </row>
    <row r="23" spans="1:48" x14ac:dyDescent="0.35">
      <c r="A23" s="96" t="str">
        <f t="shared" ref="A23" si="23">LEFT(A22,5)&amp;"_"&amp;TEXT(VALUE(RIGHT(A22,3))+1,"000")</f>
        <v>FirmI_004</v>
      </c>
      <c r="B23" s="96" t="str">
        <f ca="1">OFFSET(FirmInfo_ValidationCorner,IF(ISNA(MATCH(A23,'Firm Info'!$D$6:$D$12,0)),MATCH(A23,'Firm Info'!$F$6:$F$12,0),MATCH(A23,'Firm Info'!$D$6:$D$12,0)),IF(ISNA(MATCH(A23,'Firm Info'!$D$6:$D$12,0)),3,1))</f>
        <v>Pass</v>
      </c>
      <c r="C23" s="96" t="str">
        <f t="shared" si="1"/>
        <v>L_002_004</v>
      </c>
      <c r="D23" s="96" t="str">
        <f ca="1">OFFSET(L_002_ValidationCorner,IF(ISNA(MATCH(C23,'Balance Sheet'!$J$22:$J$105,0)),IF(ISNA(MATCH(C23,'Balance Sheet'!$L$22:$L$105,0)),IF(ISNA(MATCH(C23,'Balance Sheet'!$N$22:$N$105,0)),IF(ISNA(MATCH(C23,'Balance Sheet'!$P$22:$P$105,0)),MATCH(C23,'Balance Sheet'!$R$22:$R$105,0),MATCH(C23,'Balance Sheet'!$P$22:$P$105,0)),MATCH(C23,'Balance Sheet'!$N$22:$N$105,0)),MATCH(C23,'Balance Sheet'!$L$22:$L$105,0)),MATCH(C23,'Balance Sheet'!$J$22:$J$105,0)),IF(ISNA(MATCH(C23,'Balance Sheet'!$J$22:$J$105,0)),IF(ISNA(MATCH(C23,'Balance Sheet'!$L$22:$L$105,0)),IF(ISNA(MATCH(C23,'Balance Sheet'!$N$22:$N$105,0)),IF(ISNA(MATCH(C23,'Balance Sheet'!$P$22:$P$105,0)),9,7),5),3),1))</f>
        <v>Error Balance Sheet entries required</v>
      </c>
      <c r="E23" s="96" t="str">
        <f t="shared" si="0"/>
        <v>L_003_004</v>
      </c>
      <c r="F23" s="96" t="str">
        <f ca="1">OFFSET(L_003_ValidationCorner,IF(ISNA(MATCH(E23,'Balance Sheet'!$J$115:$J$124,0)),IF(ISNA(MATCH(E23,'Balance Sheet'!$L$115:$L$124,0)),IF(ISNA(MATCH(E23,'Balance Sheet'!$N$115:$N$124,0)),IF(ISNA(MATCH(E23,'Balance Sheet'!$P$115:$P$124,0)),MATCH(E23,'Balance Sheet'!$R$115:$R$124,0),MATCH(E23,'Balance Sheet'!$P$115:$P$124,0)),MATCH(E23,'Balance Sheet'!$N$115:$N$124,0)),MATCH(E23,'Balance Sheet'!$L$115:$L$124,0)),MATCH(E23,'Balance Sheet'!$J$115:$J$124,0)),IF(ISNA(MATCH(E23,'Balance Sheet'!$J$115:$J$124,0)),IF(ISNA(MATCH(E23,'Balance Sheet'!$L$115:$L$124,0)),IF(ISNA(MATCH(E23,'Balance Sheet'!$N$115:$N$124,0)),IF(ISNA(MATCH(E23,'Balance Sheet'!$P$115:$P$124,0)),9,7),5),3),1))</f>
        <v>Pass</v>
      </c>
      <c r="G23" s="96" t="str">
        <f t="shared" si="2"/>
        <v>L_005_004</v>
      </c>
      <c r="H23" s="96" t="str">
        <f ca="1">OFFSET(L_005_ValidationCorner,IF(ISNA(MATCH(G23,'LIST Balance Sheet'!$J$20:$J$73,0)),IF(ISNA(MATCH(G23,'LIST Balance Sheet'!$L$20:$L$73,0)),IF(ISNA(MATCH(G23,'LIST Balance Sheet'!$N$20:$N$73,0)),IF(ISNA(MATCH(G23,'LIST Balance Sheet'!$P$20:$P$73,0)),MATCH(G23,'LIST Balance Sheet'!$R$20:$R$73,0),MATCH(G23,'LIST Balance Sheet'!$P$20:$P$73,0)),MATCH(G23,'LIST Balance Sheet'!$N$20:$N$73,0)),MATCH(G23,'LIST Balance Sheet'!$L$20:$L$73,0)),MATCH(G23,'LIST Balance Sheet'!$J$20:$J$73,0)),IF(ISNA(MATCH(G23,'LIST Balance Sheet'!$J$20:$J$73,0)),IF(ISNA(MATCH(G23,'LIST Balance Sheet'!$L$20:$L$73,0)),IF(ISNA(MATCH(G23,'LIST Balance Sheet'!$N$20:$N$73,0)),IF(ISNA(MATCH(G23,'LIST Balance Sheet'!$P$20:$P$73,0)),9,7),5),3),1))</f>
        <v>Pass</v>
      </c>
      <c r="I23" s="96" t="str">
        <f t="shared" si="3"/>
        <v>L_006_004</v>
      </c>
      <c r="J23" s="96" t="str">
        <f ca="1">OFFSET(L_006_ValidationCorner,IF(ISNA(MATCH(I23,Capital!$H$20:$H$40,0)),MATCH(I23,Capital!$J$20:$J$40,0),MATCH(I23,Capital!$H$20:$H$40,0)),IF(ISNA(MATCH(I23,Capital!$H$20:$H$40,0)),3,1))</f>
        <v>Pass</v>
      </c>
      <c r="K23" s="96" t="str">
        <f t="shared" si="4"/>
        <v>L_008_004</v>
      </c>
      <c r="L23" s="96" t="str">
        <f ca="1">OFFSET(L_008_ValidationCorner,IF(ISNA(MATCH(K23,'Own Funds'!$J$21:$J$43,0)),IF(ISNA(MATCH(K23,'Own Funds'!$L$21:$L$43,0)),MATCH(K23,'Own Funds'!$N$21:$N$43,0),MATCH(K23,'Own Funds'!$L$21:$L$43,0)),MATCH(K23,'Own Funds'!$J$21:$J$43,0)),IF(ISNA(MATCH(K23,'Own Funds'!$J$21:$J$43,0)),IF(ISNA(MATCH(K23,'Own Funds'!$L$21:$L$43,0)),5,3),1))</f>
        <v>Pass</v>
      </c>
      <c r="M23" s="96" t="str">
        <f t="shared" si="5"/>
        <v>L_010_004</v>
      </c>
      <c r="N23" s="96" t="str">
        <f ca="1">OFFSET(L_010_ValidationCorner,IF(ISNA(MATCH(M23,'MA Info'!$G$19:$G$24,0)),MATCH(M23,'MA Info'!$I$19:$I$24,0),MATCH(M23,'MA Info'!$G$19:$G$24,0)),IF(ISNA(MATCH(M23,'MA Info'!$G$19:$G$24,0)),3,1))</f>
        <v>Pass</v>
      </c>
      <c r="O23" s="96" t="str">
        <f t="shared" si="6"/>
        <v>L_011_004</v>
      </c>
      <c r="P23" s="96" t="str">
        <f ca="1">OFFSET(L_011_ValidationCorner,IF(ISNA(MATCH(O23,Reinsurance!$Y$22:$Y$61,0)),MATCH(O23,Reinsurance!$AA$22:$AA$61,0),MATCH(O23,Reinsurance!$Y$22:$Y$61,0)),IF(ISNA(MATCH(O23,Reinsurance!$Y$22:$Y$61,0)),3,1))</f>
        <v>Pass</v>
      </c>
      <c r="Q23" s="96" t="str">
        <f t="shared" si="7"/>
        <v>L_105_004</v>
      </c>
      <c r="R23" s="96" t="str">
        <f ca="1">OFFSET(L_105_ValidationCorner,IF(ISNA(MATCH(Q23,'BS - S1'!$J$19:$J$72,0)),IF(ISNA(MATCH(Q23,'BS - S1'!$L$19:$L$72,0)),IF(ISNA(MATCH(Q23,'BS - S1'!$N$19:$N$72,0)),IF(ISNA(MATCH(Q23,'BS - S1'!$P$19:$P$72,0)),MATCH(Q23,'BS - S1'!$R$19:$R$72,0),MATCH(Q23,'BS - S1'!$P$19:$P$72,0)),MATCH(Q23,'BS - S1'!$N$19:$N$72,0)),MATCH(Q23,'BS - S1'!$L$19:$L$72,0)),MATCH(Q23,'BS - S1'!$J$19:$J$72,0)),IF(ISNA(MATCH(Q23,'BS - S1'!$J$19:$J$72,0)),IF(ISNA(MATCH(Q23,'BS - S1'!$L$19:$L$72,0)),IF(ISNA(MATCH(Q23,'BS - S1'!$N$19:$N$72,0)),IF(ISNA(MATCH(Q23,'BS - S1'!$P$19:$P$72,0)),9,7),5),3),1))</f>
        <v>Pass</v>
      </c>
      <c r="S23" s="96" t="str">
        <f t="shared" si="8"/>
        <v>L_106_004</v>
      </c>
      <c r="T23" s="96" t="str">
        <f ca="1">OFFSET(L_106_ValidationCorner,IF(ISNA(MATCH(S23,'Capital - S1'!$H$20:$H$40,0)),MATCH(S23,'Capital - S1'!$J$20:$J$40,0),MATCH(S23,'Capital - S1'!$H$20:$H$40,0)),IF(ISNA(MATCH(S23,'Capital - S1'!$H$20:$H$40,0)),3,1))</f>
        <v>Pass</v>
      </c>
      <c r="U23" s="96" t="str">
        <f t="shared" si="9"/>
        <v>L_109_004</v>
      </c>
      <c r="V23" s="96" t="str">
        <f ca="1">OFFSET(L_109_ValidationCorner,IF(ISNA(MATCH(U23,'Own Funds - S1'!$J$20:$J$28,0)),IF(ISNA(MATCH(U23,'Own Funds - S1'!$L$20:$L$28,0)),MATCH(U23,'Own Funds - S1'!$N$20:$N$28,0),MATCH(U23,'Own Funds - S1'!$L$20:$L$28,0)),MATCH(U23,'Own Funds - S1'!$J$20:$J$28,0)),IF(ISNA(MATCH(U23,'Own Funds - S1'!$J$20:$J$28,0)),IF(ISNA(MATCH(U23,'Own Funds - S1'!$L$20:$L$28,0)),5,3),1))</f>
        <v>Pass</v>
      </c>
      <c r="W23" s="96" t="str">
        <f t="shared" si="10"/>
        <v>L_110_004</v>
      </c>
      <c r="X23" s="96" t="str">
        <f ca="1">OFFSET(L_110_ValidationCorner,IF(ISNA(MATCH(W23,'MA Info - S1'!$G$18:$G$23,0)),MATCH(W23,'MA Info - S1'!$I$18:$I$23,0),MATCH(W23,'MA Info - S1'!$G$18:$G$23,0)),IF(ISNA(MATCH(W23,'MA Info - S1'!$G$18:$G$23,0)),3,1))</f>
        <v>Pass</v>
      </c>
      <c r="Y23" s="96" t="str">
        <f t="shared" si="11"/>
        <v>L_205_004</v>
      </c>
      <c r="Z23" s="96" t="str">
        <f ca="1">OFFSET(L_205_ValidationCorner,IF(ISNA(MATCH(Y23,'BS - S2'!$J$19:$J$72,0)),IF(ISNA(MATCH(Y23,'BS - S2'!$L$19:$L$72,0)),IF(ISNA(MATCH(Y23,'BS - S2'!$N$19:$N$72,0)),IF(ISNA(MATCH(Y23,'BS - S2'!$P$19:$P$72,0)),MATCH(Y23,'BS - S2'!$R$19:$R$72,0),MATCH(Y23,'BS - S2'!$P$19:$P$72,0)),MATCH(Y23,'BS - S2'!$N$19:$N$72,0)),MATCH(Y23,'BS - S2'!$L$19:$L$72,0)),MATCH(Y23,'BS - S2'!$J$19:$J$72,0)),IF(ISNA(MATCH(Y23,'BS - S2'!$J$19:$J$72,0)),IF(ISNA(MATCH(Y23,'BS - S2'!$L$19:$L$72,0)),IF(ISNA(MATCH(Y23,'BS - S2'!$N$19:$N$72,0)),IF(ISNA(MATCH(Y23,'BS - S2'!$P$19:$P$72,0)),9,7),5),3),1))</f>
        <v>Pass</v>
      </c>
      <c r="AA23" s="96" t="str">
        <f t="shared" si="12"/>
        <v>L_206_004</v>
      </c>
      <c r="AB23" s="96" t="str">
        <f ca="1">OFFSET(L_206_ValidationCorner,IF(ISNA(MATCH(AA23,'Capital - S2'!$H$20:$H$40,0)),MATCH(AA23,'Capital - S2'!$J$20:$J$40,0),MATCH(AA23,'Capital - S2'!$H$20:$H$40,0)),IF(ISNA(MATCH(AA23,'Capital - S2'!$H$20:$H$40,0)),3,1))</f>
        <v>Pass</v>
      </c>
      <c r="AC23" s="96" t="str">
        <f t="shared" si="13"/>
        <v>L_209_004</v>
      </c>
      <c r="AD23" s="96" t="str">
        <f ca="1">OFFSET(L_209_ValidationCorner,IF(ISNA(MATCH(AC23,'Own Funds - S2'!$J$20:$J$28,0)),IF(ISNA(MATCH(AC23,'Own Funds - S2'!$L$20:$L$28,0)),MATCH(AC23,'Own Funds - S2'!$N$20:$N$28,0),MATCH(AC23,'Own Funds - S2'!$L$20:$L$28,0)),MATCH(AC23,'Own Funds - S2'!$J$20:$J$28,0)),IF(ISNA(MATCH(AC23,'Own Funds - S2'!$J$20:$J$28,0)),IF(ISNA(MATCH(AC23,'Own Funds - S2'!$L$20:$L$28,0)),5,3),1))</f>
        <v>Pass</v>
      </c>
      <c r="AE23" s="96" t="str">
        <f t="shared" si="14"/>
        <v>L_210_004</v>
      </c>
      <c r="AF23" s="96" t="str">
        <f ca="1">OFFSET(L_210_ValidationCorner,IF(ISNA(MATCH(AE23,'MA Info - S2'!$G$18:$G$23,0)),MATCH(AE23,'MA Info - S2'!$I$18:$I$23,0),MATCH(AE23,'MA Info - S2'!$G$18:$G$23,0)),IF(ISNA(MATCH(AE23,'MA Info - S2'!$G$18:$G$23,0)),3,1))</f>
        <v>Pass</v>
      </c>
      <c r="AG23" s="96" t="str">
        <f t="shared" si="15"/>
        <v>L_305_004</v>
      </c>
      <c r="AH23" s="96" t="str">
        <f ca="1">OFFSET(L_305_ValidationCorner,IF(ISNA(MATCH(AG23,'BS - S3'!$J$19:$J$72,0)),IF(ISNA(MATCH(AG23,'BS - S3'!$L$19:$L$72,0)),IF(ISNA(MATCH(AG23,'BS - S3'!$N$19:$N$72,0)),IF(ISNA(MATCH(AG23,'BS - S3'!$P$19:$P$72,0)),MATCH(AG23,'BS - S3'!$R$19:$R$72,0),MATCH(AG23,'BS - S3'!$P$19:$P$72,0)),MATCH(AG23,'BS - S3'!$N$19:$N$72,0)),MATCH(AG23,'BS - S3'!$L$19:$L$72,0)),MATCH(AG23,'BS - S3'!$J$19:$J$72,0)),IF(ISNA(MATCH(AG23,'BS - S3'!$J$19:$J$72,0)),IF(ISNA(MATCH(AG23,'BS - S3'!$L$19:$L$72,0)),IF(ISNA(MATCH(AG23,'BS - S3'!$N$19:$N$72,0)),IF(ISNA(MATCH(AG23,'BS - S3'!$P$19:$P$72,0)),9,7),5),3),1))</f>
        <v>Pass</v>
      </c>
      <c r="AI23" s="96" t="str">
        <f t="shared" si="16"/>
        <v>L_306_004</v>
      </c>
      <c r="AJ23" s="96" t="str">
        <f ca="1">OFFSET(L_306_ValidationCorner,IF(ISNA(MATCH(AI23,'Capital - S3'!$H$20:$H$40,0)),MATCH(AI23,'Capital - S3'!$J$20:$J$40,0),MATCH(AI23,'Capital - S3'!$H$20:$H$40,0)),IF(ISNA(MATCH(AI23,'Capital - S3'!$H$20:$H$40,0)),3,1))</f>
        <v>Pass</v>
      </c>
      <c r="AK23" s="96" t="str">
        <f t="shared" si="17"/>
        <v>L_309_004</v>
      </c>
      <c r="AL23" s="96" t="str">
        <f ca="1">OFFSET(L_309_ValidationCorner,IF(ISNA(MATCH(AK23,'Own Funds - S3'!$J$20:$J$28,0)),IF(ISNA(MATCH(AK23,'Own Funds - S3'!$L$20:$L$28,0)),MATCH(AK23,'Own Funds - S3'!$N$20:$N$28,0),MATCH(AK23,'Own Funds - S3'!$L$20:$L$28,0)),MATCH(AK23,'Own Funds - S3'!$J$20:$J$28,0)),IF(ISNA(MATCH(AK23,'Own Funds - S3'!$J$20:$J$28,0)),IF(ISNA(MATCH(AK23,'Own Funds - S3'!$L$20:$L$28,0)),5,3),1))</f>
        <v>Pass</v>
      </c>
      <c r="AM23" s="96" t="str">
        <f t="shared" si="18"/>
        <v>L_310_004</v>
      </c>
      <c r="AN23" s="96" t="str">
        <f ca="1">OFFSET(L_310_ValidationCorner,IF(ISNA(MATCH(AM23,'MA Info - S3'!$G$18:$G$23,0)),MATCH(AM23,'MA Info - S3'!$I$18:$I$23,0),MATCH(AM23,'MA Info - S3'!$G$18:$G$23,0)),IF(ISNA(MATCH(AM23,'MA Info - S3'!$G$18:$G$23,0)),3,1))</f>
        <v>Pass</v>
      </c>
      <c r="AO23" s="96" t="str">
        <f t="shared" si="19"/>
        <v>L_405_004</v>
      </c>
      <c r="AP23" s="96" t="str">
        <f ca="1">OFFSET(L_405_ValidationCorner,IF(ISNA(MATCH(AO23,'BS - S4'!$J$19:$J$72,0)),IF(ISNA(MATCH(AO23,'BS - S4'!$L$19:$L$72,0)),IF(ISNA(MATCH(AO23,'BS - S4'!$N$19:$N$72,0)),IF(ISNA(MATCH(AO23,'BS - S4'!$P$19:$P$72,0)),MATCH(AO23,'BS - S4'!$R$19:$R$72,0),MATCH(AO23,'BS - S4'!$P$19:$P$72,0)),MATCH(AO23,'BS - S4'!$N$19:$N$72,0)),MATCH(AO23,'BS - S4'!$L$19:$L$72,0)),MATCH(AO23,'BS - S4'!$J$19:$J$72,0)),IF(ISNA(MATCH(AO23,'BS - S4'!$J$19:$J$72,0)),IF(ISNA(MATCH(AO23,'BS - S4'!$L$19:$L$72,0)),IF(ISNA(MATCH(AO23,'BS - S4'!$N$19:$N$72,0)),IF(ISNA(MATCH(AO23,'BS - S4'!$P$19:$P$72,0)),9,7),5),3),1))</f>
        <v>Pass</v>
      </c>
      <c r="AQ23" s="96" t="str">
        <f t="shared" si="20"/>
        <v>L_406_004</v>
      </c>
      <c r="AR23" s="96" t="str">
        <f ca="1">OFFSET(L_406_ValidationCorner,IF(ISNA(MATCH(AQ23,'Capital - S4'!$H$20:$H$40,0)),MATCH(AQ23,'Capital - S4'!$J$20:$J$40,0),MATCH(AQ23,'Capital - S4'!$H$20:$H$40,0)),IF(ISNA(MATCH(AQ23,'Capital - S4'!$H$20:$H$40,0)),3,1))</f>
        <v>Pass</v>
      </c>
      <c r="AS23" s="96" t="str">
        <f t="shared" si="21"/>
        <v>L_409_004</v>
      </c>
      <c r="AT23" s="96" t="str">
        <f ca="1">OFFSET(L_409_ValidationCorner,IF(ISNA(MATCH(AS23,'Own Funds - S4'!$J$20:$J$28,0)),IF(ISNA(MATCH(AS23,'Own Funds - S4'!$L$20:$L$28,0)),MATCH(AS23,'Own Funds - S4'!$N$20:$N$28,0),MATCH(AS23,'Own Funds - S4'!$L$20:$L$28,0)),MATCH(AS23,'Own Funds - S4'!$J$20:$J$28,0)),IF(ISNA(MATCH(AS23,'Own Funds - S4'!$J$20:$J$28,0)),IF(ISNA(MATCH(AS23,'Own Funds - S4'!$L$20:$L$28,0)),5,3),1))</f>
        <v>Pass</v>
      </c>
      <c r="AU23" s="96" t="str">
        <f t="shared" si="22"/>
        <v>L_410_004</v>
      </c>
      <c r="AV23" s="96" t="str">
        <f ca="1">OFFSET(L_410_ValidationCorner,IF(ISNA(MATCH(AU23,'MA Info - S4'!$G$18:$G$23,0)),MATCH(AU23,'MA Info - S4'!$I$18:$I$23,0),MATCH(AU23,'MA Info - S4'!$G$18:$G$23,0)),IF(ISNA(MATCH(AU23,'MA Info - S4'!$G$18:$G$23,0)),3,1))</f>
        <v>Pass</v>
      </c>
    </row>
    <row r="24" spans="1:48" x14ac:dyDescent="0.35">
      <c r="A24" s="96" t="str">
        <f t="shared" ref="A24" si="24">LEFT(A23,5)&amp;"_"&amp;TEXT(VALUE(RIGHT(A23,3))+1,"000")</f>
        <v>FirmI_005</v>
      </c>
      <c r="B24" s="96" t="str">
        <f ca="1">OFFSET(FirmInfo_ValidationCorner,IF(ISNA(MATCH(A24,'Firm Info'!$D$6:$D$12,0)),MATCH(A24,'Firm Info'!$F$6:$F$12,0),MATCH(A24,'Firm Info'!$D$6:$D$12,0)),IF(ISNA(MATCH(A24,'Firm Info'!$D$6:$D$12,0)),3,1))</f>
        <v>Pass</v>
      </c>
      <c r="C24" s="96" t="str">
        <f t="shared" si="1"/>
        <v>L_002_005</v>
      </c>
      <c r="D24" s="96" t="str">
        <f ca="1">OFFSET(L_002_ValidationCorner,IF(ISNA(MATCH(C24,'Balance Sheet'!$J$22:$J$105,0)),IF(ISNA(MATCH(C24,'Balance Sheet'!$L$22:$L$105,0)),IF(ISNA(MATCH(C24,'Balance Sheet'!$N$22:$N$105,0)),IF(ISNA(MATCH(C24,'Balance Sheet'!$P$22:$P$105,0)),MATCH(C24,'Balance Sheet'!$R$22:$R$105,0),MATCH(C24,'Balance Sheet'!$P$22:$P$105,0)),MATCH(C24,'Balance Sheet'!$N$22:$N$105,0)),MATCH(C24,'Balance Sheet'!$L$22:$L$105,0)),MATCH(C24,'Balance Sheet'!$J$22:$J$105,0)),IF(ISNA(MATCH(C24,'Balance Sheet'!$J$22:$J$105,0)),IF(ISNA(MATCH(C24,'Balance Sheet'!$L$22:$L$105,0)),IF(ISNA(MATCH(C24,'Balance Sheet'!$N$22:$N$105,0)),IF(ISNA(MATCH(C24,'Balance Sheet'!$P$22:$P$105,0)),9,7),5),3),1))</f>
        <v>Pass</v>
      </c>
      <c r="E24" s="96" t="str">
        <f t="shared" si="0"/>
        <v>L_003_005</v>
      </c>
      <c r="F24" s="96" t="str">
        <f ca="1">OFFSET(L_003_ValidationCorner,IF(ISNA(MATCH(E24,'Balance Sheet'!$J$115:$J$124,0)),IF(ISNA(MATCH(E24,'Balance Sheet'!$L$115:$L$124,0)),IF(ISNA(MATCH(E24,'Balance Sheet'!$N$115:$N$124,0)),IF(ISNA(MATCH(E24,'Balance Sheet'!$P$115:$P$124,0)),MATCH(E24,'Balance Sheet'!$R$115:$R$124,0),MATCH(E24,'Balance Sheet'!$P$115:$P$124,0)),MATCH(E24,'Balance Sheet'!$N$115:$N$124,0)),MATCH(E24,'Balance Sheet'!$L$115:$L$124,0)),MATCH(E24,'Balance Sheet'!$J$115:$J$124,0)),IF(ISNA(MATCH(E24,'Balance Sheet'!$J$115:$J$124,0)),IF(ISNA(MATCH(E24,'Balance Sheet'!$L$115:$L$124,0)),IF(ISNA(MATCH(E24,'Balance Sheet'!$N$115:$N$124,0)),IF(ISNA(MATCH(E24,'Balance Sheet'!$P$115:$P$124,0)),9,7),5),3),1))</f>
        <v>Pass</v>
      </c>
      <c r="G24" s="96" t="str">
        <f t="shared" si="2"/>
        <v>L_005_005</v>
      </c>
      <c r="H24" s="96" t="str">
        <f ca="1">OFFSET(L_005_ValidationCorner,IF(ISNA(MATCH(G24,'LIST Balance Sheet'!$J$20:$J$73,0)),IF(ISNA(MATCH(G24,'LIST Balance Sheet'!$L$20:$L$73,0)),IF(ISNA(MATCH(G24,'LIST Balance Sheet'!$N$20:$N$73,0)),IF(ISNA(MATCH(G24,'LIST Balance Sheet'!$P$20:$P$73,0)),MATCH(G24,'LIST Balance Sheet'!$R$20:$R$73,0),MATCH(G24,'LIST Balance Sheet'!$P$20:$P$73,0)),MATCH(G24,'LIST Balance Sheet'!$N$20:$N$73,0)),MATCH(G24,'LIST Balance Sheet'!$L$20:$L$73,0)),MATCH(G24,'LIST Balance Sheet'!$J$20:$J$73,0)),IF(ISNA(MATCH(G24,'LIST Balance Sheet'!$J$20:$J$73,0)),IF(ISNA(MATCH(G24,'LIST Balance Sheet'!$L$20:$L$73,0)),IF(ISNA(MATCH(G24,'LIST Balance Sheet'!$N$20:$N$73,0)),IF(ISNA(MATCH(G24,'LIST Balance Sheet'!$P$20:$P$73,0)),9,7),5),3),1))</f>
        <v>Pass</v>
      </c>
      <c r="I24" s="96" t="str">
        <f t="shared" si="3"/>
        <v>L_006_005</v>
      </c>
      <c r="J24" s="96" t="str">
        <f ca="1">OFFSET(L_006_ValidationCorner,IF(ISNA(MATCH(I24,Capital!$H$20:$H$40,0)),MATCH(I24,Capital!$J$20:$J$40,0),MATCH(I24,Capital!$H$20:$H$40,0)),IF(ISNA(MATCH(I24,Capital!$H$20:$H$40,0)),3,1))</f>
        <v>Error number expected</v>
      </c>
      <c r="K24" s="96" t="str">
        <f t="shared" si="4"/>
        <v>L_008_005</v>
      </c>
      <c r="L24" s="96" t="str">
        <f ca="1">OFFSET(L_008_ValidationCorner,IF(ISNA(MATCH(K24,'Own Funds'!$J$21:$J$43,0)),IF(ISNA(MATCH(K24,'Own Funds'!$L$21:$L$43,0)),MATCH(K24,'Own Funds'!$N$21:$N$43,0),MATCH(K24,'Own Funds'!$L$21:$L$43,0)),MATCH(K24,'Own Funds'!$J$21:$J$43,0)),IF(ISNA(MATCH(K24,'Own Funds'!$J$21:$J$43,0)),IF(ISNA(MATCH(K24,'Own Funds'!$L$21:$L$43,0)),5,3),1))</f>
        <v>Pass</v>
      </c>
      <c r="M24" s="96" t="str">
        <f t="shared" si="5"/>
        <v>L_010_005</v>
      </c>
      <c r="N24" s="96" t="str">
        <f ca="1">OFFSET(L_010_ValidationCorner,IF(ISNA(MATCH(M24,'MA Info'!$G$19:$G$24,0)),MATCH(M24,'MA Info'!$I$19:$I$24,0),MATCH(M24,'MA Info'!$G$19:$G$24,0)),IF(ISNA(MATCH(M24,'MA Info'!$G$19:$G$24,0)),3,1))</f>
        <v>Pass</v>
      </c>
      <c r="O24" s="96" t="str">
        <f t="shared" si="6"/>
        <v>L_011_005</v>
      </c>
      <c r="P24" s="96" t="str">
        <f ca="1">OFFSET(L_011_ValidationCorner,IF(ISNA(MATCH(O24,Reinsurance!$Y$22:$Y$61,0)),MATCH(O24,Reinsurance!$AA$22:$AA$61,0),MATCH(O24,Reinsurance!$Y$22:$Y$61,0)),IF(ISNA(MATCH(O24,Reinsurance!$Y$22:$Y$61,0)),3,1))</f>
        <v>Pass</v>
      </c>
      <c r="Q24" s="96" t="str">
        <f t="shared" si="7"/>
        <v>L_105_005</v>
      </c>
      <c r="R24" s="96" t="str">
        <f ca="1">OFFSET(L_105_ValidationCorner,IF(ISNA(MATCH(Q24,'BS - S1'!$J$19:$J$72,0)),IF(ISNA(MATCH(Q24,'BS - S1'!$L$19:$L$72,0)),IF(ISNA(MATCH(Q24,'BS - S1'!$N$19:$N$72,0)),IF(ISNA(MATCH(Q24,'BS - S1'!$P$19:$P$72,0)),MATCH(Q24,'BS - S1'!$R$19:$R$72,0),MATCH(Q24,'BS - S1'!$P$19:$P$72,0)),MATCH(Q24,'BS - S1'!$N$19:$N$72,0)),MATCH(Q24,'BS - S1'!$L$19:$L$72,0)),MATCH(Q24,'BS - S1'!$J$19:$J$72,0)),IF(ISNA(MATCH(Q24,'BS - S1'!$J$19:$J$72,0)),IF(ISNA(MATCH(Q24,'BS - S1'!$L$19:$L$72,0)),IF(ISNA(MATCH(Q24,'BS - S1'!$N$19:$N$72,0)),IF(ISNA(MATCH(Q24,'BS - S1'!$P$19:$P$72,0)),9,7),5),3),1))</f>
        <v>Pass</v>
      </c>
      <c r="S24" s="96" t="str">
        <f t="shared" si="8"/>
        <v>L_106_005</v>
      </c>
      <c r="T24" s="96" t="str">
        <f ca="1">OFFSET(L_106_ValidationCorner,IF(ISNA(MATCH(S24,'Capital - S1'!$H$20:$H$40,0)),MATCH(S24,'Capital - S1'!$J$20:$J$40,0),MATCH(S24,'Capital - S1'!$H$20:$H$40,0)),IF(ISNA(MATCH(S24,'Capital - S1'!$H$20:$H$40,0)),3,1))</f>
        <v>Error number expected</v>
      </c>
      <c r="U24" s="96" t="str">
        <f t="shared" si="9"/>
        <v>L_109_005</v>
      </c>
      <c r="V24" s="96" t="str">
        <f ca="1">OFFSET(L_109_ValidationCorner,IF(ISNA(MATCH(U24,'Own Funds - S1'!$J$20:$J$28,0)),IF(ISNA(MATCH(U24,'Own Funds - S1'!$L$20:$L$28,0)),MATCH(U24,'Own Funds - S1'!$N$20:$N$28,0),MATCH(U24,'Own Funds - S1'!$L$20:$L$28,0)),MATCH(U24,'Own Funds - S1'!$J$20:$J$28,0)),IF(ISNA(MATCH(U24,'Own Funds - S1'!$J$20:$J$28,0)),IF(ISNA(MATCH(U24,'Own Funds - S1'!$L$20:$L$28,0)),5,3),1))</f>
        <v>Pass</v>
      </c>
      <c r="W24" s="96" t="str">
        <f t="shared" si="10"/>
        <v>L_110_005</v>
      </c>
      <c r="X24" s="96" t="str">
        <f ca="1">OFFSET(L_110_ValidationCorner,IF(ISNA(MATCH(W24,'MA Info - S1'!$G$18:$G$23,0)),MATCH(W24,'MA Info - S1'!$I$18:$I$23,0),MATCH(W24,'MA Info - S1'!$G$18:$G$23,0)),IF(ISNA(MATCH(W24,'MA Info - S1'!$G$18:$G$23,0)),3,1))</f>
        <v>Pass</v>
      </c>
      <c r="Y24" s="96" t="str">
        <f t="shared" si="11"/>
        <v>L_205_005</v>
      </c>
      <c r="Z24" s="96" t="str">
        <f ca="1">OFFSET(L_205_ValidationCorner,IF(ISNA(MATCH(Y24,'BS - S2'!$J$19:$J$72,0)),IF(ISNA(MATCH(Y24,'BS - S2'!$L$19:$L$72,0)),IF(ISNA(MATCH(Y24,'BS - S2'!$N$19:$N$72,0)),IF(ISNA(MATCH(Y24,'BS - S2'!$P$19:$P$72,0)),MATCH(Y24,'BS - S2'!$R$19:$R$72,0),MATCH(Y24,'BS - S2'!$P$19:$P$72,0)),MATCH(Y24,'BS - S2'!$N$19:$N$72,0)),MATCH(Y24,'BS - S2'!$L$19:$L$72,0)),MATCH(Y24,'BS - S2'!$J$19:$J$72,0)),IF(ISNA(MATCH(Y24,'BS - S2'!$J$19:$J$72,0)),IF(ISNA(MATCH(Y24,'BS - S2'!$L$19:$L$72,0)),IF(ISNA(MATCH(Y24,'BS - S2'!$N$19:$N$72,0)),IF(ISNA(MATCH(Y24,'BS - S2'!$P$19:$P$72,0)),9,7),5),3),1))</f>
        <v>Pass</v>
      </c>
      <c r="AA24" s="96" t="str">
        <f t="shared" si="12"/>
        <v>L_206_005</v>
      </c>
      <c r="AB24" s="96" t="str">
        <f ca="1">OFFSET(L_206_ValidationCorner,IF(ISNA(MATCH(AA24,'Capital - S2'!$H$20:$H$40,0)),MATCH(AA24,'Capital - S2'!$J$20:$J$40,0),MATCH(AA24,'Capital - S2'!$H$20:$H$40,0)),IF(ISNA(MATCH(AA24,'Capital - S2'!$H$20:$H$40,0)),3,1))</f>
        <v>Error number expected</v>
      </c>
      <c r="AC24" s="96" t="str">
        <f t="shared" si="13"/>
        <v>L_209_005</v>
      </c>
      <c r="AD24" s="96" t="str">
        <f ca="1">OFFSET(L_209_ValidationCorner,IF(ISNA(MATCH(AC24,'Own Funds - S2'!$J$20:$J$28,0)),IF(ISNA(MATCH(AC24,'Own Funds - S2'!$L$20:$L$28,0)),MATCH(AC24,'Own Funds - S2'!$N$20:$N$28,0),MATCH(AC24,'Own Funds - S2'!$L$20:$L$28,0)),MATCH(AC24,'Own Funds - S2'!$J$20:$J$28,0)),IF(ISNA(MATCH(AC24,'Own Funds - S2'!$J$20:$J$28,0)),IF(ISNA(MATCH(AC24,'Own Funds - S2'!$L$20:$L$28,0)),5,3),1))</f>
        <v>Pass</v>
      </c>
      <c r="AE24" s="96" t="str">
        <f t="shared" si="14"/>
        <v>L_210_005</v>
      </c>
      <c r="AF24" s="96" t="str">
        <f ca="1">OFFSET(L_210_ValidationCorner,IF(ISNA(MATCH(AE24,'MA Info - S2'!$G$18:$G$23,0)),MATCH(AE24,'MA Info - S2'!$I$18:$I$23,0),MATCH(AE24,'MA Info - S2'!$G$18:$G$23,0)),IF(ISNA(MATCH(AE24,'MA Info - S2'!$G$18:$G$23,0)),3,1))</f>
        <v>Pass</v>
      </c>
      <c r="AG24" s="96" t="str">
        <f t="shared" si="15"/>
        <v>L_305_005</v>
      </c>
      <c r="AH24" s="96" t="str">
        <f ca="1">OFFSET(L_305_ValidationCorner,IF(ISNA(MATCH(AG24,'BS - S3'!$J$19:$J$72,0)),IF(ISNA(MATCH(AG24,'BS - S3'!$L$19:$L$72,0)),IF(ISNA(MATCH(AG24,'BS - S3'!$N$19:$N$72,0)),IF(ISNA(MATCH(AG24,'BS - S3'!$P$19:$P$72,0)),MATCH(AG24,'BS - S3'!$R$19:$R$72,0),MATCH(AG24,'BS - S3'!$P$19:$P$72,0)),MATCH(AG24,'BS - S3'!$N$19:$N$72,0)),MATCH(AG24,'BS - S3'!$L$19:$L$72,0)),MATCH(AG24,'BS - S3'!$J$19:$J$72,0)),IF(ISNA(MATCH(AG24,'BS - S3'!$J$19:$J$72,0)),IF(ISNA(MATCH(AG24,'BS - S3'!$L$19:$L$72,0)),IF(ISNA(MATCH(AG24,'BS - S3'!$N$19:$N$72,0)),IF(ISNA(MATCH(AG24,'BS - S3'!$P$19:$P$72,0)),9,7),5),3),1))</f>
        <v>Pass</v>
      </c>
      <c r="AI24" s="96" t="str">
        <f t="shared" si="16"/>
        <v>L_306_005</v>
      </c>
      <c r="AJ24" s="96" t="str">
        <f ca="1">OFFSET(L_306_ValidationCorner,IF(ISNA(MATCH(AI24,'Capital - S3'!$H$20:$H$40,0)),MATCH(AI24,'Capital - S3'!$J$20:$J$40,0),MATCH(AI24,'Capital - S3'!$H$20:$H$40,0)),IF(ISNA(MATCH(AI24,'Capital - S3'!$H$20:$H$40,0)),3,1))</f>
        <v>Error number expected</v>
      </c>
      <c r="AK24" s="96" t="str">
        <f t="shared" si="17"/>
        <v>L_309_005</v>
      </c>
      <c r="AL24" s="96" t="str">
        <f ca="1">OFFSET(L_309_ValidationCorner,IF(ISNA(MATCH(AK24,'Own Funds - S3'!$J$20:$J$28,0)),IF(ISNA(MATCH(AK24,'Own Funds - S3'!$L$20:$L$28,0)),MATCH(AK24,'Own Funds - S3'!$N$20:$N$28,0),MATCH(AK24,'Own Funds - S3'!$L$20:$L$28,0)),MATCH(AK24,'Own Funds - S3'!$J$20:$J$28,0)),IF(ISNA(MATCH(AK24,'Own Funds - S3'!$J$20:$J$28,0)),IF(ISNA(MATCH(AK24,'Own Funds - S3'!$L$20:$L$28,0)),5,3),1))</f>
        <v>Pass</v>
      </c>
      <c r="AM24" s="96" t="str">
        <f t="shared" si="18"/>
        <v>L_310_005</v>
      </c>
      <c r="AN24" s="96" t="str">
        <f ca="1">OFFSET(L_310_ValidationCorner,IF(ISNA(MATCH(AM24,'MA Info - S3'!$G$18:$G$23,0)),MATCH(AM24,'MA Info - S3'!$I$18:$I$23,0),MATCH(AM24,'MA Info - S3'!$G$18:$G$23,0)),IF(ISNA(MATCH(AM24,'MA Info - S3'!$G$18:$G$23,0)),3,1))</f>
        <v>Pass</v>
      </c>
      <c r="AO24" s="96" t="str">
        <f t="shared" si="19"/>
        <v>L_405_005</v>
      </c>
      <c r="AP24" s="96" t="str">
        <f ca="1">OFFSET(L_405_ValidationCorner,IF(ISNA(MATCH(AO24,'BS - S4'!$J$19:$J$72,0)),IF(ISNA(MATCH(AO24,'BS - S4'!$L$19:$L$72,0)),IF(ISNA(MATCH(AO24,'BS - S4'!$N$19:$N$72,0)),IF(ISNA(MATCH(AO24,'BS - S4'!$P$19:$P$72,0)),MATCH(AO24,'BS - S4'!$R$19:$R$72,0),MATCH(AO24,'BS - S4'!$P$19:$P$72,0)),MATCH(AO24,'BS - S4'!$N$19:$N$72,0)),MATCH(AO24,'BS - S4'!$L$19:$L$72,0)),MATCH(AO24,'BS - S4'!$J$19:$J$72,0)),IF(ISNA(MATCH(AO24,'BS - S4'!$J$19:$J$72,0)),IF(ISNA(MATCH(AO24,'BS - S4'!$L$19:$L$72,0)),IF(ISNA(MATCH(AO24,'BS - S4'!$N$19:$N$72,0)),IF(ISNA(MATCH(AO24,'BS - S4'!$P$19:$P$72,0)),9,7),5),3),1))</f>
        <v>Pass</v>
      </c>
      <c r="AQ24" s="96" t="str">
        <f t="shared" si="20"/>
        <v>L_406_005</v>
      </c>
      <c r="AR24" s="96" t="str">
        <f ca="1">OFFSET(L_406_ValidationCorner,IF(ISNA(MATCH(AQ24,'Capital - S4'!$H$20:$H$40,0)),MATCH(AQ24,'Capital - S4'!$J$20:$J$40,0),MATCH(AQ24,'Capital - S4'!$H$20:$H$40,0)),IF(ISNA(MATCH(AQ24,'Capital - S4'!$H$20:$H$40,0)),3,1))</f>
        <v>Error number expected</v>
      </c>
      <c r="AS24" s="96" t="str">
        <f t="shared" si="21"/>
        <v>L_409_005</v>
      </c>
      <c r="AT24" s="96" t="str">
        <f ca="1">OFFSET(L_409_ValidationCorner,IF(ISNA(MATCH(AS24,'Own Funds - S4'!$J$20:$J$28,0)),IF(ISNA(MATCH(AS24,'Own Funds - S4'!$L$20:$L$28,0)),MATCH(AS24,'Own Funds - S4'!$N$20:$N$28,0),MATCH(AS24,'Own Funds - S4'!$L$20:$L$28,0)),MATCH(AS24,'Own Funds - S4'!$J$20:$J$28,0)),IF(ISNA(MATCH(AS24,'Own Funds - S4'!$J$20:$J$28,0)),IF(ISNA(MATCH(AS24,'Own Funds - S4'!$L$20:$L$28,0)),5,3),1))</f>
        <v>Pass</v>
      </c>
      <c r="AU24" s="96" t="str">
        <f t="shared" si="22"/>
        <v>L_410_005</v>
      </c>
      <c r="AV24" s="96" t="str">
        <f ca="1">OFFSET(L_410_ValidationCorner,IF(ISNA(MATCH(AU24,'MA Info - S4'!$G$18:$G$23,0)),MATCH(AU24,'MA Info - S4'!$I$18:$I$23,0),MATCH(AU24,'MA Info - S4'!$G$18:$G$23,0)),IF(ISNA(MATCH(AU24,'MA Info - S4'!$G$18:$G$23,0)),3,1))</f>
        <v>Pass</v>
      </c>
    </row>
    <row r="25" spans="1:48" x14ac:dyDescent="0.35">
      <c r="A25" s="96" t="str">
        <f t="shared" ref="A25" si="25">LEFT(A24,5)&amp;"_"&amp;TEXT(VALUE(RIGHT(A24,3))+1,"000")</f>
        <v>FirmI_006</v>
      </c>
      <c r="B25" s="96" t="str">
        <f ca="1">OFFSET(FirmInfo_ValidationCorner,IF(ISNA(MATCH(A25,'Firm Info'!$D$6:$D$12,0)),MATCH(A25,'Firm Info'!$F$6:$F$12,0),MATCH(A25,'Firm Info'!$D$6:$D$12,0)),IF(ISNA(MATCH(A25,'Firm Info'!$D$6:$D$12,0)),3,1))</f>
        <v>Pass</v>
      </c>
      <c r="C25" s="96" t="str">
        <f t="shared" si="1"/>
        <v>L_002_006</v>
      </c>
      <c r="D25" s="96" t="str">
        <f ca="1">OFFSET(L_002_ValidationCorner,IF(ISNA(MATCH(C25,'Balance Sheet'!$J$22:$J$105,0)),IF(ISNA(MATCH(C25,'Balance Sheet'!$L$22:$L$105,0)),IF(ISNA(MATCH(C25,'Balance Sheet'!$N$22:$N$105,0)),IF(ISNA(MATCH(C25,'Balance Sheet'!$P$22:$P$105,0)),MATCH(C25,'Balance Sheet'!$R$22:$R$105,0),MATCH(C25,'Balance Sheet'!$P$22:$P$105,0)),MATCH(C25,'Balance Sheet'!$N$22:$N$105,0)),MATCH(C25,'Balance Sheet'!$L$22:$L$105,0)),MATCH(C25,'Balance Sheet'!$J$22:$J$105,0)),IF(ISNA(MATCH(C25,'Balance Sheet'!$J$22:$J$105,0)),IF(ISNA(MATCH(C25,'Balance Sheet'!$L$22:$L$105,0)),IF(ISNA(MATCH(C25,'Balance Sheet'!$N$22:$N$105,0)),IF(ISNA(MATCH(C25,'Balance Sheet'!$P$22:$P$105,0)),9,7),5),3),1))</f>
        <v>Pass</v>
      </c>
      <c r="E25" s="96" t="str">
        <f t="shared" si="0"/>
        <v>L_003_006</v>
      </c>
      <c r="F25" s="96" t="str">
        <f ca="1">OFFSET(L_003_ValidationCorner,IF(ISNA(MATCH(E25,'Balance Sheet'!$J$115:$J$124,0)),IF(ISNA(MATCH(E25,'Balance Sheet'!$L$115:$L$124,0)),IF(ISNA(MATCH(E25,'Balance Sheet'!$N$115:$N$124,0)),IF(ISNA(MATCH(E25,'Balance Sheet'!$P$115:$P$124,0)),MATCH(E25,'Balance Sheet'!$R$115:$R$124,0),MATCH(E25,'Balance Sheet'!$P$115:$P$124,0)),MATCH(E25,'Balance Sheet'!$N$115:$N$124,0)),MATCH(E25,'Balance Sheet'!$L$115:$L$124,0)),MATCH(E25,'Balance Sheet'!$J$115:$J$124,0)),IF(ISNA(MATCH(E25,'Balance Sheet'!$J$115:$J$124,0)),IF(ISNA(MATCH(E25,'Balance Sheet'!$L$115:$L$124,0)),IF(ISNA(MATCH(E25,'Balance Sheet'!$N$115:$N$124,0)),IF(ISNA(MATCH(E25,'Balance Sheet'!$P$115:$P$124,0)),9,7),5),3),1))</f>
        <v>Pass</v>
      </c>
      <c r="G25" s="96" t="str">
        <f t="shared" si="2"/>
        <v>L_005_006</v>
      </c>
      <c r="H25" s="96" t="str">
        <f ca="1">OFFSET(L_005_ValidationCorner,IF(ISNA(MATCH(G25,'LIST Balance Sheet'!$J$20:$J$73,0)),IF(ISNA(MATCH(G25,'LIST Balance Sheet'!$L$20:$L$73,0)),IF(ISNA(MATCH(G25,'LIST Balance Sheet'!$N$20:$N$73,0)),IF(ISNA(MATCH(G25,'LIST Balance Sheet'!$P$20:$P$73,0)),MATCH(G25,'LIST Balance Sheet'!$R$20:$R$73,0),MATCH(G25,'LIST Balance Sheet'!$P$20:$P$73,0)),MATCH(G25,'LIST Balance Sheet'!$N$20:$N$73,0)),MATCH(G25,'LIST Balance Sheet'!$L$20:$L$73,0)),MATCH(G25,'LIST Balance Sheet'!$J$20:$J$73,0)),IF(ISNA(MATCH(G25,'LIST Balance Sheet'!$J$20:$J$73,0)),IF(ISNA(MATCH(G25,'LIST Balance Sheet'!$L$20:$L$73,0)),IF(ISNA(MATCH(G25,'LIST Balance Sheet'!$N$20:$N$73,0)),IF(ISNA(MATCH(G25,'LIST Balance Sheet'!$P$20:$P$73,0)),9,7),5),3),1))</f>
        <v>Pass</v>
      </c>
      <c r="I25" s="96" t="str">
        <f t="shared" si="3"/>
        <v>L_006_006</v>
      </c>
      <c r="J25" s="96" t="str">
        <f ca="1">OFFSET(L_006_ValidationCorner,IF(ISNA(MATCH(I25,Capital!$H$20:$H$40,0)),MATCH(I25,Capital!$J$20:$J$40,0),MATCH(I25,Capital!$H$20:$H$40,0)),IF(ISNA(MATCH(I25,Capital!$H$20:$H$40,0)),3,1))</f>
        <v>Pass</v>
      </c>
      <c r="K25" s="96" t="str">
        <f t="shared" si="4"/>
        <v>L_008_006</v>
      </c>
      <c r="L25" s="96" t="str">
        <f ca="1">OFFSET(L_008_ValidationCorner,IF(ISNA(MATCH(K25,'Own Funds'!$J$21:$J$43,0)),IF(ISNA(MATCH(K25,'Own Funds'!$L$21:$L$43,0)),MATCH(K25,'Own Funds'!$N$21:$N$43,0),MATCH(K25,'Own Funds'!$L$21:$L$43,0)),MATCH(K25,'Own Funds'!$J$21:$J$43,0)),IF(ISNA(MATCH(K25,'Own Funds'!$J$21:$J$43,0)),IF(ISNA(MATCH(K25,'Own Funds'!$L$21:$L$43,0)),5,3),1))</f>
        <v>Pass</v>
      </c>
      <c r="M25" s="96" t="str">
        <f t="shared" si="5"/>
        <v>L_010_006</v>
      </c>
      <c r="N25" s="96" t="str">
        <f ca="1">OFFSET(L_010_ValidationCorner,IF(ISNA(MATCH(M25,'MA Info'!$G$19:$G$24,0)),MATCH(M25,'MA Info'!$I$19:$I$24,0),MATCH(M25,'MA Info'!$G$19:$G$24,0)),IF(ISNA(MATCH(M25,'MA Info'!$G$19:$G$24,0)),3,1))</f>
        <v>Pass</v>
      </c>
      <c r="O25" s="96" t="str">
        <f t="shared" si="6"/>
        <v>L_011_006</v>
      </c>
      <c r="P25" s="96" t="str">
        <f ca="1">OFFSET(L_011_ValidationCorner,IF(ISNA(MATCH(O25,Reinsurance!$Y$22:$Y$61,0)),MATCH(O25,Reinsurance!$AA$22:$AA$61,0),MATCH(O25,Reinsurance!$Y$22:$Y$61,0)),IF(ISNA(MATCH(O25,Reinsurance!$Y$22:$Y$61,0)),3,1))</f>
        <v>Pass</v>
      </c>
      <c r="Q25" s="96" t="str">
        <f t="shared" si="7"/>
        <v>L_105_006</v>
      </c>
      <c r="R25" s="96" t="str">
        <f ca="1">OFFSET(L_105_ValidationCorner,IF(ISNA(MATCH(Q25,'BS - S1'!$J$19:$J$72,0)),IF(ISNA(MATCH(Q25,'BS - S1'!$L$19:$L$72,0)),IF(ISNA(MATCH(Q25,'BS - S1'!$N$19:$N$72,0)),IF(ISNA(MATCH(Q25,'BS - S1'!$P$19:$P$72,0)),MATCH(Q25,'BS - S1'!$R$19:$R$72,0),MATCH(Q25,'BS - S1'!$P$19:$P$72,0)),MATCH(Q25,'BS - S1'!$N$19:$N$72,0)),MATCH(Q25,'BS - S1'!$L$19:$L$72,0)),MATCH(Q25,'BS - S1'!$J$19:$J$72,0)),IF(ISNA(MATCH(Q25,'BS - S1'!$J$19:$J$72,0)),IF(ISNA(MATCH(Q25,'BS - S1'!$L$19:$L$72,0)),IF(ISNA(MATCH(Q25,'BS - S1'!$N$19:$N$72,0)),IF(ISNA(MATCH(Q25,'BS - S1'!$P$19:$P$72,0)),9,7),5),3),1))</f>
        <v>Pass</v>
      </c>
      <c r="S25" s="96" t="str">
        <f t="shared" si="8"/>
        <v>L_106_006</v>
      </c>
      <c r="T25" s="96" t="str">
        <f ca="1">OFFSET(L_106_ValidationCorner,IF(ISNA(MATCH(S25,'Capital - S1'!$H$20:$H$40,0)),MATCH(S25,'Capital - S1'!$J$20:$J$40,0),MATCH(S25,'Capital - S1'!$H$20:$H$40,0)),IF(ISNA(MATCH(S25,'Capital - S1'!$H$20:$H$40,0)),3,1))</f>
        <v>Pass</v>
      </c>
      <c r="U25" s="96" t="str">
        <f t="shared" si="9"/>
        <v>L_109_006</v>
      </c>
      <c r="V25" s="96" t="str">
        <f ca="1">OFFSET(L_109_ValidationCorner,IF(ISNA(MATCH(U25,'Own Funds - S1'!$J$20:$J$28,0)),IF(ISNA(MATCH(U25,'Own Funds - S1'!$L$20:$L$28,0)),MATCH(U25,'Own Funds - S1'!$N$20:$N$28,0),MATCH(U25,'Own Funds - S1'!$L$20:$L$28,0)),MATCH(U25,'Own Funds - S1'!$J$20:$J$28,0)),IF(ISNA(MATCH(U25,'Own Funds - S1'!$J$20:$J$28,0)),IF(ISNA(MATCH(U25,'Own Funds - S1'!$L$20:$L$28,0)),5,3),1))</f>
        <v>Pass</v>
      </c>
      <c r="W25" s="96" t="str">
        <f t="shared" si="10"/>
        <v>L_110_006</v>
      </c>
      <c r="X25" s="96" t="str">
        <f ca="1">OFFSET(L_110_ValidationCorner,IF(ISNA(MATCH(W25,'MA Info - S1'!$G$18:$G$23,0)),MATCH(W25,'MA Info - S1'!$I$18:$I$23,0),MATCH(W25,'MA Info - S1'!$G$18:$G$23,0)),IF(ISNA(MATCH(W25,'MA Info - S1'!$G$18:$G$23,0)),3,1))</f>
        <v>Pass</v>
      </c>
      <c r="Y25" s="96" t="str">
        <f t="shared" si="11"/>
        <v>L_205_006</v>
      </c>
      <c r="Z25" s="96" t="str">
        <f ca="1">OFFSET(L_205_ValidationCorner,IF(ISNA(MATCH(Y25,'BS - S2'!$J$19:$J$72,0)),IF(ISNA(MATCH(Y25,'BS - S2'!$L$19:$L$72,0)),IF(ISNA(MATCH(Y25,'BS - S2'!$N$19:$N$72,0)),IF(ISNA(MATCH(Y25,'BS - S2'!$P$19:$P$72,0)),MATCH(Y25,'BS - S2'!$R$19:$R$72,0),MATCH(Y25,'BS - S2'!$P$19:$P$72,0)),MATCH(Y25,'BS - S2'!$N$19:$N$72,0)),MATCH(Y25,'BS - S2'!$L$19:$L$72,0)),MATCH(Y25,'BS - S2'!$J$19:$J$72,0)),IF(ISNA(MATCH(Y25,'BS - S2'!$J$19:$J$72,0)),IF(ISNA(MATCH(Y25,'BS - S2'!$L$19:$L$72,0)),IF(ISNA(MATCH(Y25,'BS - S2'!$N$19:$N$72,0)),IF(ISNA(MATCH(Y25,'BS - S2'!$P$19:$P$72,0)),9,7),5),3),1))</f>
        <v>Pass</v>
      </c>
      <c r="AA25" s="96" t="str">
        <f t="shared" si="12"/>
        <v>L_206_006</v>
      </c>
      <c r="AB25" s="96" t="str">
        <f ca="1">OFFSET(L_206_ValidationCorner,IF(ISNA(MATCH(AA25,'Capital - S2'!$H$20:$H$40,0)),MATCH(AA25,'Capital - S2'!$J$20:$J$40,0),MATCH(AA25,'Capital - S2'!$H$20:$H$40,0)),IF(ISNA(MATCH(AA25,'Capital - S2'!$H$20:$H$40,0)),3,1))</f>
        <v>Pass</v>
      </c>
      <c r="AC25" s="96" t="str">
        <f t="shared" si="13"/>
        <v>L_209_006</v>
      </c>
      <c r="AD25" s="96" t="str">
        <f ca="1">OFFSET(L_209_ValidationCorner,IF(ISNA(MATCH(AC25,'Own Funds - S2'!$J$20:$J$28,0)),IF(ISNA(MATCH(AC25,'Own Funds - S2'!$L$20:$L$28,0)),MATCH(AC25,'Own Funds - S2'!$N$20:$N$28,0),MATCH(AC25,'Own Funds - S2'!$L$20:$L$28,0)),MATCH(AC25,'Own Funds - S2'!$J$20:$J$28,0)),IF(ISNA(MATCH(AC25,'Own Funds - S2'!$J$20:$J$28,0)),IF(ISNA(MATCH(AC25,'Own Funds - S2'!$L$20:$L$28,0)),5,3),1))</f>
        <v>Pass</v>
      </c>
      <c r="AE25" s="96" t="str">
        <f t="shared" si="14"/>
        <v>L_210_006</v>
      </c>
      <c r="AF25" s="96" t="str">
        <f ca="1">OFFSET(L_210_ValidationCorner,IF(ISNA(MATCH(AE25,'MA Info - S2'!$G$18:$G$23,0)),MATCH(AE25,'MA Info - S2'!$I$18:$I$23,0),MATCH(AE25,'MA Info - S2'!$G$18:$G$23,0)),IF(ISNA(MATCH(AE25,'MA Info - S2'!$G$18:$G$23,0)),3,1))</f>
        <v>Pass</v>
      </c>
      <c r="AG25" s="96" t="str">
        <f t="shared" si="15"/>
        <v>L_305_006</v>
      </c>
      <c r="AH25" s="96" t="str">
        <f ca="1">OFFSET(L_305_ValidationCorner,IF(ISNA(MATCH(AG25,'BS - S3'!$J$19:$J$72,0)),IF(ISNA(MATCH(AG25,'BS - S3'!$L$19:$L$72,0)),IF(ISNA(MATCH(AG25,'BS - S3'!$N$19:$N$72,0)),IF(ISNA(MATCH(AG25,'BS - S3'!$P$19:$P$72,0)),MATCH(AG25,'BS - S3'!$R$19:$R$72,0),MATCH(AG25,'BS - S3'!$P$19:$P$72,0)),MATCH(AG25,'BS - S3'!$N$19:$N$72,0)),MATCH(AG25,'BS - S3'!$L$19:$L$72,0)),MATCH(AG25,'BS - S3'!$J$19:$J$72,0)),IF(ISNA(MATCH(AG25,'BS - S3'!$J$19:$J$72,0)),IF(ISNA(MATCH(AG25,'BS - S3'!$L$19:$L$72,0)),IF(ISNA(MATCH(AG25,'BS - S3'!$N$19:$N$72,0)),IF(ISNA(MATCH(AG25,'BS - S3'!$P$19:$P$72,0)),9,7),5),3),1))</f>
        <v>Pass</v>
      </c>
      <c r="AI25" s="96" t="str">
        <f t="shared" si="16"/>
        <v>L_306_006</v>
      </c>
      <c r="AJ25" s="96" t="str">
        <f ca="1">OFFSET(L_306_ValidationCorner,IF(ISNA(MATCH(AI25,'Capital - S3'!$H$20:$H$40,0)),MATCH(AI25,'Capital - S3'!$J$20:$J$40,0),MATCH(AI25,'Capital - S3'!$H$20:$H$40,0)),IF(ISNA(MATCH(AI25,'Capital - S3'!$H$20:$H$40,0)),3,1))</f>
        <v>Pass</v>
      </c>
      <c r="AK25" s="96" t="str">
        <f t="shared" si="17"/>
        <v>L_309_006</v>
      </c>
      <c r="AL25" s="96" t="str">
        <f ca="1">OFFSET(L_309_ValidationCorner,IF(ISNA(MATCH(AK25,'Own Funds - S3'!$J$20:$J$28,0)),IF(ISNA(MATCH(AK25,'Own Funds - S3'!$L$20:$L$28,0)),MATCH(AK25,'Own Funds - S3'!$N$20:$N$28,0),MATCH(AK25,'Own Funds - S3'!$L$20:$L$28,0)),MATCH(AK25,'Own Funds - S3'!$J$20:$J$28,0)),IF(ISNA(MATCH(AK25,'Own Funds - S3'!$J$20:$J$28,0)),IF(ISNA(MATCH(AK25,'Own Funds - S3'!$L$20:$L$28,0)),5,3),1))</f>
        <v>Pass</v>
      </c>
      <c r="AM25" s="96" t="str">
        <f t="shared" si="18"/>
        <v>L_310_006</v>
      </c>
      <c r="AN25" s="96" t="str">
        <f ca="1">OFFSET(L_310_ValidationCorner,IF(ISNA(MATCH(AM25,'MA Info - S3'!$G$18:$G$23,0)),MATCH(AM25,'MA Info - S3'!$I$18:$I$23,0),MATCH(AM25,'MA Info - S3'!$G$18:$G$23,0)),IF(ISNA(MATCH(AM25,'MA Info - S3'!$G$18:$G$23,0)),3,1))</f>
        <v>Pass</v>
      </c>
      <c r="AO25" s="96" t="str">
        <f t="shared" si="19"/>
        <v>L_405_006</v>
      </c>
      <c r="AP25" s="96" t="str">
        <f ca="1">OFFSET(L_405_ValidationCorner,IF(ISNA(MATCH(AO25,'BS - S4'!$J$19:$J$72,0)),IF(ISNA(MATCH(AO25,'BS - S4'!$L$19:$L$72,0)),IF(ISNA(MATCH(AO25,'BS - S4'!$N$19:$N$72,0)),IF(ISNA(MATCH(AO25,'BS - S4'!$P$19:$P$72,0)),MATCH(AO25,'BS - S4'!$R$19:$R$72,0),MATCH(AO25,'BS - S4'!$P$19:$P$72,0)),MATCH(AO25,'BS - S4'!$N$19:$N$72,0)),MATCH(AO25,'BS - S4'!$L$19:$L$72,0)),MATCH(AO25,'BS - S4'!$J$19:$J$72,0)),IF(ISNA(MATCH(AO25,'BS - S4'!$J$19:$J$72,0)),IF(ISNA(MATCH(AO25,'BS - S4'!$L$19:$L$72,0)),IF(ISNA(MATCH(AO25,'BS - S4'!$N$19:$N$72,0)),IF(ISNA(MATCH(AO25,'BS - S4'!$P$19:$P$72,0)),9,7),5),3),1))</f>
        <v>Pass</v>
      </c>
      <c r="AQ25" s="96" t="str">
        <f t="shared" si="20"/>
        <v>L_406_006</v>
      </c>
      <c r="AR25" s="96" t="str">
        <f ca="1">OFFSET(L_406_ValidationCorner,IF(ISNA(MATCH(AQ25,'Capital - S4'!$H$20:$H$40,0)),MATCH(AQ25,'Capital - S4'!$J$20:$J$40,0),MATCH(AQ25,'Capital - S4'!$H$20:$H$40,0)),IF(ISNA(MATCH(AQ25,'Capital - S4'!$H$20:$H$40,0)),3,1))</f>
        <v>Pass</v>
      </c>
      <c r="AS25" s="96" t="str">
        <f t="shared" si="21"/>
        <v>L_409_006</v>
      </c>
      <c r="AT25" s="96" t="str">
        <f ca="1">OFFSET(L_409_ValidationCorner,IF(ISNA(MATCH(AS25,'Own Funds - S4'!$J$20:$J$28,0)),IF(ISNA(MATCH(AS25,'Own Funds - S4'!$L$20:$L$28,0)),MATCH(AS25,'Own Funds - S4'!$N$20:$N$28,0),MATCH(AS25,'Own Funds - S4'!$L$20:$L$28,0)),MATCH(AS25,'Own Funds - S4'!$J$20:$J$28,0)),IF(ISNA(MATCH(AS25,'Own Funds - S4'!$J$20:$J$28,0)),IF(ISNA(MATCH(AS25,'Own Funds - S4'!$L$20:$L$28,0)),5,3),1))</f>
        <v>Pass</v>
      </c>
      <c r="AU25" s="96" t="str">
        <f t="shared" si="22"/>
        <v>L_410_006</v>
      </c>
      <c r="AV25" s="96" t="str">
        <f ca="1">OFFSET(L_410_ValidationCorner,IF(ISNA(MATCH(AU25,'MA Info - S4'!$G$18:$G$23,0)),MATCH(AU25,'MA Info - S4'!$I$18:$I$23,0),MATCH(AU25,'MA Info - S4'!$G$18:$G$23,0)),IF(ISNA(MATCH(AU25,'MA Info - S4'!$G$18:$G$23,0)),3,1))</f>
        <v>Pass</v>
      </c>
    </row>
    <row r="26" spans="1:48" x14ac:dyDescent="0.35">
      <c r="A26" s="96"/>
      <c r="B26" s="96"/>
      <c r="C26" s="96" t="str">
        <f t="shared" si="1"/>
        <v>L_002_007</v>
      </c>
      <c r="D26" s="96" t="str">
        <f ca="1">OFFSET(L_002_ValidationCorner,IF(ISNA(MATCH(C26,'Balance Sheet'!$J$22:$J$105,0)),IF(ISNA(MATCH(C26,'Balance Sheet'!$L$22:$L$105,0)),IF(ISNA(MATCH(C26,'Balance Sheet'!$N$22:$N$105,0)),IF(ISNA(MATCH(C26,'Balance Sheet'!$P$22:$P$105,0)),MATCH(C26,'Balance Sheet'!$R$22:$R$105,0),MATCH(C26,'Balance Sheet'!$P$22:$P$105,0)),MATCH(C26,'Balance Sheet'!$N$22:$N$105,0)),MATCH(C26,'Balance Sheet'!$L$22:$L$105,0)),MATCH(C26,'Balance Sheet'!$J$22:$J$105,0)),IF(ISNA(MATCH(C26,'Balance Sheet'!$J$22:$J$105,0)),IF(ISNA(MATCH(C26,'Balance Sheet'!$L$22:$L$105,0)),IF(ISNA(MATCH(C26,'Balance Sheet'!$N$22:$N$105,0)),IF(ISNA(MATCH(C26,'Balance Sheet'!$P$22:$P$105,0)),9,7),5),3),1))</f>
        <v>Pass</v>
      </c>
      <c r="E26" s="96" t="str">
        <f t="shared" si="0"/>
        <v>L_003_007</v>
      </c>
      <c r="F26" s="96" t="str">
        <f ca="1">OFFSET(L_003_ValidationCorner,IF(ISNA(MATCH(E26,'Balance Sheet'!$J$115:$J$124,0)),IF(ISNA(MATCH(E26,'Balance Sheet'!$L$115:$L$124,0)),IF(ISNA(MATCH(E26,'Balance Sheet'!$N$115:$N$124,0)),IF(ISNA(MATCH(E26,'Balance Sheet'!$P$115:$P$124,0)),MATCH(E26,'Balance Sheet'!$R$115:$R$124,0),MATCH(E26,'Balance Sheet'!$P$115:$P$124,0)),MATCH(E26,'Balance Sheet'!$N$115:$N$124,0)),MATCH(E26,'Balance Sheet'!$L$115:$L$124,0)),MATCH(E26,'Balance Sheet'!$J$115:$J$124,0)),IF(ISNA(MATCH(E26,'Balance Sheet'!$J$115:$J$124,0)),IF(ISNA(MATCH(E26,'Balance Sheet'!$L$115:$L$124,0)),IF(ISNA(MATCH(E26,'Balance Sheet'!$N$115:$N$124,0)),IF(ISNA(MATCH(E26,'Balance Sheet'!$P$115:$P$124,0)),9,7),5),3),1))</f>
        <v>Pass</v>
      </c>
      <c r="G26" s="96" t="str">
        <f t="shared" si="2"/>
        <v>L_005_007</v>
      </c>
      <c r="H26" s="96" t="str">
        <f ca="1">OFFSET(L_005_ValidationCorner,IF(ISNA(MATCH(G26,'LIST Balance Sheet'!$J$20:$J$73,0)),IF(ISNA(MATCH(G26,'LIST Balance Sheet'!$L$20:$L$73,0)),IF(ISNA(MATCH(G26,'LIST Balance Sheet'!$N$20:$N$73,0)),IF(ISNA(MATCH(G26,'LIST Balance Sheet'!$P$20:$P$73,0)),MATCH(G26,'LIST Balance Sheet'!$R$20:$R$73,0),MATCH(G26,'LIST Balance Sheet'!$P$20:$P$73,0)),MATCH(G26,'LIST Balance Sheet'!$N$20:$N$73,0)),MATCH(G26,'LIST Balance Sheet'!$L$20:$L$73,0)),MATCH(G26,'LIST Balance Sheet'!$J$20:$J$73,0)),IF(ISNA(MATCH(G26,'LIST Balance Sheet'!$J$20:$J$73,0)),IF(ISNA(MATCH(G26,'LIST Balance Sheet'!$L$20:$L$73,0)),IF(ISNA(MATCH(G26,'LIST Balance Sheet'!$N$20:$N$73,0)),IF(ISNA(MATCH(G26,'LIST Balance Sheet'!$P$20:$P$73,0)),9,7),5),3),1))</f>
        <v>Pass</v>
      </c>
      <c r="I26" s="96" t="str">
        <f t="shared" si="3"/>
        <v>L_006_007</v>
      </c>
      <c r="J26" s="96" t="str">
        <f ca="1">OFFSET(L_006_ValidationCorner,IF(ISNA(MATCH(I26,Capital!$H$20:$H$40,0)),MATCH(I26,Capital!$J$20:$J$40,0),MATCH(I26,Capital!$H$20:$H$40,0)),IF(ISNA(MATCH(I26,Capital!$H$20:$H$40,0)),3,1))</f>
        <v>Pass</v>
      </c>
      <c r="K26" s="96" t="str">
        <f t="shared" si="4"/>
        <v>L_008_007</v>
      </c>
      <c r="L26" s="96" t="str">
        <f ca="1">OFFSET(L_008_ValidationCorner,IF(ISNA(MATCH(K26,'Own Funds'!$J$21:$J$43,0)),IF(ISNA(MATCH(K26,'Own Funds'!$L$21:$L$43,0)),MATCH(K26,'Own Funds'!$N$21:$N$43,0),MATCH(K26,'Own Funds'!$L$21:$L$43,0)),MATCH(K26,'Own Funds'!$J$21:$J$43,0)),IF(ISNA(MATCH(K26,'Own Funds'!$J$21:$J$43,0)),IF(ISNA(MATCH(K26,'Own Funds'!$L$21:$L$43,0)),5,3),1))</f>
        <v>Pass</v>
      </c>
      <c r="M26" s="96" t="str">
        <f t="shared" si="5"/>
        <v>L_010_007</v>
      </c>
      <c r="N26" s="96" t="str">
        <f ca="1">OFFSET(L_010_ValidationCorner,IF(ISNA(MATCH(M26,'MA Info'!$G$19:$G$24,0)),MATCH(M26,'MA Info'!$I$19:$I$24,0),MATCH(M26,'MA Info'!$G$19:$G$24,0)),IF(ISNA(MATCH(M26,'MA Info'!$G$19:$G$24,0)),3,1))</f>
        <v>Pass</v>
      </c>
      <c r="O26" s="96" t="str">
        <f t="shared" si="6"/>
        <v>L_011_007</v>
      </c>
      <c r="P26" s="96" t="str">
        <f ca="1">OFFSET(L_011_ValidationCorner,IF(ISNA(MATCH(O26,Reinsurance!$Y$22:$Y$61,0)),MATCH(O26,Reinsurance!$AA$22:$AA$61,0),MATCH(O26,Reinsurance!$Y$22:$Y$61,0)),IF(ISNA(MATCH(O26,Reinsurance!$Y$22:$Y$61,0)),3,1))</f>
        <v>Pass</v>
      </c>
      <c r="Q26" s="96" t="str">
        <f t="shared" si="7"/>
        <v>L_105_007</v>
      </c>
      <c r="R26" s="96" t="str">
        <f ca="1">OFFSET(L_105_ValidationCorner,IF(ISNA(MATCH(Q26,'BS - S1'!$J$19:$J$72,0)),IF(ISNA(MATCH(Q26,'BS - S1'!$L$19:$L$72,0)),IF(ISNA(MATCH(Q26,'BS - S1'!$N$19:$N$72,0)),IF(ISNA(MATCH(Q26,'BS - S1'!$P$19:$P$72,0)),MATCH(Q26,'BS - S1'!$R$19:$R$72,0),MATCH(Q26,'BS - S1'!$P$19:$P$72,0)),MATCH(Q26,'BS - S1'!$N$19:$N$72,0)),MATCH(Q26,'BS - S1'!$L$19:$L$72,0)),MATCH(Q26,'BS - S1'!$J$19:$J$72,0)),IF(ISNA(MATCH(Q26,'BS - S1'!$J$19:$J$72,0)),IF(ISNA(MATCH(Q26,'BS - S1'!$L$19:$L$72,0)),IF(ISNA(MATCH(Q26,'BS - S1'!$N$19:$N$72,0)),IF(ISNA(MATCH(Q26,'BS - S1'!$P$19:$P$72,0)),9,7),5),3),1))</f>
        <v>Pass</v>
      </c>
      <c r="S26" s="96" t="str">
        <f t="shared" si="8"/>
        <v>L_106_007</v>
      </c>
      <c r="T26" s="96" t="str">
        <f ca="1">OFFSET(L_106_ValidationCorner,IF(ISNA(MATCH(S26,'Capital - S1'!$H$20:$H$40,0)),MATCH(S26,'Capital - S1'!$J$20:$J$40,0),MATCH(S26,'Capital - S1'!$H$20:$H$40,0)),IF(ISNA(MATCH(S26,'Capital - S1'!$H$20:$H$40,0)),3,1))</f>
        <v>Pass</v>
      </c>
      <c r="U26" s="96" t="str">
        <f t="shared" si="9"/>
        <v>L_109_007</v>
      </c>
      <c r="V26" s="96" t="str">
        <f ca="1">OFFSET(L_109_ValidationCorner,IF(ISNA(MATCH(U26,'Own Funds - S1'!$J$20:$J$28,0)),IF(ISNA(MATCH(U26,'Own Funds - S1'!$L$20:$L$28,0)),MATCH(U26,'Own Funds - S1'!$N$20:$N$28,0),MATCH(U26,'Own Funds - S1'!$L$20:$L$28,0)),MATCH(U26,'Own Funds - S1'!$J$20:$J$28,0)),IF(ISNA(MATCH(U26,'Own Funds - S1'!$J$20:$J$28,0)),IF(ISNA(MATCH(U26,'Own Funds - S1'!$L$20:$L$28,0)),5,3),1))</f>
        <v>Pass</v>
      </c>
      <c r="W26" s="96" t="str">
        <f t="shared" si="10"/>
        <v>L_110_007</v>
      </c>
      <c r="X26" s="96" t="str">
        <f ca="1">OFFSET(L_110_ValidationCorner,IF(ISNA(MATCH(W26,'MA Info - S1'!$G$18:$G$23,0)),MATCH(W26,'MA Info - S1'!$I$18:$I$23,0),MATCH(W26,'MA Info - S1'!$G$18:$G$23,0)),IF(ISNA(MATCH(W26,'MA Info - S1'!$G$18:$G$23,0)),3,1))</f>
        <v>Pass</v>
      </c>
      <c r="Y26" s="96" t="str">
        <f t="shared" si="11"/>
        <v>L_205_007</v>
      </c>
      <c r="Z26" s="96" t="str">
        <f ca="1">OFFSET(L_205_ValidationCorner,IF(ISNA(MATCH(Y26,'BS - S2'!$J$19:$J$72,0)),IF(ISNA(MATCH(Y26,'BS - S2'!$L$19:$L$72,0)),IF(ISNA(MATCH(Y26,'BS - S2'!$N$19:$N$72,0)),IF(ISNA(MATCH(Y26,'BS - S2'!$P$19:$P$72,0)),MATCH(Y26,'BS - S2'!$R$19:$R$72,0),MATCH(Y26,'BS - S2'!$P$19:$P$72,0)),MATCH(Y26,'BS - S2'!$N$19:$N$72,0)),MATCH(Y26,'BS - S2'!$L$19:$L$72,0)),MATCH(Y26,'BS - S2'!$J$19:$J$72,0)),IF(ISNA(MATCH(Y26,'BS - S2'!$J$19:$J$72,0)),IF(ISNA(MATCH(Y26,'BS - S2'!$L$19:$L$72,0)),IF(ISNA(MATCH(Y26,'BS - S2'!$N$19:$N$72,0)),IF(ISNA(MATCH(Y26,'BS - S2'!$P$19:$P$72,0)),9,7),5),3),1))</f>
        <v>Pass</v>
      </c>
      <c r="AA26" s="96" t="str">
        <f t="shared" si="12"/>
        <v>L_206_007</v>
      </c>
      <c r="AB26" s="96" t="str">
        <f ca="1">OFFSET(L_206_ValidationCorner,IF(ISNA(MATCH(AA26,'Capital - S2'!$H$20:$H$40,0)),MATCH(AA26,'Capital - S2'!$J$20:$J$40,0),MATCH(AA26,'Capital - S2'!$H$20:$H$40,0)),IF(ISNA(MATCH(AA26,'Capital - S2'!$H$20:$H$40,0)),3,1))</f>
        <v>Pass</v>
      </c>
      <c r="AC26" s="96" t="str">
        <f t="shared" si="13"/>
        <v>L_209_007</v>
      </c>
      <c r="AD26" s="96" t="str">
        <f ca="1">OFFSET(L_209_ValidationCorner,IF(ISNA(MATCH(AC26,'Own Funds - S2'!$J$20:$J$28,0)),IF(ISNA(MATCH(AC26,'Own Funds - S2'!$L$20:$L$28,0)),MATCH(AC26,'Own Funds - S2'!$N$20:$N$28,0),MATCH(AC26,'Own Funds - S2'!$L$20:$L$28,0)),MATCH(AC26,'Own Funds - S2'!$J$20:$J$28,0)),IF(ISNA(MATCH(AC26,'Own Funds - S2'!$J$20:$J$28,0)),IF(ISNA(MATCH(AC26,'Own Funds - S2'!$L$20:$L$28,0)),5,3),1))</f>
        <v>Pass</v>
      </c>
      <c r="AE26" s="96" t="str">
        <f t="shared" si="14"/>
        <v>L_210_007</v>
      </c>
      <c r="AF26" s="96" t="str">
        <f ca="1">OFFSET(L_210_ValidationCorner,IF(ISNA(MATCH(AE26,'MA Info - S2'!$G$18:$G$23,0)),MATCH(AE26,'MA Info - S2'!$I$18:$I$23,0),MATCH(AE26,'MA Info - S2'!$G$18:$G$23,0)),IF(ISNA(MATCH(AE26,'MA Info - S2'!$G$18:$G$23,0)),3,1))</f>
        <v>Pass</v>
      </c>
      <c r="AG26" s="96" t="str">
        <f t="shared" si="15"/>
        <v>L_305_007</v>
      </c>
      <c r="AH26" s="96" t="str">
        <f ca="1">OFFSET(L_305_ValidationCorner,IF(ISNA(MATCH(AG26,'BS - S3'!$J$19:$J$72,0)),IF(ISNA(MATCH(AG26,'BS - S3'!$L$19:$L$72,0)),IF(ISNA(MATCH(AG26,'BS - S3'!$N$19:$N$72,0)),IF(ISNA(MATCH(AG26,'BS - S3'!$P$19:$P$72,0)),MATCH(AG26,'BS - S3'!$R$19:$R$72,0),MATCH(AG26,'BS - S3'!$P$19:$P$72,0)),MATCH(AG26,'BS - S3'!$N$19:$N$72,0)),MATCH(AG26,'BS - S3'!$L$19:$L$72,0)),MATCH(AG26,'BS - S3'!$J$19:$J$72,0)),IF(ISNA(MATCH(AG26,'BS - S3'!$J$19:$J$72,0)),IF(ISNA(MATCH(AG26,'BS - S3'!$L$19:$L$72,0)),IF(ISNA(MATCH(AG26,'BS - S3'!$N$19:$N$72,0)),IF(ISNA(MATCH(AG26,'BS - S3'!$P$19:$P$72,0)),9,7),5),3),1))</f>
        <v>Pass</v>
      </c>
      <c r="AI26" s="96" t="str">
        <f t="shared" si="16"/>
        <v>L_306_007</v>
      </c>
      <c r="AJ26" s="96" t="str">
        <f ca="1">OFFSET(L_306_ValidationCorner,IF(ISNA(MATCH(AI26,'Capital - S3'!$H$20:$H$40,0)),MATCH(AI26,'Capital - S3'!$J$20:$J$40,0),MATCH(AI26,'Capital - S3'!$H$20:$H$40,0)),IF(ISNA(MATCH(AI26,'Capital - S3'!$H$20:$H$40,0)),3,1))</f>
        <v>Pass</v>
      </c>
      <c r="AK26" s="96" t="str">
        <f t="shared" si="17"/>
        <v>L_309_007</v>
      </c>
      <c r="AL26" s="96" t="str">
        <f ca="1">OFFSET(L_309_ValidationCorner,IF(ISNA(MATCH(AK26,'Own Funds - S3'!$J$20:$J$28,0)),IF(ISNA(MATCH(AK26,'Own Funds - S3'!$L$20:$L$28,0)),MATCH(AK26,'Own Funds - S3'!$N$20:$N$28,0),MATCH(AK26,'Own Funds - S3'!$L$20:$L$28,0)),MATCH(AK26,'Own Funds - S3'!$J$20:$J$28,0)),IF(ISNA(MATCH(AK26,'Own Funds - S3'!$J$20:$J$28,0)),IF(ISNA(MATCH(AK26,'Own Funds - S3'!$L$20:$L$28,0)),5,3),1))</f>
        <v>Pass</v>
      </c>
      <c r="AM26" s="96" t="str">
        <f t="shared" si="18"/>
        <v>L_310_007</v>
      </c>
      <c r="AN26" s="96" t="str">
        <f ca="1">OFFSET(L_310_ValidationCorner,IF(ISNA(MATCH(AM26,'MA Info - S3'!$G$18:$G$23,0)),MATCH(AM26,'MA Info - S3'!$I$18:$I$23,0),MATCH(AM26,'MA Info - S3'!$G$18:$G$23,0)),IF(ISNA(MATCH(AM26,'MA Info - S3'!$G$18:$G$23,0)),3,1))</f>
        <v>Pass</v>
      </c>
      <c r="AO26" s="96" t="str">
        <f t="shared" si="19"/>
        <v>L_405_007</v>
      </c>
      <c r="AP26" s="96" t="str">
        <f ca="1">OFFSET(L_405_ValidationCorner,IF(ISNA(MATCH(AO26,'BS - S4'!$J$19:$J$72,0)),IF(ISNA(MATCH(AO26,'BS - S4'!$L$19:$L$72,0)),IF(ISNA(MATCH(AO26,'BS - S4'!$N$19:$N$72,0)),IF(ISNA(MATCH(AO26,'BS - S4'!$P$19:$P$72,0)),MATCH(AO26,'BS - S4'!$R$19:$R$72,0),MATCH(AO26,'BS - S4'!$P$19:$P$72,0)),MATCH(AO26,'BS - S4'!$N$19:$N$72,0)),MATCH(AO26,'BS - S4'!$L$19:$L$72,0)),MATCH(AO26,'BS - S4'!$J$19:$J$72,0)),IF(ISNA(MATCH(AO26,'BS - S4'!$J$19:$J$72,0)),IF(ISNA(MATCH(AO26,'BS - S4'!$L$19:$L$72,0)),IF(ISNA(MATCH(AO26,'BS - S4'!$N$19:$N$72,0)),IF(ISNA(MATCH(AO26,'BS - S4'!$P$19:$P$72,0)),9,7),5),3),1))</f>
        <v>Pass</v>
      </c>
      <c r="AQ26" s="96" t="str">
        <f t="shared" si="20"/>
        <v>L_406_007</v>
      </c>
      <c r="AR26" s="96" t="str">
        <f ca="1">OFFSET(L_406_ValidationCorner,IF(ISNA(MATCH(AQ26,'Capital - S4'!$H$20:$H$40,0)),MATCH(AQ26,'Capital - S4'!$J$20:$J$40,0),MATCH(AQ26,'Capital - S4'!$H$20:$H$40,0)),IF(ISNA(MATCH(AQ26,'Capital - S4'!$H$20:$H$40,0)),3,1))</f>
        <v>Pass</v>
      </c>
      <c r="AS26" s="96" t="str">
        <f t="shared" si="21"/>
        <v>L_409_007</v>
      </c>
      <c r="AT26" s="96" t="str">
        <f ca="1">OFFSET(L_409_ValidationCorner,IF(ISNA(MATCH(AS26,'Own Funds - S4'!$J$20:$J$28,0)),IF(ISNA(MATCH(AS26,'Own Funds - S4'!$L$20:$L$28,0)),MATCH(AS26,'Own Funds - S4'!$N$20:$N$28,0),MATCH(AS26,'Own Funds - S4'!$L$20:$L$28,0)),MATCH(AS26,'Own Funds - S4'!$J$20:$J$28,0)),IF(ISNA(MATCH(AS26,'Own Funds - S4'!$J$20:$J$28,0)),IF(ISNA(MATCH(AS26,'Own Funds - S4'!$L$20:$L$28,0)),5,3),1))</f>
        <v>Pass</v>
      </c>
      <c r="AU26" s="96" t="str">
        <f t="shared" si="22"/>
        <v>L_410_007</v>
      </c>
      <c r="AV26" s="96" t="str">
        <f ca="1">OFFSET(L_410_ValidationCorner,IF(ISNA(MATCH(AU26,'MA Info - S4'!$G$18:$G$23,0)),MATCH(AU26,'MA Info - S4'!$I$18:$I$23,0),MATCH(AU26,'MA Info - S4'!$G$18:$G$23,0)),IF(ISNA(MATCH(AU26,'MA Info - S4'!$G$18:$G$23,0)),3,1))</f>
        <v>Pass</v>
      </c>
    </row>
    <row r="27" spans="1:48" x14ac:dyDescent="0.35">
      <c r="A27" s="96"/>
      <c r="B27" s="96"/>
      <c r="C27" s="96" t="str">
        <f t="shared" si="1"/>
        <v>L_002_008</v>
      </c>
      <c r="D27" s="96" t="str">
        <f ca="1">OFFSET(L_002_ValidationCorner,IF(ISNA(MATCH(C27,'Balance Sheet'!$J$22:$J$105,0)),IF(ISNA(MATCH(C27,'Balance Sheet'!$L$22:$L$105,0)),IF(ISNA(MATCH(C27,'Balance Sheet'!$N$22:$N$105,0)),IF(ISNA(MATCH(C27,'Balance Sheet'!$P$22:$P$105,0)),MATCH(C27,'Balance Sheet'!$R$22:$R$105,0),MATCH(C27,'Balance Sheet'!$P$22:$P$105,0)),MATCH(C27,'Balance Sheet'!$N$22:$N$105,0)),MATCH(C27,'Balance Sheet'!$L$22:$L$105,0)),MATCH(C27,'Balance Sheet'!$J$22:$J$105,0)),IF(ISNA(MATCH(C27,'Balance Sheet'!$J$22:$J$105,0)),IF(ISNA(MATCH(C27,'Balance Sheet'!$L$22:$L$105,0)),IF(ISNA(MATCH(C27,'Balance Sheet'!$N$22:$N$105,0)),IF(ISNA(MATCH(C27,'Balance Sheet'!$P$22:$P$105,0)),9,7),5),3),1))</f>
        <v>Pass</v>
      </c>
      <c r="E27" s="96" t="str">
        <f t="shared" si="0"/>
        <v>L_003_008</v>
      </c>
      <c r="F27" s="96" t="str">
        <f ca="1">OFFSET(L_003_ValidationCorner,IF(ISNA(MATCH(E27,'Balance Sheet'!$J$115:$J$124,0)),IF(ISNA(MATCH(E27,'Balance Sheet'!$L$115:$L$124,0)),IF(ISNA(MATCH(E27,'Balance Sheet'!$N$115:$N$124,0)),IF(ISNA(MATCH(E27,'Balance Sheet'!$P$115:$P$124,0)),MATCH(E27,'Balance Sheet'!$R$115:$R$124,0),MATCH(E27,'Balance Sheet'!$P$115:$P$124,0)),MATCH(E27,'Balance Sheet'!$N$115:$N$124,0)),MATCH(E27,'Balance Sheet'!$L$115:$L$124,0)),MATCH(E27,'Balance Sheet'!$J$115:$J$124,0)),IF(ISNA(MATCH(E27,'Balance Sheet'!$J$115:$J$124,0)),IF(ISNA(MATCH(E27,'Balance Sheet'!$L$115:$L$124,0)),IF(ISNA(MATCH(E27,'Balance Sheet'!$N$115:$N$124,0)),IF(ISNA(MATCH(E27,'Balance Sheet'!$P$115:$P$124,0)),9,7),5),3),1))</f>
        <v>Pass</v>
      </c>
      <c r="G27" s="96" t="str">
        <f t="shared" si="2"/>
        <v>L_005_008</v>
      </c>
      <c r="H27" s="96" t="str">
        <f ca="1">OFFSET(L_005_ValidationCorner,IF(ISNA(MATCH(G27,'LIST Balance Sheet'!$J$20:$J$73,0)),IF(ISNA(MATCH(G27,'LIST Balance Sheet'!$L$20:$L$73,0)),IF(ISNA(MATCH(G27,'LIST Balance Sheet'!$N$20:$N$73,0)),IF(ISNA(MATCH(G27,'LIST Balance Sheet'!$P$20:$P$73,0)),MATCH(G27,'LIST Balance Sheet'!$R$20:$R$73,0),MATCH(G27,'LIST Balance Sheet'!$P$20:$P$73,0)),MATCH(G27,'LIST Balance Sheet'!$N$20:$N$73,0)),MATCH(G27,'LIST Balance Sheet'!$L$20:$L$73,0)),MATCH(G27,'LIST Balance Sheet'!$J$20:$J$73,0)),IF(ISNA(MATCH(G27,'LIST Balance Sheet'!$J$20:$J$73,0)),IF(ISNA(MATCH(G27,'LIST Balance Sheet'!$L$20:$L$73,0)),IF(ISNA(MATCH(G27,'LIST Balance Sheet'!$N$20:$N$73,0)),IF(ISNA(MATCH(G27,'LIST Balance Sheet'!$P$20:$P$73,0)),9,7),5),3),1))</f>
        <v>Pass</v>
      </c>
      <c r="I27" s="96" t="str">
        <f t="shared" si="3"/>
        <v>L_006_008</v>
      </c>
      <c r="J27" s="96" t="str">
        <f ca="1">OFFSET(L_006_ValidationCorner,IF(ISNA(MATCH(I27,Capital!$H$20:$H$40,0)),MATCH(I27,Capital!$J$20:$J$40,0),MATCH(I27,Capital!$H$20:$H$40,0)),IF(ISNA(MATCH(I27,Capital!$H$20:$H$40,0)),3,1))</f>
        <v>Pass</v>
      </c>
      <c r="K27" s="96" t="str">
        <f t="shared" si="4"/>
        <v>L_008_008</v>
      </c>
      <c r="L27" s="96" t="str">
        <f ca="1">OFFSET(L_008_ValidationCorner,IF(ISNA(MATCH(K27,'Own Funds'!$J$21:$J$43,0)),IF(ISNA(MATCH(K27,'Own Funds'!$L$21:$L$43,0)),MATCH(K27,'Own Funds'!$N$21:$N$43,0),MATCH(K27,'Own Funds'!$L$21:$L$43,0)),MATCH(K27,'Own Funds'!$J$21:$J$43,0)),IF(ISNA(MATCH(K27,'Own Funds'!$J$21:$J$43,0)),IF(ISNA(MATCH(K27,'Own Funds'!$L$21:$L$43,0)),5,3),1))</f>
        <v>Error number expected</v>
      </c>
      <c r="M27" s="96" t="str">
        <f t="shared" si="5"/>
        <v>L_010_008</v>
      </c>
      <c r="N27" s="96" t="str">
        <f ca="1">OFFSET(L_010_ValidationCorner,IF(ISNA(MATCH(M27,'MA Info'!$G$19:$G$24,0)),MATCH(M27,'MA Info'!$I$19:$I$24,0),MATCH(M27,'MA Info'!$G$19:$G$24,0)),IF(ISNA(MATCH(M27,'MA Info'!$G$19:$G$24,0)),3,1))</f>
        <v>Pass</v>
      </c>
      <c r="O27" s="96" t="str">
        <f t="shared" si="6"/>
        <v>L_011_008</v>
      </c>
      <c r="P27" s="96" t="str">
        <f ca="1">OFFSET(L_011_ValidationCorner,IF(ISNA(MATCH(O27,Reinsurance!$Y$22:$Y$61,0)),MATCH(O27,Reinsurance!$AA$22:$AA$61,0),MATCH(O27,Reinsurance!$Y$22:$Y$61,0)),IF(ISNA(MATCH(O27,Reinsurance!$Y$22:$Y$61,0)),3,1))</f>
        <v>Pass</v>
      </c>
      <c r="Q27" s="96" t="str">
        <f t="shared" si="7"/>
        <v>L_105_008</v>
      </c>
      <c r="R27" s="96" t="str">
        <f ca="1">OFFSET(L_105_ValidationCorner,IF(ISNA(MATCH(Q27,'BS - S1'!$J$19:$J$72,0)),IF(ISNA(MATCH(Q27,'BS - S1'!$L$19:$L$72,0)),IF(ISNA(MATCH(Q27,'BS - S1'!$N$19:$N$72,0)),IF(ISNA(MATCH(Q27,'BS - S1'!$P$19:$P$72,0)),MATCH(Q27,'BS - S1'!$R$19:$R$72,0),MATCH(Q27,'BS - S1'!$P$19:$P$72,0)),MATCH(Q27,'BS - S1'!$N$19:$N$72,0)),MATCH(Q27,'BS - S1'!$L$19:$L$72,0)),MATCH(Q27,'BS - S1'!$J$19:$J$72,0)),IF(ISNA(MATCH(Q27,'BS - S1'!$J$19:$J$72,0)),IF(ISNA(MATCH(Q27,'BS - S1'!$L$19:$L$72,0)),IF(ISNA(MATCH(Q27,'BS - S1'!$N$19:$N$72,0)),IF(ISNA(MATCH(Q27,'BS - S1'!$P$19:$P$72,0)),9,7),5),3),1))</f>
        <v>Pass</v>
      </c>
      <c r="S27" s="96" t="str">
        <f t="shared" si="8"/>
        <v>L_106_008</v>
      </c>
      <c r="T27" s="96" t="str">
        <f ca="1">OFFSET(L_106_ValidationCorner,IF(ISNA(MATCH(S27,'Capital - S1'!$H$20:$H$40,0)),MATCH(S27,'Capital - S1'!$J$20:$J$40,0),MATCH(S27,'Capital - S1'!$H$20:$H$40,0)),IF(ISNA(MATCH(S27,'Capital - S1'!$H$20:$H$40,0)),3,1))</f>
        <v>Pass</v>
      </c>
      <c r="U27" s="96" t="str">
        <f t="shared" si="9"/>
        <v>L_109_008</v>
      </c>
      <c r="V27" s="96" t="str">
        <f ca="1">OFFSET(L_109_ValidationCorner,IF(ISNA(MATCH(U27,'Own Funds - S1'!$J$20:$J$28,0)),IF(ISNA(MATCH(U27,'Own Funds - S1'!$L$20:$L$28,0)),MATCH(U27,'Own Funds - S1'!$N$20:$N$28,0),MATCH(U27,'Own Funds - S1'!$L$20:$L$28,0)),MATCH(U27,'Own Funds - S1'!$J$20:$J$28,0)),IF(ISNA(MATCH(U27,'Own Funds - S1'!$J$20:$J$28,0)),IF(ISNA(MATCH(U27,'Own Funds - S1'!$L$20:$L$28,0)),5,3),1))</f>
        <v>Pass</v>
      </c>
      <c r="W27" s="96" t="str">
        <f t="shared" si="10"/>
        <v>L_110_008</v>
      </c>
      <c r="X27" s="96" t="str">
        <f ca="1">OFFSET(L_110_ValidationCorner,IF(ISNA(MATCH(W27,'MA Info - S1'!$G$18:$G$23,0)),MATCH(W27,'MA Info - S1'!$I$18:$I$23,0),MATCH(W27,'MA Info - S1'!$G$18:$G$23,0)),IF(ISNA(MATCH(W27,'MA Info - S1'!$G$18:$G$23,0)),3,1))</f>
        <v>Pass</v>
      </c>
      <c r="Y27" s="96" t="str">
        <f t="shared" si="11"/>
        <v>L_205_008</v>
      </c>
      <c r="Z27" s="96" t="str">
        <f ca="1">OFFSET(L_205_ValidationCorner,IF(ISNA(MATCH(Y27,'BS - S2'!$J$19:$J$72,0)),IF(ISNA(MATCH(Y27,'BS - S2'!$L$19:$L$72,0)),IF(ISNA(MATCH(Y27,'BS - S2'!$N$19:$N$72,0)),IF(ISNA(MATCH(Y27,'BS - S2'!$P$19:$P$72,0)),MATCH(Y27,'BS - S2'!$R$19:$R$72,0),MATCH(Y27,'BS - S2'!$P$19:$P$72,0)),MATCH(Y27,'BS - S2'!$N$19:$N$72,0)),MATCH(Y27,'BS - S2'!$L$19:$L$72,0)),MATCH(Y27,'BS - S2'!$J$19:$J$72,0)),IF(ISNA(MATCH(Y27,'BS - S2'!$J$19:$J$72,0)),IF(ISNA(MATCH(Y27,'BS - S2'!$L$19:$L$72,0)),IF(ISNA(MATCH(Y27,'BS - S2'!$N$19:$N$72,0)),IF(ISNA(MATCH(Y27,'BS - S2'!$P$19:$P$72,0)),9,7),5),3),1))</f>
        <v>Pass</v>
      </c>
      <c r="AA27" s="96" t="str">
        <f t="shared" si="12"/>
        <v>L_206_008</v>
      </c>
      <c r="AB27" s="96" t="str">
        <f ca="1">OFFSET(L_206_ValidationCorner,IF(ISNA(MATCH(AA27,'Capital - S2'!$H$20:$H$40,0)),MATCH(AA27,'Capital - S2'!$J$20:$J$40,0),MATCH(AA27,'Capital - S2'!$H$20:$H$40,0)),IF(ISNA(MATCH(AA27,'Capital - S2'!$H$20:$H$40,0)),3,1))</f>
        <v>Pass</v>
      </c>
      <c r="AC27" s="96" t="str">
        <f t="shared" si="13"/>
        <v>L_209_008</v>
      </c>
      <c r="AD27" s="96" t="str">
        <f ca="1">OFFSET(L_209_ValidationCorner,IF(ISNA(MATCH(AC27,'Own Funds - S2'!$J$20:$J$28,0)),IF(ISNA(MATCH(AC27,'Own Funds - S2'!$L$20:$L$28,0)),MATCH(AC27,'Own Funds - S2'!$N$20:$N$28,0),MATCH(AC27,'Own Funds - S2'!$L$20:$L$28,0)),MATCH(AC27,'Own Funds - S2'!$J$20:$J$28,0)),IF(ISNA(MATCH(AC27,'Own Funds - S2'!$J$20:$J$28,0)),IF(ISNA(MATCH(AC27,'Own Funds - S2'!$L$20:$L$28,0)),5,3),1))</f>
        <v>Pass</v>
      </c>
      <c r="AE27" s="96" t="str">
        <f t="shared" si="14"/>
        <v>L_210_008</v>
      </c>
      <c r="AF27" s="96" t="str">
        <f ca="1">OFFSET(L_210_ValidationCorner,IF(ISNA(MATCH(AE27,'MA Info - S2'!$G$18:$G$23,0)),MATCH(AE27,'MA Info - S2'!$I$18:$I$23,0),MATCH(AE27,'MA Info - S2'!$G$18:$G$23,0)),IF(ISNA(MATCH(AE27,'MA Info - S2'!$G$18:$G$23,0)),3,1))</f>
        <v>Pass</v>
      </c>
      <c r="AG27" s="96" t="str">
        <f t="shared" si="15"/>
        <v>L_305_008</v>
      </c>
      <c r="AH27" s="96" t="str">
        <f ca="1">OFFSET(L_305_ValidationCorner,IF(ISNA(MATCH(AG27,'BS - S3'!$J$19:$J$72,0)),IF(ISNA(MATCH(AG27,'BS - S3'!$L$19:$L$72,0)),IF(ISNA(MATCH(AG27,'BS - S3'!$N$19:$N$72,0)),IF(ISNA(MATCH(AG27,'BS - S3'!$P$19:$P$72,0)),MATCH(AG27,'BS - S3'!$R$19:$R$72,0),MATCH(AG27,'BS - S3'!$P$19:$P$72,0)),MATCH(AG27,'BS - S3'!$N$19:$N$72,0)),MATCH(AG27,'BS - S3'!$L$19:$L$72,0)),MATCH(AG27,'BS - S3'!$J$19:$J$72,0)),IF(ISNA(MATCH(AG27,'BS - S3'!$J$19:$J$72,0)),IF(ISNA(MATCH(AG27,'BS - S3'!$L$19:$L$72,0)),IF(ISNA(MATCH(AG27,'BS - S3'!$N$19:$N$72,0)),IF(ISNA(MATCH(AG27,'BS - S3'!$P$19:$P$72,0)),9,7),5),3),1))</f>
        <v>Pass</v>
      </c>
      <c r="AI27" s="96" t="str">
        <f t="shared" si="16"/>
        <v>L_306_008</v>
      </c>
      <c r="AJ27" s="96" t="str">
        <f ca="1">OFFSET(L_306_ValidationCorner,IF(ISNA(MATCH(AI27,'Capital - S3'!$H$20:$H$40,0)),MATCH(AI27,'Capital - S3'!$J$20:$J$40,0),MATCH(AI27,'Capital - S3'!$H$20:$H$40,0)),IF(ISNA(MATCH(AI27,'Capital - S3'!$H$20:$H$40,0)),3,1))</f>
        <v>Pass</v>
      </c>
      <c r="AK27" s="96" t="str">
        <f t="shared" si="17"/>
        <v>L_309_008</v>
      </c>
      <c r="AL27" s="96" t="str">
        <f ca="1">OFFSET(L_309_ValidationCorner,IF(ISNA(MATCH(AK27,'Own Funds - S3'!$J$20:$J$28,0)),IF(ISNA(MATCH(AK27,'Own Funds - S3'!$L$20:$L$28,0)),MATCH(AK27,'Own Funds - S3'!$N$20:$N$28,0),MATCH(AK27,'Own Funds - S3'!$L$20:$L$28,0)),MATCH(AK27,'Own Funds - S3'!$J$20:$J$28,0)),IF(ISNA(MATCH(AK27,'Own Funds - S3'!$J$20:$J$28,0)),IF(ISNA(MATCH(AK27,'Own Funds - S3'!$L$20:$L$28,0)),5,3),1))</f>
        <v>Pass</v>
      </c>
      <c r="AM27" s="96" t="str">
        <f t="shared" si="18"/>
        <v>L_310_008</v>
      </c>
      <c r="AN27" s="96" t="str">
        <f ca="1">OFFSET(L_310_ValidationCorner,IF(ISNA(MATCH(AM27,'MA Info - S3'!$G$18:$G$23,0)),MATCH(AM27,'MA Info - S3'!$I$18:$I$23,0),MATCH(AM27,'MA Info - S3'!$G$18:$G$23,0)),IF(ISNA(MATCH(AM27,'MA Info - S3'!$G$18:$G$23,0)),3,1))</f>
        <v>Pass</v>
      </c>
      <c r="AO27" s="96" t="str">
        <f t="shared" si="19"/>
        <v>L_405_008</v>
      </c>
      <c r="AP27" s="96" t="str">
        <f ca="1">OFFSET(L_405_ValidationCorner,IF(ISNA(MATCH(AO27,'BS - S4'!$J$19:$J$72,0)),IF(ISNA(MATCH(AO27,'BS - S4'!$L$19:$L$72,0)),IF(ISNA(MATCH(AO27,'BS - S4'!$N$19:$N$72,0)),IF(ISNA(MATCH(AO27,'BS - S4'!$P$19:$P$72,0)),MATCH(AO27,'BS - S4'!$R$19:$R$72,0),MATCH(AO27,'BS - S4'!$P$19:$P$72,0)),MATCH(AO27,'BS - S4'!$N$19:$N$72,0)),MATCH(AO27,'BS - S4'!$L$19:$L$72,0)),MATCH(AO27,'BS - S4'!$J$19:$J$72,0)),IF(ISNA(MATCH(AO27,'BS - S4'!$J$19:$J$72,0)),IF(ISNA(MATCH(AO27,'BS - S4'!$L$19:$L$72,0)),IF(ISNA(MATCH(AO27,'BS - S4'!$N$19:$N$72,0)),IF(ISNA(MATCH(AO27,'BS - S4'!$P$19:$P$72,0)),9,7),5),3),1))</f>
        <v>Pass</v>
      </c>
      <c r="AQ27" s="96" t="str">
        <f t="shared" si="20"/>
        <v>L_406_008</v>
      </c>
      <c r="AR27" s="96" t="str">
        <f ca="1">OFFSET(L_406_ValidationCorner,IF(ISNA(MATCH(AQ27,'Capital - S4'!$H$20:$H$40,0)),MATCH(AQ27,'Capital - S4'!$J$20:$J$40,0),MATCH(AQ27,'Capital - S4'!$H$20:$H$40,0)),IF(ISNA(MATCH(AQ27,'Capital - S4'!$H$20:$H$40,0)),3,1))</f>
        <v>Pass</v>
      </c>
      <c r="AS27" s="96" t="str">
        <f t="shared" si="21"/>
        <v>L_409_008</v>
      </c>
      <c r="AT27" s="96" t="str">
        <f ca="1">OFFSET(L_409_ValidationCorner,IF(ISNA(MATCH(AS27,'Own Funds - S4'!$J$20:$J$28,0)),IF(ISNA(MATCH(AS27,'Own Funds - S4'!$L$20:$L$28,0)),MATCH(AS27,'Own Funds - S4'!$N$20:$N$28,0),MATCH(AS27,'Own Funds - S4'!$L$20:$L$28,0)),MATCH(AS27,'Own Funds - S4'!$J$20:$J$28,0)),IF(ISNA(MATCH(AS27,'Own Funds - S4'!$J$20:$J$28,0)),IF(ISNA(MATCH(AS27,'Own Funds - S4'!$L$20:$L$28,0)),5,3),1))</f>
        <v>Pass</v>
      </c>
      <c r="AU27" s="96" t="str">
        <f t="shared" si="22"/>
        <v>L_410_008</v>
      </c>
      <c r="AV27" s="96" t="str">
        <f ca="1">OFFSET(L_410_ValidationCorner,IF(ISNA(MATCH(AU27,'MA Info - S4'!$G$18:$G$23,0)),MATCH(AU27,'MA Info - S4'!$I$18:$I$23,0),MATCH(AU27,'MA Info - S4'!$G$18:$G$23,0)),IF(ISNA(MATCH(AU27,'MA Info - S4'!$G$18:$G$23,0)),3,1))</f>
        <v>Pass</v>
      </c>
    </row>
    <row r="28" spans="1:48" x14ac:dyDescent="0.35">
      <c r="A28" s="96"/>
      <c r="B28" s="96"/>
      <c r="C28" s="96" t="str">
        <f t="shared" si="1"/>
        <v>L_002_009</v>
      </c>
      <c r="D28" s="96" t="str">
        <f ca="1">OFFSET(L_002_ValidationCorner,IF(ISNA(MATCH(C28,'Balance Sheet'!$J$22:$J$105,0)),IF(ISNA(MATCH(C28,'Balance Sheet'!$L$22:$L$105,0)),IF(ISNA(MATCH(C28,'Balance Sheet'!$N$22:$N$105,0)),IF(ISNA(MATCH(C28,'Balance Sheet'!$P$22:$P$105,0)),MATCH(C28,'Balance Sheet'!$R$22:$R$105,0),MATCH(C28,'Balance Sheet'!$P$22:$P$105,0)),MATCH(C28,'Balance Sheet'!$N$22:$N$105,0)),MATCH(C28,'Balance Sheet'!$L$22:$L$105,0)),MATCH(C28,'Balance Sheet'!$J$22:$J$105,0)),IF(ISNA(MATCH(C28,'Balance Sheet'!$J$22:$J$105,0)),IF(ISNA(MATCH(C28,'Balance Sheet'!$L$22:$L$105,0)),IF(ISNA(MATCH(C28,'Balance Sheet'!$N$22:$N$105,0)),IF(ISNA(MATCH(C28,'Balance Sheet'!$P$22:$P$105,0)),9,7),5),3),1))</f>
        <v>Pass</v>
      </c>
      <c r="E28" s="96" t="str">
        <f t="shared" si="0"/>
        <v>L_003_009</v>
      </c>
      <c r="F28" s="96" t="str">
        <f ca="1">OFFSET(L_003_ValidationCorner,IF(ISNA(MATCH(E28,'Balance Sheet'!$J$115:$J$124,0)),IF(ISNA(MATCH(E28,'Balance Sheet'!$L$115:$L$124,0)),IF(ISNA(MATCH(E28,'Balance Sheet'!$N$115:$N$124,0)),IF(ISNA(MATCH(E28,'Balance Sheet'!$P$115:$P$124,0)),MATCH(E28,'Balance Sheet'!$R$115:$R$124,0),MATCH(E28,'Balance Sheet'!$P$115:$P$124,0)),MATCH(E28,'Balance Sheet'!$N$115:$N$124,0)),MATCH(E28,'Balance Sheet'!$L$115:$L$124,0)),MATCH(E28,'Balance Sheet'!$J$115:$J$124,0)),IF(ISNA(MATCH(E28,'Balance Sheet'!$J$115:$J$124,0)),IF(ISNA(MATCH(E28,'Balance Sheet'!$L$115:$L$124,0)),IF(ISNA(MATCH(E28,'Balance Sheet'!$N$115:$N$124,0)),IF(ISNA(MATCH(E28,'Balance Sheet'!$P$115:$P$124,0)),9,7),5),3),1))</f>
        <v>Pass</v>
      </c>
      <c r="G28" s="96" t="str">
        <f t="shared" si="2"/>
        <v>L_005_009</v>
      </c>
      <c r="H28" s="96" t="str">
        <f ca="1">OFFSET(L_005_ValidationCorner,IF(ISNA(MATCH(G28,'LIST Balance Sheet'!$J$20:$J$73,0)),IF(ISNA(MATCH(G28,'LIST Balance Sheet'!$L$20:$L$73,0)),IF(ISNA(MATCH(G28,'LIST Balance Sheet'!$N$20:$N$73,0)),IF(ISNA(MATCH(G28,'LIST Balance Sheet'!$P$20:$P$73,0)),MATCH(G28,'LIST Balance Sheet'!$R$20:$R$73,0),MATCH(G28,'LIST Balance Sheet'!$P$20:$P$73,0)),MATCH(G28,'LIST Balance Sheet'!$N$20:$N$73,0)),MATCH(G28,'LIST Balance Sheet'!$L$20:$L$73,0)),MATCH(G28,'LIST Balance Sheet'!$J$20:$J$73,0)),IF(ISNA(MATCH(G28,'LIST Balance Sheet'!$J$20:$J$73,0)),IF(ISNA(MATCH(G28,'LIST Balance Sheet'!$L$20:$L$73,0)),IF(ISNA(MATCH(G28,'LIST Balance Sheet'!$N$20:$N$73,0)),IF(ISNA(MATCH(G28,'LIST Balance Sheet'!$P$20:$P$73,0)),9,7),5),3),1))</f>
        <v>Pass</v>
      </c>
      <c r="I28" s="96" t="str">
        <f t="shared" si="3"/>
        <v>L_006_009</v>
      </c>
      <c r="J28" s="96" t="str">
        <f ca="1">OFFSET(L_006_ValidationCorner,IF(ISNA(MATCH(I28,Capital!$H$20:$H$40,0)),MATCH(I28,Capital!$J$20:$J$40,0),MATCH(I28,Capital!$H$20:$H$40,0)),IF(ISNA(MATCH(I28,Capital!$H$20:$H$40,0)),3,1))</f>
        <v>Pass</v>
      </c>
      <c r="K28" s="96" t="str">
        <f t="shared" si="4"/>
        <v>L_008_009</v>
      </c>
      <c r="L28" s="96" t="str">
        <f ca="1">OFFSET(L_008_ValidationCorner,IF(ISNA(MATCH(K28,'Own Funds'!$J$21:$J$43,0)),IF(ISNA(MATCH(K28,'Own Funds'!$L$21:$L$43,0)),MATCH(K28,'Own Funds'!$N$21:$N$43,0),MATCH(K28,'Own Funds'!$L$21:$L$43,0)),MATCH(K28,'Own Funds'!$J$21:$J$43,0)),IF(ISNA(MATCH(K28,'Own Funds'!$J$21:$J$43,0)),IF(ISNA(MATCH(K28,'Own Funds'!$L$21:$L$43,0)),5,3),1))</f>
        <v>Pass</v>
      </c>
      <c r="M28" s="96" t="str">
        <f t="shared" si="5"/>
        <v>L_010_009</v>
      </c>
      <c r="N28" s="96" t="str">
        <f ca="1">OFFSET(L_010_ValidationCorner,IF(ISNA(MATCH(M28,'MA Info'!$G$19:$G$24,0)),MATCH(M28,'MA Info'!$I$19:$I$24,0),MATCH(M28,'MA Info'!$G$19:$G$24,0)),IF(ISNA(MATCH(M28,'MA Info'!$G$19:$G$24,0)),3,1))</f>
        <v>Pass</v>
      </c>
      <c r="O28" s="96" t="str">
        <f t="shared" si="6"/>
        <v>L_011_009</v>
      </c>
      <c r="P28" s="96" t="str">
        <f ca="1">OFFSET(L_011_ValidationCorner,IF(ISNA(MATCH(O28,Reinsurance!$Y$22:$Y$61,0)),MATCH(O28,Reinsurance!$AA$22:$AA$61,0),MATCH(O28,Reinsurance!$Y$22:$Y$61,0)),IF(ISNA(MATCH(O28,Reinsurance!$Y$22:$Y$61,0)),3,1))</f>
        <v>Pass</v>
      </c>
      <c r="Q28" s="96" t="str">
        <f t="shared" si="7"/>
        <v>L_105_009</v>
      </c>
      <c r="R28" s="96" t="str">
        <f ca="1">OFFSET(L_105_ValidationCorner,IF(ISNA(MATCH(Q28,'BS - S1'!$J$19:$J$72,0)),IF(ISNA(MATCH(Q28,'BS - S1'!$L$19:$L$72,0)),IF(ISNA(MATCH(Q28,'BS - S1'!$N$19:$N$72,0)),IF(ISNA(MATCH(Q28,'BS - S1'!$P$19:$P$72,0)),MATCH(Q28,'BS - S1'!$R$19:$R$72,0),MATCH(Q28,'BS - S1'!$P$19:$P$72,0)),MATCH(Q28,'BS - S1'!$N$19:$N$72,0)),MATCH(Q28,'BS - S1'!$L$19:$L$72,0)),MATCH(Q28,'BS - S1'!$J$19:$J$72,0)),IF(ISNA(MATCH(Q28,'BS - S1'!$J$19:$J$72,0)),IF(ISNA(MATCH(Q28,'BS - S1'!$L$19:$L$72,0)),IF(ISNA(MATCH(Q28,'BS - S1'!$N$19:$N$72,0)),IF(ISNA(MATCH(Q28,'BS - S1'!$P$19:$P$72,0)),9,7),5),3),1))</f>
        <v>Pass</v>
      </c>
      <c r="S28" s="96" t="str">
        <f t="shared" si="8"/>
        <v>L_106_009</v>
      </c>
      <c r="T28" s="96" t="str">
        <f ca="1">OFFSET(L_106_ValidationCorner,IF(ISNA(MATCH(S28,'Capital - S1'!$H$20:$H$40,0)),MATCH(S28,'Capital - S1'!$J$20:$J$40,0),MATCH(S28,'Capital - S1'!$H$20:$H$40,0)),IF(ISNA(MATCH(S28,'Capital - S1'!$H$20:$H$40,0)),3,1))</f>
        <v>Pass</v>
      </c>
      <c r="U28" s="96" t="str">
        <f t="shared" si="9"/>
        <v>L_109_009</v>
      </c>
      <c r="V28" s="96" t="str">
        <f ca="1">OFFSET(L_109_ValidationCorner,IF(ISNA(MATCH(U28,'Own Funds - S1'!$J$20:$J$28,0)),IF(ISNA(MATCH(U28,'Own Funds - S1'!$L$20:$L$28,0)),MATCH(U28,'Own Funds - S1'!$N$20:$N$28,0),MATCH(U28,'Own Funds - S1'!$L$20:$L$28,0)),MATCH(U28,'Own Funds - S1'!$J$20:$J$28,0)),IF(ISNA(MATCH(U28,'Own Funds - S1'!$J$20:$J$28,0)),IF(ISNA(MATCH(U28,'Own Funds - S1'!$L$20:$L$28,0)),5,3),1))</f>
        <v>Pass</v>
      </c>
      <c r="W28" s="96" t="str">
        <f t="shared" si="10"/>
        <v>L_110_009</v>
      </c>
      <c r="X28" s="96" t="str">
        <f ca="1">OFFSET(L_110_ValidationCorner,IF(ISNA(MATCH(W28,'MA Info - S1'!$G$18:$G$23,0)),MATCH(W28,'MA Info - S1'!$I$18:$I$23,0),MATCH(W28,'MA Info - S1'!$G$18:$G$23,0)),IF(ISNA(MATCH(W28,'MA Info - S1'!$G$18:$G$23,0)),3,1))</f>
        <v>Pass</v>
      </c>
      <c r="Y28" s="96" t="str">
        <f t="shared" si="11"/>
        <v>L_205_009</v>
      </c>
      <c r="Z28" s="96" t="str">
        <f ca="1">OFFSET(L_205_ValidationCorner,IF(ISNA(MATCH(Y28,'BS - S2'!$J$19:$J$72,0)),IF(ISNA(MATCH(Y28,'BS - S2'!$L$19:$L$72,0)),IF(ISNA(MATCH(Y28,'BS - S2'!$N$19:$N$72,0)),IF(ISNA(MATCH(Y28,'BS - S2'!$P$19:$P$72,0)),MATCH(Y28,'BS - S2'!$R$19:$R$72,0),MATCH(Y28,'BS - S2'!$P$19:$P$72,0)),MATCH(Y28,'BS - S2'!$N$19:$N$72,0)),MATCH(Y28,'BS - S2'!$L$19:$L$72,0)),MATCH(Y28,'BS - S2'!$J$19:$J$72,0)),IF(ISNA(MATCH(Y28,'BS - S2'!$J$19:$J$72,0)),IF(ISNA(MATCH(Y28,'BS - S2'!$L$19:$L$72,0)),IF(ISNA(MATCH(Y28,'BS - S2'!$N$19:$N$72,0)),IF(ISNA(MATCH(Y28,'BS - S2'!$P$19:$P$72,0)),9,7),5),3),1))</f>
        <v>Pass</v>
      </c>
      <c r="AA28" s="96" t="str">
        <f t="shared" si="12"/>
        <v>L_206_009</v>
      </c>
      <c r="AB28" s="96" t="str">
        <f ca="1">OFFSET(L_206_ValidationCorner,IF(ISNA(MATCH(AA28,'Capital - S2'!$H$20:$H$40,0)),MATCH(AA28,'Capital - S2'!$J$20:$J$40,0),MATCH(AA28,'Capital - S2'!$H$20:$H$40,0)),IF(ISNA(MATCH(AA28,'Capital - S2'!$H$20:$H$40,0)),3,1))</f>
        <v>Pass</v>
      </c>
      <c r="AC28" s="96" t="str">
        <f t="shared" si="13"/>
        <v>L_209_009</v>
      </c>
      <c r="AD28" s="96" t="str">
        <f ca="1">OFFSET(L_209_ValidationCorner,IF(ISNA(MATCH(AC28,'Own Funds - S2'!$J$20:$J$28,0)),IF(ISNA(MATCH(AC28,'Own Funds - S2'!$L$20:$L$28,0)),MATCH(AC28,'Own Funds - S2'!$N$20:$N$28,0),MATCH(AC28,'Own Funds - S2'!$L$20:$L$28,0)),MATCH(AC28,'Own Funds - S2'!$J$20:$J$28,0)),IF(ISNA(MATCH(AC28,'Own Funds - S2'!$J$20:$J$28,0)),IF(ISNA(MATCH(AC28,'Own Funds - S2'!$L$20:$L$28,0)),5,3),1))</f>
        <v>Pass</v>
      </c>
      <c r="AE28" s="96" t="str">
        <f t="shared" si="14"/>
        <v>L_210_009</v>
      </c>
      <c r="AF28" s="96" t="str">
        <f ca="1">OFFSET(L_210_ValidationCorner,IF(ISNA(MATCH(AE28,'MA Info - S2'!$G$18:$G$23,0)),MATCH(AE28,'MA Info - S2'!$I$18:$I$23,0),MATCH(AE28,'MA Info - S2'!$G$18:$G$23,0)),IF(ISNA(MATCH(AE28,'MA Info - S2'!$G$18:$G$23,0)),3,1))</f>
        <v>Pass</v>
      </c>
      <c r="AG28" s="96" t="str">
        <f t="shared" si="15"/>
        <v>L_305_009</v>
      </c>
      <c r="AH28" s="96" t="str">
        <f ca="1">OFFSET(L_305_ValidationCorner,IF(ISNA(MATCH(AG28,'BS - S3'!$J$19:$J$72,0)),IF(ISNA(MATCH(AG28,'BS - S3'!$L$19:$L$72,0)),IF(ISNA(MATCH(AG28,'BS - S3'!$N$19:$N$72,0)),IF(ISNA(MATCH(AG28,'BS - S3'!$P$19:$P$72,0)),MATCH(AG28,'BS - S3'!$R$19:$R$72,0),MATCH(AG28,'BS - S3'!$P$19:$P$72,0)),MATCH(AG28,'BS - S3'!$N$19:$N$72,0)),MATCH(AG28,'BS - S3'!$L$19:$L$72,0)),MATCH(AG28,'BS - S3'!$J$19:$J$72,0)),IF(ISNA(MATCH(AG28,'BS - S3'!$J$19:$J$72,0)),IF(ISNA(MATCH(AG28,'BS - S3'!$L$19:$L$72,0)),IF(ISNA(MATCH(AG28,'BS - S3'!$N$19:$N$72,0)),IF(ISNA(MATCH(AG28,'BS - S3'!$P$19:$P$72,0)),9,7),5),3),1))</f>
        <v>Pass</v>
      </c>
      <c r="AI28" s="96" t="str">
        <f t="shared" si="16"/>
        <v>L_306_009</v>
      </c>
      <c r="AJ28" s="96" t="str">
        <f ca="1">OFFSET(L_306_ValidationCorner,IF(ISNA(MATCH(AI28,'Capital - S3'!$H$20:$H$40,0)),MATCH(AI28,'Capital - S3'!$J$20:$J$40,0),MATCH(AI28,'Capital - S3'!$H$20:$H$40,0)),IF(ISNA(MATCH(AI28,'Capital - S3'!$H$20:$H$40,0)),3,1))</f>
        <v>Pass</v>
      </c>
      <c r="AK28" s="96" t="str">
        <f t="shared" si="17"/>
        <v>L_309_009</v>
      </c>
      <c r="AL28" s="96" t="str">
        <f ca="1">OFFSET(L_309_ValidationCorner,IF(ISNA(MATCH(AK28,'Own Funds - S3'!$J$20:$J$28,0)),IF(ISNA(MATCH(AK28,'Own Funds - S3'!$L$20:$L$28,0)),MATCH(AK28,'Own Funds - S3'!$N$20:$N$28,0),MATCH(AK28,'Own Funds - S3'!$L$20:$L$28,0)),MATCH(AK28,'Own Funds - S3'!$J$20:$J$28,0)),IF(ISNA(MATCH(AK28,'Own Funds - S3'!$J$20:$J$28,0)),IF(ISNA(MATCH(AK28,'Own Funds - S3'!$L$20:$L$28,0)),5,3),1))</f>
        <v>Pass</v>
      </c>
      <c r="AM28" s="96" t="str">
        <f t="shared" si="18"/>
        <v>L_310_009</v>
      </c>
      <c r="AN28" s="96" t="str">
        <f ca="1">OFFSET(L_310_ValidationCorner,IF(ISNA(MATCH(AM28,'MA Info - S3'!$G$18:$G$23,0)),MATCH(AM28,'MA Info - S3'!$I$18:$I$23,0),MATCH(AM28,'MA Info - S3'!$G$18:$G$23,0)),IF(ISNA(MATCH(AM28,'MA Info - S3'!$G$18:$G$23,0)),3,1))</f>
        <v>Pass</v>
      </c>
      <c r="AO28" s="96" t="str">
        <f t="shared" si="19"/>
        <v>L_405_009</v>
      </c>
      <c r="AP28" s="96" t="str">
        <f ca="1">OFFSET(L_405_ValidationCorner,IF(ISNA(MATCH(AO28,'BS - S4'!$J$19:$J$72,0)),IF(ISNA(MATCH(AO28,'BS - S4'!$L$19:$L$72,0)),IF(ISNA(MATCH(AO28,'BS - S4'!$N$19:$N$72,0)),IF(ISNA(MATCH(AO28,'BS - S4'!$P$19:$P$72,0)),MATCH(AO28,'BS - S4'!$R$19:$R$72,0),MATCH(AO28,'BS - S4'!$P$19:$P$72,0)),MATCH(AO28,'BS - S4'!$N$19:$N$72,0)),MATCH(AO28,'BS - S4'!$L$19:$L$72,0)),MATCH(AO28,'BS - S4'!$J$19:$J$72,0)),IF(ISNA(MATCH(AO28,'BS - S4'!$J$19:$J$72,0)),IF(ISNA(MATCH(AO28,'BS - S4'!$L$19:$L$72,0)),IF(ISNA(MATCH(AO28,'BS - S4'!$N$19:$N$72,0)),IF(ISNA(MATCH(AO28,'BS - S4'!$P$19:$P$72,0)),9,7),5),3),1))</f>
        <v>Pass</v>
      </c>
      <c r="AQ28" s="96" t="str">
        <f t="shared" si="20"/>
        <v>L_406_009</v>
      </c>
      <c r="AR28" s="96" t="str">
        <f ca="1">OFFSET(L_406_ValidationCorner,IF(ISNA(MATCH(AQ28,'Capital - S4'!$H$20:$H$40,0)),MATCH(AQ28,'Capital - S4'!$J$20:$J$40,0),MATCH(AQ28,'Capital - S4'!$H$20:$H$40,0)),IF(ISNA(MATCH(AQ28,'Capital - S4'!$H$20:$H$40,0)),3,1))</f>
        <v>Pass</v>
      </c>
      <c r="AS28" s="96" t="str">
        <f t="shared" si="21"/>
        <v>L_409_009</v>
      </c>
      <c r="AT28" s="96" t="str">
        <f ca="1">OFFSET(L_409_ValidationCorner,IF(ISNA(MATCH(AS28,'Own Funds - S4'!$J$20:$J$28,0)),IF(ISNA(MATCH(AS28,'Own Funds - S4'!$L$20:$L$28,0)),MATCH(AS28,'Own Funds - S4'!$N$20:$N$28,0),MATCH(AS28,'Own Funds - S4'!$L$20:$L$28,0)),MATCH(AS28,'Own Funds - S4'!$J$20:$J$28,0)),IF(ISNA(MATCH(AS28,'Own Funds - S4'!$J$20:$J$28,0)),IF(ISNA(MATCH(AS28,'Own Funds - S4'!$L$20:$L$28,0)),5,3),1))</f>
        <v>Pass</v>
      </c>
      <c r="AU28" s="96" t="str">
        <f t="shared" si="22"/>
        <v>L_410_009</v>
      </c>
      <c r="AV28" s="96" t="str">
        <f ca="1">OFFSET(L_410_ValidationCorner,IF(ISNA(MATCH(AU28,'MA Info - S4'!$G$18:$G$23,0)),MATCH(AU28,'MA Info - S4'!$I$18:$I$23,0),MATCH(AU28,'MA Info - S4'!$G$18:$G$23,0)),IF(ISNA(MATCH(AU28,'MA Info - S4'!$G$18:$G$23,0)),3,1))</f>
        <v>Pass</v>
      </c>
    </row>
    <row r="29" spans="1:48" x14ac:dyDescent="0.35">
      <c r="A29" s="96"/>
      <c r="B29" s="96"/>
      <c r="C29" s="96" t="str">
        <f t="shared" si="1"/>
        <v>L_002_010</v>
      </c>
      <c r="D29" s="96" t="str">
        <f ca="1">OFFSET(L_002_ValidationCorner,IF(ISNA(MATCH(C29,'Balance Sheet'!$J$22:$J$105,0)),IF(ISNA(MATCH(C29,'Balance Sheet'!$L$22:$L$105,0)),IF(ISNA(MATCH(C29,'Balance Sheet'!$N$22:$N$105,0)),IF(ISNA(MATCH(C29,'Balance Sheet'!$P$22:$P$105,0)),MATCH(C29,'Balance Sheet'!$R$22:$R$105,0),MATCH(C29,'Balance Sheet'!$P$22:$P$105,0)),MATCH(C29,'Balance Sheet'!$N$22:$N$105,0)),MATCH(C29,'Balance Sheet'!$L$22:$L$105,0)),MATCH(C29,'Balance Sheet'!$J$22:$J$105,0)),IF(ISNA(MATCH(C29,'Balance Sheet'!$J$22:$J$105,0)),IF(ISNA(MATCH(C29,'Balance Sheet'!$L$22:$L$105,0)),IF(ISNA(MATCH(C29,'Balance Sheet'!$N$22:$N$105,0)),IF(ISNA(MATCH(C29,'Balance Sheet'!$P$22:$P$105,0)),9,7),5),3),1))</f>
        <v>Pass</v>
      </c>
      <c r="E29" s="96" t="str">
        <f t="shared" si="0"/>
        <v>L_003_010</v>
      </c>
      <c r="F29" s="96" t="str">
        <f ca="1">OFFSET(L_003_ValidationCorner,IF(ISNA(MATCH(E29,'Balance Sheet'!$J$115:$J$124,0)),IF(ISNA(MATCH(E29,'Balance Sheet'!$L$115:$L$124,0)),IF(ISNA(MATCH(E29,'Balance Sheet'!$N$115:$N$124,0)),IF(ISNA(MATCH(E29,'Balance Sheet'!$P$115:$P$124,0)),MATCH(E29,'Balance Sheet'!$R$115:$R$124,0),MATCH(E29,'Balance Sheet'!$P$115:$P$124,0)),MATCH(E29,'Balance Sheet'!$N$115:$N$124,0)),MATCH(E29,'Balance Sheet'!$L$115:$L$124,0)),MATCH(E29,'Balance Sheet'!$J$115:$J$124,0)),IF(ISNA(MATCH(E29,'Balance Sheet'!$J$115:$J$124,0)),IF(ISNA(MATCH(E29,'Balance Sheet'!$L$115:$L$124,0)),IF(ISNA(MATCH(E29,'Balance Sheet'!$N$115:$N$124,0)),IF(ISNA(MATCH(E29,'Balance Sheet'!$P$115:$P$124,0)),9,7),5),3),1))</f>
        <v>Pass</v>
      </c>
      <c r="G29" s="96" t="str">
        <f t="shared" si="2"/>
        <v>L_005_010</v>
      </c>
      <c r="H29" s="96" t="str">
        <f ca="1">OFFSET(L_005_ValidationCorner,IF(ISNA(MATCH(G29,'LIST Balance Sheet'!$J$20:$J$73,0)),IF(ISNA(MATCH(G29,'LIST Balance Sheet'!$L$20:$L$73,0)),IF(ISNA(MATCH(G29,'LIST Balance Sheet'!$N$20:$N$73,0)),IF(ISNA(MATCH(G29,'LIST Balance Sheet'!$P$20:$P$73,0)),MATCH(G29,'LIST Balance Sheet'!$R$20:$R$73,0),MATCH(G29,'LIST Balance Sheet'!$P$20:$P$73,0)),MATCH(G29,'LIST Balance Sheet'!$N$20:$N$73,0)),MATCH(G29,'LIST Balance Sheet'!$L$20:$L$73,0)),MATCH(G29,'LIST Balance Sheet'!$J$20:$J$73,0)),IF(ISNA(MATCH(G29,'LIST Balance Sheet'!$J$20:$J$73,0)),IF(ISNA(MATCH(G29,'LIST Balance Sheet'!$L$20:$L$73,0)),IF(ISNA(MATCH(G29,'LIST Balance Sheet'!$N$20:$N$73,0)),IF(ISNA(MATCH(G29,'LIST Balance Sheet'!$P$20:$P$73,0)),9,7),5),3),1))</f>
        <v>Pass</v>
      </c>
      <c r="I29" s="96" t="str">
        <f t="shared" si="3"/>
        <v>L_006_010</v>
      </c>
      <c r="J29" s="96" t="str">
        <f ca="1">OFFSET(L_006_ValidationCorner,IF(ISNA(MATCH(I29,Capital!$H$20:$H$40,0)),MATCH(I29,Capital!$J$20:$J$40,0),MATCH(I29,Capital!$H$20:$H$40,0)),IF(ISNA(MATCH(I29,Capital!$H$20:$H$40,0)),3,1))</f>
        <v>Pass</v>
      </c>
      <c r="K29" s="96" t="str">
        <f t="shared" si="4"/>
        <v>L_008_010</v>
      </c>
      <c r="L29" s="96" t="str">
        <f ca="1">OFFSET(L_008_ValidationCorner,IF(ISNA(MATCH(K29,'Own Funds'!$J$21:$J$43,0)),IF(ISNA(MATCH(K29,'Own Funds'!$L$21:$L$43,0)),MATCH(K29,'Own Funds'!$N$21:$N$43,0),MATCH(K29,'Own Funds'!$L$21:$L$43,0)),MATCH(K29,'Own Funds'!$J$21:$J$43,0)),IF(ISNA(MATCH(K29,'Own Funds'!$J$21:$J$43,0)),IF(ISNA(MATCH(K29,'Own Funds'!$L$21:$L$43,0)),5,3),1))</f>
        <v>Pass</v>
      </c>
      <c r="M29" s="96" t="str">
        <f t="shared" si="5"/>
        <v>L_010_010</v>
      </c>
      <c r="N29" s="96" t="str">
        <f ca="1">OFFSET(L_010_ValidationCorner,IF(ISNA(MATCH(M29,'MA Info'!$G$19:$G$24,0)),MATCH(M29,'MA Info'!$I$19:$I$24,0),MATCH(M29,'MA Info'!$G$19:$G$24,0)),IF(ISNA(MATCH(M29,'MA Info'!$G$19:$G$24,0)),3,1))</f>
        <v>Pass</v>
      </c>
      <c r="O29" s="96" t="str">
        <f t="shared" si="6"/>
        <v>L_011_010</v>
      </c>
      <c r="P29" s="96" t="str">
        <f ca="1">OFFSET(L_011_ValidationCorner,IF(ISNA(MATCH(O29,Reinsurance!$Y$22:$Y$61,0)),MATCH(O29,Reinsurance!$AA$22:$AA$61,0),MATCH(O29,Reinsurance!$Y$22:$Y$61,0)),IF(ISNA(MATCH(O29,Reinsurance!$Y$22:$Y$61,0)),3,1))</f>
        <v>Pass</v>
      </c>
      <c r="Q29" s="96" t="str">
        <f t="shared" si="7"/>
        <v>L_105_010</v>
      </c>
      <c r="R29" s="96" t="str">
        <f ca="1">OFFSET(L_105_ValidationCorner,IF(ISNA(MATCH(Q29,'BS - S1'!$J$19:$J$72,0)),IF(ISNA(MATCH(Q29,'BS - S1'!$L$19:$L$72,0)),IF(ISNA(MATCH(Q29,'BS - S1'!$N$19:$N$72,0)),IF(ISNA(MATCH(Q29,'BS - S1'!$P$19:$P$72,0)),MATCH(Q29,'BS - S1'!$R$19:$R$72,0),MATCH(Q29,'BS - S1'!$P$19:$P$72,0)),MATCH(Q29,'BS - S1'!$N$19:$N$72,0)),MATCH(Q29,'BS - S1'!$L$19:$L$72,0)),MATCH(Q29,'BS - S1'!$J$19:$J$72,0)),IF(ISNA(MATCH(Q29,'BS - S1'!$J$19:$J$72,0)),IF(ISNA(MATCH(Q29,'BS - S1'!$L$19:$L$72,0)),IF(ISNA(MATCH(Q29,'BS - S1'!$N$19:$N$72,0)),IF(ISNA(MATCH(Q29,'BS - S1'!$P$19:$P$72,0)),9,7),5),3),1))</f>
        <v>Pass</v>
      </c>
      <c r="S29" s="96" t="str">
        <f t="shared" si="8"/>
        <v>L_106_010</v>
      </c>
      <c r="T29" s="96" t="str">
        <f ca="1">OFFSET(L_106_ValidationCorner,IF(ISNA(MATCH(S29,'Capital - S1'!$H$20:$H$40,0)),MATCH(S29,'Capital - S1'!$J$20:$J$40,0),MATCH(S29,'Capital - S1'!$H$20:$H$40,0)),IF(ISNA(MATCH(S29,'Capital - S1'!$H$20:$H$40,0)),3,1))</f>
        <v>Pass</v>
      </c>
      <c r="U29" s="96" t="str">
        <f t="shared" si="9"/>
        <v>L_109_010</v>
      </c>
      <c r="V29" s="96" t="str">
        <f ca="1">OFFSET(L_109_ValidationCorner,IF(ISNA(MATCH(U29,'Own Funds - S1'!$J$20:$J$28,0)),IF(ISNA(MATCH(U29,'Own Funds - S1'!$L$20:$L$28,0)),MATCH(U29,'Own Funds - S1'!$N$20:$N$28,0),MATCH(U29,'Own Funds - S1'!$L$20:$L$28,0)),MATCH(U29,'Own Funds - S1'!$J$20:$J$28,0)),IF(ISNA(MATCH(U29,'Own Funds - S1'!$J$20:$J$28,0)),IF(ISNA(MATCH(U29,'Own Funds - S1'!$L$20:$L$28,0)),5,3),1))</f>
        <v>Pass</v>
      </c>
      <c r="W29" s="96" t="str">
        <f t="shared" si="10"/>
        <v>L_110_010</v>
      </c>
      <c r="X29" s="96" t="str">
        <f ca="1">OFFSET(L_110_ValidationCorner,IF(ISNA(MATCH(W29,'MA Info - S1'!$G$18:$G$23,0)),MATCH(W29,'MA Info - S1'!$I$18:$I$23,0),MATCH(W29,'MA Info - S1'!$G$18:$G$23,0)),IF(ISNA(MATCH(W29,'MA Info - S1'!$G$18:$G$23,0)),3,1))</f>
        <v>Pass</v>
      </c>
      <c r="Y29" s="96" t="str">
        <f t="shared" si="11"/>
        <v>L_205_010</v>
      </c>
      <c r="Z29" s="96" t="str">
        <f ca="1">OFFSET(L_205_ValidationCorner,IF(ISNA(MATCH(Y29,'BS - S2'!$J$19:$J$72,0)),IF(ISNA(MATCH(Y29,'BS - S2'!$L$19:$L$72,0)),IF(ISNA(MATCH(Y29,'BS - S2'!$N$19:$N$72,0)),IF(ISNA(MATCH(Y29,'BS - S2'!$P$19:$P$72,0)),MATCH(Y29,'BS - S2'!$R$19:$R$72,0),MATCH(Y29,'BS - S2'!$P$19:$P$72,0)),MATCH(Y29,'BS - S2'!$N$19:$N$72,0)),MATCH(Y29,'BS - S2'!$L$19:$L$72,0)),MATCH(Y29,'BS - S2'!$J$19:$J$72,0)),IF(ISNA(MATCH(Y29,'BS - S2'!$J$19:$J$72,0)),IF(ISNA(MATCH(Y29,'BS - S2'!$L$19:$L$72,0)),IF(ISNA(MATCH(Y29,'BS - S2'!$N$19:$N$72,0)),IF(ISNA(MATCH(Y29,'BS - S2'!$P$19:$P$72,0)),9,7),5),3),1))</f>
        <v>Pass</v>
      </c>
      <c r="AA29" s="96" t="str">
        <f t="shared" si="12"/>
        <v>L_206_010</v>
      </c>
      <c r="AB29" s="96" t="str">
        <f ca="1">OFFSET(L_206_ValidationCorner,IF(ISNA(MATCH(AA29,'Capital - S2'!$H$20:$H$40,0)),MATCH(AA29,'Capital - S2'!$J$20:$J$40,0),MATCH(AA29,'Capital - S2'!$H$20:$H$40,0)),IF(ISNA(MATCH(AA29,'Capital - S2'!$H$20:$H$40,0)),3,1))</f>
        <v>Pass</v>
      </c>
      <c r="AC29" s="96" t="str">
        <f t="shared" si="13"/>
        <v>L_209_010</v>
      </c>
      <c r="AD29" s="96" t="str">
        <f ca="1">OFFSET(L_209_ValidationCorner,IF(ISNA(MATCH(AC29,'Own Funds - S2'!$J$20:$J$28,0)),IF(ISNA(MATCH(AC29,'Own Funds - S2'!$L$20:$L$28,0)),MATCH(AC29,'Own Funds - S2'!$N$20:$N$28,0),MATCH(AC29,'Own Funds - S2'!$L$20:$L$28,0)),MATCH(AC29,'Own Funds - S2'!$J$20:$J$28,0)),IF(ISNA(MATCH(AC29,'Own Funds - S2'!$J$20:$J$28,0)),IF(ISNA(MATCH(AC29,'Own Funds - S2'!$L$20:$L$28,0)),5,3),1))</f>
        <v>Pass</v>
      </c>
      <c r="AE29" s="96" t="str">
        <f t="shared" si="14"/>
        <v>L_210_010</v>
      </c>
      <c r="AF29" s="96" t="str">
        <f ca="1">OFFSET(L_210_ValidationCorner,IF(ISNA(MATCH(AE29,'MA Info - S2'!$G$18:$G$23,0)),MATCH(AE29,'MA Info - S2'!$I$18:$I$23,0),MATCH(AE29,'MA Info - S2'!$G$18:$G$23,0)),IF(ISNA(MATCH(AE29,'MA Info - S2'!$G$18:$G$23,0)),3,1))</f>
        <v>Pass</v>
      </c>
      <c r="AG29" s="96" t="str">
        <f t="shared" si="15"/>
        <v>L_305_010</v>
      </c>
      <c r="AH29" s="96" t="str">
        <f ca="1">OFFSET(L_305_ValidationCorner,IF(ISNA(MATCH(AG29,'BS - S3'!$J$19:$J$72,0)),IF(ISNA(MATCH(AG29,'BS - S3'!$L$19:$L$72,0)),IF(ISNA(MATCH(AG29,'BS - S3'!$N$19:$N$72,0)),IF(ISNA(MATCH(AG29,'BS - S3'!$P$19:$P$72,0)),MATCH(AG29,'BS - S3'!$R$19:$R$72,0),MATCH(AG29,'BS - S3'!$P$19:$P$72,0)),MATCH(AG29,'BS - S3'!$N$19:$N$72,0)),MATCH(AG29,'BS - S3'!$L$19:$L$72,0)),MATCH(AG29,'BS - S3'!$J$19:$J$72,0)),IF(ISNA(MATCH(AG29,'BS - S3'!$J$19:$J$72,0)),IF(ISNA(MATCH(AG29,'BS - S3'!$L$19:$L$72,0)),IF(ISNA(MATCH(AG29,'BS - S3'!$N$19:$N$72,0)),IF(ISNA(MATCH(AG29,'BS - S3'!$P$19:$P$72,0)),9,7),5),3),1))</f>
        <v>Pass</v>
      </c>
      <c r="AI29" s="96" t="str">
        <f t="shared" si="16"/>
        <v>L_306_010</v>
      </c>
      <c r="AJ29" s="96" t="str">
        <f ca="1">OFFSET(L_306_ValidationCorner,IF(ISNA(MATCH(AI29,'Capital - S3'!$H$20:$H$40,0)),MATCH(AI29,'Capital - S3'!$J$20:$J$40,0),MATCH(AI29,'Capital - S3'!$H$20:$H$40,0)),IF(ISNA(MATCH(AI29,'Capital - S3'!$H$20:$H$40,0)),3,1))</f>
        <v>Pass</v>
      </c>
      <c r="AK29" s="96" t="str">
        <f t="shared" si="17"/>
        <v>L_309_010</v>
      </c>
      <c r="AL29" s="96" t="str">
        <f ca="1">OFFSET(L_309_ValidationCorner,IF(ISNA(MATCH(AK29,'Own Funds - S3'!$J$20:$J$28,0)),IF(ISNA(MATCH(AK29,'Own Funds - S3'!$L$20:$L$28,0)),MATCH(AK29,'Own Funds - S3'!$N$20:$N$28,0),MATCH(AK29,'Own Funds - S3'!$L$20:$L$28,0)),MATCH(AK29,'Own Funds - S3'!$J$20:$J$28,0)),IF(ISNA(MATCH(AK29,'Own Funds - S3'!$J$20:$J$28,0)),IF(ISNA(MATCH(AK29,'Own Funds - S3'!$L$20:$L$28,0)),5,3),1))</f>
        <v>Pass</v>
      </c>
      <c r="AM29" s="96" t="str">
        <f t="shared" si="18"/>
        <v>L_310_010</v>
      </c>
      <c r="AN29" s="96" t="str">
        <f ca="1">OFFSET(L_310_ValidationCorner,IF(ISNA(MATCH(AM29,'MA Info - S3'!$G$18:$G$23,0)),MATCH(AM29,'MA Info - S3'!$I$18:$I$23,0),MATCH(AM29,'MA Info - S3'!$G$18:$G$23,0)),IF(ISNA(MATCH(AM29,'MA Info - S3'!$G$18:$G$23,0)),3,1))</f>
        <v>Pass</v>
      </c>
      <c r="AO29" s="96" t="str">
        <f t="shared" si="19"/>
        <v>L_405_010</v>
      </c>
      <c r="AP29" s="96" t="str">
        <f ca="1">OFFSET(L_405_ValidationCorner,IF(ISNA(MATCH(AO29,'BS - S4'!$J$19:$J$72,0)),IF(ISNA(MATCH(AO29,'BS - S4'!$L$19:$L$72,0)),IF(ISNA(MATCH(AO29,'BS - S4'!$N$19:$N$72,0)),IF(ISNA(MATCH(AO29,'BS - S4'!$P$19:$P$72,0)),MATCH(AO29,'BS - S4'!$R$19:$R$72,0),MATCH(AO29,'BS - S4'!$P$19:$P$72,0)),MATCH(AO29,'BS - S4'!$N$19:$N$72,0)),MATCH(AO29,'BS - S4'!$L$19:$L$72,0)),MATCH(AO29,'BS - S4'!$J$19:$J$72,0)),IF(ISNA(MATCH(AO29,'BS - S4'!$J$19:$J$72,0)),IF(ISNA(MATCH(AO29,'BS - S4'!$L$19:$L$72,0)),IF(ISNA(MATCH(AO29,'BS - S4'!$N$19:$N$72,0)),IF(ISNA(MATCH(AO29,'BS - S4'!$P$19:$P$72,0)),9,7),5),3),1))</f>
        <v>Pass</v>
      </c>
      <c r="AQ29" s="96" t="str">
        <f t="shared" si="20"/>
        <v>L_406_010</v>
      </c>
      <c r="AR29" s="96" t="str">
        <f ca="1">OFFSET(L_406_ValidationCorner,IF(ISNA(MATCH(AQ29,'Capital - S4'!$H$20:$H$40,0)),MATCH(AQ29,'Capital - S4'!$J$20:$J$40,0),MATCH(AQ29,'Capital - S4'!$H$20:$H$40,0)),IF(ISNA(MATCH(AQ29,'Capital - S4'!$H$20:$H$40,0)),3,1))</f>
        <v>Pass</v>
      </c>
      <c r="AS29" s="96" t="str">
        <f t="shared" si="21"/>
        <v>L_409_010</v>
      </c>
      <c r="AT29" s="96" t="str">
        <f ca="1">OFFSET(L_409_ValidationCorner,IF(ISNA(MATCH(AS29,'Own Funds - S4'!$J$20:$J$28,0)),IF(ISNA(MATCH(AS29,'Own Funds - S4'!$L$20:$L$28,0)),MATCH(AS29,'Own Funds - S4'!$N$20:$N$28,0),MATCH(AS29,'Own Funds - S4'!$L$20:$L$28,0)),MATCH(AS29,'Own Funds - S4'!$J$20:$J$28,0)),IF(ISNA(MATCH(AS29,'Own Funds - S4'!$J$20:$J$28,0)),IF(ISNA(MATCH(AS29,'Own Funds - S4'!$L$20:$L$28,0)),5,3),1))</f>
        <v>Pass</v>
      </c>
      <c r="AU29" s="96" t="str">
        <f t="shared" si="22"/>
        <v>L_410_010</v>
      </c>
      <c r="AV29" s="96" t="str">
        <f ca="1">OFFSET(L_410_ValidationCorner,IF(ISNA(MATCH(AU29,'MA Info - S4'!$G$18:$G$23,0)),MATCH(AU29,'MA Info - S4'!$I$18:$I$23,0),MATCH(AU29,'MA Info - S4'!$G$18:$G$23,0)),IF(ISNA(MATCH(AU29,'MA Info - S4'!$G$18:$G$23,0)),3,1))</f>
        <v>Pass</v>
      </c>
    </row>
    <row r="30" spans="1:48" x14ac:dyDescent="0.35">
      <c r="A30" s="96"/>
      <c r="B30" s="96"/>
      <c r="C30" s="96" t="str">
        <f t="shared" si="1"/>
        <v>L_002_011</v>
      </c>
      <c r="D30" s="96" t="str">
        <f ca="1">OFFSET(L_002_ValidationCorner,IF(ISNA(MATCH(C30,'Balance Sheet'!$J$22:$J$105,0)),IF(ISNA(MATCH(C30,'Balance Sheet'!$L$22:$L$105,0)),IF(ISNA(MATCH(C30,'Balance Sheet'!$N$22:$N$105,0)),IF(ISNA(MATCH(C30,'Balance Sheet'!$P$22:$P$105,0)),MATCH(C30,'Balance Sheet'!$R$22:$R$105,0),MATCH(C30,'Balance Sheet'!$P$22:$P$105,0)),MATCH(C30,'Balance Sheet'!$N$22:$N$105,0)),MATCH(C30,'Balance Sheet'!$L$22:$L$105,0)),MATCH(C30,'Balance Sheet'!$J$22:$J$105,0)),IF(ISNA(MATCH(C30,'Balance Sheet'!$J$22:$J$105,0)),IF(ISNA(MATCH(C30,'Balance Sheet'!$L$22:$L$105,0)),IF(ISNA(MATCH(C30,'Balance Sheet'!$N$22:$N$105,0)),IF(ISNA(MATCH(C30,'Balance Sheet'!$P$22:$P$105,0)),9,7),5),3),1))</f>
        <v>Pass</v>
      </c>
      <c r="E30" s="96" t="str">
        <f t="shared" si="0"/>
        <v>L_003_011</v>
      </c>
      <c r="F30" s="96" t="str">
        <f ca="1">OFFSET(L_003_ValidationCorner,IF(ISNA(MATCH(E30,'Balance Sheet'!$J$115:$J$124,0)),IF(ISNA(MATCH(E30,'Balance Sheet'!$L$115:$L$124,0)),IF(ISNA(MATCH(E30,'Balance Sheet'!$N$115:$N$124,0)),IF(ISNA(MATCH(E30,'Balance Sheet'!$P$115:$P$124,0)),MATCH(E30,'Balance Sheet'!$R$115:$R$124,0),MATCH(E30,'Balance Sheet'!$P$115:$P$124,0)),MATCH(E30,'Balance Sheet'!$N$115:$N$124,0)),MATCH(E30,'Balance Sheet'!$L$115:$L$124,0)),MATCH(E30,'Balance Sheet'!$J$115:$J$124,0)),IF(ISNA(MATCH(E30,'Balance Sheet'!$J$115:$J$124,0)),IF(ISNA(MATCH(E30,'Balance Sheet'!$L$115:$L$124,0)),IF(ISNA(MATCH(E30,'Balance Sheet'!$N$115:$N$124,0)),IF(ISNA(MATCH(E30,'Balance Sheet'!$P$115:$P$124,0)),9,7),5),3),1))</f>
        <v>Pass</v>
      </c>
      <c r="G30" s="96" t="str">
        <f t="shared" si="2"/>
        <v>L_005_011</v>
      </c>
      <c r="H30" s="96" t="str">
        <f ca="1">OFFSET(L_005_ValidationCorner,IF(ISNA(MATCH(G30,'LIST Balance Sheet'!$J$20:$J$73,0)),IF(ISNA(MATCH(G30,'LIST Balance Sheet'!$L$20:$L$73,0)),IF(ISNA(MATCH(G30,'LIST Balance Sheet'!$N$20:$N$73,0)),IF(ISNA(MATCH(G30,'LIST Balance Sheet'!$P$20:$P$73,0)),MATCH(G30,'LIST Balance Sheet'!$R$20:$R$73,0),MATCH(G30,'LIST Balance Sheet'!$P$20:$P$73,0)),MATCH(G30,'LIST Balance Sheet'!$N$20:$N$73,0)),MATCH(G30,'LIST Balance Sheet'!$L$20:$L$73,0)),MATCH(G30,'LIST Balance Sheet'!$J$20:$J$73,0)),IF(ISNA(MATCH(G30,'LIST Balance Sheet'!$J$20:$J$73,0)),IF(ISNA(MATCH(G30,'LIST Balance Sheet'!$L$20:$L$73,0)),IF(ISNA(MATCH(G30,'LIST Balance Sheet'!$N$20:$N$73,0)),IF(ISNA(MATCH(G30,'LIST Balance Sheet'!$P$20:$P$73,0)),9,7),5),3),1))</f>
        <v>Pass</v>
      </c>
      <c r="I30" s="96" t="str">
        <f t="shared" si="3"/>
        <v>L_006_011</v>
      </c>
      <c r="J30" s="96" t="str">
        <f ca="1">OFFSET(L_006_ValidationCorner,IF(ISNA(MATCH(I30,Capital!$H$20:$H$40,0)),MATCH(I30,Capital!$J$20:$J$40,0),MATCH(I30,Capital!$H$20:$H$40,0)),IF(ISNA(MATCH(I30,Capital!$H$20:$H$40,0)),3,1))</f>
        <v>Pass</v>
      </c>
      <c r="K30" s="96" t="str">
        <f t="shared" si="4"/>
        <v>L_008_011</v>
      </c>
      <c r="L30" s="96" t="str">
        <f ca="1">OFFSET(L_008_ValidationCorner,IF(ISNA(MATCH(K30,'Own Funds'!$J$21:$J$43,0)),IF(ISNA(MATCH(K30,'Own Funds'!$L$21:$L$43,0)),MATCH(K30,'Own Funds'!$N$21:$N$43,0),MATCH(K30,'Own Funds'!$L$21:$L$43,0)),MATCH(K30,'Own Funds'!$J$21:$J$43,0)),IF(ISNA(MATCH(K30,'Own Funds'!$J$21:$J$43,0)),IF(ISNA(MATCH(K30,'Own Funds'!$L$21:$L$43,0)),5,3),1))</f>
        <v>Pass</v>
      </c>
      <c r="M30" s="96"/>
      <c r="N30" s="96"/>
      <c r="O30" s="96" t="str">
        <f t="shared" si="6"/>
        <v>L_011_011</v>
      </c>
      <c r="P30" s="96" t="str">
        <f ca="1">OFFSET(L_011_ValidationCorner,IF(ISNA(MATCH(O30,Reinsurance!$Y$22:$Y$61,0)),MATCH(O30,Reinsurance!$AA$22:$AA$61,0),MATCH(O30,Reinsurance!$Y$22:$Y$61,0)),IF(ISNA(MATCH(O30,Reinsurance!$Y$22:$Y$61,0)),3,1))</f>
        <v>Pass</v>
      </c>
      <c r="Q30" s="96" t="str">
        <f t="shared" si="7"/>
        <v>L_105_011</v>
      </c>
      <c r="R30" s="96" t="str">
        <f ca="1">OFFSET(L_105_ValidationCorner,IF(ISNA(MATCH(Q30,'BS - S1'!$J$19:$J$72,0)),IF(ISNA(MATCH(Q30,'BS - S1'!$L$19:$L$72,0)),IF(ISNA(MATCH(Q30,'BS - S1'!$N$19:$N$72,0)),IF(ISNA(MATCH(Q30,'BS - S1'!$P$19:$P$72,0)),MATCH(Q30,'BS - S1'!$R$19:$R$72,0),MATCH(Q30,'BS - S1'!$P$19:$P$72,0)),MATCH(Q30,'BS - S1'!$N$19:$N$72,0)),MATCH(Q30,'BS - S1'!$L$19:$L$72,0)),MATCH(Q30,'BS - S1'!$J$19:$J$72,0)),IF(ISNA(MATCH(Q30,'BS - S1'!$J$19:$J$72,0)),IF(ISNA(MATCH(Q30,'BS - S1'!$L$19:$L$72,0)),IF(ISNA(MATCH(Q30,'BS - S1'!$N$19:$N$72,0)),IF(ISNA(MATCH(Q30,'BS - S1'!$P$19:$P$72,0)),9,7),5),3),1))</f>
        <v>Pass</v>
      </c>
      <c r="S30" s="96" t="str">
        <f t="shared" si="8"/>
        <v>L_106_011</v>
      </c>
      <c r="T30" s="96" t="str">
        <f ca="1">OFFSET(L_106_ValidationCorner,IF(ISNA(MATCH(S30,'Capital - S1'!$H$20:$H$40,0)),MATCH(S30,'Capital - S1'!$J$20:$J$40,0),MATCH(S30,'Capital - S1'!$H$20:$H$40,0)),IF(ISNA(MATCH(S30,'Capital - S1'!$H$20:$H$40,0)),3,1))</f>
        <v>Pass</v>
      </c>
      <c r="U30" s="96" t="str">
        <f t="shared" si="9"/>
        <v>L_109_011</v>
      </c>
      <c r="V30" s="96" t="str">
        <f ca="1">OFFSET(L_109_ValidationCorner,IF(ISNA(MATCH(U30,'Own Funds - S1'!$J$20:$J$28,0)),IF(ISNA(MATCH(U30,'Own Funds - S1'!$L$20:$L$28,0)),MATCH(U30,'Own Funds - S1'!$N$20:$N$28,0),MATCH(U30,'Own Funds - S1'!$L$20:$L$28,0)),MATCH(U30,'Own Funds - S1'!$J$20:$J$28,0)),IF(ISNA(MATCH(U30,'Own Funds - S1'!$J$20:$J$28,0)),IF(ISNA(MATCH(U30,'Own Funds - S1'!$L$20:$L$28,0)),5,3),1))</f>
        <v>Pass</v>
      </c>
      <c r="W30" s="96"/>
      <c r="X30" s="96"/>
      <c r="Y30" s="96" t="str">
        <f t="shared" si="11"/>
        <v>L_205_011</v>
      </c>
      <c r="Z30" s="96" t="str">
        <f ca="1">OFFSET(L_205_ValidationCorner,IF(ISNA(MATCH(Y30,'BS - S2'!$J$19:$J$72,0)),IF(ISNA(MATCH(Y30,'BS - S2'!$L$19:$L$72,0)),IF(ISNA(MATCH(Y30,'BS - S2'!$N$19:$N$72,0)),IF(ISNA(MATCH(Y30,'BS - S2'!$P$19:$P$72,0)),MATCH(Y30,'BS - S2'!$R$19:$R$72,0),MATCH(Y30,'BS - S2'!$P$19:$P$72,0)),MATCH(Y30,'BS - S2'!$N$19:$N$72,0)),MATCH(Y30,'BS - S2'!$L$19:$L$72,0)),MATCH(Y30,'BS - S2'!$J$19:$J$72,0)),IF(ISNA(MATCH(Y30,'BS - S2'!$J$19:$J$72,0)),IF(ISNA(MATCH(Y30,'BS - S2'!$L$19:$L$72,0)),IF(ISNA(MATCH(Y30,'BS - S2'!$N$19:$N$72,0)),IF(ISNA(MATCH(Y30,'BS - S2'!$P$19:$P$72,0)),9,7),5),3),1))</f>
        <v>Pass</v>
      </c>
      <c r="AA30" s="96" t="str">
        <f t="shared" si="12"/>
        <v>L_206_011</v>
      </c>
      <c r="AB30" s="96" t="str">
        <f ca="1">OFFSET(L_206_ValidationCorner,IF(ISNA(MATCH(AA30,'Capital - S2'!$H$20:$H$40,0)),MATCH(AA30,'Capital - S2'!$J$20:$J$40,0),MATCH(AA30,'Capital - S2'!$H$20:$H$40,0)),IF(ISNA(MATCH(AA30,'Capital - S2'!$H$20:$H$40,0)),3,1))</f>
        <v>Pass</v>
      </c>
      <c r="AC30" s="96" t="str">
        <f t="shared" si="13"/>
        <v>L_209_011</v>
      </c>
      <c r="AD30" s="96" t="str">
        <f ca="1">OFFSET(L_209_ValidationCorner,IF(ISNA(MATCH(AC30,'Own Funds - S2'!$J$20:$J$28,0)),IF(ISNA(MATCH(AC30,'Own Funds - S2'!$L$20:$L$28,0)),MATCH(AC30,'Own Funds - S2'!$N$20:$N$28,0),MATCH(AC30,'Own Funds - S2'!$L$20:$L$28,0)),MATCH(AC30,'Own Funds - S2'!$J$20:$J$28,0)),IF(ISNA(MATCH(AC30,'Own Funds - S2'!$J$20:$J$28,0)),IF(ISNA(MATCH(AC30,'Own Funds - S2'!$L$20:$L$28,0)),5,3),1))</f>
        <v>Pass</v>
      </c>
      <c r="AE30" s="96"/>
      <c r="AF30" s="96"/>
      <c r="AG30" s="96" t="str">
        <f t="shared" si="15"/>
        <v>L_305_011</v>
      </c>
      <c r="AH30" s="96" t="str">
        <f ca="1">OFFSET(L_305_ValidationCorner,IF(ISNA(MATCH(AG30,'BS - S3'!$J$19:$J$72,0)),IF(ISNA(MATCH(AG30,'BS - S3'!$L$19:$L$72,0)),IF(ISNA(MATCH(AG30,'BS - S3'!$N$19:$N$72,0)),IF(ISNA(MATCH(AG30,'BS - S3'!$P$19:$P$72,0)),MATCH(AG30,'BS - S3'!$R$19:$R$72,0),MATCH(AG30,'BS - S3'!$P$19:$P$72,0)),MATCH(AG30,'BS - S3'!$N$19:$N$72,0)),MATCH(AG30,'BS - S3'!$L$19:$L$72,0)),MATCH(AG30,'BS - S3'!$J$19:$J$72,0)),IF(ISNA(MATCH(AG30,'BS - S3'!$J$19:$J$72,0)),IF(ISNA(MATCH(AG30,'BS - S3'!$L$19:$L$72,0)),IF(ISNA(MATCH(AG30,'BS - S3'!$N$19:$N$72,0)),IF(ISNA(MATCH(AG30,'BS - S3'!$P$19:$P$72,0)),9,7),5),3),1))</f>
        <v>Pass</v>
      </c>
      <c r="AI30" s="96" t="str">
        <f t="shared" si="16"/>
        <v>L_306_011</v>
      </c>
      <c r="AJ30" s="96" t="str">
        <f ca="1">OFFSET(L_306_ValidationCorner,IF(ISNA(MATCH(AI30,'Capital - S3'!$H$20:$H$40,0)),MATCH(AI30,'Capital - S3'!$J$20:$J$40,0),MATCH(AI30,'Capital - S3'!$H$20:$H$40,0)),IF(ISNA(MATCH(AI30,'Capital - S3'!$H$20:$H$40,0)),3,1))</f>
        <v>Pass</v>
      </c>
      <c r="AK30" s="96" t="str">
        <f t="shared" si="17"/>
        <v>L_309_011</v>
      </c>
      <c r="AL30" s="96" t="str">
        <f ca="1">OFFSET(L_309_ValidationCorner,IF(ISNA(MATCH(AK30,'Own Funds - S3'!$J$20:$J$28,0)),IF(ISNA(MATCH(AK30,'Own Funds - S3'!$L$20:$L$28,0)),MATCH(AK30,'Own Funds - S3'!$N$20:$N$28,0),MATCH(AK30,'Own Funds - S3'!$L$20:$L$28,0)),MATCH(AK30,'Own Funds - S3'!$J$20:$J$28,0)),IF(ISNA(MATCH(AK30,'Own Funds - S3'!$J$20:$J$28,0)),IF(ISNA(MATCH(AK30,'Own Funds - S3'!$L$20:$L$28,0)),5,3),1))</f>
        <v>Pass</v>
      </c>
      <c r="AM30" s="96"/>
      <c r="AN30" s="96"/>
      <c r="AO30" s="96" t="str">
        <f t="shared" si="19"/>
        <v>L_405_011</v>
      </c>
      <c r="AP30" s="96" t="str">
        <f ca="1">OFFSET(L_405_ValidationCorner,IF(ISNA(MATCH(AO30,'BS - S4'!$J$19:$J$72,0)),IF(ISNA(MATCH(AO30,'BS - S4'!$L$19:$L$72,0)),IF(ISNA(MATCH(AO30,'BS - S4'!$N$19:$N$72,0)),IF(ISNA(MATCH(AO30,'BS - S4'!$P$19:$P$72,0)),MATCH(AO30,'BS - S4'!$R$19:$R$72,0),MATCH(AO30,'BS - S4'!$P$19:$P$72,0)),MATCH(AO30,'BS - S4'!$N$19:$N$72,0)),MATCH(AO30,'BS - S4'!$L$19:$L$72,0)),MATCH(AO30,'BS - S4'!$J$19:$J$72,0)),IF(ISNA(MATCH(AO30,'BS - S4'!$J$19:$J$72,0)),IF(ISNA(MATCH(AO30,'BS - S4'!$L$19:$L$72,0)),IF(ISNA(MATCH(AO30,'BS - S4'!$N$19:$N$72,0)),IF(ISNA(MATCH(AO30,'BS - S4'!$P$19:$P$72,0)),9,7),5),3),1))</f>
        <v>Pass</v>
      </c>
      <c r="AQ30" s="96" t="str">
        <f t="shared" si="20"/>
        <v>L_406_011</v>
      </c>
      <c r="AR30" s="96" t="str">
        <f ca="1">OFFSET(L_406_ValidationCorner,IF(ISNA(MATCH(AQ30,'Capital - S4'!$H$20:$H$40,0)),MATCH(AQ30,'Capital - S4'!$J$20:$J$40,0),MATCH(AQ30,'Capital - S4'!$H$20:$H$40,0)),IF(ISNA(MATCH(AQ30,'Capital - S4'!$H$20:$H$40,0)),3,1))</f>
        <v>Pass</v>
      </c>
      <c r="AS30" s="96" t="str">
        <f t="shared" si="21"/>
        <v>L_409_011</v>
      </c>
      <c r="AT30" s="96" t="str">
        <f ca="1">OFFSET(L_409_ValidationCorner,IF(ISNA(MATCH(AS30,'Own Funds - S4'!$J$20:$J$28,0)),IF(ISNA(MATCH(AS30,'Own Funds - S4'!$L$20:$L$28,0)),MATCH(AS30,'Own Funds - S4'!$N$20:$N$28,0),MATCH(AS30,'Own Funds - S4'!$L$20:$L$28,0)),MATCH(AS30,'Own Funds - S4'!$J$20:$J$28,0)),IF(ISNA(MATCH(AS30,'Own Funds - S4'!$J$20:$J$28,0)),IF(ISNA(MATCH(AS30,'Own Funds - S4'!$L$20:$L$28,0)),5,3),1))</f>
        <v>Pass</v>
      </c>
      <c r="AU30" s="96"/>
      <c r="AV30" s="96"/>
    </row>
    <row r="31" spans="1:48" x14ac:dyDescent="0.35">
      <c r="A31" s="96"/>
      <c r="B31" s="96"/>
      <c r="C31" s="96" t="str">
        <f t="shared" si="1"/>
        <v>L_002_012</v>
      </c>
      <c r="D31" s="96" t="str">
        <f ca="1">OFFSET(L_002_ValidationCorner,IF(ISNA(MATCH(C31,'Balance Sheet'!$J$22:$J$105,0)),IF(ISNA(MATCH(C31,'Balance Sheet'!$L$22:$L$105,0)),IF(ISNA(MATCH(C31,'Balance Sheet'!$N$22:$N$105,0)),IF(ISNA(MATCH(C31,'Balance Sheet'!$P$22:$P$105,0)),MATCH(C31,'Balance Sheet'!$R$22:$R$105,0),MATCH(C31,'Balance Sheet'!$P$22:$P$105,0)),MATCH(C31,'Balance Sheet'!$N$22:$N$105,0)),MATCH(C31,'Balance Sheet'!$L$22:$L$105,0)),MATCH(C31,'Balance Sheet'!$J$22:$J$105,0)),IF(ISNA(MATCH(C31,'Balance Sheet'!$J$22:$J$105,0)),IF(ISNA(MATCH(C31,'Balance Sheet'!$L$22:$L$105,0)),IF(ISNA(MATCH(C31,'Balance Sheet'!$N$22:$N$105,0)),IF(ISNA(MATCH(C31,'Balance Sheet'!$P$22:$P$105,0)),9,7),5),3),1))</f>
        <v>Pass</v>
      </c>
      <c r="E31" s="96" t="str">
        <f t="shared" si="0"/>
        <v>L_003_012</v>
      </c>
      <c r="F31" s="96" t="str">
        <f ca="1">OFFSET(L_003_ValidationCorner,IF(ISNA(MATCH(E31,'Balance Sheet'!$J$115:$J$124,0)),IF(ISNA(MATCH(E31,'Balance Sheet'!$L$115:$L$124,0)),IF(ISNA(MATCH(E31,'Balance Sheet'!$N$115:$N$124,0)),IF(ISNA(MATCH(E31,'Balance Sheet'!$P$115:$P$124,0)),MATCH(E31,'Balance Sheet'!$R$115:$R$124,0),MATCH(E31,'Balance Sheet'!$P$115:$P$124,0)),MATCH(E31,'Balance Sheet'!$N$115:$N$124,0)),MATCH(E31,'Balance Sheet'!$L$115:$L$124,0)),MATCH(E31,'Balance Sheet'!$J$115:$J$124,0)),IF(ISNA(MATCH(E31,'Balance Sheet'!$J$115:$J$124,0)),IF(ISNA(MATCH(E31,'Balance Sheet'!$L$115:$L$124,0)),IF(ISNA(MATCH(E31,'Balance Sheet'!$N$115:$N$124,0)),IF(ISNA(MATCH(E31,'Balance Sheet'!$P$115:$P$124,0)),9,7),5),3),1))</f>
        <v>Pass</v>
      </c>
      <c r="G31" s="96" t="str">
        <f t="shared" si="2"/>
        <v>L_005_012</v>
      </c>
      <c r="H31" s="96" t="str">
        <f ca="1">OFFSET(L_005_ValidationCorner,IF(ISNA(MATCH(G31,'LIST Balance Sheet'!$J$20:$J$73,0)),IF(ISNA(MATCH(G31,'LIST Balance Sheet'!$L$20:$L$73,0)),IF(ISNA(MATCH(G31,'LIST Balance Sheet'!$N$20:$N$73,0)),IF(ISNA(MATCH(G31,'LIST Balance Sheet'!$P$20:$P$73,0)),MATCH(G31,'LIST Balance Sheet'!$R$20:$R$73,0),MATCH(G31,'LIST Balance Sheet'!$P$20:$P$73,0)),MATCH(G31,'LIST Balance Sheet'!$N$20:$N$73,0)),MATCH(G31,'LIST Balance Sheet'!$L$20:$L$73,0)),MATCH(G31,'LIST Balance Sheet'!$J$20:$J$73,0)),IF(ISNA(MATCH(G31,'LIST Balance Sheet'!$J$20:$J$73,0)),IF(ISNA(MATCH(G31,'LIST Balance Sheet'!$L$20:$L$73,0)),IF(ISNA(MATCH(G31,'LIST Balance Sheet'!$N$20:$N$73,0)),IF(ISNA(MATCH(G31,'LIST Balance Sheet'!$P$20:$P$73,0)),9,7),5),3),1))</f>
        <v>Pass</v>
      </c>
      <c r="I31" s="96" t="str">
        <f t="shared" si="3"/>
        <v>L_006_012</v>
      </c>
      <c r="J31" s="96" t="str">
        <f ca="1">OFFSET(L_006_ValidationCorner,IF(ISNA(MATCH(I31,Capital!$H$20:$H$40,0)),MATCH(I31,Capital!$J$20:$J$40,0),MATCH(I31,Capital!$H$20:$H$40,0)),IF(ISNA(MATCH(I31,Capital!$H$20:$H$40,0)),3,1))</f>
        <v>Pass</v>
      </c>
      <c r="K31" s="96" t="str">
        <f t="shared" si="4"/>
        <v>L_008_012</v>
      </c>
      <c r="L31" s="96" t="str">
        <f ca="1">OFFSET(L_008_ValidationCorner,IF(ISNA(MATCH(K31,'Own Funds'!$J$21:$J$43,0)),IF(ISNA(MATCH(K31,'Own Funds'!$L$21:$L$43,0)),MATCH(K31,'Own Funds'!$N$21:$N$43,0),MATCH(K31,'Own Funds'!$L$21:$L$43,0)),MATCH(K31,'Own Funds'!$J$21:$J$43,0)),IF(ISNA(MATCH(K31,'Own Funds'!$J$21:$J$43,0)),IF(ISNA(MATCH(K31,'Own Funds'!$L$21:$L$43,0)),5,3),1))</f>
        <v>Pass</v>
      </c>
      <c r="M31" s="96"/>
      <c r="N31" s="96"/>
      <c r="O31" s="96" t="str">
        <f t="shared" si="6"/>
        <v>L_011_012</v>
      </c>
      <c r="P31" s="96" t="str">
        <f ca="1">OFFSET(L_011_ValidationCorner,IF(ISNA(MATCH(O31,Reinsurance!$Y$22:$Y$61,0)),MATCH(O31,Reinsurance!$AA$22:$AA$61,0),MATCH(O31,Reinsurance!$Y$22:$Y$61,0)),IF(ISNA(MATCH(O31,Reinsurance!$Y$22:$Y$61,0)),3,1))</f>
        <v>Pass</v>
      </c>
      <c r="Q31" s="96" t="str">
        <f t="shared" si="7"/>
        <v>L_105_012</v>
      </c>
      <c r="R31" s="96" t="str">
        <f ca="1">OFFSET(L_105_ValidationCorner,IF(ISNA(MATCH(Q31,'BS - S1'!$J$19:$J$72,0)),IF(ISNA(MATCH(Q31,'BS - S1'!$L$19:$L$72,0)),IF(ISNA(MATCH(Q31,'BS - S1'!$N$19:$N$72,0)),IF(ISNA(MATCH(Q31,'BS - S1'!$P$19:$P$72,0)),MATCH(Q31,'BS - S1'!$R$19:$R$72,0),MATCH(Q31,'BS - S1'!$P$19:$P$72,0)),MATCH(Q31,'BS - S1'!$N$19:$N$72,0)),MATCH(Q31,'BS - S1'!$L$19:$L$72,0)),MATCH(Q31,'BS - S1'!$J$19:$J$72,0)),IF(ISNA(MATCH(Q31,'BS - S1'!$J$19:$J$72,0)),IF(ISNA(MATCH(Q31,'BS - S1'!$L$19:$L$72,0)),IF(ISNA(MATCH(Q31,'BS - S1'!$N$19:$N$72,0)),IF(ISNA(MATCH(Q31,'BS - S1'!$P$19:$P$72,0)),9,7),5),3),1))</f>
        <v>Pass</v>
      </c>
      <c r="S31" s="96" t="str">
        <f t="shared" si="8"/>
        <v>L_106_012</v>
      </c>
      <c r="T31" s="96" t="str">
        <f ca="1">OFFSET(L_106_ValidationCorner,IF(ISNA(MATCH(S31,'Capital - S1'!$H$20:$H$40,0)),MATCH(S31,'Capital - S1'!$J$20:$J$40,0),MATCH(S31,'Capital - S1'!$H$20:$H$40,0)),IF(ISNA(MATCH(S31,'Capital - S1'!$H$20:$H$40,0)),3,1))</f>
        <v>Pass</v>
      </c>
      <c r="U31" s="96" t="str">
        <f t="shared" si="9"/>
        <v>L_109_012</v>
      </c>
      <c r="V31" s="96" t="str">
        <f ca="1">OFFSET(L_109_ValidationCorner,IF(ISNA(MATCH(U31,'Own Funds - S1'!$J$20:$J$28,0)),IF(ISNA(MATCH(U31,'Own Funds - S1'!$L$20:$L$28,0)),MATCH(U31,'Own Funds - S1'!$N$20:$N$28,0),MATCH(U31,'Own Funds - S1'!$L$20:$L$28,0)),MATCH(U31,'Own Funds - S1'!$J$20:$J$28,0)),IF(ISNA(MATCH(U31,'Own Funds - S1'!$J$20:$J$28,0)),IF(ISNA(MATCH(U31,'Own Funds - S1'!$L$20:$L$28,0)),5,3),1))</f>
        <v>Pass</v>
      </c>
      <c r="W31" s="96"/>
      <c r="X31" s="96"/>
      <c r="Y31" s="96" t="str">
        <f t="shared" si="11"/>
        <v>L_205_012</v>
      </c>
      <c r="Z31" s="96" t="str">
        <f ca="1">OFFSET(L_205_ValidationCorner,IF(ISNA(MATCH(Y31,'BS - S2'!$J$19:$J$72,0)),IF(ISNA(MATCH(Y31,'BS - S2'!$L$19:$L$72,0)),IF(ISNA(MATCH(Y31,'BS - S2'!$N$19:$N$72,0)),IF(ISNA(MATCH(Y31,'BS - S2'!$P$19:$P$72,0)),MATCH(Y31,'BS - S2'!$R$19:$R$72,0),MATCH(Y31,'BS - S2'!$P$19:$P$72,0)),MATCH(Y31,'BS - S2'!$N$19:$N$72,0)),MATCH(Y31,'BS - S2'!$L$19:$L$72,0)),MATCH(Y31,'BS - S2'!$J$19:$J$72,0)),IF(ISNA(MATCH(Y31,'BS - S2'!$J$19:$J$72,0)),IF(ISNA(MATCH(Y31,'BS - S2'!$L$19:$L$72,0)),IF(ISNA(MATCH(Y31,'BS - S2'!$N$19:$N$72,0)),IF(ISNA(MATCH(Y31,'BS - S2'!$P$19:$P$72,0)),9,7),5),3),1))</f>
        <v>Pass</v>
      </c>
      <c r="AA31" s="96" t="str">
        <f t="shared" si="12"/>
        <v>L_206_012</v>
      </c>
      <c r="AB31" s="96" t="str">
        <f ca="1">OFFSET(L_206_ValidationCorner,IF(ISNA(MATCH(AA31,'Capital - S2'!$H$20:$H$40,0)),MATCH(AA31,'Capital - S2'!$J$20:$J$40,0),MATCH(AA31,'Capital - S2'!$H$20:$H$40,0)),IF(ISNA(MATCH(AA31,'Capital - S2'!$H$20:$H$40,0)),3,1))</f>
        <v>Pass</v>
      </c>
      <c r="AC31" s="96" t="str">
        <f t="shared" si="13"/>
        <v>L_209_012</v>
      </c>
      <c r="AD31" s="96" t="str">
        <f ca="1">OFFSET(L_209_ValidationCorner,IF(ISNA(MATCH(AC31,'Own Funds - S2'!$J$20:$J$28,0)),IF(ISNA(MATCH(AC31,'Own Funds - S2'!$L$20:$L$28,0)),MATCH(AC31,'Own Funds - S2'!$N$20:$N$28,0),MATCH(AC31,'Own Funds - S2'!$L$20:$L$28,0)),MATCH(AC31,'Own Funds - S2'!$J$20:$J$28,0)),IF(ISNA(MATCH(AC31,'Own Funds - S2'!$J$20:$J$28,0)),IF(ISNA(MATCH(AC31,'Own Funds - S2'!$L$20:$L$28,0)),5,3),1))</f>
        <v>Pass</v>
      </c>
      <c r="AE31" s="96"/>
      <c r="AF31" s="96"/>
      <c r="AG31" s="96" t="str">
        <f t="shared" si="15"/>
        <v>L_305_012</v>
      </c>
      <c r="AH31" s="96" t="str">
        <f ca="1">OFFSET(L_305_ValidationCorner,IF(ISNA(MATCH(AG31,'BS - S3'!$J$19:$J$72,0)),IF(ISNA(MATCH(AG31,'BS - S3'!$L$19:$L$72,0)),IF(ISNA(MATCH(AG31,'BS - S3'!$N$19:$N$72,0)),IF(ISNA(MATCH(AG31,'BS - S3'!$P$19:$P$72,0)),MATCH(AG31,'BS - S3'!$R$19:$R$72,0),MATCH(AG31,'BS - S3'!$P$19:$P$72,0)),MATCH(AG31,'BS - S3'!$N$19:$N$72,0)),MATCH(AG31,'BS - S3'!$L$19:$L$72,0)),MATCH(AG31,'BS - S3'!$J$19:$J$72,0)),IF(ISNA(MATCH(AG31,'BS - S3'!$J$19:$J$72,0)),IF(ISNA(MATCH(AG31,'BS - S3'!$L$19:$L$72,0)),IF(ISNA(MATCH(AG31,'BS - S3'!$N$19:$N$72,0)),IF(ISNA(MATCH(AG31,'BS - S3'!$P$19:$P$72,0)),9,7),5),3),1))</f>
        <v>Pass</v>
      </c>
      <c r="AI31" s="96" t="str">
        <f t="shared" si="16"/>
        <v>L_306_012</v>
      </c>
      <c r="AJ31" s="96" t="str">
        <f ca="1">OFFSET(L_306_ValidationCorner,IF(ISNA(MATCH(AI31,'Capital - S3'!$H$20:$H$40,0)),MATCH(AI31,'Capital - S3'!$J$20:$J$40,0),MATCH(AI31,'Capital - S3'!$H$20:$H$40,0)),IF(ISNA(MATCH(AI31,'Capital - S3'!$H$20:$H$40,0)),3,1))</f>
        <v>Pass</v>
      </c>
      <c r="AK31" s="96" t="str">
        <f t="shared" si="17"/>
        <v>L_309_012</v>
      </c>
      <c r="AL31" s="96" t="str">
        <f ca="1">OFFSET(L_309_ValidationCorner,IF(ISNA(MATCH(AK31,'Own Funds - S3'!$J$20:$J$28,0)),IF(ISNA(MATCH(AK31,'Own Funds - S3'!$L$20:$L$28,0)),MATCH(AK31,'Own Funds - S3'!$N$20:$N$28,0),MATCH(AK31,'Own Funds - S3'!$L$20:$L$28,0)),MATCH(AK31,'Own Funds - S3'!$J$20:$J$28,0)),IF(ISNA(MATCH(AK31,'Own Funds - S3'!$J$20:$J$28,0)),IF(ISNA(MATCH(AK31,'Own Funds - S3'!$L$20:$L$28,0)),5,3),1))</f>
        <v>Pass</v>
      </c>
      <c r="AM31" s="96"/>
      <c r="AN31" s="96"/>
      <c r="AO31" s="96" t="str">
        <f t="shared" si="19"/>
        <v>L_405_012</v>
      </c>
      <c r="AP31" s="96" t="str">
        <f ca="1">OFFSET(L_405_ValidationCorner,IF(ISNA(MATCH(AO31,'BS - S4'!$J$19:$J$72,0)),IF(ISNA(MATCH(AO31,'BS - S4'!$L$19:$L$72,0)),IF(ISNA(MATCH(AO31,'BS - S4'!$N$19:$N$72,0)),IF(ISNA(MATCH(AO31,'BS - S4'!$P$19:$P$72,0)),MATCH(AO31,'BS - S4'!$R$19:$R$72,0),MATCH(AO31,'BS - S4'!$P$19:$P$72,0)),MATCH(AO31,'BS - S4'!$N$19:$N$72,0)),MATCH(AO31,'BS - S4'!$L$19:$L$72,0)),MATCH(AO31,'BS - S4'!$J$19:$J$72,0)),IF(ISNA(MATCH(AO31,'BS - S4'!$J$19:$J$72,0)),IF(ISNA(MATCH(AO31,'BS - S4'!$L$19:$L$72,0)),IF(ISNA(MATCH(AO31,'BS - S4'!$N$19:$N$72,0)),IF(ISNA(MATCH(AO31,'BS - S4'!$P$19:$P$72,0)),9,7),5),3),1))</f>
        <v>Pass</v>
      </c>
      <c r="AQ31" s="96" t="str">
        <f t="shared" si="20"/>
        <v>L_406_012</v>
      </c>
      <c r="AR31" s="96" t="str">
        <f ca="1">OFFSET(L_406_ValidationCorner,IF(ISNA(MATCH(AQ31,'Capital - S4'!$H$20:$H$40,0)),MATCH(AQ31,'Capital - S4'!$J$20:$J$40,0),MATCH(AQ31,'Capital - S4'!$H$20:$H$40,0)),IF(ISNA(MATCH(AQ31,'Capital - S4'!$H$20:$H$40,0)),3,1))</f>
        <v>Pass</v>
      </c>
      <c r="AS31" s="96" t="str">
        <f t="shared" si="21"/>
        <v>L_409_012</v>
      </c>
      <c r="AT31" s="96" t="str">
        <f ca="1">OFFSET(L_409_ValidationCorner,IF(ISNA(MATCH(AS31,'Own Funds - S4'!$J$20:$J$28,0)),IF(ISNA(MATCH(AS31,'Own Funds - S4'!$L$20:$L$28,0)),MATCH(AS31,'Own Funds - S4'!$N$20:$N$28,0),MATCH(AS31,'Own Funds - S4'!$L$20:$L$28,0)),MATCH(AS31,'Own Funds - S4'!$J$20:$J$28,0)),IF(ISNA(MATCH(AS31,'Own Funds - S4'!$J$20:$J$28,0)),IF(ISNA(MATCH(AS31,'Own Funds - S4'!$L$20:$L$28,0)),5,3),1))</f>
        <v>Pass</v>
      </c>
      <c r="AU31" s="96"/>
      <c r="AV31" s="96"/>
    </row>
    <row r="32" spans="1:48" x14ac:dyDescent="0.35">
      <c r="A32" s="96"/>
      <c r="B32" s="96"/>
      <c r="C32" s="96" t="str">
        <f t="shared" si="1"/>
        <v>L_002_013</v>
      </c>
      <c r="D32" s="96" t="str">
        <f ca="1">OFFSET(L_002_ValidationCorner,IF(ISNA(MATCH(C32,'Balance Sheet'!$J$22:$J$105,0)),IF(ISNA(MATCH(C32,'Balance Sheet'!$L$22:$L$105,0)),IF(ISNA(MATCH(C32,'Balance Sheet'!$N$22:$N$105,0)),IF(ISNA(MATCH(C32,'Balance Sheet'!$P$22:$P$105,0)),MATCH(C32,'Balance Sheet'!$R$22:$R$105,0),MATCH(C32,'Balance Sheet'!$P$22:$P$105,0)),MATCH(C32,'Balance Sheet'!$N$22:$N$105,0)),MATCH(C32,'Balance Sheet'!$L$22:$L$105,0)),MATCH(C32,'Balance Sheet'!$J$22:$J$105,0)),IF(ISNA(MATCH(C32,'Balance Sheet'!$J$22:$J$105,0)),IF(ISNA(MATCH(C32,'Balance Sheet'!$L$22:$L$105,0)),IF(ISNA(MATCH(C32,'Balance Sheet'!$N$22:$N$105,0)),IF(ISNA(MATCH(C32,'Balance Sheet'!$P$22:$P$105,0)),9,7),5),3),1))</f>
        <v>Pass</v>
      </c>
      <c r="E32" s="96" t="str">
        <f t="shared" si="0"/>
        <v>L_003_013</v>
      </c>
      <c r="F32" s="96" t="str">
        <f ca="1">OFFSET(L_003_ValidationCorner,IF(ISNA(MATCH(E32,'Balance Sheet'!$J$115:$J$124,0)),IF(ISNA(MATCH(E32,'Balance Sheet'!$L$115:$L$124,0)),IF(ISNA(MATCH(E32,'Balance Sheet'!$N$115:$N$124,0)),IF(ISNA(MATCH(E32,'Balance Sheet'!$P$115:$P$124,0)),MATCH(E32,'Balance Sheet'!$R$115:$R$124,0),MATCH(E32,'Balance Sheet'!$P$115:$P$124,0)),MATCH(E32,'Balance Sheet'!$N$115:$N$124,0)),MATCH(E32,'Balance Sheet'!$L$115:$L$124,0)),MATCH(E32,'Balance Sheet'!$J$115:$J$124,0)),IF(ISNA(MATCH(E32,'Balance Sheet'!$J$115:$J$124,0)),IF(ISNA(MATCH(E32,'Balance Sheet'!$L$115:$L$124,0)),IF(ISNA(MATCH(E32,'Balance Sheet'!$N$115:$N$124,0)),IF(ISNA(MATCH(E32,'Balance Sheet'!$P$115:$P$124,0)),9,7),5),3),1))</f>
        <v>Pass</v>
      </c>
      <c r="G32" s="96" t="str">
        <f t="shared" si="2"/>
        <v>L_005_013</v>
      </c>
      <c r="H32" s="96" t="str">
        <f ca="1">OFFSET(L_005_ValidationCorner,IF(ISNA(MATCH(G32,'LIST Balance Sheet'!$J$20:$J$73,0)),IF(ISNA(MATCH(G32,'LIST Balance Sheet'!$L$20:$L$73,0)),IF(ISNA(MATCH(G32,'LIST Balance Sheet'!$N$20:$N$73,0)),IF(ISNA(MATCH(G32,'LIST Balance Sheet'!$P$20:$P$73,0)),MATCH(G32,'LIST Balance Sheet'!$R$20:$R$73,0),MATCH(G32,'LIST Balance Sheet'!$P$20:$P$73,0)),MATCH(G32,'LIST Balance Sheet'!$N$20:$N$73,0)),MATCH(G32,'LIST Balance Sheet'!$L$20:$L$73,0)),MATCH(G32,'LIST Balance Sheet'!$J$20:$J$73,0)),IF(ISNA(MATCH(G32,'LIST Balance Sheet'!$J$20:$J$73,0)),IF(ISNA(MATCH(G32,'LIST Balance Sheet'!$L$20:$L$73,0)),IF(ISNA(MATCH(G32,'LIST Balance Sheet'!$N$20:$N$73,0)),IF(ISNA(MATCH(G32,'LIST Balance Sheet'!$P$20:$P$73,0)),9,7),5),3),1))</f>
        <v>Pass</v>
      </c>
      <c r="I32" s="96" t="str">
        <f t="shared" si="3"/>
        <v>L_006_013</v>
      </c>
      <c r="J32" s="96" t="str">
        <f ca="1">OFFSET(L_006_ValidationCorner,IF(ISNA(MATCH(I32,Capital!$H$20:$H$40,0)),MATCH(I32,Capital!$J$20:$J$40,0),MATCH(I32,Capital!$H$20:$H$40,0)),IF(ISNA(MATCH(I32,Capital!$H$20:$H$40,0)),3,1))</f>
        <v>Pass</v>
      </c>
      <c r="K32" s="96" t="str">
        <f t="shared" si="4"/>
        <v>L_008_013</v>
      </c>
      <c r="L32" s="96" t="str">
        <f ca="1">OFFSET(L_008_ValidationCorner,IF(ISNA(MATCH(K32,'Own Funds'!$J$21:$J$43,0)),IF(ISNA(MATCH(K32,'Own Funds'!$L$21:$L$43,0)),MATCH(K32,'Own Funds'!$N$21:$N$43,0),MATCH(K32,'Own Funds'!$L$21:$L$43,0)),MATCH(K32,'Own Funds'!$J$21:$J$43,0)),IF(ISNA(MATCH(K32,'Own Funds'!$J$21:$J$43,0)),IF(ISNA(MATCH(K32,'Own Funds'!$L$21:$L$43,0)),5,3),1))</f>
        <v>Pass</v>
      </c>
      <c r="M32" s="96"/>
      <c r="N32" s="96"/>
      <c r="O32" s="96" t="str">
        <f t="shared" si="6"/>
        <v>L_011_013</v>
      </c>
      <c r="P32" s="96" t="str">
        <f ca="1">OFFSET(L_011_ValidationCorner,IF(ISNA(MATCH(O32,Reinsurance!$Y$22:$Y$61,0)),MATCH(O32,Reinsurance!$AA$22:$AA$61,0),MATCH(O32,Reinsurance!$Y$22:$Y$61,0)),IF(ISNA(MATCH(O32,Reinsurance!$Y$22:$Y$61,0)),3,1))</f>
        <v>Pass</v>
      </c>
      <c r="Q32" s="96" t="str">
        <f t="shared" si="7"/>
        <v>L_105_013</v>
      </c>
      <c r="R32" s="96" t="str">
        <f ca="1">OFFSET(L_105_ValidationCorner,IF(ISNA(MATCH(Q32,'BS - S1'!$J$19:$J$72,0)),IF(ISNA(MATCH(Q32,'BS - S1'!$L$19:$L$72,0)),IF(ISNA(MATCH(Q32,'BS - S1'!$N$19:$N$72,0)),IF(ISNA(MATCH(Q32,'BS - S1'!$P$19:$P$72,0)),MATCH(Q32,'BS - S1'!$R$19:$R$72,0),MATCH(Q32,'BS - S1'!$P$19:$P$72,0)),MATCH(Q32,'BS - S1'!$N$19:$N$72,0)),MATCH(Q32,'BS - S1'!$L$19:$L$72,0)),MATCH(Q32,'BS - S1'!$J$19:$J$72,0)),IF(ISNA(MATCH(Q32,'BS - S1'!$J$19:$J$72,0)),IF(ISNA(MATCH(Q32,'BS - S1'!$L$19:$L$72,0)),IF(ISNA(MATCH(Q32,'BS - S1'!$N$19:$N$72,0)),IF(ISNA(MATCH(Q32,'BS - S1'!$P$19:$P$72,0)),9,7),5),3),1))</f>
        <v>Pass</v>
      </c>
      <c r="S32" s="96" t="str">
        <f t="shared" si="8"/>
        <v>L_106_013</v>
      </c>
      <c r="T32" s="96" t="str">
        <f ca="1">OFFSET(L_106_ValidationCorner,IF(ISNA(MATCH(S32,'Capital - S1'!$H$20:$H$40,0)),MATCH(S32,'Capital - S1'!$J$20:$J$40,0),MATCH(S32,'Capital - S1'!$H$20:$H$40,0)),IF(ISNA(MATCH(S32,'Capital - S1'!$H$20:$H$40,0)),3,1))</f>
        <v>Pass</v>
      </c>
      <c r="U32" s="96" t="str">
        <f t="shared" si="9"/>
        <v>L_109_013</v>
      </c>
      <c r="V32" s="96" t="str">
        <f ca="1">OFFSET(L_109_ValidationCorner,IF(ISNA(MATCH(U32,'Own Funds - S1'!$J$20:$J$28,0)),IF(ISNA(MATCH(U32,'Own Funds - S1'!$L$20:$L$28,0)),MATCH(U32,'Own Funds - S1'!$N$20:$N$28,0),MATCH(U32,'Own Funds - S1'!$L$20:$L$28,0)),MATCH(U32,'Own Funds - S1'!$J$20:$J$28,0)),IF(ISNA(MATCH(U32,'Own Funds - S1'!$J$20:$J$28,0)),IF(ISNA(MATCH(U32,'Own Funds - S1'!$L$20:$L$28,0)),5,3),1))</f>
        <v>Pass</v>
      </c>
      <c r="W32" s="96"/>
      <c r="X32" s="96"/>
      <c r="Y32" s="96" t="str">
        <f t="shared" si="11"/>
        <v>L_205_013</v>
      </c>
      <c r="Z32" s="96" t="str">
        <f ca="1">OFFSET(L_205_ValidationCorner,IF(ISNA(MATCH(Y32,'BS - S2'!$J$19:$J$72,0)),IF(ISNA(MATCH(Y32,'BS - S2'!$L$19:$L$72,0)),IF(ISNA(MATCH(Y32,'BS - S2'!$N$19:$N$72,0)),IF(ISNA(MATCH(Y32,'BS - S2'!$P$19:$P$72,0)),MATCH(Y32,'BS - S2'!$R$19:$R$72,0),MATCH(Y32,'BS - S2'!$P$19:$P$72,0)),MATCH(Y32,'BS - S2'!$N$19:$N$72,0)),MATCH(Y32,'BS - S2'!$L$19:$L$72,0)),MATCH(Y32,'BS - S2'!$J$19:$J$72,0)),IF(ISNA(MATCH(Y32,'BS - S2'!$J$19:$J$72,0)),IF(ISNA(MATCH(Y32,'BS - S2'!$L$19:$L$72,0)),IF(ISNA(MATCH(Y32,'BS - S2'!$N$19:$N$72,0)),IF(ISNA(MATCH(Y32,'BS - S2'!$P$19:$P$72,0)),9,7),5),3),1))</f>
        <v>Pass</v>
      </c>
      <c r="AA32" s="96" t="str">
        <f t="shared" si="12"/>
        <v>L_206_013</v>
      </c>
      <c r="AB32" s="96" t="str">
        <f ca="1">OFFSET(L_206_ValidationCorner,IF(ISNA(MATCH(AA32,'Capital - S2'!$H$20:$H$40,0)),MATCH(AA32,'Capital - S2'!$J$20:$J$40,0),MATCH(AA32,'Capital - S2'!$H$20:$H$40,0)),IF(ISNA(MATCH(AA32,'Capital - S2'!$H$20:$H$40,0)),3,1))</f>
        <v>Pass</v>
      </c>
      <c r="AC32" s="96" t="str">
        <f t="shared" si="13"/>
        <v>L_209_013</v>
      </c>
      <c r="AD32" s="96" t="str">
        <f ca="1">OFFSET(L_209_ValidationCorner,IF(ISNA(MATCH(AC32,'Own Funds - S2'!$J$20:$J$28,0)),IF(ISNA(MATCH(AC32,'Own Funds - S2'!$L$20:$L$28,0)),MATCH(AC32,'Own Funds - S2'!$N$20:$N$28,0),MATCH(AC32,'Own Funds - S2'!$L$20:$L$28,0)),MATCH(AC32,'Own Funds - S2'!$J$20:$J$28,0)),IF(ISNA(MATCH(AC32,'Own Funds - S2'!$J$20:$J$28,0)),IF(ISNA(MATCH(AC32,'Own Funds - S2'!$L$20:$L$28,0)),5,3),1))</f>
        <v>Pass</v>
      </c>
      <c r="AE32" s="96"/>
      <c r="AF32" s="96"/>
      <c r="AG32" s="96" t="str">
        <f t="shared" si="15"/>
        <v>L_305_013</v>
      </c>
      <c r="AH32" s="96" t="str">
        <f ca="1">OFFSET(L_305_ValidationCorner,IF(ISNA(MATCH(AG32,'BS - S3'!$J$19:$J$72,0)),IF(ISNA(MATCH(AG32,'BS - S3'!$L$19:$L$72,0)),IF(ISNA(MATCH(AG32,'BS - S3'!$N$19:$N$72,0)),IF(ISNA(MATCH(AG32,'BS - S3'!$P$19:$P$72,0)),MATCH(AG32,'BS - S3'!$R$19:$R$72,0),MATCH(AG32,'BS - S3'!$P$19:$P$72,0)),MATCH(AG32,'BS - S3'!$N$19:$N$72,0)),MATCH(AG32,'BS - S3'!$L$19:$L$72,0)),MATCH(AG32,'BS - S3'!$J$19:$J$72,0)),IF(ISNA(MATCH(AG32,'BS - S3'!$J$19:$J$72,0)),IF(ISNA(MATCH(AG32,'BS - S3'!$L$19:$L$72,0)),IF(ISNA(MATCH(AG32,'BS - S3'!$N$19:$N$72,0)),IF(ISNA(MATCH(AG32,'BS - S3'!$P$19:$P$72,0)),9,7),5),3),1))</f>
        <v>Pass</v>
      </c>
      <c r="AI32" s="96" t="str">
        <f t="shared" si="16"/>
        <v>L_306_013</v>
      </c>
      <c r="AJ32" s="96" t="str">
        <f ca="1">OFFSET(L_306_ValidationCorner,IF(ISNA(MATCH(AI32,'Capital - S3'!$H$20:$H$40,0)),MATCH(AI32,'Capital - S3'!$J$20:$J$40,0),MATCH(AI32,'Capital - S3'!$H$20:$H$40,0)),IF(ISNA(MATCH(AI32,'Capital - S3'!$H$20:$H$40,0)),3,1))</f>
        <v>Pass</v>
      </c>
      <c r="AK32" s="96" t="str">
        <f t="shared" si="17"/>
        <v>L_309_013</v>
      </c>
      <c r="AL32" s="96" t="str">
        <f ca="1">OFFSET(L_309_ValidationCorner,IF(ISNA(MATCH(AK32,'Own Funds - S3'!$J$20:$J$28,0)),IF(ISNA(MATCH(AK32,'Own Funds - S3'!$L$20:$L$28,0)),MATCH(AK32,'Own Funds - S3'!$N$20:$N$28,0),MATCH(AK32,'Own Funds - S3'!$L$20:$L$28,0)),MATCH(AK32,'Own Funds - S3'!$J$20:$J$28,0)),IF(ISNA(MATCH(AK32,'Own Funds - S3'!$J$20:$J$28,0)),IF(ISNA(MATCH(AK32,'Own Funds - S3'!$L$20:$L$28,0)),5,3),1))</f>
        <v>Pass</v>
      </c>
      <c r="AM32" s="96"/>
      <c r="AN32" s="96"/>
      <c r="AO32" s="96" t="str">
        <f t="shared" si="19"/>
        <v>L_405_013</v>
      </c>
      <c r="AP32" s="96" t="str">
        <f ca="1">OFFSET(L_405_ValidationCorner,IF(ISNA(MATCH(AO32,'BS - S4'!$J$19:$J$72,0)),IF(ISNA(MATCH(AO32,'BS - S4'!$L$19:$L$72,0)),IF(ISNA(MATCH(AO32,'BS - S4'!$N$19:$N$72,0)),IF(ISNA(MATCH(AO32,'BS - S4'!$P$19:$P$72,0)),MATCH(AO32,'BS - S4'!$R$19:$R$72,0),MATCH(AO32,'BS - S4'!$P$19:$P$72,0)),MATCH(AO32,'BS - S4'!$N$19:$N$72,0)),MATCH(AO32,'BS - S4'!$L$19:$L$72,0)),MATCH(AO32,'BS - S4'!$J$19:$J$72,0)),IF(ISNA(MATCH(AO32,'BS - S4'!$J$19:$J$72,0)),IF(ISNA(MATCH(AO32,'BS - S4'!$L$19:$L$72,0)),IF(ISNA(MATCH(AO32,'BS - S4'!$N$19:$N$72,0)),IF(ISNA(MATCH(AO32,'BS - S4'!$P$19:$P$72,0)),9,7),5),3),1))</f>
        <v>Pass</v>
      </c>
      <c r="AQ32" s="96" t="str">
        <f t="shared" si="20"/>
        <v>L_406_013</v>
      </c>
      <c r="AR32" s="96" t="str">
        <f ca="1">OFFSET(L_406_ValidationCorner,IF(ISNA(MATCH(AQ32,'Capital - S4'!$H$20:$H$40,0)),MATCH(AQ32,'Capital - S4'!$J$20:$J$40,0),MATCH(AQ32,'Capital - S4'!$H$20:$H$40,0)),IF(ISNA(MATCH(AQ32,'Capital - S4'!$H$20:$H$40,0)),3,1))</f>
        <v>Pass</v>
      </c>
      <c r="AS32" s="96" t="str">
        <f t="shared" si="21"/>
        <v>L_409_013</v>
      </c>
      <c r="AT32" s="96" t="str">
        <f ca="1">OFFSET(L_409_ValidationCorner,IF(ISNA(MATCH(AS32,'Own Funds - S4'!$J$20:$J$28,0)),IF(ISNA(MATCH(AS32,'Own Funds - S4'!$L$20:$L$28,0)),MATCH(AS32,'Own Funds - S4'!$N$20:$N$28,0),MATCH(AS32,'Own Funds - S4'!$L$20:$L$28,0)),MATCH(AS32,'Own Funds - S4'!$J$20:$J$28,0)),IF(ISNA(MATCH(AS32,'Own Funds - S4'!$J$20:$J$28,0)),IF(ISNA(MATCH(AS32,'Own Funds - S4'!$L$20:$L$28,0)),5,3),1))</f>
        <v>Pass</v>
      </c>
      <c r="AU32" s="96"/>
      <c r="AV32" s="96"/>
    </row>
    <row r="33" spans="1:48" x14ac:dyDescent="0.35">
      <c r="A33" s="96"/>
      <c r="B33" s="96"/>
      <c r="C33" s="96" t="str">
        <f t="shared" si="1"/>
        <v>L_002_014</v>
      </c>
      <c r="D33" s="96" t="str">
        <f ca="1">OFFSET(L_002_ValidationCorner,IF(ISNA(MATCH(C33,'Balance Sheet'!$J$22:$J$105,0)),IF(ISNA(MATCH(C33,'Balance Sheet'!$L$22:$L$105,0)),IF(ISNA(MATCH(C33,'Balance Sheet'!$N$22:$N$105,0)),IF(ISNA(MATCH(C33,'Balance Sheet'!$P$22:$P$105,0)),MATCH(C33,'Balance Sheet'!$R$22:$R$105,0),MATCH(C33,'Balance Sheet'!$P$22:$P$105,0)),MATCH(C33,'Balance Sheet'!$N$22:$N$105,0)),MATCH(C33,'Balance Sheet'!$L$22:$L$105,0)),MATCH(C33,'Balance Sheet'!$J$22:$J$105,0)),IF(ISNA(MATCH(C33,'Balance Sheet'!$J$22:$J$105,0)),IF(ISNA(MATCH(C33,'Balance Sheet'!$L$22:$L$105,0)),IF(ISNA(MATCH(C33,'Balance Sheet'!$N$22:$N$105,0)),IF(ISNA(MATCH(C33,'Balance Sheet'!$P$22:$P$105,0)),9,7),5),3),1))</f>
        <v>Pass</v>
      </c>
      <c r="E33" s="96" t="str">
        <f t="shared" si="0"/>
        <v>L_003_014</v>
      </c>
      <c r="F33" s="96" t="str">
        <f ca="1">OFFSET(L_003_ValidationCorner,IF(ISNA(MATCH(E33,'Balance Sheet'!$J$115:$J$124,0)),IF(ISNA(MATCH(E33,'Balance Sheet'!$L$115:$L$124,0)),IF(ISNA(MATCH(E33,'Balance Sheet'!$N$115:$N$124,0)),IF(ISNA(MATCH(E33,'Balance Sheet'!$P$115:$P$124,0)),MATCH(E33,'Balance Sheet'!$R$115:$R$124,0),MATCH(E33,'Balance Sheet'!$P$115:$P$124,0)),MATCH(E33,'Balance Sheet'!$N$115:$N$124,0)),MATCH(E33,'Balance Sheet'!$L$115:$L$124,0)),MATCH(E33,'Balance Sheet'!$J$115:$J$124,0)),IF(ISNA(MATCH(E33,'Balance Sheet'!$J$115:$J$124,0)),IF(ISNA(MATCH(E33,'Balance Sheet'!$L$115:$L$124,0)),IF(ISNA(MATCH(E33,'Balance Sheet'!$N$115:$N$124,0)),IF(ISNA(MATCH(E33,'Balance Sheet'!$P$115:$P$124,0)),9,7),5),3),1))</f>
        <v>Pass</v>
      </c>
      <c r="G33" s="96" t="str">
        <f t="shared" si="2"/>
        <v>L_005_014</v>
      </c>
      <c r="H33" s="96" t="str">
        <f ca="1">OFFSET(L_005_ValidationCorner,IF(ISNA(MATCH(G33,'LIST Balance Sheet'!$J$20:$J$73,0)),IF(ISNA(MATCH(G33,'LIST Balance Sheet'!$L$20:$L$73,0)),IF(ISNA(MATCH(G33,'LIST Balance Sheet'!$N$20:$N$73,0)),IF(ISNA(MATCH(G33,'LIST Balance Sheet'!$P$20:$P$73,0)),MATCH(G33,'LIST Balance Sheet'!$R$20:$R$73,0),MATCH(G33,'LIST Balance Sheet'!$P$20:$P$73,0)),MATCH(G33,'LIST Balance Sheet'!$N$20:$N$73,0)),MATCH(G33,'LIST Balance Sheet'!$L$20:$L$73,0)),MATCH(G33,'LIST Balance Sheet'!$J$20:$J$73,0)),IF(ISNA(MATCH(G33,'LIST Balance Sheet'!$J$20:$J$73,0)),IF(ISNA(MATCH(G33,'LIST Balance Sheet'!$L$20:$L$73,0)),IF(ISNA(MATCH(G33,'LIST Balance Sheet'!$N$20:$N$73,0)),IF(ISNA(MATCH(G33,'LIST Balance Sheet'!$P$20:$P$73,0)),9,7),5),3),1))</f>
        <v>Pass</v>
      </c>
      <c r="I33" s="96" t="str">
        <f t="shared" si="3"/>
        <v>L_006_014</v>
      </c>
      <c r="J33" s="96" t="str">
        <f ca="1">OFFSET(L_006_ValidationCorner,IF(ISNA(MATCH(I33,Capital!$H$20:$H$40,0)),MATCH(I33,Capital!$J$20:$J$40,0),MATCH(I33,Capital!$H$20:$H$40,0)),IF(ISNA(MATCH(I33,Capital!$H$20:$H$40,0)),3,1))</f>
        <v>Pass</v>
      </c>
      <c r="K33" s="96" t="str">
        <f t="shared" si="4"/>
        <v>L_008_014</v>
      </c>
      <c r="L33" s="96" t="str">
        <f ca="1">OFFSET(L_008_ValidationCorner,IF(ISNA(MATCH(K33,'Own Funds'!$J$21:$J$43,0)),IF(ISNA(MATCH(K33,'Own Funds'!$L$21:$L$43,0)),MATCH(K33,'Own Funds'!$N$21:$N$43,0),MATCH(K33,'Own Funds'!$L$21:$L$43,0)),MATCH(K33,'Own Funds'!$J$21:$J$43,0)),IF(ISNA(MATCH(K33,'Own Funds'!$J$21:$J$43,0)),IF(ISNA(MATCH(K33,'Own Funds'!$L$21:$L$43,0)),5,3),1))</f>
        <v>Pass</v>
      </c>
      <c r="M33" s="96"/>
      <c r="N33" s="96"/>
      <c r="O33" s="96" t="str">
        <f t="shared" si="6"/>
        <v>L_011_014</v>
      </c>
      <c r="P33" s="96" t="str">
        <f ca="1">OFFSET(L_011_ValidationCorner,IF(ISNA(MATCH(O33,Reinsurance!$Y$22:$Y$61,0)),MATCH(O33,Reinsurance!$AA$22:$AA$61,0),MATCH(O33,Reinsurance!$Y$22:$Y$61,0)),IF(ISNA(MATCH(O33,Reinsurance!$Y$22:$Y$61,0)),3,1))</f>
        <v>Pass</v>
      </c>
      <c r="Q33" s="96" t="str">
        <f t="shared" si="7"/>
        <v>L_105_014</v>
      </c>
      <c r="R33" s="96" t="str">
        <f ca="1">OFFSET(L_105_ValidationCorner,IF(ISNA(MATCH(Q33,'BS - S1'!$J$19:$J$72,0)),IF(ISNA(MATCH(Q33,'BS - S1'!$L$19:$L$72,0)),IF(ISNA(MATCH(Q33,'BS - S1'!$N$19:$N$72,0)),IF(ISNA(MATCH(Q33,'BS - S1'!$P$19:$P$72,0)),MATCH(Q33,'BS - S1'!$R$19:$R$72,0),MATCH(Q33,'BS - S1'!$P$19:$P$72,0)),MATCH(Q33,'BS - S1'!$N$19:$N$72,0)),MATCH(Q33,'BS - S1'!$L$19:$L$72,0)),MATCH(Q33,'BS - S1'!$J$19:$J$72,0)),IF(ISNA(MATCH(Q33,'BS - S1'!$J$19:$J$72,0)),IF(ISNA(MATCH(Q33,'BS - S1'!$L$19:$L$72,0)),IF(ISNA(MATCH(Q33,'BS - S1'!$N$19:$N$72,0)),IF(ISNA(MATCH(Q33,'BS - S1'!$P$19:$P$72,0)),9,7),5),3),1))</f>
        <v>Pass</v>
      </c>
      <c r="S33" s="96" t="str">
        <f t="shared" si="8"/>
        <v>L_106_014</v>
      </c>
      <c r="T33" s="96" t="str">
        <f ca="1">OFFSET(L_106_ValidationCorner,IF(ISNA(MATCH(S33,'Capital - S1'!$H$20:$H$40,0)),MATCH(S33,'Capital - S1'!$J$20:$J$40,0),MATCH(S33,'Capital - S1'!$H$20:$H$40,0)),IF(ISNA(MATCH(S33,'Capital - S1'!$H$20:$H$40,0)),3,1))</f>
        <v>Pass</v>
      </c>
      <c r="U33" s="96" t="str">
        <f t="shared" si="9"/>
        <v>L_109_014</v>
      </c>
      <c r="V33" s="96" t="str">
        <f ca="1">OFFSET(L_109_ValidationCorner,IF(ISNA(MATCH(U33,'Own Funds - S1'!$J$20:$J$28,0)),IF(ISNA(MATCH(U33,'Own Funds - S1'!$L$20:$L$28,0)),MATCH(U33,'Own Funds - S1'!$N$20:$N$28,0),MATCH(U33,'Own Funds - S1'!$L$20:$L$28,0)),MATCH(U33,'Own Funds - S1'!$J$20:$J$28,0)),IF(ISNA(MATCH(U33,'Own Funds - S1'!$J$20:$J$28,0)),IF(ISNA(MATCH(U33,'Own Funds - S1'!$L$20:$L$28,0)),5,3),1))</f>
        <v>Pass</v>
      </c>
      <c r="W33" s="96"/>
      <c r="X33" s="96"/>
      <c r="Y33" s="96" t="str">
        <f t="shared" si="11"/>
        <v>L_205_014</v>
      </c>
      <c r="Z33" s="96" t="str">
        <f ca="1">OFFSET(L_205_ValidationCorner,IF(ISNA(MATCH(Y33,'BS - S2'!$J$19:$J$72,0)),IF(ISNA(MATCH(Y33,'BS - S2'!$L$19:$L$72,0)),IF(ISNA(MATCH(Y33,'BS - S2'!$N$19:$N$72,0)),IF(ISNA(MATCH(Y33,'BS - S2'!$P$19:$P$72,0)),MATCH(Y33,'BS - S2'!$R$19:$R$72,0),MATCH(Y33,'BS - S2'!$P$19:$P$72,0)),MATCH(Y33,'BS - S2'!$N$19:$N$72,0)),MATCH(Y33,'BS - S2'!$L$19:$L$72,0)),MATCH(Y33,'BS - S2'!$J$19:$J$72,0)),IF(ISNA(MATCH(Y33,'BS - S2'!$J$19:$J$72,0)),IF(ISNA(MATCH(Y33,'BS - S2'!$L$19:$L$72,0)),IF(ISNA(MATCH(Y33,'BS - S2'!$N$19:$N$72,0)),IF(ISNA(MATCH(Y33,'BS - S2'!$P$19:$P$72,0)),9,7),5),3),1))</f>
        <v>Pass</v>
      </c>
      <c r="AA33" s="96" t="str">
        <f t="shared" si="12"/>
        <v>L_206_014</v>
      </c>
      <c r="AB33" s="96" t="str">
        <f ca="1">OFFSET(L_206_ValidationCorner,IF(ISNA(MATCH(AA33,'Capital - S2'!$H$20:$H$40,0)),MATCH(AA33,'Capital - S2'!$J$20:$J$40,0),MATCH(AA33,'Capital - S2'!$H$20:$H$40,0)),IF(ISNA(MATCH(AA33,'Capital - S2'!$H$20:$H$40,0)),3,1))</f>
        <v>Pass</v>
      </c>
      <c r="AC33" s="96" t="str">
        <f t="shared" si="13"/>
        <v>L_209_014</v>
      </c>
      <c r="AD33" s="96" t="str">
        <f ca="1">OFFSET(L_209_ValidationCorner,IF(ISNA(MATCH(AC33,'Own Funds - S2'!$J$20:$J$28,0)),IF(ISNA(MATCH(AC33,'Own Funds - S2'!$L$20:$L$28,0)),MATCH(AC33,'Own Funds - S2'!$N$20:$N$28,0),MATCH(AC33,'Own Funds - S2'!$L$20:$L$28,0)),MATCH(AC33,'Own Funds - S2'!$J$20:$J$28,0)),IF(ISNA(MATCH(AC33,'Own Funds - S2'!$J$20:$J$28,0)),IF(ISNA(MATCH(AC33,'Own Funds - S2'!$L$20:$L$28,0)),5,3),1))</f>
        <v>Pass</v>
      </c>
      <c r="AE33" s="96"/>
      <c r="AF33" s="96"/>
      <c r="AG33" s="96" t="str">
        <f t="shared" si="15"/>
        <v>L_305_014</v>
      </c>
      <c r="AH33" s="96" t="str">
        <f ca="1">OFFSET(L_305_ValidationCorner,IF(ISNA(MATCH(AG33,'BS - S3'!$J$19:$J$72,0)),IF(ISNA(MATCH(AG33,'BS - S3'!$L$19:$L$72,0)),IF(ISNA(MATCH(AG33,'BS - S3'!$N$19:$N$72,0)),IF(ISNA(MATCH(AG33,'BS - S3'!$P$19:$P$72,0)),MATCH(AG33,'BS - S3'!$R$19:$R$72,0),MATCH(AG33,'BS - S3'!$P$19:$P$72,0)),MATCH(AG33,'BS - S3'!$N$19:$N$72,0)),MATCH(AG33,'BS - S3'!$L$19:$L$72,0)),MATCH(AG33,'BS - S3'!$J$19:$J$72,0)),IF(ISNA(MATCH(AG33,'BS - S3'!$J$19:$J$72,0)),IF(ISNA(MATCH(AG33,'BS - S3'!$L$19:$L$72,0)),IF(ISNA(MATCH(AG33,'BS - S3'!$N$19:$N$72,0)),IF(ISNA(MATCH(AG33,'BS - S3'!$P$19:$P$72,0)),9,7),5),3),1))</f>
        <v>Pass</v>
      </c>
      <c r="AI33" s="96" t="str">
        <f t="shared" si="16"/>
        <v>L_306_014</v>
      </c>
      <c r="AJ33" s="96" t="str">
        <f ca="1">OFFSET(L_306_ValidationCorner,IF(ISNA(MATCH(AI33,'Capital - S3'!$H$20:$H$40,0)),MATCH(AI33,'Capital - S3'!$J$20:$J$40,0),MATCH(AI33,'Capital - S3'!$H$20:$H$40,0)),IF(ISNA(MATCH(AI33,'Capital - S3'!$H$20:$H$40,0)),3,1))</f>
        <v>Pass</v>
      </c>
      <c r="AK33" s="96" t="str">
        <f t="shared" si="17"/>
        <v>L_309_014</v>
      </c>
      <c r="AL33" s="96" t="str">
        <f ca="1">OFFSET(L_309_ValidationCorner,IF(ISNA(MATCH(AK33,'Own Funds - S3'!$J$20:$J$28,0)),IF(ISNA(MATCH(AK33,'Own Funds - S3'!$L$20:$L$28,0)),MATCH(AK33,'Own Funds - S3'!$N$20:$N$28,0),MATCH(AK33,'Own Funds - S3'!$L$20:$L$28,0)),MATCH(AK33,'Own Funds - S3'!$J$20:$J$28,0)),IF(ISNA(MATCH(AK33,'Own Funds - S3'!$J$20:$J$28,0)),IF(ISNA(MATCH(AK33,'Own Funds - S3'!$L$20:$L$28,0)),5,3),1))</f>
        <v>Pass</v>
      </c>
      <c r="AM33" s="96"/>
      <c r="AN33" s="96"/>
      <c r="AO33" s="96" t="str">
        <f t="shared" si="19"/>
        <v>L_405_014</v>
      </c>
      <c r="AP33" s="96" t="str">
        <f ca="1">OFFSET(L_405_ValidationCorner,IF(ISNA(MATCH(AO33,'BS - S4'!$J$19:$J$72,0)),IF(ISNA(MATCH(AO33,'BS - S4'!$L$19:$L$72,0)),IF(ISNA(MATCH(AO33,'BS - S4'!$N$19:$N$72,0)),IF(ISNA(MATCH(AO33,'BS - S4'!$P$19:$P$72,0)),MATCH(AO33,'BS - S4'!$R$19:$R$72,0),MATCH(AO33,'BS - S4'!$P$19:$P$72,0)),MATCH(AO33,'BS - S4'!$N$19:$N$72,0)),MATCH(AO33,'BS - S4'!$L$19:$L$72,0)),MATCH(AO33,'BS - S4'!$J$19:$J$72,0)),IF(ISNA(MATCH(AO33,'BS - S4'!$J$19:$J$72,0)),IF(ISNA(MATCH(AO33,'BS - S4'!$L$19:$L$72,0)),IF(ISNA(MATCH(AO33,'BS - S4'!$N$19:$N$72,0)),IF(ISNA(MATCH(AO33,'BS - S4'!$P$19:$P$72,0)),9,7),5),3),1))</f>
        <v>Pass</v>
      </c>
      <c r="AQ33" s="96" t="str">
        <f t="shared" si="20"/>
        <v>L_406_014</v>
      </c>
      <c r="AR33" s="96" t="str">
        <f ca="1">OFFSET(L_406_ValidationCorner,IF(ISNA(MATCH(AQ33,'Capital - S4'!$H$20:$H$40,0)),MATCH(AQ33,'Capital - S4'!$J$20:$J$40,0),MATCH(AQ33,'Capital - S4'!$H$20:$H$40,0)),IF(ISNA(MATCH(AQ33,'Capital - S4'!$H$20:$H$40,0)),3,1))</f>
        <v>Pass</v>
      </c>
      <c r="AS33" s="96" t="str">
        <f t="shared" si="21"/>
        <v>L_409_014</v>
      </c>
      <c r="AT33" s="96" t="str">
        <f ca="1">OFFSET(L_409_ValidationCorner,IF(ISNA(MATCH(AS33,'Own Funds - S4'!$J$20:$J$28,0)),IF(ISNA(MATCH(AS33,'Own Funds - S4'!$L$20:$L$28,0)),MATCH(AS33,'Own Funds - S4'!$N$20:$N$28,0),MATCH(AS33,'Own Funds - S4'!$L$20:$L$28,0)),MATCH(AS33,'Own Funds - S4'!$J$20:$J$28,0)),IF(ISNA(MATCH(AS33,'Own Funds - S4'!$J$20:$J$28,0)),IF(ISNA(MATCH(AS33,'Own Funds - S4'!$L$20:$L$28,0)),5,3),1))</f>
        <v>Pass</v>
      </c>
      <c r="AU33" s="96"/>
      <c r="AV33" s="96"/>
    </row>
    <row r="34" spans="1:48" x14ac:dyDescent="0.35">
      <c r="A34" s="96"/>
      <c r="B34" s="96"/>
      <c r="C34" s="96" t="str">
        <f t="shared" si="1"/>
        <v>L_002_015</v>
      </c>
      <c r="D34" s="96" t="str">
        <f ca="1">OFFSET(L_002_ValidationCorner,IF(ISNA(MATCH(C34,'Balance Sheet'!$J$22:$J$105,0)),IF(ISNA(MATCH(C34,'Balance Sheet'!$L$22:$L$105,0)),IF(ISNA(MATCH(C34,'Balance Sheet'!$N$22:$N$105,0)),IF(ISNA(MATCH(C34,'Balance Sheet'!$P$22:$P$105,0)),MATCH(C34,'Balance Sheet'!$R$22:$R$105,0),MATCH(C34,'Balance Sheet'!$P$22:$P$105,0)),MATCH(C34,'Balance Sheet'!$N$22:$N$105,0)),MATCH(C34,'Balance Sheet'!$L$22:$L$105,0)),MATCH(C34,'Balance Sheet'!$J$22:$J$105,0)),IF(ISNA(MATCH(C34,'Balance Sheet'!$J$22:$J$105,0)),IF(ISNA(MATCH(C34,'Balance Sheet'!$L$22:$L$105,0)),IF(ISNA(MATCH(C34,'Balance Sheet'!$N$22:$N$105,0)),IF(ISNA(MATCH(C34,'Balance Sheet'!$P$22:$P$105,0)),9,7),5),3),1))</f>
        <v>Pass</v>
      </c>
      <c r="E34" s="96" t="str">
        <f t="shared" si="0"/>
        <v>L_003_015</v>
      </c>
      <c r="F34" s="96" t="str">
        <f ca="1">OFFSET(L_003_ValidationCorner,IF(ISNA(MATCH(E34,'Balance Sheet'!$J$115:$J$124,0)),IF(ISNA(MATCH(E34,'Balance Sheet'!$L$115:$L$124,0)),IF(ISNA(MATCH(E34,'Balance Sheet'!$N$115:$N$124,0)),IF(ISNA(MATCH(E34,'Balance Sheet'!$P$115:$P$124,0)),MATCH(E34,'Balance Sheet'!$R$115:$R$124,0),MATCH(E34,'Balance Sheet'!$P$115:$P$124,0)),MATCH(E34,'Balance Sheet'!$N$115:$N$124,0)),MATCH(E34,'Balance Sheet'!$L$115:$L$124,0)),MATCH(E34,'Balance Sheet'!$J$115:$J$124,0)),IF(ISNA(MATCH(E34,'Balance Sheet'!$J$115:$J$124,0)),IF(ISNA(MATCH(E34,'Balance Sheet'!$L$115:$L$124,0)),IF(ISNA(MATCH(E34,'Balance Sheet'!$N$115:$N$124,0)),IF(ISNA(MATCH(E34,'Balance Sheet'!$P$115:$P$124,0)),9,7),5),3),1))</f>
        <v>Pass</v>
      </c>
      <c r="G34" s="96" t="str">
        <f t="shared" si="2"/>
        <v>L_005_015</v>
      </c>
      <c r="H34" s="96" t="str">
        <f ca="1">OFFSET(L_005_ValidationCorner,IF(ISNA(MATCH(G34,'LIST Balance Sheet'!$J$20:$J$73,0)),IF(ISNA(MATCH(G34,'LIST Balance Sheet'!$L$20:$L$73,0)),IF(ISNA(MATCH(G34,'LIST Balance Sheet'!$N$20:$N$73,0)),IF(ISNA(MATCH(G34,'LIST Balance Sheet'!$P$20:$P$73,0)),MATCH(G34,'LIST Balance Sheet'!$R$20:$R$73,0),MATCH(G34,'LIST Balance Sheet'!$P$20:$P$73,0)),MATCH(G34,'LIST Balance Sheet'!$N$20:$N$73,0)),MATCH(G34,'LIST Balance Sheet'!$L$20:$L$73,0)),MATCH(G34,'LIST Balance Sheet'!$J$20:$J$73,0)),IF(ISNA(MATCH(G34,'LIST Balance Sheet'!$J$20:$J$73,0)),IF(ISNA(MATCH(G34,'LIST Balance Sheet'!$L$20:$L$73,0)),IF(ISNA(MATCH(G34,'LIST Balance Sheet'!$N$20:$N$73,0)),IF(ISNA(MATCH(G34,'LIST Balance Sheet'!$P$20:$P$73,0)),9,7),5),3),1))</f>
        <v>Pass</v>
      </c>
      <c r="I34" s="96" t="str">
        <f t="shared" si="3"/>
        <v>L_006_015</v>
      </c>
      <c r="J34" s="96" t="str">
        <f ca="1">OFFSET(L_006_ValidationCorner,IF(ISNA(MATCH(I34,Capital!$H$20:$H$40,0)),MATCH(I34,Capital!$J$20:$J$40,0),MATCH(I34,Capital!$H$20:$H$40,0)),IF(ISNA(MATCH(I34,Capital!$H$20:$H$40,0)),3,1))</f>
        <v>Pass</v>
      </c>
      <c r="K34" s="96" t="str">
        <f t="shared" si="4"/>
        <v>L_008_015</v>
      </c>
      <c r="L34" s="96" t="str">
        <f ca="1">OFFSET(L_008_ValidationCorner,IF(ISNA(MATCH(K34,'Own Funds'!$J$21:$J$43,0)),IF(ISNA(MATCH(K34,'Own Funds'!$L$21:$L$43,0)),MATCH(K34,'Own Funds'!$N$21:$N$43,0),MATCH(K34,'Own Funds'!$L$21:$L$43,0)),MATCH(K34,'Own Funds'!$J$21:$J$43,0)),IF(ISNA(MATCH(K34,'Own Funds'!$J$21:$J$43,0)),IF(ISNA(MATCH(K34,'Own Funds'!$L$21:$L$43,0)),5,3),1))</f>
        <v>Pass</v>
      </c>
      <c r="M34" s="96"/>
      <c r="N34" s="96"/>
      <c r="O34" s="96" t="str">
        <f t="shared" si="6"/>
        <v>L_011_015</v>
      </c>
      <c r="P34" s="96" t="str">
        <f ca="1">OFFSET(L_011_ValidationCorner,IF(ISNA(MATCH(O34,Reinsurance!$Y$22:$Y$61,0)),MATCH(O34,Reinsurance!$AA$22:$AA$61,0),MATCH(O34,Reinsurance!$Y$22:$Y$61,0)),IF(ISNA(MATCH(O34,Reinsurance!$Y$22:$Y$61,0)),3,1))</f>
        <v>Pass</v>
      </c>
      <c r="Q34" s="96" t="str">
        <f t="shared" si="7"/>
        <v>L_105_015</v>
      </c>
      <c r="R34" s="96" t="str">
        <f ca="1">OFFSET(L_105_ValidationCorner,IF(ISNA(MATCH(Q34,'BS - S1'!$J$19:$J$72,0)),IF(ISNA(MATCH(Q34,'BS - S1'!$L$19:$L$72,0)),IF(ISNA(MATCH(Q34,'BS - S1'!$N$19:$N$72,0)),IF(ISNA(MATCH(Q34,'BS - S1'!$P$19:$P$72,0)),MATCH(Q34,'BS - S1'!$R$19:$R$72,0),MATCH(Q34,'BS - S1'!$P$19:$P$72,0)),MATCH(Q34,'BS - S1'!$N$19:$N$72,0)),MATCH(Q34,'BS - S1'!$L$19:$L$72,0)),MATCH(Q34,'BS - S1'!$J$19:$J$72,0)),IF(ISNA(MATCH(Q34,'BS - S1'!$J$19:$J$72,0)),IF(ISNA(MATCH(Q34,'BS - S1'!$L$19:$L$72,0)),IF(ISNA(MATCH(Q34,'BS - S1'!$N$19:$N$72,0)),IF(ISNA(MATCH(Q34,'BS - S1'!$P$19:$P$72,0)),9,7),5),3),1))</f>
        <v>Pass</v>
      </c>
      <c r="S34" s="96" t="str">
        <f t="shared" si="8"/>
        <v>L_106_015</v>
      </c>
      <c r="T34" s="96" t="str">
        <f ca="1">OFFSET(L_106_ValidationCorner,IF(ISNA(MATCH(S34,'Capital - S1'!$H$20:$H$40,0)),MATCH(S34,'Capital - S1'!$J$20:$J$40,0),MATCH(S34,'Capital - S1'!$H$20:$H$40,0)),IF(ISNA(MATCH(S34,'Capital - S1'!$H$20:$H$40,0)),3,1))</f>
        <v>Pass</v>
      </c>
      <c r="U34" s="96" t="str">
        <f t="shared" si="9"/>
        <v>L_109_015</v>
      </c>
      <c r="V34" s="96" t="str">
        <f ca="1">OFFSET(L_109_ValidationCorner,IF(ISNA(MATCH(U34,'Own Funds - S1'!$J$20:$J$28,0)),IF(ISNA(MATCH(U34,'Own Funds - S1'!$L$20:$L$28,0)),MATCH(U34,'Own Funds - S1'!$N$20:$N$28,0),MATCH(U34,'Own Funds - S1'!$L$20:$L$28,0)),MATCH(U34,'Own Funds - S1'!$J$20:$J$28,0)),IF(ISNA(MATCH(U34,'Own Funds - S1'!$J$20:$J$28,0)),IF(ISNA(MATCH(U34,'Own Funds - S1'!$L$20:$L$28,0)),5,3),1))</f>
        <v>Pass</v>
      </c>
      <c r="W34" s="96"/>
      <c r="X34" s="96"/>
      <c r="Y34" s="96" t="str">
        <f t="shared" si="11"/>
        <v>L_205_015</v>
      </c>
      <c r="Z34" s="96" t="str">
        <f ca="1">OFFSET(L_205_ValidationCorner,IF(ISNA(MATCH(Y34,'BS - S2'!$J$19:$J$72,0)),IF(ISNA(MATCH(Y34,'BS - S2'!$L$19:$L$72,0)),IF(ISNA(MATCH(Y34,'BS - S2'!$N$19:$N$72,0)),IF(ISNA(MATCH(Y34,'BS - S2'!$P$19:$P$72,0)),MATCH(Y34,'BS - S2'!$R$19:$R$72,0),MATCH(Y34,'BS - S2'!$P$19:$P$72,0)),MATCH(Y34,'BS - S2'!$N$19:$N$72,0)),MATCH(Y34,'BS - S2'!$L$19:$L$72,0)),MATCH(Y34,'BS - S2'!$J$19:$J$72,0)),IF(ISNA(MATCH(Y34,'BS - S2'!$J$19:$J$72,0)),IF(ISNA(MATCH(Y34,'BS - S2'!$L$19:$L$72,0)),IF(ISNA(MATCH(Y34,'BS - S2'!$N$19:$N$72,0)),IF(ISNA(MATCH(Y34,'BS - S2'!$P$19:$P$72,0)),9,7),5),3),1))</f>
        <v>Pass</v>
      </c>
      <c r="AA34" s="96" t="str">
        <f t="shared" si="12"/>
        <v>L_206_015</v>
      </c>
      <c r="AB34" s="96" t="str">
        <f ca="1">OFFSET(L_206_ValidationCorner,IF(ISNA(MATCH(AA34,'Capital - S2'!$H$20:$H$40,0)),MATCH(AA34,'Capital - S2'!$J$20:$J$40,0),MATCH(AA34,'Capital - S2'!$H$20:$H$40,0)),IF(ISNA(MATCH(AA34,'Capital - S2'!$H$20:$H$40,0)),3,1))</f>
        <v>Pass</v>
      </c>
      <c r="AC34" s="96" t="str">
        <f t="shared" si="13"/>
        <v>L_209_015</v>
      </c>
      <c r="AD34" s="96" t="str">
        <f ca="1">OFFSET(L_209_ValidationCorner,IF(ISNA(MATCH(AC34,'Own Funds - S2'!$J$20:$J$28,0)),IF(ISNA(MATCH(AC34,'Own Funds - S2'!$L$20:$L$28,0)),MATCH(AC34,'Own Funds - S2'!$N$20:$N$28,0),MATCH(AC34,'Own Funds - S2'!$L$20:$L$28,0)),MATCH(AC34,'Own Funds - S2'!$J$20:$J$28,0)),IF(ISNA(MATCH(AC34,'Own Funds - S2'!$J$20:$J$28,0)),IF(ISNA(MATCH(AC34,'Own Funds - S2'!$L$20:$L$28,0)),5,3),1))</f>
        <v>Pass</v>
      </c>
      <c r="AE34" s="96"/>
      <c r="AF34" s="96"/>
      <c r="AG34" s="96" t="str">
        <f t="shared" si="15"/>
        <v>L_305_015</v>
      </c>
      <c r="AH34" s="96" t="str">
        <f ca="1">OFFSET(L_305_ValidationCorner,IF(ISNA(MATCH(AG34,'BS - S3'!$J$19:$J$72,0)),IF(ISNA(MATCH(AG34,'BS - S3'!$L$19:$L$72,0)),IF(ISNA(MATCH(AG34,'BS - S3'!$N$19:$N$72,0)),IF(ISNA(MATCH(AG34,'BS - S3'!$P$19:$P$72,0)),MATCH(AG34,'BS - S3'!$R$19:$R$72,0),MATCH(AG34,'BS - S3'!$P$19:$P$72,0)),MATCH(AG34,'BS - S3'!$N$19:$N$72,0)),MATCH(AG34,'BS - S3'!$L$19:$L$72,0)),MATCH(AG34,'BS - S3'!$J$19:$J$72,0)),IF(ISNA(MATCH(AG34,'BS - S3'!$J$19:$J$72,0)),IF(ISNA(MATCH(AG34,'BS - S3'!$L$19:$L$72,0)),IF(ISNA(MATCH(AG34,'BS - S3'!$N$19:$N$72,0)),IF(ISNA(MATCH(AG34,'BS - S3'!$P$19:$P$72,0)),9,7),5),3),1))</f>
        <v>Pass</v>
      </c>
      <c r="AI34" s="96" t="str">
        <f t="shared" si="16"/>
        <v>L_306_015</v>
      </c>
      <c r="AJ34" s="96" t="str">
        <f ca="1">OFFSET(L_306_ValidationCorner,IF(ISNA(MATCH(AI34,'Capital - S3'!$H$20:$H$40,0)),MATCH(AI34,'Capital - S3'!$J$20:$J$40,0),MATCH(AI34,'Capital - S3'!$H$20:$H$40,0)),IF(ISNA(MATCH(AI34,'Capital - S3'!$H$20:$H$40,0)),3,1))</f>
        <v>Pass</v>
      </c>
      <c r="AK34" s="96" t="str">
        <f t="shared" si="17"/>
        <v>L_309_015</v>
      </c>
      <c r="AL34" s="96" t="str">
        <f ca="1">OFFSET(L_309_ValidationCorner,IF(ISNA(MATCH(AK34,'Own Funds - S3'!$J$20:$J$28,0)),IF(ISNA(MATCH(AK34,'Own Funds - S3'!$L$20:$L$28,0)),MATCH(AK34,'Own Funds - S3'!$N$20:$N$28,0),MATCH(AK34,'Own Funds - S3'!$L$20:$L$28,0)),MATCH(AK34,'Own Funds - S3'!$J$20:$J$28,0)),IF(ISNA(MATCH(AK34,'Own Funds - S3'!$J$20:$J$28,0)),IF(ISNA(MATCH(AK34,'Own Funds - S3'!$L$20:$L$28,0)),5,3),1))</f>
        <v>Pass</v>
      </c>
      <c r="AM34" s="96"/>
      <c r="AN34" s="96"/>
      <c r="AO34" s="96" t="str">
        <f t="shared" si="19"/>
        <v>L_405_015</v>
      </c>
      <c r="AP34" s="96" t="str">
        <f ca="1">OFFSET(L_405_ValidationCorner,IF(ISNA(MATCH(AO34,'BS - S4'!$J$19:$J$72,0)),IF(ISNA(MATCH(AO34,'BS - S4'!$L$19:$L$72,0)),IF(ISNA(MATCH(AO34,'BS - S4'!$N$19:$N$72,0)),IF(ISNA(MATCH(AO34,'BS - S4'!$P$19:$P$72,0)),MATCH(AO34,'BS - S4'!$R$19:$R$72,0),MATCH(AO34,'BS - S4'!$P$19:$P$72,0)),MATCH(AO34,'BS - S4'!$N$19:$N$72,0)),MATCH(AO34,'BS - S4'!$L$19:$L$72,0)),MATCH(AO34,'BS - S4'!$J$19:$J$72,0)),IF(ISNA(MATCH(AO34,'BS - S4'!$J$19:$J$72,0)),IF(ISNA(MATCH(AO34,'BS - S4'!$L$19:$L$72,0)),IF(ISNA(MATCH(AO34,'BS - S4'!$N$19:$N$72,0)),IF(ISNA(MATCH(AO34,'BS - S4'!$P$19:$P$72,0)),9,7),5),3),1))</f>
        <v>Pass</v>
      </c>
      <c r="AQ34" s="96" t="str">
        <f t="shared" si="20"/>
        <v>L_406_015</v>
      </c>
      <c r="AR34" s="96" t="str">
        <f ca="1">OFFSET(L_406_ValidationCorner,IF(ISNA(MATCH(AQ34,'Capital - S4'!$H$20:$H$40,0)),MATCH(AQ34,'Capital - S4'!$J$20:$J$40,0),MATCH(AQ34,'Capital - S4'!$H$20:$H$40,0)),IF(ISNA(MATCH(AQ34,'Capital - S4'!$H$20:$H$40,0)),3,1))</f>
        <v>Pass</v>
      </c>
      <c r="AS34" s="96" t="str">
        <f t="shared" si="21"/>
        <v>L_409_015</v>
      </c>
      <c r="AT34" s="96" t="str">
        <f ca="1">OFFSET(L_409_ValidationCorner,IF(ISNA(MATCH(AS34,'Own Funds - S4'!$J$20:$J$28,0)),IF(ISNA(MATCH(AS34,'Own Funds - S4'!$L$20:$L$28,0)),MATCH(AS34,'Own Funds - S4'!$N$20:$N$28,0),MATCH(AS34,'Own Funds - S4'!$L$20:$L$28,0)),MATCH(AS34,'Own Funds - S4'!$J$20:$J$28,0)),IF(ISNA(MATCH(AS34,'Own Funds - S4'!$J$20:$J$28,0)),IF(ISNA(MATCH(AS34,'Own Funds - S4'!$L$20:$L$28,0)),5,3),1))</f>
        <v>Pass</v>
      </c>
      <c r="AU34" s="96"/>
      <c r="AV34" s="96"/>
    </row>
    <row r="35" spans="1:48" x14ac:dyDescent="0.35">
      <c r="A35" s="96"/>
      <c r="B35" s="96"/>
      <c r="C35" s="96" t="str">
        <f t="shared" si="1"/>
        <v>L_002_016</v>
      </c>
      <c r="D35" s="96" t="str">
        <f ca="1">OFFSET(L_002_ValidationCorner,IF(ISNA(MATCH(C35,'Balance Sheet'!$J$22:$J$105,0)),IF(ISNA(MATCH(C35,'Balance Sheet'!$L$22:$L$105,0)),IF(ISNA(MATCH(C35,'Balance Sheet'!$N$22:$N$105,0)),IF(ISNA(MATCH(C35,'Balance Sheet'!$P$22:$P$105,0)),MATCH(C35,'Balance Sheet'!$R$22:$R$105,0),MATCH(C35,'Balance Sheet'!$P$22:$P$105,0)),MATCH(C35,'Balance Sheet'!$N$22:$N$105,0)),MATCH(C35,'Balance Sheet'!$L$22:$L$105,0)),MATCH(C35,'Balance Sheet'!$J$22:$J$105,0)),IF(ISNA(MATCH(C35,'Balance Sheet'!$J$22:$J$105,0)),IF(ISNA(MATCH(C35,'Balance Sheet'!$L$22:$L$105,0)),IF(ISNA(MATCH(C35,'Balance Sheet'!$N$22:$N$105,0)),IF(ISNA(MATCH(C35,'Balance Sheet'!$P$22:$P$105,0)),9,7),5),3),1))</f>
        <v>Pass</v>
      </c>
      <c r="E35" s="96"/>
      <c r="F35" s="96"/>
      <c r="G35" s="96" t="str">
        <f t="shared" si="2"/>
        <v>L_005_016</v>
      </c>
      <c r="H35" s="96" t="str">
        <f ca="1">OFFSET(L_005_ValidationCorner,IF(ISNA(MATCH(G35,'LIST Balance Sheet'!$J$20:$J$73,0)),IF(ISNA(MATCH(G35,'LIST Balance Sheet'!$L$20:$L$73,0)),IF(ISNA(MATCH(G35,'LIST Balance Sheet'!$N$20:$N$73,0)),IF(ISNA(MATCH(G35,'LIST Balance Sheet'!$P$20:$P$73,0)),MATCH(G35,'LIST Balance Sheet'!$R$20:$R$73,0),MATCH(G35,'LIST Balance Sheet'!$P$20:$P$73,0)),MATCH(G35,'LIST Balance Sheet'!$N$20:$N$73,0)),MATCH(G35,'LIST Balance Sheet'!$L$20:$L$73,0)),MATCH(G35,'LIST Balance Sheet'!$J$20:$J$73,0)),IF(ISNA(MATCH(G35,'LIST Balance Sheet'!$J$20:$J$73,0)),IF(ISNA(MATCH(G35,'LIST Balance Sheet'!$L$20:$L$73,0)),IF(ISNA(MATCH(G35,'LIST Balance Sheet'!$N$20:$N$73,0)),IF(ISNA(MATCH(G35,'LIST Balance Sheet'!$P$20:$P$73,0)),9,7),5),3),1))</f>
        <v>Pass</v>
      </c>
      <c r="I35" s="96" t="str">
        <f t="shared" si="3"/>
        <v>L_006_016</v>
      </c>
      <c r="J35" s="96" t="str">
        <f ca="1">OFFSET(L_006_ValidationCorner,IF(ISNA(MATCH(I35,Capital!$H$20:$H$40,0)),MATCH(I35,Capital!$J$20:$J$40,0),MATCH(I35,Capital!$H$20:$H$40,0)),IF(ISNA(MATCH(I35,Capital!$H$20:$H$40,0)),3,1))</f>
        <v>Pass</v>
      </c>
      <c r="K35" s="96" t="str">
        <f t="shared" si="4"/>
        <v>L_008_016</v>
      </c>
      <c r="L35" s="96" t="str">
        <f ca="1">OFFSET(L_008_ValidationCorner,IF(ISNA(MATCH(K35,'Own Funds'!$J$21:$J$43,0)),IF(ISNA(MATCH(K35,'Own Funds'!$L$21:$L$43,0)),MATCH(K35,'Own Funds'!$N$21:$N$43,0),MATCH(K35,'Own Funds'!$L$21:$L$43,0)),MATCH(K35,'Own Funds'!$J$21:$J$43,0)),IF(ISNA(MATCH(K35,'Own Funds'!$J$21:$J$43,0)),IF(ISNA(MATCH(K35,'Own Funds'!$L$21:$L$43,0)),5,3),1))</f>
        <v>Pass</v>
      </c>
      <c r="M35" s="96"/>
      <c r="N35" s="96"/>
      <c r="O35" s="96" t="str">
        <f t="shared" si="6"/>
        <v>L_011_016</v>
      </c>
      <c r="P35" s="96" t="str">
        <f ca="1">OFFSET(L_011_ValidationCorner,IF(ISNA(MATCH(O35,Reinsurance!$Y$22:$Y$61,0)),MATCH(O35,Reinsurance!$AA$22:$AA$61,0),MATCH(O35,Reinsurance!$Y$22:$Y$61,0)),IF(ISNA(MATCH(O35,Reinsurance!$Y$22:$Y$61,0)),3,1))</f>
        <v>Pass</v>
      </c>
      <c r="Q35" s="96" t="str">
        <f t="shared" si="7"/>
        <v>L_105_016</v>
      </c>
      <c r="R35" s="96" t="str">
        <f ca="1">OFFSET(L_105_ValidationCorner,IF(ISNA(MATCH(Q35,'BS - S1'!$J$19:$J$72,0)),IF(ISNA(MATCH(Q35,'BS - S1'!$L$19:$L$72,0)),IF(ISNA(MATCH(Q35,'BS - S1'!$N$19:$N$72,0)),IF(ISNA(MATCH(Q35,'BS - S1'!$P$19:$P$72,0)),MATCH(Q35,'BS - S1'!$R$19:$R$72,0),MATCH(Q35,'BS - S1'!$P$19:$P$72,0)),MATCH(Q35,'BS - S1'!$N$19:$N$72,0)),MATCH(Q35,'BS - S1'!$L$19:$L$72,0)),MATCH(Q35,'BS - S1'!$J$19:$J$72,0)),IF(ISNA(MATCH(Q35,'BS - S1'!$J$19:$J$72,0)),IF(ISNA(MATCH(Q35,'BS - S1'!$L$19:$L$72,0)),IF(ISNA(MATCH(Q35,'BS - S1'!$N$19:$N$72,0)),IF(ISNA(MATCH(Q35,'BS - S1'!$P$19:$P$72,0)),9,7),5),3),1))</f>
        <v>Pass</v>
      </c>
      <c r="S35" s="96" t="str">
        <f t="shared" si="8"/>
        <v>L_106_016</v>
      </c>
      <c r="T35" s="96" t="str">
        <f ca="1">OFFSET(L_106_ValidationCorner,IF(ISNA(MATCH(S35,'Capital - S1'!$H$20:$H$40,0)),MATCH(S35,'Capital - S1'!$J$20:$J$40,0),MATCH(S35,'Capital - S1'!$H$20:$H$40,0)),IF(ISNA(MATCH(S35,'Capital - S1'!$H$20:$H$40,0)),3,1))</f>
        <v>Pass</v>
      </c>
      <c r="U35" s="96" t="str">
        <f t="shared" si="9"/>
        <v>L_109_016</v>
      </c>
      <c r="V35" s="96" t="str">
        <f ca="1">OFFSET(L_109_ValidationCorner,IF(ISNA(MATCH(U35,'Own Funds - S1'!$J$20:$J$28,0)),IF(ISNA(MATCH(U35,'Own Funds - S1'!$L$20:$L$28,0)),MATCH(U35,'Own Funds - S1'!$N$20:$N$28,0),MATCH(U35,'Own Funds - S1'!$L$20:$L$28,0)),MATCH(U35,'Own Funds - S1'!$J$20:$J$28,0)),IF(ISNA(MATCH(U35,'Own Funds - S1'!$J$20:$J$28,0)),IF(ISNA(MATCH(U35,'Own Funds - S1'!$L$20:$L$28,0)),5,3),1))</f>
        <v>Pass</v>
      </c>
      <c r="W35" s="96"/>
      <c r="X35" s="96"/>
      <c r="Y35" s="96" t="str">
        <f t="shared" si="11"/>
        <v>L_205_016</v>
      </c>
      <c r="Z35" s="96" t="str">
        <f ca="1">OFFSET(L_205_ValidationCorner,IF(ISNA(MATCH(Y35,'BS - S2'!$J$19:$J$72,0)),IF(ISNA(MATCH(Y35,'BS - S2'!$L$19:$L$72,0)),IF(ISNA(MATCH(Y35,'BS - S2'!$N$19:$N$72,0)),IF(ISNA(MATCH(Y35,'BS - S2'!$P$19:$P$72,0)),MATCH(Y35,'BS - S2'!$R$19:$R$72,0),MATCH(Y35,'BS - S2'!$P$19:$P$72,0)),MATCH(Y35,'BS - S2'!$N$19:$N$72,0)),MATCH(Y35,'BS - S2'!$L$19:$L$72,0)),MATCH(Y35,'BS - S2'!$J$19:$J$72,0)),IF(ISNA(MATCH(Y35,'BS - S2'!$J$19:$J$72,0)),IF(ISNA(MATCH(Y35,'BS - S2'!$L$19:$L$72,0)),IF(ISNA(MATCH(Y35,'BS - S2'!$N$19:$N$72,0)),IF(ISNA(MATCH(Y35,'BS - S2'!$P$19:$P$72,0)),9,7),5),3),1))</f>
        <v>Pass</v>
      </c>
      <c r="AA35" s="96" t="str">
        <f t="shared" si="12"/>
        <v>L_206_016</v>
      </c>
      <c r="AB35" s="96" t="str">
        <f ca="1">OFFSET(L_206_ValidationCorner,IF(ISNA(MATCH(AA35,'Capital - S2'!$H$20:$H$40,0)),MATCH(AA35,'Capital - S2'!$J$20:$J$40,0),MATCH(AA35,'Capital - S2'!$H$20:$H$40,0)),IF(ISNA(MATCH(AA35,'Capital - S2'!$H$20:$H$40,0)),3,1))</f>
        <v>Pass</v>
      </c>
      <c r="AC35" s="96" t="str">
        <f t="shared" si="13"/>
        <v>L_209_016</v>
      </c>
      <c r="AD35" s="96" t="str">
        <f ca="1">OFFSET(L_209_ValidationCorner,IF(ISNA(MATCH(AC35,'Own Funds - S2'!$J$20:$J$28,0)),IF(ISNA(MATCH(AC35,'Own Funds - S2'!$L$20:$L$28,0)),MATCH(AC35,'Own Funds - S2'!$N$20:$N$28,0),MATCH(AC35,'Own Funds - S2'!$L$20:$L$28,0)),MATCH(AC35,'Own Funds - S2'!$J$20:$J$28,0)),IF(ISNA(MATCH(AC35,'Own Funds - S2'!$J$20:$J$28,0)),IF(ISNA(MATCH(AC35,'Own Funds - S2'!$L$20:$L$28,0)),5,3),1))</f>
        <v>Pass</v>
      </c>
      <c r="AE35" s="96"/>
      <c r="AF35" s="96"/>
      <c r="AG35" s="96" t="str">
        <f t="shared" si="15"/>
        <v>L_305_016</v>
      </c>
      <c r="AH35" s="96" t="str">
        <f ca="1">OFFSET(L_305_ValidationCorner,IF(ISNA(MATCH(AG35,'BS - S3'!$J$19:$J$72,0)),IF(ISNA(MATCH(AG35,'BS - S3'!$L$19:$L$72,0)),IF(ISNA(MATCH(AG35,'BS - S3'!$N$19:$N$72,0)),IF(ISNA(MATCH(AG35,'BS - S3'!$P$19:$P$72,0)),MATCH(AG35,'BS - S3'!$R$19:$R$72,0),MATCH(AG35,'BS - S3'!$P$19:$P$72,0)),MATCH(AG35,'BS - S3'!$N$19:$N$72,0)),MATCH(AG35,'BS - S3'!$L$19:$L$72,0)),MATCH(AG35,'BS - S3'!$J$19:$J$72,0)),IF(ISNA(MATCH(AG35,'BS - S3'!$J$19:$J$72,0)),IF(ISNA(MATCH(AG35,'BS - S3'!$L$19:$L$72,0)),IF(ISNA(MATCH(AG35,'BS - S3'!$N$19:$N$72,0)),IF(ISNA(MATCH(AG35,'BS - S3'!$P$19:$P$72,0)),9,7),5),3),1))</f>
        <v>Pass</v>
      </c>
      <c r="AI35" s="96" t="str">
        <f t="shared" si="16"/>
        <v>L_306_016</v>
      </c>
      <c r="AJ35" s="96" t="str">
        <f ca="1">OFFSET(L_306_ValidationCorner,IF(ISNA(MATCH(AI35,'Capital - S3'!$H$20:$H$40,0)),MATCH(AI35,'Capital - S3'!$J$20:$J$40,0),MATCH(AI35,'Capital - S3'!$H$20:$H$40,0)),IF(ISNA(MATCH(AI35,'Capital - S3'!$H$20:$H$40,0)),3,1))</f>
        <v>Pass</v>
      </c>
      <c r="AK35" s="96" t="str">
        <f t="shared" si="17"/>
        <v>L_309_016</v>
      </c>
      <c r="AL35" s="96" t="str">
        <f ca="1">OFFSET(L_309_ValidationCorner,IF(ISNA(MATCH(AK35,'Own Funds - S3'!$J$20:$J$28,0)),IF(ISNA(MATCH(AK35,'Own Funds - S3'!$L$20:$L$28,0)),MATCH(AK35,'Own Funds - S3'!$N$20:$N$28,0),MATCH(AK35,'Own Funds - S3'!$L$20:$L$28,0)),MATCH(AK35,'Own Funds - S3'!$J$20:$J$28,0)),IF(ISNA(MATCH(AK35,'Own Funds - S3'!$J$20:$J$28,0)),IF(ISNA(MATCH(AK35,'Own Funds - S3'!$L$20:$L$28,0)),5,3),1))</f>
        <v>Pass</v>
      </c>
      <c r="AM35" s="96"/>
      <c r="AN35" s="96"/>
      <c r="AO35" s="96" t="str">
        <f t="shared" si="19"/>
        <v>L_405_016</v>
      </c>
      <c r="AP35" s="96" t="str">
        <f ca="1">OFFSET(L_405_ValidationCorner,IF(ISNA(MATCH(AO35,'BS - S4'!$J$19:$J$72,0)),IF(ISNA(MATCH(AO35,'BS - S4'!$L$19:$L$72,0)),IF(ISNA(MATCH(AO35,'BS - S4'!$N$19:$N$72,0)),IF(ISNA(MATCH(AO35,'BS - S4'!$P$19:$P$72,0)),MATCH(AO35,'BS - S4'!$R$19:$R$72,0),MATCH(AO35,'BS - S4'!$P$19:$P$72,0)),MATCH(AO35,'BS - S4'!$N$19:$N$72,0)),MATCH(AO35,'BS - S4'!$L$19:$L$72,0)),MATCH(AO35,'BS - S4'!$J$19:$J$72,0)),IF(ISNA(MATCH(AO35,'BS - S4'!$J$19:$J$72,0)),IF(ISNA(MATCH(AO35,'BS - S4'!$L$19:$L$72,0)),IF(ISNA(MATCH(AO35,'BS - S4'!$N$19:$N$72,0)),IF(ISNA(MATCH(AO35,'BS - S4'!$P$19:$P$72,0)),9,7),5),3),1))</f>
        <v>Pass</v>
      </c>
      <c r="AQ35" s="96" t="str">
        <f t="shared" si="20"/>
        <v>L_406_016</v>
      </c>
      <c r="AR35" s="96" t="str">
        <f ca="1">OFFSET(L_406_ValidationCorner,IF(ISNA(MATCH(AQ35,'Capital - S4'!$H$20:$H$40,0)),MATCH(AQ35,'Capital - S4'!$J$20:$J$40,0),MATCH(AQ35,'Capital - S4'!$H$20:$H$40,0)),IF(ISNA(MATCH(AQ35,'Capital - S4'!$H$20:$H$40,0)),3,1))</f>
        <v>Pass</v>
      </c>
      <c r="AS35" s="96" t="str">
        <f t="shared" si="21"/>
        <v>L_409_016</v>
      </c>
      <c r="AT35" s="96" t="str">
        <f ca="1">OFFSET(L_409_ValidationCorner,IF(ISNA(MATCH(AS35,'Own Funds - S4'!$J$20:$J$28,0)),IF(ISNA(MATCH(AS35,'Own Funds - S4'!$L$20:$L$28,0)),MATCH(AS35,'Own Funds - S4'!$N$20:$N$28,0),MATCH(AS35,'Own Funds - S4'!$L$20:$L$28,0)),MATCH(AS35,'Own Funds - S4'!$J$20:$J$28,0)),IF(ISNA(MATCH(AS35,'Own Funds - S4'!$J$20:$J$28,0)),IF(ISNA(MATCH(AS35,'Own Funds - S4'!$L$20:$L$28,0)),5,3),1))</f>
        <v>Pass</v>
      </c>
      <c r="AU35" s="96"/>
      <c r="AV35" s="96"/>
    </row>
    <row r="36" spans="1:48" x14ac:dyDescent="0.35">
      <c r="A36" s="96"/>
      <c r="B36" s="96"/>
      <c r="C36" s="96" t="str">
        <f t="shared" si="1"/>
        <v>L_002_017</v>
      </c>
      <c r="D36" s="96" t="str">
        <f ca="1">OFFSET(L_002_ValidationCorner,IF(ISNA(MATCH(C36,'Balance Sheet'!$J$22:$J$105,0)),IF(ISNA(MATCH(C36,'Balance Sheet'!$L$22:$L$105,0)),IF(ISNA(MATCH(C36,'Balance Sheet'!$N$22:$N$105,0)),IF(ISNA(MATCH(C36,'Balance Sheet'!$P$22:$P$105,0)),MATCH(C36,'Balance Sheet'!$R$22:$R$105,0),MATCH(C36,'Balance Sheet'!$P$22:$P$105,0)),MATCH(C36,'Balance Sheet'!$N$22:$N$105,0)),MATCH(C36,'Balance Sheet'!$L$22:$L$105,0)),MATCH(C36,'Balance Sheet'!$J$22:$J$105,0)),IF(ISNA(MATCH(C36,'Balance Sheet'!$J$22:$J$105,0)),IF(ISNA(MATCH(C36,'Balance Sheet'!$L$22:$L$105,0)),IF(ISNA(MATCH(C36,'Balance Sheet'!$N$22:$N$105,0)),IF(ISNA(MATCH(C36,'Balance Sheet'!$P$22:$P$105,0)),9,7),5),3),1))</f>
        <v>Pass</v>
      </c>
      <c r="E36" s="96"/>
      <c r="F36" s="96"/>
      <c r="G36" s="96" t="str">
        <f t="shared" si="2"/>
        <v>L_005_017</v>
      </c>
      <c r="H36" s="96" t="str">
        <f ca="1">OFFSET(L_005_ValidationCorner,IF(ISNA(MATCH(G36,'LIST Balance Sheet'!$J$20:$J$73,0)),IF(ISNA(MATCH(G36,'LIST Balance Sheet'!$L$20:$L$73,0)),IF(ISNA(MATCH(G36,'LIST Balance Sheet'!$N$20:$N$73,0)),IF(ISNA(MATCH(G36,'LIST Balance Sheet'!$P$20:$P$73,0)),MATCH(G36,'LIST Balance Sheet'!$R$20:$R$73,0),MATCH(G36,'LIST Balance Sheet'!$P$20:$P$73,0)),MATCH(G36,'LIST Balance Sheet'!$N$20:$N$73,0)),MATCH(G36,'LIST Balance Sheet'!$L$20:$L$73,0)),MATCH(G36,'LIST Balance Sheet'!$J$20:$J$73,0)),IF(ISNA(MATCH(G36,'LIST Balance Sheet'!$J$20:$J$73,0)),IF(ISNA(MATCH(G36,'LIST Balance Sheet'!$L$20:$L$73,0)),IF(ISNA(MATCH(G36,'LIST Balance Sheet'!$N$20:$N$73,0)),IF(ISNA(MATCH(G36,'LIST Balance Sheet'!$P$20:$P$73,0)),9,7),5),3),1))</f>
        <v>Pass</v>
      </c>
      <c r="I36" s="96"/>
      <c r="J36" s="96"/>
      <c r="K36" s="96" t="str">
        <f t="shared" si="4"/>
        <v>L_008_017</v>
      </c>
      <c r="L36" s="96" t="str">
        <f ca="1">OFFSET(L_008_ValidationCorner,IF(ISNA(MATCH(K36,'Own Funds'!$J$21:$J$43,0)),IF(ISNA(MATCH(K36,'Own Funds'!$L$21:$L$43,0)),MATCH(K36,'Own Funds'!$N$21:$N$43,0),MATCH(K36,'Own Funds'!$L$21:$L$43,0)),MATCH(K36,'Own Funds'!$J$21:$J$43,0)),IF(ISNA(MATCH(K36,'Own Funds'!$J$21:$J$43,0)),IF(ISNA(MATCH(K36,'Own Funds'!$L$21:$L$43,0)),5,3),1))</f>
        <v>Pass</v>
      </c>
      <c r="M36" s="96"/>
      <c r="N36" s="96"/>
      <c r="O36" s="96" t="str">
        <f t="shared" si="6"/>
        <v>L_011_017</v>
      </c>
      <c r="P36" s="96" t="str">
        <f ca="1">OFFSET(L_011_ValidationCorner,IF(ISNA(MATCH(O36,Reinsurance!$Y$22:$Y$61,0)),MATCH(O36,Reinsurance!$AA$22:$AA$61,0),MATCH(O36,Reinsurance!$Y$22:$Y$61,0)),IF(ISNA(MATCH(O36,Reinsurance!$Y$22:$Y$61,0)),3,1))</f>
        <v>Pass</v>
      </c>
      <c r="Q36" s="96" t="str">
        <f t="shared" si="7"/>
        <v>L_105_017</v>
      </c>
      <c r="R36" s="96" t="str">
        <f ca="1">OFFSET(L_105_ValidationCorner,IF(ISNA(MATCH(Q36,'BS - S1'!$J$19:$J$72,0)),IF(ISNA(MATCH(Q36,'BS - S1'!$L$19:$L$72,0)),IF(ISNA(MATCH(Q36,'BS - S1'!$N$19:$N$72,0)),IF(ISNA(MATCH(Q36,'BS - S1'!$P$19:$P$72,0)),MATCH(Q36,'BS - S1'!$R$19:$R$72,0),MATCH(Q36,'BS - S1'!$P$19:$P$72,0)),MATCH(Q36,'BS - S1'!$N$19:$N$72,0)),MATCH(Q36,'BS - S1'!$L$19:$L$72,0)),MATCH(Q36,'BS - S1'!$J$19:$J$72,0)),IF(ISNA(MATCH(Q36,'BS - S1'!$J$19:$J$72,0)),IF(ISNA(MATCH(Q36,'BS - S1'!$L$19:$L$72,0)),IF(ISNA(MATCH(Q36,'BS - S1'!$N$19:$N$72,0)),IF(ISNA(MATCH(Q36,'BS - S1'!$P$19:$P$72,0)),9,7),5),3),1))</f>
        <v>Pass</v>
      </c>
      <c r="S36" s="96"/>
      <c r="T36" s="96"/>
      <c r="U36" s="96" t="str">
        <f t="shared" si="9"/>
        <v>L_109_017</v>
      </c>
      <c r="V36" s="96" t="str">
        <f ca="1">OFFSET(L_109_ValidationCorner,IF(ISNA(MATCH(U36,'Own Funds - S1'!$J$20:$J$28,0)),IF(ISNA(MATCH(U36,'Own Funds - S1'!$L$20:$L$28,0)),MATCH(U36,'Own Funds - S1'!$N$20:$N$28,0),MATCH(U36,'Own Funds - S1'!$L$20:$L$28,0)),MATCH(U36,'Own Funds - S1'!$J$20:$J$28,0)),IF(ISNA(MATCH(U36,'Own Funds - S1'!$J$20:$J$28,0)),IF(ISNA(MATCH(U36,'Own Funds - S1'!$L$20:$L$28,0)),5,3),1))</f>
        <v>Pass</v>
      </c>
      <c r="W36" s="96"/>
      <c r="X36" s="96"/>
      <c r="Y36" s="96" t="str">
        <f t="shared" si="11"/>
        <v>L_205_017</v>
      </c>
      <c r="Z36" s="96" t="str">
        <f ca="1">OFFSET(L_205_ValidationCorner,IF(ISNA(MATCH(Y36,'BS - S2'!$J$19:$J$72,0)),IF(ISNA(MATCH(Y36,'BS - S2'!$L$19:$L$72,0)),IF(ISNA(MATCH(Y36,'BS - S2'!$N$19:$N$72,0)),IF(ISNA(MATCH(Y36,'BS - S2'!$P$19:$P$72,0)),MATCH(Y36,'BS - S2'!$R$19:$R$72,0),MATCH(Y36,'BS - S2'!$P$19:$P$72,0)),MATCH(Y36,'BS - S2'!$N$19:$N$72,0)),MATCH(Y36,'BS - S2'!$L$19:$L$72,0)),MATCH(Y36,'BS - S2'!$J$19:$J$72,0)),IF(ISNA(MATCH(Y36,'BS - S2'!$J$19:$J$72,0)),IF(ISNA(MATCH(Y36,'BS - S2'!$L$19:$L$72,0)),IF(ISNA(MATCH(Y36,'BS - S2'!$N$19:$N$72,0)),IF(ISNA(MATCH(Y36,'BS - S2'!$P$19:$P$72,0)),9,7),5),3),1))</f>
        <v>Pass</v>
      </c>
      <c r="AA36" s="96"/>
      <c r="AB36" s="96"/>
      <c r="AC36" s="96" t="str">
        <f t="shared" si="13"/>
        <v>L_209_017</v>
      </c>
      <c r="AD36" s="96" t="str">
        <f ca="1">OFFSET(L_209_ValidationCorner,IF(ISNA(MATCH(AC36,'Own Funds - S2'!$J$20:$J$28,0)),IF(ISNA(MATCH(AC36,'Own Funds - S2'!$L$20:$L$28,0)),MATCH(AC36,'Own Funds - S2'!$N$20:$N$28,0),MATCH(AC36,'Own Funds - S2'!$L$20:$L$28,0)),MATCH(AC36,'Own Funds - S2'!$J$20:$J$28,0)),IF(ISNA(MATCH(AC36,'Own Funds - S2'!$J$20:$J$28,0)),IF(ISNA(MATCH(AC36,'Own Funds - S2'!$L$20:$L$28,0)),5,3),1))</f>
        <v>Pass</v>
      </c>
      <c r="AE36" s="96"/>
      <c r="AF36" s="96"/>
      <c r="AG36" s="96" t="str">
        <f t="shared" si="15"/>
        <v>L_305_017</v>
      </c>
      <c r="AH36" s="96" t="str">
        <f ca="1">OFFSET(L_305_ValidationCorner,IF(ISNA(MATCH(AG36,'BS - S3'!$J$19:$J$72,0)),IF(ISNA(MATCH(AG36,'BS - S3'!$L$19:$L$72,0)),IF(ISNA(MATCH(AG36,'BS - S3'!$N$19:$N$72,0)),IF(ISNA(MATCH(AG36,'BS - S3'!$P$19:$P$72,0)),MATCH(AG36,'BS - S3'!$R$19:$R$72,0),MATCH(AG36,'BS - S3'!$P$19:$P$72,0)),MATCH(AG36,'BS - S3'!$N$19:$N$72,0)),MATCH(AG36,'BS - S3'!$L$19:$L$72,0)),MATCH(AG36,'BS - S3'!$J$19:$J$72,0)),IF(ISNA(MATCH(AG36,'BS - S3'!$J$19:$J$72,0)),IF(ISNA(MATCH(AG36,'BS - S3'!$L$19:$L$72,0)),IF(ISNA(MATCH(AG36,'BS - S3'!$N$19:$N$72,0)),IF(ISNA(MATCH(AG36,'BS - S3'!$P$19:$P$72,0)),9,7),5),3),1))</f>
        <v>Pass</v>
      </c>
      <c r="AI36" s="96"/>
      <c r="AJ36" s="96"/>
      <c r="AK36" s="96" t="str">
        <f t="shared" si="17"/>
        <v>L_309_017</v>
      </c>
      <c r="AL36" s="96" t="str">
        <f ca="1">OFFSET(L_309_ValidationCorner,IF(ISNA(MATCH(AK36,'Own Funds - S3'!$J$20:$J$28,0)),IF(ISNA(MATCH(AK36,'Own Funds - S3'!$L$20:$L$28,0)),MATCH(AK36,'Own Funds - S3'!$N$20:$N$28,0),MATCH(AK36,'Own Funds - S3'!$L$20:$L$28,0)),MATCH(AK36,'Own Funds - S3'!$J$20:$J$28,0)),IF(ISNA(MATCH(AK36,'Own Funds - S3'!$J$20:$J$28,0)),IF(ISNA(MATCH(AK36,'Own Funds - S3'!$L$20:$L$28,0)),5,3),1))</f>
        <v>Pass</v>
      </c>
      <c r="AM36" s="96"/>
      <c r="AN36" s="96"/>
      <c r="AO36" s="96" t="str">
        <f t="shared" si="19"/>
        <v>L_405_017</v>
      </c>
      <c r="AP36" s="96" t="str">
        <f ca="1">OFFSET(L_405_ValidationCorner,IF(ISNA(MATCH(AO36,'BS - S4'!$J$19:$J$72,0)),IF(ISNA(MATCH(AO36,'BS - S4'!$L$19:$L$72,0)),IF(ISNA(MATCH(AO36,'BS - S4'!$N$19:$N$72,0)),IF(ISNA(MATCH(AO36,'BS - S4'!$P$19:$P$72,0)),MATCH(AO36,'BS - S4'!$R$19:$R$72,0),MATCH(AO36,'BS - S4'!$P$19:$P$72,0)),MATCH(AO36,'BS - S4'!$N$19:$N$72,0)),MATCH(AO36,'BS - S4'!$L$19:$L$72,0)),MATCH(AO36,'BS - S4'!$J$19:$J$72,0)),IF(ISNA(MATCH(AO36,'BS - S4'!$J$19:$J$72,0)),IF(ISNA(MATCH(AO36,'BS - S4'!$L$19:$L$72,0)),IF(ISNA(MATCH(AO36,'BS - S4'!$N$19:$N$72,0)),IF(ISNA(MATCH(AO36,'BS - S4'!$P$19:$P$72,0)),9,7),5),3),1))</f>
        <v>Pass</v>
      </c>
      <c r="AQ36" s="96"/>
      <c r="AR36" s="96"/>
      <c r="AS36" s="96" t="str">
        <f t="shared" si="21"/>
        <v>L_409_017</v>
      </c>
      <c r="AT36" s="96" t="str">
        <f ca="1">OFFSET(L_409_ValidationCorner,IF(ISNA(MATCH(AS36,'Own Funds - S4'!$J$20:$J$28,0)),IF(ISNA(MATCH(AS36,'Own Funds - S4'!$L$20:$L$28,0)),MATCH(AS36,'Own Funds - S4'!$N$20:$N$28,0),MATCH(AS36,'Own Funds - S4'!$L$20:$L$28,0)),MATCH(AS36,'Own Funds - S4'!$J$20:$J$28,0)),IF(ISNA(MATCH(AS36,'Own Funds - S4'!$J$20:$J$28,0)),IF(ISNA(MATCH(AS36,'Own Funds - S4'!$L$20:$L$28,0)),5,3),1))</f>
        <v>Pass</v>
      </c>
      <c r="AU36" s="96"/>
      <c r="AV36" s="96"/>
    </row>
    <row r="37" spans="1:48" x14ac:dyDescent="0.35">
      <c r="A37" s="96"/>
      <c r="B37" s="96"/>
      <c r="C37" s="96" t="str">
        <f t="shared" si="1"/>
        <v>L_002_018</v>
      </c>
      <c r="D37" s="96" t="str">
        <f ca="1">OFFSET(L_002_ValidationCorner,IF(ISNA(MATCH(C37,'Balance Sheet'!$J$22:$J$105,0)),IF(ISNA(MATCH(C37,'Balance Sheet'!$L$22:$L$105,0)),IF(ISNA(MATCH(C37,'Balance Sheet'!$N$22:$N$105,0)),IF(ISNA(MATCH(C37,'Balance Sheet'!$P$22:$P$105,0)),MATCH(C37,'Balance Sheet'!$R$22:$R$105,0),MATCH(C37,'Balance Sheet'!$P$22:$P$105,0)),MATCH(C37,'Balance Sheet'!$N$22:$N$105,0)),MATCH(C37,'Balance Sheet'!$L$22:$L$105,0)),MATCH(C37,'Balance Sheet'!$J$22:$J$105,0)),IF(ISNA(MATCH(C37,'Balance Sheet'!$J$22:$J$105,0)),IF(ISNA(MATCH(C37,'Balance Sheet'!$L$22:$L$105,0)),IF(ISNA(MATCH(C37,'Balance Sheet'!$N$22:$N$105,0)),IF(ISNA(MATCH(C37,'Balance Sheet'!$P$22:$P$105,0)),9,7),5),3),1))</f>
        <v>Error Balance Sheet entries required</v>
      </c>
      <c r="E37" s="96"/>
      <c r="F37" s="96"/>
      <c r="G37" s="96" t="str">
        <f t="shared" si="2"/>
        <v>L_005_018</v>
      </c>
      <c r="H37" s="96" t="str">
        <f ca="1">OFFSET(L_005_ValidationCorner,IF(ISNA(MATCH(G37,'LIST Balance Sheet'!$J$20:$J$73,0)),IF(ISNA(MATCH(G37,'LIST Balance Sheet'!$L$20:$L$73,0)),IF(ISNA(MATCH(G37,'LIST Balance Sheet'!$N$20:$N$73,0)),IF(ISNA(MATCH(G37,'LIST Balance Sheet'!$P$20:$P$73,0)),MATCH(G37,'LIST Balance Sheet'!$R$20:$R$73,0),MATCH(G37,'LIST Balance Sheet'!$P$20:$P$73,0)),MATCH(G37,'LIST Balance Sheet'!$N$20:$N$73,0)),MATCH(G37,'LIST Balance Sheet'!$L$20:$L$73,0)),MATCH(G37,'LIST Balance Sheet'!$J$20:$J$73,0)),IF(ISNA(MATCH(G37,'LIST Balance Sheet'!$J$20:$J$73,0)),IF(ISNA(MATCH(G37,'LIST Balance Sheet'!$L$20:$L$73,0)),IF(ISNA(MATCH(G37,'LIST Balance Sheet'!$N$20:$N$73,0)),IF(ISNA(MATCH(G37,'LIST Balance Sheet'!$P$20:$P$73,0)),9,7),5),3),1))</f>
        <v>Pass</v>
      </c>
      <c r="I37" s="96"/>
      <c r="J37" s="96"/>
      <c r="K37" s="96" t="str">
        <f t="shared" si="4"/>
        <v>L_008_018</v>
      </c>
      <c r="L37" s="96" t="str">
        <f ca="1">OFFSET(L_008_ValidationCorner,IF(ISNA(MATCH(K37,'Own Funds'!$J$21:$J$43,0)),IF(ISNA(MATCH(K37,'Own Funds'!$L$21:$L$43,0)),MATCH(K37,'Own Funds'!$N$21:$N$43,0),MATCH(K37,'Own Funds'!$L$21:$L$43,0)),MATCH(K37,'Own Funds'!$J$21:$J$43,0)),IF(ISNA(MATCH(K37,'Own Funds'!$J$21:$J$43,0)),IF(ISNA(MATCH(K37,'Own Funds'!$L$21:$L$43,0)),5,3),1))</f>
        <v>Pass</v>
      </c>
      <c r="M37" s="96"/>
      <c r="N37" s="96"/>
      <c r="O37" s="96" t="str">
        <f t="shared" si="6"/>
        <v>L_011_018</v>
      </c>
      <c r="P37" s="96" t="str">
        <f ca="1">OFFSET(L_011_ValidationCorner,IF(ISNA(MATCH(O37,Reinsurance!$Y$22:$Y$61,0)),MATCH(O37,Reinsurance!$AA$22:$AA$61,0),MATCH(O37,Reinsurance!$Y$22:$Y$61,0)),IF(ISNA(MATCH(O37,Reinsurance!$Y$22:$Y$61,0)),3,1))</f>
        <v>Pass</v>
      </c>
      <c r="Q37" s="96" t="str">
        <f t="shared" si="7"/>
        <v>L_105_018</v>
      </c>
      <c r="R37" s="96" t="str">
        <f ca="1">OFFSET(L_105_ValidationCorner,IF(ISNA(MATCH(Q37,'BS - S1'!$J$19:$J$72,0)),IF(ISNA(MATCH(Q37,'BS - S1'!$L$19:$L$72,0)),IF(ISNA(MATCH(Q37,'BS - S1'!$N$19:$N$72,0)),IF(ISNA(MATCH(Q37,'BS - S1'!$P$19:$P$72,0)),MATCH(Q37,'BS - S1'!$R$19:$R$72,0),MATCH(Q37,'BS - S1'!$P$19:$P$72,0)),MATCH(Q37,'BS - S1'!$N$19:$N$72,0)),MATCH(Q37,'BS - S1'!$L$19:$L$72,0)),MATCH(Q37,'BS - S1'!$J$19:$J$72,0)),IF(ISNA(MATCH(Q37,'BS - S1'!$J$19:$J$72,0)),IF(ISNA(MATCH(Q37,'BS - S1'!$L$19:$L$72,0)),IF(ISNA(MATCH(Q37,'BS - S1'!$N$19:$N$72,0)),IF(ISNA(MATCH(Q37,'BS - S1'!$P$19:$P$72,0)),9,7),5),3),1))</f>
        <v>Pass</v>
      </c>
      <c r="S37" s="96"/>
      <c r="T37" s="96"/>
      <c r="U37" s="96"/>
      <c r="V37" s="96"/>
      <c r="W37" s="96"/>
      <c r="X37" s="96"/>
      <c r="Y37" s="96" t="str">
        <f t="shared" si="11"/>
        <v>L_205_018</v>
      </c>
      <c r="Z37" s="96" t="str">
        <f ca="1">OFFSET(L_205_ValidationCorner,IF(ISNA(MATCH(Y37,'BS - S2'!$J$19:$J$72,0)),IF(ISNA(MATCH(Y37,'BS - S2'!$L$19:$L$72,0)),IF(ISNA(MATCH(Y37,'BS - S2'!$N$19:$N$72,0)),IF(ISNA(MATCH(Y37,'BS - S2'!$P$19:$P$72,0)),MATCH(Y37,'BS - S2'!$R$19:$R$72,0),MATCH(Y37,'BS - S2'!$P$19:$P$72,0)),MATCH(Y37,'BS - S2'!$N$19:$N$72,0)),MATCH(Y37,'BS - S2'!$L$19:$L$72,0)),MATCH(Y37,'BS - S2'!$J$19:$J$72,0)),IF(ISNA(MATCH(Y37,'BS - S2'!$J$19:$J$72,0)),IF(ISNA(MATCH(Y37,'BS - S2'!$L$19:$L$72,0)),IF(ISNA(MATCH(Y37,'BS - S2'!$N$19:$N$72,0)),IF(ISNA(MATCH(Y37,'BS - S2'!$P$19:$P$72,0)),9,7),5),3),1))</f>
        <v>Pass</v>
      </c>
      <c r="AA37" s="96"/>
      <c r="AB37" s="96"/>
      <c r="AC37" s="96"/>
      <c r="AD37" s="96"/>
      <c r="AE37" s="96"/>
      <c r="AF37" s="96"/>
      <c r="AG37" s="96" t="str">
        <f t="shared" si="15"/>
        <v>L_305_018</v>
      </c>
      <c r="AH37" s="96" t="str">
        <f ca="1">OFFSET(L_305_ValidationCorner,IF(ISNA(MATCH(AG37,'BS - S3'!$J$19:$J$72,0)),IF(ISNA(MATCH(AG37,'BS - S3'!$L$19:$L$72,0)),IF(ISNA(MATCH(AG37,'BS - S3'!$N$19:$N$72,0)),IF(ISNA(MATCH(AG37,'BS - S3'!$P$19:$P$72,0)),MATCH(AG37,'BS - S3'!$R$19:$R$72,0),MATCH(AG37,'BS - S3'!$P$19:$P$72,0)),MATCH(AG37,'BS - S3'!$N$19:$N$72,0)),MATCH(AG37,'BS - S3'!$L$19:$L$72,0)),MATCH(AG37,'BS - S3'!$J$19:$J$72,0)),IF(ISNA(MATCH(AG37,'BS - S3'!$J$19:$J$72,0)),IF(ISNA(MATCH(AG37,'BS - S3'!$L$19:$L$72,0)),IF(ISNA(MATCH(AG37,'BS - S3'!$N$19:$N$72,0)),IF(ISNA(MATCH(AG37,'BS - S3'!$P$19:$P$72,0)),9,7),5),3),1))</f>
        <v>Pass</v>
      </c>
      <c r="AI37" s="96"/>
      <c r="AJ37" s="96"/>
      <c r="AK37" s="96"/>
      <c r="AL37" s="96"/>
      <c r="AM37" s="96"/>
      <c r="AN37" s="96"/>
      <c r="AO37" s="96" t="str">
        <f t="shared" si="19"/>
        <v>L_405_018</v>
      </c>
      <c r="AP37" s="96" t="str">
        <f ca="1">OFFSET(L_405_ValidationCorner,IF(ISNA(MATCH(AO37,'BS - S4'!$J$19:$J$72,0)),IF(ISNA(MATCH(AO37,'BS - S4'!$L$19:$L$72,0)),IF(ISNA(MATCH(AO37,'BS - S4'!$N$19:$N$72,0)),IF(ISNA(MATCH(AO37,'BS - S4'!$P$19:$P$72,0)),MATCH(AO37,'BS - S4'!$R$19:$R$72,0),MATCH(AO37,'BS - S4'!$P$19:$P$72,0)),MATCH(AO37,'BS - S4'!$N$19:$N$72,0)),MATCH(AO37,'BS - S4'!$L$19:$L$72,0)),MATCH(AO37,'BS - S4'!$J$19:$J$72,0)),IF(ISNA(MATCH(AO37,'BS - S4'!$J$19:$J$72,0)),IF(ISNA(MATCH(AO37,'BS - S4'!$L$19:$L$72,0)),IF(ISNA(MATCH(AO37,'BS - S4'!$N$19:$N$72,0)),IF(ISNA(MATCH(AO37,'BS - S4'!$P$19:$P$72,0)),9,7),5),3),1))</f>
        <v>Pass</v>
      </c>
      <c r="AQ37" s="96"/>
      <c r="AR37" s="96"/>
      <c r="AS37" s="96"/>
      <c r="AT37" s="96"/>
      <c r="AU37" s="96"/>
      <c r="AV37" s="96"/>
    </row>
    <row r="38" spans="1:48" x14ac:dyDescent="0.35">
      <c r="A38" s="96"/>
      <c r="B38" s="96"/>
      <c r="C38" s="96" t="str">
        <f t="shared" si="1"/>
        <v>L_002_019</v>
      </c>
      <c r="D38" s="96" t="str">
        <f ca="1">OFFSET(L_002_ValidationCorner,IF(ISNA(MATCH(C38,'Balance Sheet'!$J$22:$J$105,0)),IF(ISNA(MATCH(C38,'Balance Sheet'!$L$22:$L$105,0)),IF(ISNA(MATCH(C38,'Balance Sheet'!$N$22:$N$105,0)),IF(ISNA(MATCH(C38,'Balance Sheet'!$P$22:$P$105,0)),MATCH(C38,'Balance Sheet'!$R$22:$R$105,0),MATCH(C38,'Balance Sheet'!$P$22:$P$105,0)),MATCH(C38,'Balance Sheet'!$N$22:$N$105,0)),MATCH(C38,'Balance Sheet'!$L$22:$L$105,0)),MATCH(C38,'Balance Sheet'!$J$22:$J$105,0)),IF(ISNA(MATCH(C38,'Balance Sheet'!$J$22:$J$105,0)),IF(ISNA(MATCH(C38,'Balance Sheet'!$L$22:$L$105,0)),IF(ISNA(MATCH(C38,'Balance Sheet'!$N$22:$N$105,0)),IF(ISNA(MATCH(C38,'Balance Sheet'!$P$22:$P$105,0)),9,7),5),3),1))</f>
        <v>Error Balance Sheet entries required</v>
      </c>
      <c r="E38" s="96"/>
      <c r="F38" s="96"/>
      <c r="G38" s="96" t="str">
        <f t="shared" si="2"/>
        <v>L_005_019</v>
      </c>
      <c r="H38" s="96" t="str">
        <f ca="1">OFFSET(L_005_ValidationCorner,IF(ISNA(MATCH(G38,'LIST Balance Sheet'!$J$20:$J$73,0)),IF(ISNA(MATCH(G38,'LIST Balance Sheet'!$L$20:$L$73,0)),IF(ISNA(MATCH(G38,'LIST Balance Sheet'!$N$20:$N$73,0)),IF(ISNA(MATCH(G38,'LIST Balance Sheet'!$P$20:$P$73,0)),MATCH(G38,'LIST Balance Sheet'!$R$20:$R$73,0),MATCH(G38,'LIST Balance Sheet'!$P$20:$P$73,0)),MATCH(G38,'LIST Balance Sheet'!$N$20:$N$73,0)),MATCH(G38,'LIST Balance Sheet'!$L$20:$L$73,0)),MATCH(G38,'LIST Balance Sheet'!$J$20:$J$73,0)),IF(ISNA(MATCH(G38,'LIST Balance Sheet'!$J$20:$J$73,0)),IF(ISNA(MATCH(G38,'LIST Balance Sheet'!$L$20:$L$73,0)),IF(ISNA(MATCH(G38,'LIST Balance Sheet'!$N$20:$N$73,0)),IF(ISNA(MATCH(G38,'LIST Balance Sheet'!$P$20:$P$73,0)),9,7),5),3),1))</f>
        <v>Pass</v>
      </c>
      <c r="I38" s="96"/>
      <c r="J38" s="96"/>
      <c r="K38" s="96" t="str">
        <f t="shared" si="4"/>
        <v>L_008_019</v>
      </c>
      <c r="L38" s="96" t="str">
        <f ca="1">OFFSET(L_008_ValidationCorner,IF(ISNA(MATCH(K38,'Own Funds'!$J$21:$J$43,0)),IF(ISNA(MATCH(K38,'Own Funds'!$L$21:$L$43,0)),MATCH(K38,'Own Funds'!$N$21:$N$43,0),MATCH(K38,'Own Funds'!$L$21:$L$43,0)),MATCH(K38,'Own Funds'!$J$21:$J$43,0)),IF(ISNA(MATCH(K38,'Own Funds'!$J$21:$J$43,0)),IF(ISNA(MATCH(K38,'Own Funds'!$L$21:$L$43,0)),5,3),1))</f>
        <v>Pass</v>
      </c>
      <c r="M38" s="96"/>
      <c r="N38" s="96"/>
      <c r="O38" s="96" t="str">
        <f t="shared" si="6"/>
        <v>L_011_019</v>
      </c>
      <c r="P38" s="96" t="str">
        <f ca="1">OFFSET(L_011_ValidationCorner,IF(ISNA(MATCH(O38,Reinsurance!$Y$22:$Y$61,0)),MATCH(O38,Reinsurance!$AA$22:$AA$61,0),MATCH(O38,Reinsurance!$Y$22:$Y$61,0)),IF(ISNA(MATCH(O38,Reinsurance!$Y$22:$Y$61,0)),3,1))</f>
        <v>Pass</v>
      </c>
      <c r="Q38" s="96" t="str">
        <f t="shared" si="7"/>
        <v>L_105_019</v>
      </c>
      <c r="R38" s="96" t="str">
        <f ca="1">OFFSET(L_105_ValidationCorner,IF(ISNA(MATCH(Q38,'BS - S1'!$J$19:$J$72,0)),IF(ISNA(MATCH(Q38,'BS - S1'!$L$19:$L$72,0)),IF(ISNA(MATCH(Q38,'BS - S1'!$N$19:$N$72,0)),IF(ISNA(MATCH(Q38,'BS - S1'!$P$19:$P$72,0)),MATCH(Q38,'BS - S1'!$R$19:$R$72,0),MATCH(Q38,'BS - S1'!$P$19:$P$72,0)),MATCH(Q38,'BS - S1'!$N$19:$N$72,0)),MATCH(Q38,'BS - S1'!$L$19:$L$72,0)),MATCH(Q38,'BS - S1'!$J$19:$J$72,0)),IF(ISNA(MATCH(Q38,'BS - S1'!$J$19:$J$72,0)),IF(ISNA(MATCH(Q38,'BS - S1'!$L$19:$L$72,0)),IF(ISNA(MATCH(Q38,'BS - S1'!$N$19:$N$72,0)),IF(ISNA(MATCH(Q38,'BS - S1'!$P$19:$P$72,0)),9,7),5),3),1))</f>
        <v>Pass</v>
      </c>
      <c r="S38" s="96"/>
      <c r="T38" s="96"/>
      <c r="U38" s="96"/>
      <c r="V38" s="96"/>
      <c r="W38" s="96"/>
      <c r="X38" s="96"/>
      <c r="Y38" s="96" t="str">
        <f t="shared" si="11"/>
        <v>L_205_019</v>
      </c>
      <c r="Z38" s="96" t="str">
        <f ca="1">OFFSET(L_205_ValidationCorner,IF(ISNA(MATCH(Y38,'BS - S2'!$J$19:$J$72,0)),IF(ISNA(MATCH(Y38,'BS - S2'!$L$19:$L$72,0)),IF(ISNA(MATCH(Y38,'BS - S2'!$N$19:$N$72,0)),IF(ISNA(MATCH(Y38,'BS - S2'!$P$19:$P$72,0)),MATCH(Y38,'BS - S2'!$R$19:$R$72,0),MATCH(Y38,'BS - S2'!$P$19:$P$72,0)),MATCH(Y38,'BS - S2'!$N$19:$N$72,0)),MATCH(Y38,'BS - S2'!$L$19:$L$72,0)),MATCH(Y38,'BS - S2'!$J$19:$J$72,0)),IF(ISNA(MATCH(Y38,'BS - S2'!$J$19:$J$72,0)),IF(ISNA(MATCH(Y38,'BS - S2'!$L$19:$L$72,0)),IF(ISNA(MATCH(Y38,'BS - S2'!$N$19:$N$72,0)),IF(ISNA(MATCH(Y38,'BS - S2'!$P$19:$P$72,0)),9,7),5),3),1))</f>
        <v>Pass</v>
      </c>
      <c r="AA38" s="96"/>
      <c r="AB38" s="96"/>
      <c r="AC38" s="96"/>
      <c r="AD38" s="96"/>
      <c r="AE38" s="96"/>
      <c r="AF38" s="96"/>
      <c r="AG38" s="96" t="str">
        <f t="shared" si="15"/>
        <v>L_305_019</v>
      </c>
      <c r="AH38" s="96" t="str">
        <f ca="1">OFFSET(L_305_ValidationCorner,IF(ISNA(MATCH(AG38,'BS - S3'!$J$19:$J$72,0)),IF(ISNA(MATCH(AG38,'BS - S3'!$L$19:$L$72,0)),IF(ISNA(MATCH(AG38,'BS - S3'!$N$19:$N$72,0)),IF(ISNA(MATCH(AG38,'BS - S3'!$P$19:$P$72,0)),MATCH(AG38,'BS - S3'!$R$19:$R$72,0),MATCH(AG38,'BS - S3'!$P$19:$P$72,0)),MATCH(AG38,'BS - S3'!$N$19:$N$72,0)),MATCH(AG38,'BS - S3'!$L$19:$L$72,0)),MATCH(AG38,'BS - S3'!$J$19:$J$72,0)),IF(ISNA(MATCH(AG38,'BS - S3'!$J$19:$J$72,0)),IF(ISNA(MATCH(AG38,'BS - S3'!$L$19:$L$72,0)),IF(ISNA(MATCH(AG38,'BS - S3'!$N$19:$N$72,0)),IF(ISNA(MATCH(AG38,'BS - S3'!$P$19:$P$72,0)),9,7),5),3),1))</f>
        <v>Pass</v>
      </c>
      <c r="AI38" s="96"/>
      <c r="AJ38" s="96"/>
      <c r="AK38" s="96"/>
      <c r="AL38" s="96"/>
      <c r="AM38" s="96"/>
      <c r="AN38" s="96"/>
      <c r="AO38" s="96" t="str">
        <f t="shared" si="19"/>
        <v>L_405_019</v>
      </c>
      <c r="AP38" s="96" t="str">
        <f ca="1">OFFSET(L_405_ValidationCorner,IF(ISNA(MATCH(AO38,'BS - S4'!$J$19:$J$72,0)),IF(ISNA(MATCH(AO38,'BS - S4'!$L$19:$L$72,0)),IF(ISNA(MATCH(AO38,'BS - S4'!$N$19:$N$72,0)),IF(ISNA(MATCH(AO38,'BS - S4'!$P$19:$P$72,0)),MATCH(AO38,'BS - S4'!$R$19:$R$72,0),MATCH(AO38,'BS - S4'!$P$19:$P$72,0)),MATCH(AO38,'BS - S4'!$N$19:$N$72,0)),MATCH(AO38,'BS - S4'!$L$19:$L$72,0)),MATCH(AO38,'BS - S4'!$J$19:$J$72,0)),IF(ISNA(MATCH(AO38,'BS - S4'!$J$19:$J$72,0)),IF(ISNA(MATCH(AO38,'BS - S4'!$L$19:$L$72,0)),IF(ISNA(MATCH(AO38,'BS - S4'!$N$19:$N$72,0)),IF(ISNA(MATCH(AO38,'BS - S4'!$P$19:$P$72,0)),9,7),5),3),1))</f>
        <v>Pass</v>
      </c>
      <c r="AQ38" s="96"/>
      <c r="AR38" s="96"/>
      <c r="AS38" s="96"/>
      <c r="AT38" s="96"/>
      <c r="AU38" s="96"/>
      <c r="AV38" s="96"/>
    </row>
    <row r="39" spans="1:48" x14ac:dyDescent="0.35">
      <c r="A39" s="96"/>
      <c r="B39" s="96"/>
      <c r="C39" s="96" t="str">
        <f t="shared" si="1"/>
        <v>L_002_020</v>
      </c>
      <c r="D39" s="96" t="str">
        <f ca="1">OFFSET(L_002_ValidationCorner,IF(ISNA(MATCH(C39,'Balance Sheet'!$J$22:$J$105,0)),IF(ISNA(MATCH(C39,'Balance Sheet'!$L$22:$L$105,0)),IF(ISNA(MATCH(C39,'Balance Sheet'!$N$22:$N$105,0)),IF(ISNA(MATCH(C39,'Balance Sheet'!$P$22:$P$105,0)),MATCH(C39,'Balance Sheet'!$R$22:$R$105,0),MATCH(C39,'Balance Sheet'!$P$22:$P$105,0)),MATCH(C39,'Balance Sheet'!$N$22:$N$105,0)),MATCH(C39,'Balance Sheet'!$L$22:$L$105,0)),MATCH(C39,'Balance Sheet'!$J$22:$J$105,0)),IF(ISNA(MATCH(C39,'Balance Sheet'!$J$22:$J$105,0)),IF(ISNA(MATCH(C39,'Balance Sheet'!$L$22:$L$105,0)),IF(ISNA(MATCH(C39,'Balance Sheet'!$N$22:$N$105,0)),IF(ISNA(MATCH(C39,'Balance Sheet'!$P$22:$P$105,0)),9,7),5),3),1))</f>
        <v>Error Balance Sheet entries required</v>
      </c>
      <c r="E39" s="96"/>
      <c r="F39" s="96"/>
      <c r="G39" s="96" t="str">
        <f t="shared" si="2"/>
        <v>L_005_020</v>
      </c>
      <c r="H39" s="96" t="str">
        <f ca="1">OFFSET(L_005_ValidationCorner,IF(ISNA(MATCH(G39,'LIST Balance Sheet'!$J$20:$J$73,0)),IF(ISNA(MATCH(G39,'LIST Balance Sheet'!$L$20:$L$73,0)),IF(ISNA(MATCH(G39,'LIST Balance Sheet'!$N$20:$N$73,0)),IF(ISNA(MATCH(G39,'LIST Balance Sheet'!$P$20:$P$73,0)),MATCH(G39,'LIST Balance Sheet'!$R$20:$R$73,0),MATCH(G39,'LIST Balance Sheet'!$P$20:$P$73,0)),MATCH(G39,'LIST Balance Sheet'!$N$20:$N$73,0)),MATCH(G39,'LIST Balance Sheet'!$L$20:$L$73,0)),MATCH(G39,'LIST Balance Sheet'!$J$20:$J$73,0)),IF(ISNA(MATCH(G39,'LIST Balance Sheet'!$J$20:$J$73,0)),IF(ISNA(MATCH(G39,'LIST Balance Sheet'!$L$20:$L$73,0)),IF(ISNA(MATCH(G39,'LIST Balance Sheet'!$N$20:$N$73,0)),IF(ISNA(MATCH(G39,'LIST Balance Sheet'!$P$20:$P$73,0)),9,7),5),3),1))</f>
        <v>Pass</v>
      </c>
      <c r="I39" s="96"/>
      <c r="J39" s="96"/>
      <c r="K39" s="96" t="str">
        <f t="shared" si="4"/>
        <v>L_008_020</v>
      </c>
      <c r="L39" s="96" t="str">
        <f ca="1">OFFSET(L_008_ValidationCorner,IF(ISNA(MATCH(K39,'Own Funds'!$J$21:$J$43,0)),IF(ISNA(MATCH(K39,'Own Funds'!$L$21:$L$43,0)),MATCH(K39,'Own Funds'!$N$21:$N$43,0),MATCH(K39,'Own Funds'!$L$21:$L$43,0)),MATCH(K39,'Own Funds'!$J$21:$J$43,0)),IF(ISNA(MATCH(K39,'Own Funds'!$J$21:$J$43,0)),IF(ISNA(MATCH(K39,'Own Funds'!$L$21:$L$43,0)),5,3),1))</f>
        <v>Pass</v>
      </c>
      <c r="M39" s="96"/>
      <c r="N39" s="96"/>
      <c r="O39" s="96" t="str">
        <f t="shared" si="6"/>
        <v>L_011_020</v>
      </c>
      <c r="P39" s="96" t="str">
        <f ca="1">OFFSET(L_011_ValidationCorner,IF(ISNA(MATCH(O39,Reinsurance!$Y$22:$Y$61,0)),MATCH(O39,Reinsurance!$AA$22:$AA$61,0),MATCH(O39,Reinsurance!$Y$22:$Y$61,0)),IF(ISNA(MATCH(O39,Reinsurance!$Y$22:$Y$61,0)),3,1))</f>
        <v>Pass</v>
      </c>
      <c r="Q39" s="96" t="str">
        <f t="shared" si="7"/>
        <v>L_105_020</v>
      </c>
      <c r="R39" s="96" t="str">
        <f ca="1">OFFSET(L_105_ValidationCorner,IF(ISNA(MATCH(Q39,'BS - S1'!$J$19:$J$72,0)),IF(ISNA(MATCH(Q39,'BS - S1'!$L$19:$L$72,0)),IF(ISNA(MATCH(Q39,'BS - S1'!$N$19:$N$72,0)),IF(ISNA(MATCH(Q39,'BS - S1'!$P$19:$P$72,0)),MATCH(Q39,'BS - S1'!$R$19:$R$72,0),MATCH(Q39,'BS - S1'!$P$19:$P$72,0)),MATCH(Q39,'BS - S1'!$N$19:$N$72,0)),MATCH(Q39,'BS - S1'!$L$19:$L$72,0)),MATCH(Q39,'BS - S1'!$J$19:$J$72,0)),IF(ISNA(MATCH(Q39,'BS - S1'!$J$19:$J$72,0)),IF(ISNA(MATCH(Q39,'BS - S1'!$L$19:$L$72,0)),IF(ISNA(MATCH(Q39,'BS - S1'!$N$19:$N$72,0)),IF(ISNA(MATCH(Q39,'BS - S1'!$P$19:$P$72,0)),9,7),5),3),1))</f>
        <v>Pass</v>
      </c>
      <c r="S39" s="96"/>
      <c r="T39" s="96"/>
      <c r="U39" s="96"/>
      <c r="V39" s="96"/>
      <c r="W39" s="96"/>
      <c r="X39" s="96"/>
      <c r="Y39" s="96" t="str">
        <f t="shared" si="11"/>
        <v>L_205_020</v>
      </c>
      <c r="Z39" s="96" t="str">
        <f ca="1">OFFSET(L_205_ValidationCorner,IF(ISNA(MATCH(Y39,'BS - S2'!$J$19:$J$72,0)),IF(ISNA(MATCH(Y39,'BS - S2'!$L$19:$L$72,0)),IF(ISNA(MATCH(Y39,'BS - S2'!$N$19:$N$72,0)),IF(ISNA(MATCH(Y39,'BS - S2'!$P$19:$P$72,0)),MATCH(Y39,'BS - S2'!$R$19:$R$72,0),MATCH(Y39,'BS - S2'!$P$19:$P$72,0)),MATCH(Y39,'BS - S2'!$N$19:$N$72,0)),MATCH(Y39,'BS - S2'!$L$19:$L$72,0)),MATCH(Y39,'BS - S2'!$J$19:$J$72,0)),IF(ISNA(MATCH(Y39,'BS - S2'!$J$19:$J$72,0)),IF(ISNA(MATCH(Y39,'BS - S2'!$L$19:$L$72,0)),IF(ISNA(MATCH(Y39,'BS - S2'!$N$19:$N$72,0)),IF(ISNA(MATCH(Y39,'BS - S2'!$P$19:$P$72,0)),9,7),5),3),1))</f>
        <v>Pass</v>
      </c>
      <c r="AA39" s="96"/>
      <c r="AB39" s="96"/>
      <c r="AC39" s="96"/>
      <c r="AD39" s="96"/>
      <c r="AE39" s="96"/>
      <c r="AF39" s="96"/>
      <c r="AG39" s="96" t="str">
        <f t="shared" si="15"/>
        <v>L_305_020</v>
      </c>
      <c r="AH39" s="96" t="str">
        <f ca="1">OFFSET(L_305_ValidationCorner,IF(ISNA(MATCH(AG39,'BS - S3'!$J$19:$J$72,0)),IF(ISNA(MATCH(AG39,'BS - S3'!$L$19:$L$72,0)),IF(ISNA(MATCH(AG39,'BS - S3'!$N$19:$N$72,0)),IF(ISNA(MATCH(AG39,'BS - S3'!$P$19:$P$72,0)),MATCH(AG39,'BS - S3'!$R$19:$R$72,0),MATCH(AG39,'BS - S3'!$P$19:$P$72,0)),MATCH(AG39,'BS - S3'!$N$19:$N$72,0)),MATCH(AG39,'BS - S3'!$L$19:$L$72,0)),MATCH(AG39,'BS - S3'!$J$19:$J$72,0)),IF(ISNA(MATCH(AG39,'BS - S3'!$J$19:$J$72,0)),IF(ISNA(MATCH(AG39,'BS - S3'!$L$19:$L$72,0)),IF(ISNA(MATCH(AG39,'BS - S3'!$N$19:$N$72,0)),IF(ISNA(MATCH(AG39,'BS - S3'!$P$19:$P$72,0)),9,7),5),3),1))</f>
        <v>Pass</v>
      </c>
      <c r="AI39" s="96"/>
      <c r="AJ39" s="96"/>
      <c r="AK39" s="96"/>
      <c r="AL39" s="96"/>
      <c r="AM39" s="96"/>
      <c r="AN39" s="96"/>
      <c r="AO39" s="96" t="str">
        <f t="shared" si="19"/>
        <v>L_405_020</v>
      </c>
      <c r="AP39" s="96" t="str">
        <f ca="1">OFFSET(L_405_ValidationCorner,IF(ISNA(MATCH(AO39,'BS - S4'!$J$19:$J$72,0)),IF(ISNA(MATCH(AO39,'BS - S4'!$L$19:$L$72,0)),IF(ISNA(MATCH(AO39,'BS - S4'!$N$19:$N$72,0)),IF(ISNA(MATCH(AO39,'BS - S4'!$P$19:$P$72,0)),MATCH(AO39,'BS - S4'!$R$19:$R$72,0),MATCH(AO39,'BS - S4'!$P$19:$P$72,0)),MATCH(AO39,'BS - S4'!$N$19:$N$72,0)),MATCH(AO39,'BS - S4'!$L$19:$L$72,0)),MATCH(AO39,'BS - S4'!$J$19:$J$72,0)),IF(ISNA(MATCH(AO39,'BS - S4'!$J$19:$J$72,0)),IF(ISNA(MATCH(AO39,'BS - S4'!$L$19:$L$72,0)),IF(ISNA(MATCH(AO39,'BS - S4'!$N$19:$N$72,0)),IF(ISNA(MATCH(AO39,'BS - S4'!$P$19:$P$72,0)),9,7),5),3),1))</f>
        <v>Pass</v>
      </c>
      <c r="AQ39" s="96"/>
      <c r="AR39" s="96"/>
      <c r="AS39" s="96"/>
      <c r="AT39" s="96"/>
      <c r="AU39" s="96"/>
      <c r="AV39" s="96"/>
    </row>
    <row r="40" spans="1:48" x14ac:dyDescent="0.35">
      <c r="A40" s="96"/>
      <c r="B40" s="96"/>
      <c r="C40" s="96" t="str">
        <f t="shared" si="1"/>
        <v>L_002_021</v>
      </c>
      <c r="D40" s="96" t="str">
        <f ca="1">OFFSET(L_002_ValidationCorner,IF(ISNA(MATCH(C40,'Balance Sheet'!$J$22:$J$105,0)),IF(ISNA(MATCH(C40,'Balance Sheet'!$L$22:$L$105,0)),IF(ISNA(MATCH(C40,'Balance Sheet'!$N$22:$N$105,0)),IF(ISNA(MATCH(C40,'Balance Sheet'!$P$22:$P$105,0)),MATCH(C40,'Balance Sheet'!$R$22:$R$105,0),MATCH(C40,'Balance Sheet'!$P$22:$P$105,0)),MATCH(C40,'Balance Sheet'!$N$22:$N$105,0)),MATCH(C40,'Balance Sheet'!$L$22:$L$105,0)),MATCH(C40,'Balance Sheet'!$J$22:$J$105,0)),IF(ISNA(MATCH(C40,'Balance Sheet'!$J$22:$J$105,0)),IF(ISNA(MATCH(C40,'Balance Sheet'!$L$22:$L$105,0)),IF(ISNA(MATCH(C40,'Balance Sheet'!$N$22:$N$105,0)),IF(ISNA(MATCH(C40,'Balance Sheet'!$P$22:$P$105,0)),9,7),5),3),1))</f>
        <v>Pass</v>
      </c>
      <c r="E40" s="96"/>
      <c r="F40" s="96"/>
      <c r="G40" s="96" t="str">
        <f t="shared" si="2"/>
        <v>L_005_021</v>
      </c>
      <c r="H40" s="96" t="str">
        <f ca="1">OFFSET(L_005_ValidationCorner,IF(ISNA(MATCH(G40,'LIST Balance Sheet'!$J$20:$J$73,0)),IF(ISNA(MATCH(G40,'LIST Balance Sheet'!$L$20:$L$73,0)),IF(ISNA(MATCH(G40,'LIST Balance Sheet'!$N$20:$N$73,0)),IF(ISNA(MATCH(G40,'LIST Balance Sheet'!$P$20:$P$73,0)),MATCH(G40,'LIST Balance Sheet'!$R$20:$R$73,0),MATCH(G40,'LIST Balance Sheet'!$P$20:$P$73,0)),MATCH(G40,'LIST Balance Sheet'!$N$20:$N$73,0)),MATCH(G40,'LIST Balance Sheet'!$L$20:$L$73,0)),MATCH(G40,'LIST Balance Sheet'!$J$20:$J$73,0)),IF(ISNA(MATCH(G40,'LIST Balance Sheet'!$J$20:$J$73,0)),IF(ISNA(MATCH(G40,'LIST Balance Sheet'!$L$20:$L$73,0)),IF(ISNA(MATCH(G40,'LIST Balance Sheet'!$N$20:$N$73,0)),IF(ISNA(MATCH(G40,'LIST Balance Sheet'!$P$20:$P$73,0)),9,7),5),3),1))</f>
        <v>Pass</v>
      </c>
      <c r="I40" s="96"/>
      <c r="J40" s="96"/>
      <c r="K40" s="96" t="str">
        <f t="shared" si="4"/>
        <v>L_008_021</v>
      </c>
      <c r="L40" s="96" t="str">
        <f ca="1">OFFSET(L_008_ValidationCorner,IF(ISNA(MATCH(K40,'Own Funds'!$J$21:$J$43,0)),IF(ISNA(MATCH(K40,'Own Funds'!$L$21:$L$43,0)),MATCH(K40,'Own Funds'!$N$21:$N$43,0),MATCH(K40,'Own Funds'!$L$21:$L$43,0)),MATCH(K40,'Own Funds'!$J$21:$J$43,0)),IF(ISNA(MATCH(K40,'Own Funds'!$J$21:$J$43,0)),IF(ISNA(MATCH(K40,'Own Funds'!$L$21:$L$43,0)),5,3),1))</f>
        <v>Pass</v>
      </c>
      <c r="M40" s="96"/>
      <c r="N40" s="96"/>
      <c r="O40" s="96" t="str">
        <f t="shared" si="6"/>
        <v>L_011_021</v>
      </c>
      <c r="P40" s="96" t="str">
        <f ca="1">OFFSET(L_011_ValidationCorner,IF(ISNA(MATCH(O40,Reinsurance!$Y$22:$Y$61,0)),MATCH(O40,Reinsurance!$AA$22:$AA$61,0),MATCH(O40,Reinsurance!$Y$22:$Y$61,0)),IF(ISNA(MATCH(O40,Reinsurance!$Y$22:$Y$61,0)),3,1))</f>
        <v>Pass</v>
      </c>
      <c r="Q40" s="96" t="str">
        <f t="shared" si="7"/>
        <v>L_105_021</v>
      </c>
      <c r="R40" s="96" t="str">
        <f ca="1">OFFSET(L_105_ValidationCorner,IF(ISNA(MATCH(Q40,'BS - S1'!$J$19:$J$72,0)),IF(ISNA(MATCH(Q40,'BS - S1'!$L$19:$L$72,0)),IF(ISNA(MATCH(Q40,'BS - S1'!$N$19:$N$72,0)),IF(ISNA(MATCH(Q40,'BS - S1'!$P$19:$P$72,0)),MATCH(Q40,'BS - S1'!$R$19:$R$72,0),MATCH(Q40,'BS - S1'!$P$19:$P$72,0)),MATCH(Q40,'BS - S1'!$N$19:$N$72,0)),MATCH(Q40,'BS - S1'!$L$19:$L$72,0)),MATCH(Q40,'BS - S1'!$J$19:$J$72,0)),IF(ISNA(MATCH(Q40,'BS - S1'!$J$19:$J$72,0)),IF(ISNA(MATCH(Q40,'BS - S1'!$L$19:$L$72,0)),IF(ISNA(MATCH(Q40,'BS - S1'!$N$19:$N$72,0)),IF(ISNA(MATCH(Q40,'BS - S1'!$P$19:$P$72,0)),9,7),5),3),1))</f>
        <v>Pass</v>
      </c>
      <c r="S40" s="96"/>
      <c r="T40" s="96"/>
      <c r="U40" s="96"/>
      <c r="V40" s="96"/>
      <c r="W40" s="96"/>
      <c r="X40" s="96"/>
      <c r="Y40" s="96" t="str">
        <f t="shared" si="11"/>
        <v>L_205_021</v>
      </c>
      <c r="Z40" s="96" t="str">
        <f ca="1">OFFSET(L_205_ValidationCorner,IF(ISNA(MATCH(Y40,'BS - S2'!$J$19:$J$72,0)),IF(ISNA(MATCH(Y40,'BS - S2'!$L$19:$L$72,0)),IF(ISNA(MATCH(Y40,'BS - S2'!$N$19:$N$72,0)),IF(ISNA(MATCH(Y40,'BS - S2'!$P$19:$P$72,0)),MATCH(Y40,'BS - S2'!$R$19:$R$72,0),MATCH(Y40,'BS - S2'!$P$19:$P$72,0)),MATCH(Y40,'BS - S2'!$N$19:$N$72,0)),MATCH(Y40,'BS - S2'!$L$19:$L$72,0)),MATCH(Y40,'BS - S2'!$J$19:$J$72,0)),IF(ISNA(MATCH(Y40,'BS - S2'!$J$19:$J$72,0)),IF(ISNA(MATCH(Y40,'BS - S2'!$L$19:$L$72,0)),IF(ISNA(MATCH(Y40,'BS - S2'!$N$19:$N$72,0)),IF(ISNA(MATCH(Y40,'BS - S2'!$P$19:$P$72,0)),9,7),5),3),1))</f>
        <v>Pass</v>
      </c>
      <c r="AA40" s="96"/>
      <c r="AB40" s="96"/>
      <c r="AC40" s="96"/>
      <c r="AD40" s="96"/>
      <c r="AE40" s="96"/>
      <c r="AF40" s="96"/>
      <c r="AG40" s="96" t="str">
        <f t="shared" si="15"/>
        <v>L_305_021</v>
      </c>
      <c r="AH40" s="96" t="str">
        <f ca="1">OFFSET(L_305_ValidationCorner,IF(ISNA(MATCH(AG40,'BS - S3'!$J$19:$J$72,0)),IF(ISNA(MATCH(AG40,'BS - S3'!$L$19:$L$72,0)),IF(ISNA(MATCH(AG40,'BS - S3'!$N$19:$N$72,0)),IF(ISNA(MATCH(AG40,'BS - S3'!$P$19:$P$72,0)),MATCH(AG40,'BS - S3'!$R$19:$R$72,0),MATCH(AG40,'BS - S3'!$P$19:$P$72,0)),MATCH(AG40,'BS - S3'!$N$19:$N$72,0)),MATCH(AG40,'BS - S3'!$L$19:$L$72,0)),MATCH(AG40,'BS - S3'!$J$19:$J$72,0)),IF(ISNA(MATCH(AG40,'BS - S3'!$J$19:$J$72,0)),IF(ISNA(MATCH(AG40,'BS - S3'!$L$19:$L$72,0)),IF(ISNA(MATCH(AG40,'BS - S3'!$N$19:$N$72,0)),IF(ISNA(MATCH(AG40,'BS - S3'!$P$19:$P$72,0)),9,7),5),3),1))</f>
        <v>Pass</v>
      </c>
      <c r="AI40" s="96"/>
      <c r="AJ40" s="96"/>
      <c r="AK40" s="96"/>
      <c r="AL40" s="96"/>
      <c r="AM40" s="96"/>
      <c r="AN40" s="96"/>
      <c r="AO40" s="96" t="str">
        <f t="shared" si="19"/>
        <v>L_405_021</v>
      </c>
      <c r="AP40" s="96" t="str">
        <f ca="1">OFFSET(L_405_ValidationCorner,IF(ISNA(MATCH(AO40,'BS - S4'!$J$19:$J$72,0)),IF(ISNA(MATCH(AO40,'BS - S4'!$L$19:$L$72,0)),IF(ISNA(MATCH(AO40,'BS - S4'!$N$19:$N$72,0)),IF(ISNA(MATCH(AO40,'BS - S4'!$P$19:$P$72,0)),MATCH(AO40,'BS - S4'!$R$19:$R$72,0),MATCH(AO40,'BS - S4'!$P$19:$P$72,0)),MATCH(AO40,'BS - S4'!$N$19:$N$72,0)),MATCH(AO40,'BS - S4'!$L$19:$L$72,0)),MATCH(AO40,'BS - S4'!$J$19:$J$72,0)),IF(ISNA(MATCH(AO40,'BS - S4'!$J$19:$J$72,0)),IF(ISNA(MATCH(AO40,'BS - S4'!$L$19:$L$72,0)),IF(ISNA(MATCH(AO40,'BS - S4'!$N$19:$N$72,0)),IF(ISNA(MATCH(AO40,'BS - S4'!$P$19:$P$72,0)),9,7),5),3),1))</f>
        <v>Pass</v>
      </c>
      <c r="AQ40" s="96"/>
      <c r="AR40" s="96"/>
      <c r="AS40" s="96"/>
      <c r="AT40" s="96"/>
      <c r="AU40" s="96"/>
      <c r="AV40" s="96"/>
    </row>
    <row r="41" spans="1:48" x14ac:dyDescent="0.35">
      <c r="A41" s="96"/>
      <c r="B41" s="96"/>
      <c r="C41" s="96" t="str">
        <f t="shared" si="1"/>
        <v>L_002_022</v>
      </c>
      <c r="D41" s="96" t="str">
        <f ca="1">OFFSET(L_002_ValidationCorner,IF(ISNA(MATCH(C41,'Balance Sheet'!$J$22:$J$105,0)),IF(ISNA(MATCH(C41,'Balance Sheet'!$L$22:$L$105,0)),IF(ISNA(MATCH(C41,'Balance Sheet'!$N$22:$N$105,0)),IF(ISNA(MATCH(C41,'Balance Sheet'!$P$22:$P$105,0)),MATCH(C41,'Balance Sheet'!$R$22:$R$105,0),MATCH(C41,'Balance Sheet'!$P$22:$P$105,0)),MATCH(C41,'Balance Sheet'!$N$22:$N$105,0)),MATCH(C41,'Balance Sheet'!$L$22:$L$105,0)),MATCH(C41,'Balance Sheet'!$J$22:$J$105,0)),IF(ISNA(MATCH(C41,'Balance Sheet'!$J$22:$J$105,0)),IF(ISNA(MATCH(C41,'Balance Sheet'!$L$22:$L$105,0)),IF(ISNA(MATCH(C41,'Balance Sheet'!$N$22:$N$105,0)),IF(ISNA(MATCH(C41,'Balance Sheet'!$P$22:$P$105,0)),9,7),5),3),1))</f>
        <v>Pass</v>
      </c>
      <c r="E41" s="96"/>
      <c r="F41" s="96"/>
      <c r="G41" s="96" t="str">
        <f t="shared" si="2"/>
        <v>L_005_022</v>
      </c>
      <c r="H41" s="96" t="str">
        <f ca="1">OFFSET(L_005_ValidationCorner,IF(ISNA(MATCH(G41,'LIST Balance Sheet'!$J$20:$J$73,0)),IF(ISNA(MATCH(G41,'LIST Balance Sheet'!$L$20:$L$73,0)),IF(ISNA(MATCH(G41,'LIST Balance Sheet'!$N$20:$N$73,0)),IF(ISNA(MATCH(G41,'LIST Balance Sheet'!$P$20:$P$73,0)),MATCH(G41,'LIST Balance Sheet'!$R$20:$R$73,0),MATCH(G41,'LIST Balance Sheet'!$P$20:$P$73,0)),MATCH(G41,'LIST Balance Sheet'!$N$20:$N$73,0)),MATCH(G41,'LIST Balance Sheet'!$L$20:$L$73,0)),MATCH(G41,'LIST Balance Sheet'!$J$20:$J$73,0)),IF(ISNA(MATCH(G41,'LIST Balance Sheet'!$J$20:$J$73,0)),IF(ISNA(MATCH(G41,'LIST Balance Sheet'!$L$20:$L$73,0)),IF(ISNA(MATCH(G41,'LIST Balance Sheet'!$N$20:$N$73,0)),IF(ISNA(MATCH(G41,'LIST Balance Sheet'!$P$20:$P$73,0)),9,7),5),3),1))</f>
        <v>Pass</v>
      </c>
      <c r="I41" s="96"/>
      <c r="J41" s="96"/>
      <c r="K41" s="96" t="str">
        <f t="shared" si="4"/>
        <v>L_008_022</v>
      </c>
      <c r="L41" s="96" t="str">
        <f ca="1">OFFSET(L_008_ValidationCorner,IF(ISNA(MATCH(K41,'Own Funds'!$J$21:$J$43,0)),IF(ISNA(MATCH(K41,'Own Funds'!$L$21:$L$43,0)),MATCH(K41,'Own Funds'!$N$21:$N$43,0),MATCH(K41,'Own Funds'!$L$21:$L$43,0)),MATCH(K41,'Own Funds'!$J$21:$J$43,0)),IF(ISNA(MATCH(K41,'Own Funds'!$J$21:$J$43,0)),IF(ISNA(MATCH(K41,'Own Funds'!$L$21:$L$43,0)),5,3),1))</f>
        <v>Pass</v>
      </c>
      <c r="M41" s="96"/>
      <c r="N41" s="96"/>
      <c r="O41" s="96" t="str">
        <f t="shared" si="6"/>
        <v>L_011_022</v>
      </c>
      <c r="P41" s="96" t="str">
        <f ca="1">OFFSET(L_011_ValidationCorner,IF(ISNA(MATCH(O41,Reinsurance!$Y$22:$Y$61,0)),MATCH(O41,Reinsurance!$AA$22:$AA$61,0),MATCH(O41,Reinsurance!$Y$22:$Y$61,0)),IF(ISNA(MATCH(O41,Reinsurance!$Y$22:$Y$61,0)),3,1))</f>
        <v>Pass</v>
      </c>
      <c r="Q41" s="96" t="str">
        <f t="shared" si="7"/>
        <v>L_105_022</v>
      </c>
      <c r="R41" s="96" t="str">
        <f ca="1">OFFSET(L_105_ValidationCorner,IF(ISNA(MATCH(Q41,'BS - S1'!$J$19:$J$72,0)),IF(ISNA(MATCH(Q41,'BS - S1'!$L$19:$L$72,0)),IF(ISNA(MATCH(Q41,'BS - S1'!$N$19:$N$72,0)),IF(ISNA(MATCH(Q41,'BS - S1'!$P$19:$P$72,0)),MATCH(Q41,'BS - S1'!$R$19:$R$72,0),MATCH(Q41,'BS - S1'!$P$19:$P$72,0)),MATCH(Q41,'BS - S1'!$N$19:$N$72,0)),MATCH(Q41,'BS - S1'!$L$19:$L$72,0)),MATCH(Q41,'BS - S1'!$J$19:$J$72,0)),IF(ISNA(MATCH(Q41,'BS - S1'!$J$19:$J$72,0)),IF(ISNA(MATCH(Q41,'BS - S1'!$L$19:$L$72,0)),IF(ISNA(MATCH(Q41,'BS - S1'!$N$19:$N$72,0)),IF(ISNA(MATCH(Q41,'BS - S1'!$P$19:$P$72,0)),9,7),5),3),1))</f>
        <v>Pass</v>
      </c>
      <c r="S41" s="96"/>
      <c r="T41" s="96"/>
      <c r="U41" s="96"/>
      <c r="V41" s="96"/>
      <c r="W41" s="96"/>
      <c r="X41" s="96"/>
      <c r="Y41" s="96" t="str">
        <f t="shared" si="11"/>
        <v>L_205_022</v>
      </c>
      <c r="Z41" s="96" t="str">
        <f ca="1">OFFSET(L_205_ValidationCorner,IF(ISNA(MATCH(Y41,'BS - S2'!$J$19:$J$72,0)),IF(ISNA(MATCH(Y41,'BS - S2'!$L$19:$L$72,0)),IF(ISNA(MATCH(Y41,'BS - S2'!$N$19:$N$72,0)),IF(ISNA(MATCH(Y41,'BS - S2'!$P$19:$P$72,0)),MATCH(Y41,'BS - S2'!$R$19:$R$72,0),MATCH(Y41,'BS - S2'!$P$19:$P$72,0)),MATCH(Y41,'BS - S2'!$N$19:$N$72,0)),MATCH(Y41,'BS - S2'!$L$19:$L$72,0)),MATCH(Y41,'BS - S2'!$J$19:$J$72,0)),IF(ISNA(MATCH(Y41,'BS - S2'!$J$19:$J$72,0)),IF(ISNA(MATCH(Y41,'BS - S2'!$L$19:$L$72,0)),IF(ISNA(MATCH(Y41,'BS - S2'!$N$19:$N$72,0)),IF(ISNA(MATCH(Y41,'BS - S2'!$P$19:$P$72,0)),9,7),5),3),1))</f>
        <v>Pass</v>
      </c>
      <c r="AA41" s="96"/>
      <c r="AB41" s="96"/>
      <c r="AC41" s="96"/>
      <c r="AD41" s="96"/>
      <c r="AE41" s="96"/>
      <c r="AF41" s="96"/>
      <c r="AG41" s="96" t="str">
        <f t="shared" si="15"/>
        <v>L_305_022</v>
      </c>
      <c r="AH41" s="96" t="str">
        <f ca="1">OFFSET(L_305_ValidationCorner,IF(ISNA(MATCH(AG41,'BS - S3'!$J$19:$J$72,0)),IF(ISNA(MATCH(AG41,'BS - S3'!$L$19:$L$72,0)),IF(ISNA(MATCH(AG41,'BS - S3'!$N$19:$N$72,0)),IF(ISNA(MATCH(AG41,'BS - S3'!$P$19:$P$72,0)),MATCH(AG41,'BS - S3'!$R$19:$R$72,0),MATCH(AG41,'BS - S3'!$P$19:$P$72,0)),MATCH(AG41,'BS - S3'!$N$19:$N$72,0)),MATCH(AG41,'BS - S3'!$L$19:$L$72,0)),MATCH(AG41,'BS - S3'!$J$19:$J$72,0)),IF(ISNA(MATCH(AG41,'BS - S3'!$J$19:$J$72,0)),IF(ISNA(MATCH(AG41,'BS - S3'!$L$19:$L$72,0)),IF(ISNA(MATCH(AG41,'BS - S3'!$N$19:$N$72,0)),IF(ISNA(MATCH(AG41,'BS - S3'!$P$19:$P$72,0)),9,7),5),3),1))</f>
        <v>Pass</v>
      </c>
      <c r="AI41" s="96"/>
      <c r="AJ41" s="96"/>
      <c r="AK41" s="96"/>
      <c r="AL41" s="96"/>
      <c r="AM41" s="96"/>
      <c r="AN41" s="96"/>
      <c r="AO41" s="96" t="str">
        <f t="shared" si="19"/>
        <v>L_405_022</v>
      </c>
      <c r="AP41" s="96" t="str">
        <f ca="1">OFFSET(L_405_ValidationCorner,IF(ISNA(MATCH(AO41,'BS - S4'!$J$19:$J$72,0)),IF(ISNA(MATCH(AO41,'BS - S4'!$L$19:$L$72,0)),IF(ISNA(MATCH(AO41,'BS - S4'!$N$19:$N$72,0)),IF(ISNA(MATCH(AO41,'BS - S4'!$P$19:$P$72,0)),MATCH(AO41,'BS - S4'!$R$19:$R$72,0),MATCH(AO41,'BS - S4'!$P$19:$P$72,0)),MATCH(AO41,'BS - S4'!$N$19:$N$72,0)),MATCH(AO41,'BS - S4'!$L$19:$L$72,0)),MATCH(AO41,'BS - S4'!$J$19:$J$72,0)),IF(ISNA(MATCH(AO41,'BS - S4'!$J$19:$J$72,0)),IF(ISNA(MATCH(AO41,'BS - S4'!$L$19:$L$72,0)),IF(ISNA(MATCH(AO41,'BS - S4'!$N$19:$N$72,0)),IF(ISNA(MATCH(AO41,'BS - S4'!$P$19:$P$72,0)),9,7),5),3),1))</f>
        <v>Pass</v>
      </c>
      <c r="AQ41" s="96"/>
      <c r="AR41" s="96"/>
      <c r="AS41" s="96"/>
      <c r="AT41" s="96"/>
      <c r="AU41" s="96"/>
      <c r="AV41" s="96"/>
    </row>
    <row r="42" spans="1:48" x14ac:dyDescent="0.35">
      <c r="A42" s="96"/>
      <c r="B42" s="96"/>
      <c r="C42" s="96" t="str">
        <f t="shared" si="1"/>
        <v>L_002_023</v>
      </c>
      <c r="D42" s="96" t="str">
        <f ca="1">OFFSET(L_002_ValidationCorner,IF(ISNA(MATCH(C42,'Balance Sheet'!$J$22:$J$105,0)),IF(ISNA(MATCH(C42,'Balance Sheet'!$L$22:$L$105,0)),IF(ISNA(MATCH(C42,'Balance Sheet'!$N$22:$N$105,0)),IF(ISNA(MATCH(C42,'Balance Sheet'!$P$22:$P$105,0)),MATCH(C42,'Balance Sheet'!$R$22:$R$105,0),MATCH(C42,'Balance Sheet'!$P$22:$P$105,0)),MATCH(C42,'Balance Sheet'!$N$22:$N$105,0)),MATCH(C42,'Balance Sheet'!$L$22:$L$105,0)),MATCH(C42,'Balance Sheet'!$J$22:$J$105,0)),IF(ISNA(MATCH(C42,'Balance Sheet'!$J$22:$J$105,0)),IF(ISNA(MATCH(C42,'Balance Sheet'!$L$22:$L$105,0)),IF(ISNA(MATCH(C42,'Balance Sheet'!$N$22:$N$105,0)),IF(ISNA(MATCH(C42,'Balance Sheet'!$P$22:$P$105,0)),9,7),5),3),1))</f>
        <v>Pass</v>
      </c>
      <c r="E42" s="96"/>
      <c r="F42" s="96"/>
      <c r="G42" s="96" t="str">
        <f t="shared" si="2"/>
        <v>L_005_023</v>
      </c>
      <c r="H42" s="96" t="str">
        <f ca="1">OFFSET(L_005_ValidationCorner,IF(ISNA(MATCH(G42,'LIST Balance Sheet'!$J$20:$J$73,0)),IF(ISNA(MATCH(G42,'LIST Balance Sheet'!$L$20:$L$73,0)),IF(ISNA(MATCH(G42,'LIST Balance Sheet'!$N$20:$N$73,0)),IF(ISNA(MATCH(G42,'LIST Balance Sheet'!$P$20:$P$73,0)),MATCH(G42,'LIST Balance Sheet'!$R$20:$R$73,0),MATCH(G42,'LIST Balance Sheet'!$P$20:$P$73,0)),MATCH(G42,'LIST Balance Sheet'!$N$20:$N$73,0)),MATCH(G42,'LIST Balance Sheet'!$L$20:$L$73,0)),MATCH(G42,'LIST Balance Sheet'!$J$20:$J$73,0)),IF(ISNA(MATCH(G42,'LIST Balance Sheet'!$J$20:$J$73,0)),IF(ISNA(MATCH(G42,'LIST Balance Sheet'!$L$20:$L$73,0)),IF(ISNA(MATCH(G42,'LIST Balance Sheet'!$N$20:$N$73,0)),IF(ISNA(MATCH(G42,'LIST Balance Sheet'!$P$20:$P$73,0)),9,7),5),3),1))</f>
        <v>Pass</v>
      </c>
      <c r="I42" s="96"/>
      <c r="J42" s="96"/>
      <c r="K42" s="96" t="str">
        <f t="shared" si="4"/>
        <v>L_008_023</v>
      </c>
      <c r="L42" s="96" t="str">
        <f ca="1">OFFSET(L_008_ValidationCorner,IF(ISNA(MATCH(K42,'Own Funds'!$J$21:$J$43,0)),IF(ISNA(MATCH(K42,'Own Funds'!$L$21:$L$43,0)),MATCH(K42,'Own Funds'!$N$21:$N$43,0),MATCH(K42,'Own Funds'!$L$21:$L$43,0)),MATCH(K42,'Own Funds'!$J$21:$J$43,0)),IF(ISNA(MATCH(K42,'Own Funds'!$J$21:$J$43,0)),IF(ISNA(MATCH(K42,'Own Funds'!$L$21:$L$43,0)),5,3),1))</f>
        <v>Pass</v>
      </c>
      <c r="M42" s="96"/>
      <c r="N42" s="96"/>
      <c r="O42" s="96" t="str">
        <f t="shared" si="6"/>
        <v>L_011_023</v>
      </c>
      <c r="P42" s="96" t="str">
        <f ca="1">OFFSET(L_011_ValidationCorner,IF(ISNA(MATCH(O42,Reinsurance!$Y$22:$Y$61,0)),MATCH(O42,Reinsurance!$AA$22:$AA$61,0),MATCH(O42,Reinsurance!$Y$22:$Y$61,0)),IF(ISNA(MATCH(O42,Reinsurance!$Y$22:$Y$61,0)),3,1))</f>
        <v>Pass</v>
      </c>
      <c r="Q42" s="96" t="str">
        <f t="shared" si="7"/>
        <v>L_105_023</v>
      </c>
      <c r="R42" s="96" t="str">
        <f ca="1">OFFSET(L_105_ValidationCorner,IF(ISNA(MATCH(Q42,'BS - S1'!$J$19:$J$72,0)),IF(ISNA(MATCH(Q42,'BS - S1'!$L$19:$L$72,0)),IF(ISNA(MATCH(Q42,'BS - S1'!$N$19:$N$72,0)),IF(ISNA(MATCH(Q42,'BS - S1'!$P$19:$P$72,0)),MATCH(Q42,'BS - S1'!$R$19:$R$72,0),MATCH(Q42,'BS - S1'!$P$19:$P$72,0)),MATCH(Q42,'BS - S1'!$N$19:$N$72,0)),MATCH(Q42,'BS - S1'!$L$19:$L$72,0)),MATCH(Q42,'BS - S1'!$J$19:$J$72,0)),IF(ISNA(MATCH(Q42,'BS - S1'!$J$19:$J$72,0)),IF(ISNA(MATCH(Q42,'BS - S1'!$L$19:$L$72,0)),IF(ISNA(MATCH(Q42,'BS - S1'!$N$19:$N$72,0)),IF(ISNA(MATCH(Q42,'BS - S1'!$P$19:$P$72,0)),9,7),5),3),1))</f>
        <v>Pass</v>
      </c>
      <c r="S42" s="96"/>
      <c r="T42" s="96"/>
      <c r="U42" s="96"/>
      <c r="V42" s="96"/>
      <c r="W42" s="96"/>
      <c r="X42" s="96"/>
      <c r="Y42" s="96" t="str">
        <f t="shared" si="11"/>
        <v>L_205_023</v>
      </c>
      <c r="Z42" s="96" t="str">
        <f ca="1">OFFSET(L_205_ValidationCorner,IF(ISNA(MATCH(Y42,'BS - S2'!$J$19:$J$72,0)),IF(ISNA(MATCH(Y42,'BS - S2'!$L$19:$L$72,0)),IF(ISNA(MATCH(Y42,'BS - S2'!$N$19:$N$72,0)),IF(ISNA(MATCH(Y42,'BS - S2'!$P$19:$P$72,0)),MATCH(Y42,'BS - S2'!$R$19:$R$72,0),MATCH(Y42,'BS - S2'!$P$19:$P$72,0)),MATCH(Y42,'BS - S2'!$N$19:$N$72,0)),MATCH(Y42,'BS - S2'!$L$19:$L$72,0)),MATCH(Y42,'BS - S2'!$J$19:$J$72,0)),IF(ISNA(MATCH(Y42,'BS - S2'!$J$19:$J$72,0)),IF(ISNA(MATCH(Y42,'BS - S2'!$L$19:$L$72,0)),IF(ISNA(MATCH(Y42,'BS - S2'!$N$19:$N$72,0)),IF(ISNA(MATCH(Y42,'BS - S2'!$P$19:$P$72,0)),9,7),5),3),1))</f>
        <v>Pass</v>
      </c>
      <c r="AA42" s="96"/>
      <c r="AB42" s="96"/>
      <c r="AC42" s="96"/>
      <c r="AD42" s="96"/>
      <c r="AE42" s="96"/>
      <c r="AF42" s="96"/>
      <c r="AG42" s="96" t="str">
        <f t="shared" si="15"/>
        <v>L_305_023</v>
      </c>
      <c r="AH42" s="96" t="str">
        <f ca="1">OFFSET(L_305_ValidationCorner,IF(ISNA(MATCH(AG42,'BS - S3'!$J$19:$J$72,0)),IF(ISNA(MATCH(AG42,'BS - S3'!$L$19:$L$72,0)),IF(ISNA(MATCH(AG42,'BS - S3'!$N$19:$N$72,0)),IF(ISNA(MATCH(AG42,'BS - S3'!$P$19:$P$72,0)),MATCH(AG42,'BS - S3'!$R$19:$R$72,0),MATCH(AG42,'BS - S3'!$P$19:$P$72,0)),MATCH(AG42,'BS - S3'!$N$19:$N$72,0)),MATCH(AG42,'BS - S3'!$L$19:$L$72,0)),MATCH(AG42,'BS - S3'!$J$19:$J$72,0)),IF(ISNA(MATCH(AG42,'BS - S3'!$J$19:$J$72,0)),IF(ISNA(MATCH(AG42,'BS - S3'!$L$19:$L$72,0)),IF(ISNA(MATCH(AG42,'BS - S3'!$N$19:$N$72,0)),IF(ISNA(MATCH(AG42,'BS - S3'!$P$19:$P$72,0)),9,7),5),3),1))</f>
        <v>Pass</v>
      </c>
      <c r="AI42" s="96"/>
      <c r="AJ42" s="96"/>
      <c r="AK42" s="96"/>
      <c r="AL42" s="96"/>
      <c r="AM42" s="96"/>
      <c r="AN42" s="96"/>
      <c r="AO42" s="96" t="str">
        <f t="shared" si="19"/>
        <v>L_405_023</v>
      </c>
      <c r="AP42" s="96" t="str">
        <f ca="1">OFFSET(L_405_ValidationCorner,IF(ISNA(MATCH(AO42,'BS - S4'!$J$19:$J$72,0)),IF(ISNA(MATCH(AO42,'BS - S4'!$L$19:$L$72,0)),IF(ISNA(MATCH(AO42,'BS - S4'!$N$19:$N$72,0)),IF(ISNA(MATCH(AO42,'BS - S4'!$P$19:$P$72,0)),MATCH(AO42,'BS - S4'!$R$19:$R$72,0),MATCH(AO42,'BS - S4'!$P$19:$P$72,0)),MATCH(AO42,'BS - S4'!$N$19:$N$72,0)),MATCH(AO42,'BS - S4'!$L$19:$L$72,0)),MATCH(AO42,'BS - S4'!$J$19:$J$72,0)),IF(ISNA(MATCH(AO42,'BS - S4'!$J$19:$J$72,0)),IF(ISNA(MATCH(AO42,'BS - S4'!$L$19:$L$72,0)),IF(ISNA(MATCH(AO42,'BS - S4'!$N$19:$N$72,0)),IF(ISNA(MATCH(AO42,'BS - S4'!$P$19:$P$72,0)),9,7),5),3),1))</f>
        <v>Pass</v>
      </c>
      <c r="AQ42" s="96"/>
      <c r="AR42" s="96"/>
      <c r="AS42" s="96"/>
      <c r="AT42" s="96"/>
      <c r="AU42" s="96"/>
      <c r="AV42" s="96"/>
    </row>
    <row r="43" spans="1:48" x14ac:dyDescent="0.35">
      <c r="A43" s="96"/>
      <c r="B43" s="96"/>
      <c r="C43" s="96" t="str">
        <f t="shared" si="1"/>
        <v>L_002_024</v>
      </c>
      <c r="D43" s="96" t="str">
        <f ca="1">OFFSET(L_002_ValidationCorner,IF(ISNA(MATCH(C43,'Balance Sheet'!$J$22:$J$105,0)),IF(ISNA(MATCH(C43,'Balance Sheet'!$L$22:$L$105,0)),IF(ISNA(MATCH(C43,'Balance Sheet'!$N$22:$N$105,0)),IF(ISNA(MATCH(C43,'Balance Sheet'!$P$22:$P$105,0)),MATCH(C43,'Balance Sheet'!$R$22:$R$105,0),MATCH(C43,'Balance Sheet'!$P$22:$P$105,0)),MATCH(C43,'Balance Sheet'!$N$22:$N$105,0)),MATCH(C43,'Balance Sheet'!$L$22:$L$105,0)),MATCH(C43,'Balance Sheet'!$J$22:$J$105,0)),IF(ISNA(MATCH(C43,'Balance Sheet'!$J$22:$J$105,0)),IF(ISNA(MATCH(C43,'Balance Sheet'!$L$22:$L$105,0)),IF(ISNA(MATCH(C43,'Balance Sheet'!$N$22:$N$105,0)),IF(ISNA(MATCH(C43,'Balance Sheet'!$P$22:$P$105,0)),9,7),5),3),1))</f>
        <v>Pass</v>
      </c>
      <c r="E43" s="96"/>
      <c r="F43" s="96"/>
      <c r="G43" s="96" t="str">
        <f t="shared" si="2"/>
        <v>L_005_024</v>
      </c>
      <c r="H43" s="96" t="str">
        <f ca="1">OFFSET(L_005_ValidationCorner,IF(ISNA(MATCH(G43,'LIST Balance Sheet'!$J$20:$J$73,0)),IF(ISNA(MATCH(G43,'LIST Balance Sheet'!$L$20:$L$73,0)),IF(ISNA(MATCH(G43,'LIST Balance Sheet'!$N$20:$N$73,0)),IF(ISNA(MATCH(G43,'LIST Balance Sheet'!$P$20:$P$73,0)),MATCH(G43,'LIST Balance Sheet'!$R$20:$R$73,0),MATCH(G43,'LIST Balance Sheet'!$P$20:$P$73,0)),MATCH(G43,'LIST Balance Sheet'!$N$20:$N$73,0)),MATCH(G43,'LIST Balance Sheet'!$L$20:$L$73,0)),MATCH(G43,'LIST Balance Sheet'!$J$20:$J$73,0)),IF(ISNA(MATCH(G43,'LIST Balance Sheet'!$J$20:$J$73,0)),IF(ISNA(MATCH(G43,'LIST Balance Sheet'!$L$20:$L$73,0)),IF(ISNA(MATCH(G43,'LIST Balance Sheet'!$N$20:$N$73,0)),IF(ISNA(MATCH(G43,'LIST Balance Sheet'!$P$20:$P$73,0)),9,7),5),3),1))</f>
        <v>Pass</v>
      </c>
      <c r="I43" s="96"/>
      <c r="J43" s="96"/>
      <c r="K43" s="96" t="str">
        <f t="shared" si="4"/>
        <v>L_008_024</v>
      </c>
      <c r="L43" s="96" t="str">
        <f ca="1">OFFSET(L_008_ValidationCorner,IF(ISNA(MATCH(K43,'Own Funds'!$J$21:$J$43,0)),IF(ISNA(MATCH(K43,'Own Funds'!$L$21:$L$43,0)),MATCH(K43,'Own Funds'!$N$21:$N$43,0),MATCH(K43,'Own Funds'!$L$21:$L$43,0)),MATCH(K43,'Own Funds'!$J$21:$J$43,0)),IF(ISNA(MATCH(K43,'Own Funds'!$J$21:$J$43,0)),IF(ISNA(MATCH(K43,'Own Funds'!$L$21:$L$43,0)),5,3),1))</f>
        <v>Pass</v>
      </c>
      <c r="M43" s="96"/>
      <c r="N43" s="96"/>
      <c r="O43" s="96" t="str">
        <f t="shared" si="6"/>
        <v>L_011_024</v>
      </c>
      <c r="P43" s="96" t="str">
        <f ca="1">OFFSET(L_011_ValidationCorner,IF(ISNA(MATCH(O43,Reinsurance!$Y$22:$Y$61,0)),MATCH(O43,Reinsurance!$AA$22:$AA$61,0),MATCH(O43,Reinsurance!$Y$22:$Y$61,0)),IF(ISNA(MATCH(O43,Reinsurance!$Y$22:$Y$61,0)),3,1))</f>
        <v>Pass</v>
      </c>
      <c r="Q43" s="96" t="str">
        <f t="shared" si="7"/>
        <v>L_105_024</v>
      </c>
      <c r="R43" s="96" t="str">
        <f ca="1">OFFSET(L_105_ValidationCorner,IF(ISNA(MATCH(Q43,'BS - S1'!$J$19:$J$72,0)),IF(ISNA(MATCH(Q43,'BS - S1'!$L$19:$L$72,0)),IF(ISNA(MATCH(Q43,'BS - S1'!$N$19:$N$72,0)),IF(ISNA(MATCH(Q43,'BS - S1'!$P$19:$P$72,0)),MATCH(Q43,'BS - S1'!$R$19:$R$72,0),MATCH(Q43,'BS - S1'!$P$19:$P$72,0)),MATCH(Q43,'BS - S1'!$N$19:$N$72,0)),MATCH(Q43,'BS - S1'!$L$19:$L$72,0)),MATCH(Q43,'BS - S1'!$J$19:$J$72,0)),IF(ISNA(MATCH(Q43,'BS - S1'!$J$19:$J$72,0)),IF(ISNA(MATCH(Q43,'BS - S1'!$L$19:$L$72,0)),IF(ISNA(MATCH(Q43,'BS - S1'!$N$19:$N$72,0)),IF(ISNA(MATCH(Q43,'BS - S1'!$P$19:$P$72,0)),9,7),5),3),1))</f>
        <v>Pass</v>
      </c>
      <c r="S43" s="96"/>
      <c r="T43" s="96"/>
      <c r="U43" s="96"/>
      <c r="V43" s="96"/>
      <c r="W43" s="96"/>
      <c r="X43" s="96"/>
      <c r="Y43" s="96" t="str">
        <f t="shared" si="11"/>
        <v>L_205_024</v>
      </c>
      <c r="Z43" s="96" t="str">
        <f ca="1">OFFSET(L_205_ValidationCorner,IF(ISNA(MATCH(Y43,'BS - S2'!$J$19:$J$72,0)),IF(ISNA(MATCH(Y43,'BS - S2'!$L$19:$L$72,0)),IF(ISNA(MATCH(Y43,'BS - S2'!$N$19:$N$72,0)),IF(ISNA(MATCH(Y43,'BS - S2'!$P$19:$P$72,0)),MATCH(Y43,'BS - S2'!$R$19:$R$72,0),MATCH(Y43,'BS - S2'!$P$19:$P$72,0)),MATCH(Y43,'BS - S2'!$N$19:$N$72,0)),MATCH(Y43,'BS - S2'!$L$19:$L$72,0)),MATCH(Y43,'BS - S2'!$J$19:$J$72,0)),IF(ISNA(MATCH(Y43,'BS - S2'!$J$19:$J$72,0)),IF(ISNA(MATCH(Y43,'BS - S2'!$L$19:$L$72,0)),IF(ISNA(MATCH(Y43,'BS - S2'!$N$19:$N$72,0)),IF(ISNA(MATCH(Y43,'BS - S2'!$P$19:$P$72,0)),9,7),5),3),1))</f>
        <v>Pass</v>
      </c>
      <c r="AA43" s="96"/>
      <c r="AB43" s="96"/>
      <c r="AC43" s="96"/>
      <c r="AD43" s="96"/>
      <c r="AE43" s="96"/>
      <c r="AF43" s="96"/>
      <c r="AG43" s="96" t="str">
        <f t="shared" si="15"/>
        <v>L_305_024</v>
      </c>
      <c r="AH43" s="96" t="str">
        <f ca="1">OFFSET(L_305_ValidationCorner,IF(ISNA(MATCH(AG43,'BS - S3'!$J$19:$J$72,0)),IF(ISNA(MATCH(AG43,'BS - S3'!$L$19:$L$72,0)),IF(ISNA(MATCH(AG43,'BS - S3'!$N$19:$N$72,0)),IF(ISNA(MATCH(AG43,'BS - S3'!$P$19:$P$72,0)),MATCH(AG43,'BS - S3'!$R$19:$R$72,0),MATCH(AG43,'BS - S3'!$P$19:$P$72,0)),MATCH(AG43,'BS - S3'!$N$19:$N$72,0)),MATCH(AG43,'BS - S3'!$L$19:$L$72,0)),MATCH(AG43,'BS - S3'!$J$19:$J$72,0)),IF(ISNA(MATCH(AG43,'BS - S3'!$J$19:$J$72,0)),IF(ISNA(MATCH(AG43,'BS - S3'!$L$19:$L$72,0)),IF(ISNA(MATCH(AG43,'BS - S3'!$N$19:$N$72,0)),IF(ISNA(MATCH(AG43,'BS - S3'!$P$19:$P$72,0)),9,7),5),3),1))</f>
        <v>Pass</v>
      </c>
      <c r="AI43" s="96"/>
      <c r="AJ43" s="96"/>
      <c r="AK43" s="96"/>
      <c r="AL43" s="96"/>
      <c r="AM43" s="96"/>
      <c r="AN43" s="96"/>
      <c r="AO43" s="96" t="str">
        <f t="shared" si="19"/>
        <v>L_405_024</v>
      </c>
      <c r="AP43" s="96" t="str">
        <f ca="1">OFFSET(L_405_ValidationCorner,IF(ISNA(MATCH(AO43,'BS - S4'!$J$19:$J$72,0)),IF(ISNA(MATCH(AO43,'BS - S4'!$L$19:$L$72,0)),IF(ISNA(MATCH(AO43,'BS - S4'!$N$19:$N$72,0)),IF(ISNA(MATCH(AO43,'BS - S4'!$P$19:$P$72,0)),MATCH(AO43,'BS - S4'!$R$19:$R$72,0),MATCH(AO43,'BS - S4'!$P$19:$P$72,0)),MATCH(AO43,'BS - S4'!$N$19:$N$72,0)),MATCH(AO43,'BS - S4'!$L$19:$L$72,0)),MATCH(AO43,'BS - S4'!$J$19:$J$72,0)),IF(ISNA(MATCH(AO43,'BS - S4'!$J$19:$J$72,0)),IF(ISNA(MATCH(AO43,'BS - S4'!$L$19:$L$72,0)),IF(ISNA(MATCH(AO43,'BS - S4'!$N$19:$N$72,0)),IF(ISNA(MATCH(AO43,'BS - S4'!$P$19:$P$72,0)),9,7),5),3),1))</f>
        <v>Pass</v>
      </c>
      <c r="AQ43" s="96"/>
      <c r="AR43" s="96"/>
      <c r="AS43" s="96"/>
      <c r="AT43" s="96"/>
      <c r="AU43" s="96"/>
      <c r="AV43" s="96"/>
    </row>
    <row r="44" spans="1:48" x14ac:dyDescent="0.35">
      <c r="A44" s="96"/>
      <c r="B44" s="96"/>
      <c r="C44" s="96" t="str">
        <f t="shared" si="1"/>
        <v>L_002_025</v>
      </c>
      <c r="D44" s="96" t="str">
        <f ca="1">OFFSET(L_002_ValidationCorner,IF(ISNA(MATCH(C44,'Balance Sheet'!$J$22:$J$105,0)),IF(ISNA(MATCH(C44,'Balance Sheet'!$L$22:$L$105,0)),IF(ISNA(MATCH(C44,'Balance Sheet'!$N$22:$N$105,0)),IF(ISNA(MATCH(C44,'Balance Sheet'!$P$22:$P$105,0)),MATCH(C44,'Balance Sheet'!$R$22:$R$105,0),MATCH(C44,'Balance Sheet'!$P$22:$P$105,0)),MATCH(C44,'Balance Sheet'!$N$22:$N$105,0)),MATCH(C44,'Balance Sheet'!$L$22:$L$105,0)),MATCH(C44,'Balance Sheet'!$J$22:$J$105,0)),IF(ISNA(MATCH(C44,'Balance Sheet'!$J$22:$J$105,0)),IF(ISNA(MATCH(C44,'Balance Sheet'!$L$22:$L$105,0)),IF(ISNA(MATCH(C44,'Balance Sheet'!$N$22:$N$105,0)),IF(ISNA(MATCH(C44,'Balance Sheet'!$P$22:$P$105,0)),9,7),5),3),1))</f>
        <v>Pass</v>
      </c>
      <c r="E44" s="96"/>
      <c r="F44" s="96"/>
      <c r="G44" s="96" t="str">
        <f t="shared" si="2"/>
        <v>L_005_025</v>
      </c>
      <c r="H44" s="96" t="str">
        <f ca="1">OFFSET(L_005_ValidationCorner,IF(ISNA(MATCH(G44,'LIST Balance Sheet'!$J$20:$J$73,0)),IF(ISNA(MATCH(G44,'LIST Balance Sheet'!$L$20:$L$73,0)),IF(ISNA(MATCH(G44,'LIST Balance Sheet'!$N$20:$N$73,0)),IF(ISNA(MATCH(G44,'LIST Balance Sheet'!$P$20:$P$73,0)),MATCH(G44,'LIST Balance Sheet'!$R$20:$R$73,0),MATCH(G44,'LIST Balance Sheet'!$P$20:$P$73,0)),MATCH(G44,'LIST Balance Sheet'!$N$20:$N$73,0)),MATCH(G44,'LIST Balance Sheet'!$L$20:$L$73,0)),MATCH(G44,'LIST Balance Sheet'!$J$20:$J$73,0)),IF(ISNA(MATCH(G44,'LIST Balance Sheet'!$J$20:$J$73,0)),IF(ISNA(MATCH(G44,'LIST Balance Sheet'!$L$20:$L$73,0)),IF(ISNA(MATCH(G44,'LIST Balance Sheet'!$N$20:$N$73,0)),IF(ISNA(MATCH(G44,'LIST Balance Sheet'!$P$20:$P$73,0)),9,7),5),3),1))</f>
        <v>Pass</v>
      </c>
      <c r="I44" s="96"/>
      <c r="J44" s="96"/>
      <c r="K44" s="96" t="str">
        <f t="shared" si="4"/>
        <v>L_008_025</v>
      </c>
      <c r="L44" s="96" t="str">
        <f ca="1">OFFSET(L_008_ValidationCorner,IF(ISNA(MATCH(K44,'Own Funds'!$J$21:$J$43,0)),IF(ISNA(MATCH(K44,'Own Funds'!$L$21:$L$43,0)),MATCH(K44,'Own Funds'!$N$21:$N$43,0),MATCH(K44,'Own Funds'!$L$21:$L$43,0)),MATCH(K44,'Own Funds'!$J$21:$J$43,0)),IF(ISNA(MATCH(K44,'Own Funds'!$J$21:$J$43,0)),IF(ISNA(MATCH(K44,'Own Funds'!$L$21:$L$43,0)),5,3),1))</f>
        <v>Pass</v>
      </c>
      <c r="M44" s="96"/>
      <c r="N44" s="96"/>
      <c r="O44" s="96" t="str">
        <f t="shared" si="6"/>
        <v>L_011_025</v>
      </c>
      <c r="P44" s="96" t="str">
        <f ca="1">OFFSET(L_011_ValidationCorner,IF(ISNA(MATCH(O44,Reinsurance!$Y$22:$Y$61,0)),MATCH(O44,Reinsurance!$AA$22:$AA$61,0),MATCH(O44,Reinsurance!$Y$22:$Y$61,0)),IF(ISNA(MATCH(O44,Reinsurance!$Y$22:$Y$61,0)),3,1))</f>
        <v>Pass</v>
      </c>
      <c r="Q44" s="96" t="str">
        <f t="shared" si="7"/>
        <v>L_105_025</v>
      </c>
      <c r="R44" s="96" t="str">
        <f ca="1">OFFSET(L_105_ValidationCorner,IF(ISNA(MATCH(Q44,'BS - S1'!$J$19:$J$72,0)),IF(ISNA(MATCH(Q44,'BS - S1'!$L$19:$L$72,0)),IF(ISNA(MATCH(Q44,'BS - S1'!$N$19:$N$72,0)),IF(ISNA(MATCH(Q44,'BS - S1'!$P$19:$P$72,0)),MATCH(Q44,'BS - S1'!$R$19:$R$72,0),MATCH(Q44,'BS - S1'!$P$19:$P$72,0)),MATCH(Q44,'BS - S1'!$N$19:$N$72,0)),MATCH(Q44,'BS - S1'!$L$19:$L$72,0)),MATCH(Q44,'BS - S1'!$J$19:$J$72,0)),IF(ISNA(MATCH(Q44,'BS - S1'!$J$19:$J$72,0)),IF(ISNA(MATCH(Q44,'BS - S1'!$L$19:$L$72,0)),IF(ISNA(MATCH(Q44,'BS - S1'!$N$19:$N$72,0)),IF(ISNA(MATCH(Q44,'BS - S1'!$P$19:$P$72,0)),9,7),5),3),1))</f>
        <v>Pass</v>
      </c>
      <c r="S44" s="96"/>
      <c r="T44" s="96"/>
      <c r="U44" s="96"/>
      <c r="V44" s="96"/>
      <c r="W44" s="96"/>
      <c r="X44" s="96"/>
      <c r="Y44" s="96" t="str">
        <f t="shared" si="11"/>
        <v>L_205_025</v>
      </c>
      <c r="Z44" s="96" t="str">
        <f ca="1">OFFSET(L_205_ValidationCorner,IF(ISNA(MATCH(Y44,'BS - S2'!$J$19:$J$72,0)),IF(ISNA(MATCH(Y44,'BS - S2'!$L$19:$L$72,0)),IF(ISNA(MATCH(Y44,'BS - S2'!$N$19:$N$72,0)),IF(ISNA(MATCH(Y44,'BS - S2'!$P$19:$P$72,0)),MATCH(Y44,'BS - S2'!$R$19:$R$72,0),MATCH(Y44,'BS - S2'!$P$19:$P$72,0)),MATCH(Y44,'BS - S2'!$N$19:$N$72,0)),MATCH(Y44,'BS - S2'!$L$19:$L$72,0)),MATCH(Y44,'BS - S2'!$J$19:$J$72,0)),IF(ISNA(MATCH(Y44,'BS - S2'!$J$19:$J$72,0)),IF(ISNA(MATCH(Y44,'BS - S2'!$L$19:$L$72,0)),IF(ISNA(MATCH(Y44,'BS - S2'!$N$19:$N$72,0)),IF(ISNA(MATCH(Y44,'BS - S2'!$P$19:$P$72,0)),9,7),5),3),1))</f>
        <v>Pass</v>
      </c>
      <c r="AA44" s="96"/>
      <c r="AB44" s="96"/>
      <c r="AC44" s="96"/>
      <c r="AD44" s="96"/>
      <c r="AE44" s="96"/>
      <c r="AF44" s="96"/>
      <c r="AG44" s="96" t="str">
        <f t="shared" si="15"/>
        <v>L_305_025</v>
      </c>
      <c r="AH44" s="96" t="str">
        <f ca="1">OFFSET(L_305_ValidationCorner,IF(ISNA(MATCH(AG44,'BS - S3'!$J$19:$J$72,0)),IF(ISNA(MATCH(AG44,'BS - S3'!$L$19:$L$72,0)),IF(ISNA(MATCH(AG44,'BS - S3'!$N$19:$N$72,0)),IF(ISNA(MATCH(AG44,'BS - S3'!$P$19:$P$72,0)),MATCH(AG44,'BS - S3'!$R$19:$R$72,0),MATCH(AG44,'BS - S3'!$P$19:$P$72,0)),MATCH(AG44,'BS - S3'!$N$19:$N$72,0)),MATCH(AG44,'BS - S3'!$L$19:$L$72,0)),MATCH(AG44,'BS - S3'!$J$19:$J$72,0)),IF(ISNA(MATCH(AG44,'BS - S3'!$J$19:$J$72,0)),IF(ISNA(MATCH(AG44,'BS - S3'!$L$19:$L$72,0)),IF(ISNA(MATCH(AG44,'BS - S3'!$N$19:$N$72,0)),IF(ISNA(MATCH(AG44,'BS - S3'!$P$19:$P$72,0)),9,7),5),3),1))</f>
        <v>Pass</v>
      </c>
      <c r="AI44" s="96"/>
      <c r="AJ44" s="96"/>
      <c r="AK44" s="96"/>
      <c r="AL44" s="96"/>
      <c r="AM44" s="96"/>
      <c r="AN44" s="96"/>
      <c r="AO44" s="96" t="str">
        <f t="shared" si="19"/>
        <v>L_405_025</v>
      </c>
      <c r="AP44" s="96" t="str">
        <f ca="1">OFFSET(L_405_ValidationCorner,IF(ISNA(MATCH(AO44,'BS - S4'!$J$19:$J$72,0)),IF(ISNA(MATCH(AO44,'BS - S4'!$L$19:$L$72,0)),IF(ISNA(MATCH(AO44,'BS - S4'!$N$19:$N$72,0)),IF(ISNA(MATCH(AO44,'BS - S4'!$P$19:$P$72,0)),MATCH(AO44,'BS - S4'!$R$19:$R$72,0),MATCH(AO44,'BS - S4'!$P$19:$P$72,0)),MATCH(AO44,'BS - S4'!$N$19:$N$72,0)),MATCH(AO44,'BS - S4'!$L$19:$L$72,0)),MATCH(AO44,'BS - S4'!$J$19:$J$72,0)),IF(ISNA(MATCH(AO44,'BS - S4'!$J$19:$J$72,0)),IF(ISNA(MATCH(AO44,'BS - S4'!$L$19:$L$72,0)),IF(ISNA(MATCH(AO44,'BS - S4'!$N$19:$N$72,0)),IF(ISNA(MATCH(AO44,'BS - S4'!$P$19:$P$72,0)),9,7),5),3),1))</f>
        <v>Pass</v>
      </c>
      <c r="AQ44" s="96"/>
      <c r="AR44" s="96"/>
      <c r="AS44" s="96"/>
      <c r="AT44" s="96"/>
      <c r="AU44" s="96"/>
      <c r="AV44" s="96"/>
    </row>
    <row r="45" spans="1:48" x14ac:dyDescent="0.35">
      <c r="A45" s="96"/>
      <c r="B45" s="96"/>
      <c r="C45" s="96" t="str">
        <f t="shared" si="1"/>
        <v>L_002_026</v>
      </c>
      <c r="D45" s="96" t="str">
        <f ca="1">OFFSET(L_002_ValidationCorner,IF(ISNA(MATCH(C45,'Balance Sheet'!$J$22:$J$105,0)),IF(ISNA(MATCH(C45,'Balance Sheet'!$L$22:$L$105,0)),IF(ISNA(MATCH(C45,'Balance Sheet'!$N$22:$N$105,0)),IF(ISNA(MATCH(C45,'Balance Sheet'!$P$22:$P$105,0)),MATCH(C45,'Balance Sheet'!$R$22:$R$105,0),MATCH(C45,'Balance Sheet'!$P$22:$P$105,0)),MATCH(C45,'Balance Sheet'!$N$22:$N$105,0)),MATCH(C45,'Balance Sheet'!$L$22:$L$105,0)),MATCH(C45,'Balance Sheet'!$J$22:$J$105,0)),IF(ISNA(MATCH(C45,'Balance Sheet'!$J$22:$J$105,0)),IF(ISNA(MATCH(C45,'Balance Sheet'!$L$22:$L$105,0)),IF(ISNA(MATCH(C45,'Balance Sheet'!$N$22:$N$105,0)),IF(ISNA(MATCH(C45,'Balance Sheet'!$P$22:$P$105,0)),9,7),5),3),1))</f>
        <v>Pass</v>
      </c>
      <c r="E45" s="96"/>
      <c r="F45" s="96"/>
      <c r="G45" s="96" t="str">
        <f t="shared" si="2"/>
        <v>L_005_026</v>
      </c>
      <c r="H45" s="96" t="str">
        <f ca="1">OFFSET(L_005_ValidationCorner,IF(ISNA(MATCH(G45,'LIST Balance Sheet'!$J$20:$J$73,0)),IF(ISNA(MATCH(G45,'LIST Balance Sheet'!$L$20:$L$73,0)),IF(ISNA(MATCH(G45,'LIST Balance Sheet'!$N$20:$N$73,0)),IF(ISNA(MATCH(G45,'LIST Balance Sheet'!$P$20:$P$73,0)),MATCH(G45,'LIST Balance Sheet'!$R$20:$R$73,0),MATCH(G45,'LIST Balance Sheet'!$P$20:$P$73,0)),MATCH(G45,'LIST Balance Sheet'!$N$20:$N$73,0)),MATCH(G45,'LIST Balance Sheet'!$L$20:$L$73,0)),MATCH(G45,'LIST Balance Sheet'!$J$20:$J$73,0)),IF(ISNA(MATCH(G45,'LIST Balance Sheet'!$J$20:$J$73,0)),IF(ISNA(MATCH(G45,'LIST Balance Sheet'!$L$20:$L$73,0)),IF(ISNA(MATCH(G45,'LIST Balance Sheet'!$N$20:$N$73,0)),IF(ISNA(MATCH(G45,'LIST Balance Sheet'!$P$20:$P$73,0)),9,7),5),3),1))</f>
        <v>Pass</v>
      </c>
      <c r="I45" s="96"/>
      <c r="J45" s="96"/>
      <c r="K45" s="96" t="str">
        <f t="shared" si="4"/>
        <v>L_008_026</v>
      </c>
      <c r="L45" s="96" t="str">
        <f ca="1">OFFSET(L_008_ValidationCorner,IF(ISNA(MATCH(K45,'Own Funds'!$J$21:$J$43,0)),IF(ISNA(MATCH(K45,'Own Funds'!$L$21:$L$43,0)),MATCH(K45,'Own Funds'!$N$21:$N$43,0),MATCH(K45,'Own Funds'!$L$21:$L$43,0)),MATCH(K45,'Own Funds'!$J$21:$J$43,0)),IF(ISNA(MATCH(K45,'Own Funds'!$J$21:$J$43,0)),IF(ISNA(MATCH(K45,'Own Funds'!$L$21:$L$43,0)),5,3),1))</f>
        <v>Pass</v>
      </c>
      <c r="M45" s="96"/>
      <c r="N45" s="96"/>
      <c r="O45" s="96" t="str">
        <f t="shared" si="6"/>
        <v>L_011_026</v>
      </c>
      <c r="P45" s="96" t="str">
        <f ca="1">OFFSET(L_011_ValidationCorner,IF(ISNA(MATCH(O45,Reinsurance!$Y$22:$Y$61,0)),MATCH(O45,Reinsurance!$AA$22:$AA$61,0),MATCH(O45,Reinsurance!$Y$22:$Y$61,0)),IF(ISNA(MATCH(O45,Reinsurance!$Y$22:$Y$61,0)),3,1))</f>
        <v>Pass</v>
      </c>
      <c r="Q45" s="96" t="str">
        <f t="shared" si="7"/>
        <v>L_105_026</v>
      </c>
      <c r="R45" s="96" t="str">
        <f ca="1">OFFSET(L_105_ValidationCorner,IF(ISNA(MATCH(Q45,'BS - S1'!$J$19:$J$72,0)),IF(ISNA(MATCH(Q45,'BS - S1'!$L$19:$L$72,0)),IF(ISNA(MATCH(Q45,'BS - S1'!$N$19:$N$72,0)),IF(ISNA(MATCH(Q45,'BS - S1'!$P$19:$P$72,0)),MATCH(Q45,'BS - S1'!$R$19:$R$72,0),MATCH(Q45,'BS - S1'!$P$19:$P$72,0)),MATCH(Q45,'BS - S1'!$N$19:$N$72,0)),MATCH(Q45,'BS - S1'!$L$19:$L$72,0)),MATCH(Q45,'BS - S1'!$J$19:$J$72,0)),IF(ISNA(MATCH(Q45,'BS - S1'!$J$19:$J$72,0)),IF(ISNA(MATCH(Q45,'BS - S1'!$L$19:$L$72,0)),IF(ISNA(MATCH(Q45,'BS - S1'!$N$19:$N$72,0)),IF(ISNA(MATCH(Q45,'BS - S1'!$P$19:$P$72,0)),9,7),5),3),1))</f>
        <v>Pass</v>
      </c>
      <c r="S45" s="96"/>
      <c r="T45" s="96"/>
      <c r="U45" s="96"/>
      <c r="V45" s="96"/>
      <c r="W45" s="96"/>
      <c r="X45" s="96"/>
      <c r="Y45" s="96" t="str">
        <f t="shared" si="11"/>
        <v>L_205_026</v>
      </c>
      <c r="Z45" s="96" t="str">
        <f ca="1">OFFSET(L_205_ValidationCorner,IF(ISNA(MATCH(Y45,'BS - S2'!$J$19:$J$72,0)),IF(ISNA(MATCH(Y45,'BS - S2'!$L$19:$L$72,0)),IF(ISNA(MATCH(Y45,'BS - S2'!$N$19:$N$72,0)),IF(ISNA(MATCH(Y45,'BS - S2'!$P$19:$P$72,0)),MATCH(Y45,'BS - S2'!$R$19:$R$72,0),MATCH(Y45,'BS - S2'!$P$19:$P$72,0)),MATCH(Y45,'BS - S2'!$N$19:$N$72,0)),MATCH(Y45,'BS - S2'!$L$19:$L$72,0)),MATCH(Y45,'BS - S2'!$J$19:$J$72,0)),IF(ISNA(MATCH(Y45,'BS - S2'!$J$19:$J$72,0)),IF(ISNA(MATCH(Y45,'BS - S2'!$L$19:$L$72,0)),IF(ISNA(MATCH(Y45,'BS - S2'!$N$19:$N$72,0)),IF(ISNA(MATCH(Y45,'BS - S2'!$P$19:$P$72,0)),9,7),5),3),1))</f>
        <v>Pass</v>
      </c>
      <c r="AA45" s="96"/>
      <c r="AB45" s="96"/>
      <c r="AC45" s="96"/>
      <c r="AD45" s="96"/>
      <c r="AE45" s="96"/>
      <c r="AF45" s="96"/>
      <c r="AG45" s="96" t="str">
        <f t="shared" si="15"/>
        <v>L_305_026</v>
      </c>
      <c r="AH45" s="96" t="str">
        <f ca="1">OFFSET(L_305_ValidationCorner,IF(ISNA(MATCH(AG45,'BS - S3'!$J$19:$J$72,0)),IF(ISNA(MATCH(AG45,'BS - S3'!$L$19:$L$72,0)),IF(ISNA(MATCH(AG45,'BS - S3'!$N$19:$N$72,0)),IF(ISNA(MATCH(AG45,'BS - S3'!$P$19:$P$72,0)),MATCH(AG45,'BS - S3'!$R$19:$R$72,0),MATCH(AG45,'BS - S3'!$P$19:$P$72,0)),MATCH(AG45,'BS - S3'!$N$19:$N$72,0)),MATCH(AG45,'BS - S3'!$L$19:$L$72,0)),MATCH(AG45,'BS - S3'!$J$19:$J$72,0)),IF(ISNA(MATCH(AG45,'BS - S3'!$J$19:$J$72,0)),IF(ISNA(MATCH(AG45,'BS - S3'!$L$19:$L$72,0)),IF(ISNA(MATCH(AG45,'BS - S3'!$N$19:$N$72,0)),IF(ISNA(MATCH(AG45,'BS - S3'!$P$19:$P$72,0)),9,7),5),3),1))</f>
        <v>Pass</v>
      </c>
      <c r="AI45" s="96"/>
      <c r="AJ45" s="96"/>
      <c r="AK45" s="96"/>
      <c r="AL45" s="96"/>
      <c r="AM45" s="96"/>
      <c r="AN45" s="96"/>
      <c r="AO45" s="96" t="str">
        <f t="shared" si="19"/>
        <v>L_405_026</v>
      </c>
      <c r="AP45" s="96" t="str">
        <f ca="1">OFFSET(L_405_ValidationCorner,IF(ISNA(MATCH(AO45,'BS - S4'!$J$19:$J$72,0)),IF(ISNA(MATCH(AO45,'BS - S4'!$L$19:$L$72,0)),IF(ISNA(MATCH(AO45,'BS - S4'!$N$19:$N$72,0)),IF(ISNA(MATCH(AO45,'BS - S4'!$P$19:$P$72,0)),MATCH(AO45,'BS - S4'!$R$19:$R$72,0),MATCH(AO45,'BS - S4'!$P$19:$P$72,0)),MATCH(AO45,'BS - S4'!$N$19:$N$72,0)),MATCH(AO45,'BS - S4'!$L$19:$L$72,0)),MATCH(AO45,'BS - S4'!$J$19:$J$72,0)),IF(ISNA(MATCH(AO45,'BS - S4'!$J$19:$J$72,0)),IF(ISNA(MATCH(AO45,'BS - S4'!$L$19:$L$72,0)),IF(ISNA(MATCH(AO45,'BS - S4'!$N$19:$N$72,0)),IF(ISNA(MATCH(AO45,'BS - S4'!$P$19:$P$72,0)),9,7),5),3),1))</f>
        <v>Pass</v>
      </c>
      <c r="AQ45" s="96"/>
      <c r="AR45" s="96"/>
      <c r="AS45" s="96"/>
      <c r="AT45" s="96"/>
      <c r="AU45" s="96"/>
      <c r="AV45" s="96"/>
    </row>
    <row r="46" spans="1:48" x14ac:dyDescent="0.35">
      <c r="A46" s="96"/>
      <c r="B46" s="96"/>
      <c r="C46" s="96" t="str">
        <f t="shared" si="1"/>
        <v>L_002_027</v>
      </c>
      <c r="D46" s="96" t="str">
        <f ca="1">OFFSET(L_002_ValidationCorner,IF(ISNA(MATCH(C46,'Balance Sheet'!$J$22:$J$105,0)),IF(ISNA(MATCH(C46,'Balance Sheet'!$L$22:$L$105,0)),IF(ISNA(MATCH(C46,'Balance Sheet'!$N$22:$N$105,0)),IF(ISNA(MATCH(C46,'Balance Sheet'!$P$22:$P$105,0)),MATCH(C46,'Balance Sheet'!$R$22:$R$105,0),MATCH(C46,'Balance Sheet'!$P$22:$P$105,0)),MATCH(C46,'Balance Sheet'!$N$22:$N$105,0)),MATCH(C46,'Balance Sheet'!$L$22:$L$105,0)),MATCH(C46,'Balance Sheet'!$J$22:$J$105,0)),IF(ISNA(MATCH(C46,'Balance Sheet'!$J$22:$J$105,0)),IF(ISNA(MATCH(C46,'Balance Sheet'!$L$22:$L$105,0)),IF(ISNA(MATCH(C46,'Balance Sheet'!$N$22:$N$105,0)),IF(ISNA(MATCH(C46,'Balance Sheet'!$P$22:$P$105,0)),9,7),5),3),1))</f>
        <v>Error Balance Sheet entries required</v>
      </c>
      <c r="E46" s="96"/>
      <c r="F46" s="96"/>
      <c r="G46" s="96" t="str">
        <f t="shared" si="2"/>
        <v>L_005_027</v>
      </c>
      <c r="H46" s="96" t="str">
        <f ca="1">OFFSET(L_005_ValidationCorner,IF(ISNA(MATCH(G46,'LIST Balance Sheet'!$J$20:$J$73,0)),IF(ISNA(MATCH(G46,'LIST Balance Sheet'!$L$20:$L$73,0)),IF(ISNA(MATCH(G46,'LIST Balance Sheet'!$N$20:$N$73,0)),IF(ISNA(MATCH(G46,'LIST Balance Sheet'!$P$20:$P$73,0)),MATCH(G46,'LIST Balance Sheet'!$R$20:$R$73,0),MATCH(G46,'LIST Balance Sheet'!$P$20:$P$73,0)),MATCH(G46,'LIST Balance Sheet'!$N$20:$N$73,0)),MATCH(G46,'LIST Balance Sheet'!$L$20:$L$73,0)),MATCH(G46,'LIST Balance Sheet'!$J$20:$J$73,0)),IF(ISNA(MATCH(G46,'LIST Balance Sheet'!$J$20:$J$73,0)),IF(ISNA(MATCH(G46,'LIST Balance Sheet'!$L$20:$L$73,0)),IF(ISNA(MATCH(G46,'LIST Balance Sheet'!$N$20:$N$73,0)),IF(ISNA(MATCH(G46,'LIST Balance Sheet'!$P$20:$P$73,0)),9,7),5),3),1))</f>
        <v>Pass</v>
      </c>
      <c r="I46" s="96"/>
      <c r="J46" s="96"/>
      <c r="K46" s="96" t="str">
        <f t="shared" si="4"/>
        <v>L_008_027</v>
      </c>
      <c r="L46" s="96" t="str">
        <f ca="1">OFFSET(L_008_ValidationCorner,IF(ISNA(MATCH(K46,'Own Funds'!$J$21:$J$43,0)),IF(ISNA(MATCH(K46,'Own Funds'!$L$21:$L$43,0)),MATCH(K46,'Own Funds'!$N$21:$N$43,0),MATCH(K46,'Own Funds'!$L$21:$L$43,0)),MATCH(K46,'Own Funds'!$J$21:$J$43,0)),IF(ISNA(MATCH(K46,'Own Funds'!$J$21:$J$43,0)),IF(ISNA(MATCH(K46,'Own Funds'!$L$21:$L$43,0)),5,3),1))</f>
        <v>Pass</v>
      </c>
      <c r="M46" s="96"/>
      <c r="N46" s="96"/>
      <c r="O46" s="96" t="str">
        <f t="shared" si="6"/>
        <v>L_011_027</v>
      </c>
      <c r="P46" s="96" t="str">
        <f ca="1">OFFSET(L_011_ValidationCorner,IF(ISNA(MATCH(O46,Reinsurance!$Y$22:$Y$61,0)),MATCH(O46,Reinsurance!$AA$22:$AA$61,0),MATCH(O46,Reinsurance!$Y$22:$Y$61,0)),IF(ISNA(MATCH(O46,Reinsurance!$Y$22:$Y$61,0)),3,1))</f>
        <v>Pass</v>
      </c>
      <c r="Q46" s="96" t="str">
        <f t="shared" si="7"/>
        <v>L_105_027</v>
      </c>
      <c r="R46" s="96" t="str">
        <f ca="1">OFFSET(L_105_ValidationCorner,IF(ISNA(MATCH(Q46,'BS - S1'!$J$19:$J$72,0)),IF(ISNA(MATCH(Q46,'BS - S1'!$L$19:$L$72,0)),IF(ISNA(MATCH(Q46,'BS - S1'!$N$19:$N$72,0)),IF(ISNA(MATCH(Q46,'BS - S1'!$P$19:$P$72,0)),MATCH(Q46,'BS - S1'!$R$19:$R$72,0),MATCH(Q46,'BS - S1'!$P$19:$P$72,0)),MATCH(Q46,'BS - S1'!$N$19:$N$72,0)),MATCH(Q46,'BS - S1'!$L$19:$L$72,0)),MATCH(Q46,'BS - S1'!$J$19:$J$72,0)),IF(ISNA(MATCH(Q46,'BS - S1'!$J$19:$J$72,0)),IF(ISNA(MATCH(Q46,'BS - S1'!$L$19:$L$72,0)),IF(ISNA(MATCH(Q46,'BS - S1'!$N$19:$N$72,0)),IF(ISNA(MATCH(Q46,'BS - S1'!$P$19:$P$72,0)),9,7),5),3),1))</f>
        <v>Pass</v>
      </c>
      <c r="S46" s="96"/>
      <c r="T46" s="96"/>
      <c r="U46" s="96"/>
      <c r="V46" s="96"/>
      <c r="W46" s="96"/>
      <c r="X46" s="96"/>
      <c r="Y46" s="96" t="str">
        <f t="shared" si="11"/>
        <v>L_205_027</v>
      </c>
      <c r="Z46" s="96" t="str">
        <f ca="1">OFFSET(L_205_ValidationCorner,IF(ISNA(MATCH(Y46,'BS - S2'!$J$19:$J$72,0)),IF(ISNA(MATCH(Y46,'BS - S2'!$L$19:$L$72,0)),IF(ISNA(MATCH(Y46,'BS - S2'!$N$19:$N$72,0)),IF(ISNA(MATCH(Y46,'BS - S2'!$P$19:$P$72,0)),MATCH(Y46,'BS - S2'!$R$19:$R$72,0),MATCH(Y46,'BS - S2'!$P$19:$P$72,0)),MATCH(Y46,'BS - S2'!$N$19:$N$72,0)),MATCH(Y46,'BS - S2'!$L$19:$L$72,0)),MATCH(Y46,'BS - S2'!$J$19:$J$72,0)),IF(ISNA(MATCH(Y46,'BS - S2'!$J$19:$J$72,0)),IF(ISNA(MATCH(Y46,'BS - S2'!$L$19:$L$72,0)),IF(ISNA(MATCH(Y46,'BS - S2'!$N$19:$N$72,0)),IF(ISNA(MATCH(Y46,'BS - S2'!$P$19:$P$72,0)),9,7),5),3),1))</f>
        <v>Pass</v>
      </c>
      <c r="AA46" s="96"/>
      <c r="AB46" s="96"/>
      <c r="AC46" s="96"/>
      <c r="AD46" s="96"/>
      <c r="AE46" s="96"/>
      <c r="AF46" s="96"/>
      <c r="AG46" s="96" t="str">
        <f t="shared" si="15"/>
        <v>L_305_027</v>
      </c>
      <c r="AH46" s="96" t="str">
        <f ca="1">OFFSET(L_305_ValidationCorner,IF(ISNA(MATCH(AG46,'BS - S3'!$J$19:$J$72,0)),IF(ISNA(MATCH(AG46,'BS - S3'!$L$19:$L$72,0)),IF(ISNA(MATCH(AG46,'BS - S3'!$N$19:$N$72,0)),IF(ISNA(MATCH(AG46,'BS - S3'!$P$19:$P$72,0)),MATCH(AG46,'BS - S3'!$R$19:$R$72,0),MATCH(AG46,'BS - S3'!$P$19:$P$72,0)),MATCH(AG46,'BS - S3'!$N$19:$N$72,0)),MATCH(AG46,'BS - S3'!$L$19:$L$72,0)),MATCH(AG46,'BS - S3'!$J$19:$J$72,0)),IF(ISNA(MATCH(AG46,'BS - S3'!$J$19:$J$72,0)),IF(ISNA(MATCH(AG46,'BS - S3'!$L$19:$L$72,0)),IF(ISNA(MATCH(AG46,'BS - S3'!$N$19:$N$72,0)),IF(ISNA(MATCH(AG46,'BS - S3'!$P$19:$P$72,0)),9,7),5),3),1))</f>
        <v>Pass</v>
      </c>
      <c r="AI46" s="96"/>
      <c r="AJ46" s="96"/>
      <c r="AK46" s="96"/>
      <c r="AL46" s="96"/>
      <c r="AM46" s="96"/>
      <c r="AN46" s="96"/>
      <c r="AO46" s="96" t="str">
        <f t="shared" si="19"/>
        <v>L_405_027</v>
      </c>
      <c r="AP46" s="96" t="str">
        <f ca="1">OFFSET(L_405_ValidationCorner,IF(ISNA(MATCH(AO46,'BS - S4'!$J$19:$J$72,0)),IF(ISNA(MATCH(AO46,'BS - S4'!$L$19:$L$72,0)),IF(ISNA(MATCH(AO46,'BS - S4'!$N$19:$N$72,0)),IF(ISNA(MATCH(AO46,'BS - S4'!$P$19:$P$72,0)),MATCH(AO46,'BS - S4'!$R$19:$R$72,0),MATCH(AO46,'BS - S4'!$P$19:$P$72,0)),MATCH(AO46,'BS - S4'!$N$19:$N$72,0)),MATCH(AO46,'BS - S4'!$L$19:$L$72,0)),MATCH(AO46,'BS - S4'!$J$19:$J$72,0)),IF(ISNA(MATCH(AO46,'BS - S4'!$J$19:$J$72,0)),IF(ISNA(MATCH(AO46,'BS - S4'!$L$19:$L$72,0)),IF(ISNA(MATCH(AO46,'BS - S4'!$N$19:$N$72,0)),IF(ISNA(MATCH(AO46,'BS - S4'!$P$19:$P$72,0)),9,7),5),3),1))</f>
        <v>Pass</v>
      </c>
      <c r="AQ46" s="96"/>
      <c r="AR46" s="96"/>
      <c r="AS46" s="96"/>
      <c r="AT46" s="96"/>
      <c r="AU46" s="96"/>
      <c r="AV46" s="96"/>
    </row>
    <row r="47" spans="1:48" x14ac:dyDescent="0.35">
      <c r="A47" s="96"/>
      <c r="B47" s="96"/>
      <c r="C47" s="96" t="str">
        <f t="shared" si="1"/>
        <v>L_002_028</v>
      </c>
      <c r="D47" s="96" t="str">
        <f ca="1">OFFSET(L_002_ValidationCorner,IF(ISNA(MATCH(C47,'Balance Sheet'!$J$22:$J$105,0)),IF(ISNA(MATCH(C47,'Balance Sheet'!$L$22:$L$105,0)),IF(ISNA(MATCH(C47,'Balance Sheet'!$N$22:$N$105,0)),IF(ISNA(MATCH(C47,'Balance Sheet'!$P$22:$P$105,0)),MATCH(C47,'Balance Sheet'!$R$22:$R$105,0),MATCH(C47,'Balance Sheet'!$P$22:$P$105,0)),MATCH(C47,'Balance Sheet'!$N$22:$N$105,0)),MATCH(C47,'Balance Sheet'!$L$22:$L$105,0)),MATCH(C47,'Balance Sheet'!$J$22:$J$105,0)),IF(ISNA(MATCH(C47,'Balance Sheet'!$J$22:$J$105,0)),IF(ISNA(MATCH(C47,'Balance Sheet'!$L$22:$L$105,0)),IF(ISNA(MATCH(C47,'Balance Sheet'!$N$22:$N$105,0)),IF(ISNA(MATCH(C47,'Balance Sheet'!$P$22:$P$105,0)),9,7),5),3),1))</f>
        <v>Error Balance Sheet entries required</v>
      </c>
      <c r="E47" s="96"/>
      <c r="F47" s="96"/>
      <c r="G47" s="96" t="str">
        <f t="shared" si="2"/>
        <v>L_005_028</v>
      </c>
      <c r="H47" s="96" t="str">
        <f ca="1">OFFSET(L_005_ValidationCorner,IF(ISNA(MATCH(G47,'LIST Balance Sheet'!$J$20:$J$73,0)),IF(ISNA(MATCH(G47,'LIST Balance Sheet'!$L$20:$L$73,0)),IF(ISNA(MATCH(G47,'LIST Balance Sheet'!$N$20:$N$73,0)),IF(ISNA(MATCH(G47,'LIST Balance Sheet'!$P$20:$P$73,0)),MATCH(G47,'LIST Balance Sheet'!$R$20:$R$73,0),MATCH(G47,'LIST Balance Sheet'!$P$20:$P$73,0)),MATCH(G47,'LIST Balance Sheet'!$N$20:$N$73,0)),MATCH(G47,'LIST Balance Sheet'!$L$20:$L$73,0)),MATCH(G47,'LIST Balance Sheet'!$J$20:$J$73,0)),IF(ISNA(MATCH(G47,'LIST Balance Sheet'!$J$20:$J$73,0)),IF(ISNA(MATCH(G47,'LIST Balance Sheet'!$L$20:$L$73,0)),IF(ISNA(MATCH(G47,'LIST Balance Sheet'!$N$20:$N$73,0)),IF(ISNA(MATCH(G47,'LIST Balance Sheet'!$P$20:$P$73,0)),9,7),5),3),1))</f>
        <v>Pass</v>
      </c>
      <c r="I47" s="96"/>
      <c r="J47" s="96"/>
      <c r="K47" s="96" t="str">
        <f t="shared" si="4"/>
        <v>L_008_028</v>
      </c>
      <c r="L47" s="96" t="str">
        <f ca="1">OFFSET(L_008_ValidationCorner,IF(ISNA(MATCH(K47,'Own Funds'!$J$21:$J$43,0)),IF(ISNA(MATCH(K47,'Own Funds'!$L$21:$L$43,0)),MATCH(K47,'Own Funds'!$N$21:$N$43,0),MATCH(K47,'Own Funds'!$L$21:$L$43,0)),MATCH(K47,'Own Funds'!$J$21:$J$43,0)),IF(ISNA(MATCH(K47,'Own Funds'!$J$21:$J$43,0)),IF(ISNA(MATCH(K47,'Own Funds'!$L$21:$L$43,0)),5,3),1))</f>
        <v>Pass</v>
      </c>
      <c r="M47" s="96"/>
      <c r="N47" s="96"/>
      <c r="O47" s="96" t="str">
        <f t="shared" si="6"/>
        <v>L_011_028</v>
      </c>
      <c r="P47" s="96" t="str">
        <f ca="1">OFFSET(L_011_ValidationCorner,IF(ISNA(MATCH(O47,Reinsurance!$Y$22:$Y$61,0)),MATCH(O47,Reinsurance!$AA$22:$AA$61,0),MATCH(O47,Reinsurance!$Y$22:$Y$61,0)),IF(ISNA(MATCH(O47,Reinsurance!$Y$22:$Y$61,0)),3,1))</f>
        <v>Pass</v>
      </c>
      <c r="Q47" s="96" t="str">
        <f t="shared" si="7"/>
        <v>L_105_028</v>
      </c>
      <c r="R47" s="96" t="str">
        <f ca="1">OFFSET(L_105_ValidationCorner,IF(ISNA(MATCH(Q47,'BS - S1'!$J$19:$J$72,0)),IF(ISNA(MATCH(Q47,'BS - S1'!$L$19:$L$72,0)),IF(ISNA(MATCH(Q47,'BS - S1'!$N$19:$N$72,0)),IF(ISNA(MATCH(Q47,'BS - S1'!$P$19:$P$72,0)),MATCH(Q47,'BS - S1'!$R$19:$R$72,0),MATCH(Q47,'BS - S1'!$P$19:$P$72,0)),MATCH(Q47,'BS - S1'!$N$19:$N$72,0)),MATCH(Q47,'BS - S1'!$L$19:$L$72,0)),MATCH(Q47,'BS - S1'!$J$19:$J$72,0)),IF(ISNA(MATCH(Q47,'BS - S1'!$J$19:$J$72,0)),IF(ISNA(MATCH(Q47,'BS - S1'!$L$19:$L$72,0)),IF(ISNA(MATCH(Q47,'BS - S1'!$N$19:$N$72,0)),IF(ISNA(MATCH(Q47,'BS - S1'!$P$19:$P$72,0)),9,7),5),3),1))</f>
        <v>Pass</v>
      </c>
      <c r="S47" s="96"/>
      <c r="T47" s="96"/>
      <c r="U47" s="96"/>
      <c r="V47" s="96"/>
      <c r="W47" s="96"/>
      <c r="X47" s="96"/>
      <c r="Y47" s="96" t="str">
        <f t="shared" si="11"/>
        <v>L_205_028</v>
      </c>
      <c r="Z47" s="96" t="str">
        <f ca="1">OFFSET(L_205_ValidationCorner,IF(ISNA(MATCH(Y47,'BS - S2'!$J$19:$J$72,0)),IF(ISNA(MATCH(Y47,'BS - S2'!$L$19:$L$72,0)),IF(ISNA(MATCH(Y47,'BS - S2'!$N$19:$N$72,0)),IF(ISNA(MATCH(Y47,'BS - S2'!$P$19:$P$72,0)),MATCH(Y47,'BS - S2'!$R$19:$R$72,0),MATCH(Y47,'BS - S2'!$P$19:$P$72,0)),MATCH(Y47,'BS - S2'!$N$19:$N$72,0)),MATCH(Y47,'BS - S2'!$L$19:$L$72,0)),MATCH(Y47,'BS - S2'!$J$19:$J$72,0)),IF(ISNA(MATCH(Y47,'BS - S2'!$J$19:$J$72,0)),IF(ISNA(MATCH(Y47,'BS - S2'!$L$19:$L$72,0)),IF(ISNA(MATCH(Y47,'BS - S2'!$N$19:$N$72,0)),IF(ISNA(MATCH(Y47,'BS - S2'!$P$19:$P$72,0)),9,7),5),3),1))</f>
        <v>Pass</v>
      </c>
      <c r="AA47" s="96"/>
      <c r="AB47" s="96"/>
      <c r="AC47" s="96"/>
      <c r="AD47" s="96"/>
      <c r="AE47" s="96"/>
      <c r="AF47" s="96"/>
      <c r="AG47" s="96" t="str">
        <f t="shared" si="15"/>
        <v>L_305_028</v>
      </c>
      <c r="AH47" s="96" t="str">
        <f ca="1">OFFSET(L_305_ValidationCorner,IF(ISNA(MATCH(AG47,'BS - S3'!$J$19:$J$72,0)),IF(ISNA(MATCH(AG47,'BS - S3'!$L$19:$L$72,0)),IF(ISNA(MATCH(AG47,'BS - S3'!$N$19:$N$72,0)),IF(ISNA(MATCH(AG47,'BS - S3'!$P$19:$P$72,0)),MATCH(AG47,'BS - S3'!$R$19:$R$72,0),MATCH(AG47,'BS - S3'!$P$19:$P$72,0)),MATCH(AG47,'BS - S3'!$N$19:$N$72,0)),MATCH(AG47,'BS - S3'!$L$19:$L$72,0)),MATCH(AG47,'BS - S3'!$J$19:$J$72,0)),IF(ISNA(MATCH(AG47,'BS - S3'!$J$19:$J$72,0)),IF(ISNA(MATCH(AG47,'BS - S3'!$L$19:$L$72,0)),IF(ISNA(MATCH(AG47,'BS - S3'!$N$19:$N$72,0)),IF(ISNA(MATCH(AG47,'BS - S3'!$P$19:$P$72,0)),9,7),5),3),1))</f>
        <v>Pass</v>
      </c>
      <c r="AI47" s="96"/>
      <c r="AJ47" s="96"/>
      <c r="AK47" s="96"/>
      <c r="AL47" s="96"/>
      <c r="AM47" s="96"/>
      <c r="AN47" s="96"/>
      <c r="AO47" s="96" t="str">
        <f t="shared" si="19"/>
        <v>L_405_028</v>
      </c>
      <c r="AP47" s="96" t="str">
        <f ca="1">OFFSET(L_405_ValidationCorner,IF(ISNA(MATCH(AO47,'BS - S4'!$J$19:$J$72,0)),IF(ISNA(MATCH(AO47,'BS - S4'!$L$19:$L$72,0)),IF(ISNA(MATCH(AO47,'BS - S4'!$N$19:$N$72,0)),IF(ISNA(MATCH(AO47,'BS - S4'!$P$19:$P$72,0)),MATCH(AO47,'BS - S4'!$R$19:$R$72,0),MATCH(AO47,'BS - S4'!$P$19:$P$72,0)),MATCH(AO47,'BS - S4'!$N$19:$N$72,0)),MATCH(AO47,'BS - S4'!$L$19:$L$72,0)),MATCH(AO47,'BS - S4'!$J$19:$J$72,0)),IF(ISNA(MATCH(AO47,'BS - S4'!$J$19:$J$72,0)),IF(ISNA(MATCH(AO47,'BS - S4'!$L$19:$L$72,0)),IF(ISNA(MATCH(AO47,'BS - S4'!$N$19:$N$72,0)),IF(ISNA(MATCH(AO47,'BS - S4'!$P$19:$P$72,0)),9,7),5),3),1))</f>
        <v>Pass</v>
      </c>
      <c r="AQ47" s="96"/>
      <c r="AR47" s="96"/>
      <c r="AS47" s="96"/>
      <c r="AT47" s="96"/>
      <c r="AU47" s="96"/>
      <c r="AV47" s="96"/>
    </row>
    <row r="48" spans="1:48" x14ac:dyDescent="0.35">
      <c r="A48" s="96"/>
      <c r="B48" s="96"/>
      <c r="C48" s="96" t="str">
        <f t="shared" si="1"/>
        <v>L_002_029</v>
      </c>
      <c r="D48" s="96" t="str">
        <f ca="1">OFFSET(L_002_ValidationCorner,IF(ISNA(MATCH(C48,'Balance Sheet'!$J$22:$J$105,0)),IF(ISNA(MATCH(C48,'Balance Sheet'!$L$22:$L$105,0)),IF(ISNA(MATCH(C48,'Balance Sheet'!$N$22:$N$105,0)),IF(ISNA(MATCH(C48,'Balance Sheet'!$P$22:$P$105,0)),MATCH(C48,'Balance Sheet'!$R$22:$R$105,0),MATCH(C48,'Balance Sheet'!$P$22:$P$105,0)),MATCH(C48,'Balance Sheet'!$N$22:$N$105,0)),MATCH(C48,'Balance Sheet'!$L$22:$L$105,0)),MATCH(C48,'Balance Sheet'!$J$22:$J$105,0)),IF(ISNA(MATCH(C48,'Balance Sheet'!$J$22:$J$105,0)),IF(ISNA(MATCH(C48,'Balance Sheet'!$L$22:$L$105,0)),IF(ISNA(MATCH(C48,'Balance Sheet'!$N$22:$N$105,0)),IF(ISNA(MATCH(C48,'Balance Sheet'!$P$22:$P$105,0)),9,7),5),3),1))</f>
        <v>Error Balance Sheet entries required</v>
      </c>
      <c r="E48" s="96"/>
      <c r="F48" s="96"/>
      <c r="G48" s="96" t="str">
        <f t="shared" si="2"/>
        <v>L_005_029</v>
      </c>
      <c r="H48" s="96" t="str">
        <f ca="1">OFFSET(L_005_ValidationCorner,IF(ISNA(MATCH(G48,'LIST Balance Sheet'!$J$20:$J$73,0)),IF(ISNA(MATCH(G48,'LIST Balance Sheet'!$L$20:$L$73,0)),IF(ISNA(MATCH(G48,'LIST Balance Sheet'!$N$20:$N$73,0)),IF(ISNA(MATCH(G48,'LIST Balance Sheet'!$P$20:$P$73,0)),MATCH(G48,'LIST Balance Sheet'!$R$20:$R$73,0),MATCH(G48,'LIST Balance Sheet'!$P$20:$P$73,0)),MATCH(G48,'LIST Balance Sheet'!$N$20:$N$73,0)),MATCH(G48,'LIST Balance Sheet'!$L$20:$L$73,0)),MATCH(G48,'LIST Balance Sheet'!$J$20:$J$73,0)),IF(ISNA(MATCH(G48,'LIST Balance Sheet'!$J$20:$J$73,0)),IF(ISNA(MATCH(G48,'LIST Balance Sheet'!$L$20:$L$73,0)),IF(ISNA(MATCH(G48,'LIST Balance Sheet'!$N$20:$N$73,0)),IF(ISNA(MATCH(G48,'LIST Balance Sheet'!$P$20:$P$73,0)),9,7),5),3),1))</f>
        <v>Pass</v>
      </c>
      <c r="I48" s="96"/>
      <c r="J48" s="96"/>
      <c r="K48" s="96" t="str">
        <f t="shared" si="4"/>
        <v>L_008_029</v>
      </c>
      <c r="L48" s="96" t="str">
        <f ca="1">OFFSET(L_008_ValidationCorner,IF(ISNA(MATCH(K48,'Own Funds'!$J$21:$J$43,0)),IF(ISNA(MATCH(K48,'Own Funds'!$L$21:$L$43,0)),MATCH(K48,'Own Funds'!$N$21:$N$43,0),MATCH(K48,'Own Funds'!$L$21:$L$43,0)),MATCH(K48,'Own Funds'!$J$21:$J$43,0)),IF(ISNA(MATCH(K48,'Own Funds'!$J$21:$J$43,0)),IF(ISNA(MATCH(K48,'Own Funds'!$L$21:$L$43,0)),5,3),1))</f>
        <v>Pass</v>
      </c>
      <c r="M48" s="96"/>
      <c r="N48" s="96"/>
      <c r="O48" s="96" t="str">
        <f t="shared" si="6"/>
        <v>L_011_029</v>
      </c>
      <c r="P48" s="96" t="str">
        <f ca="1">OFFSET(L_011_ValidationCorner,IF(ISNA(MATCH(O48,Reinsurance!$Y$22:$Y$61,0)),MATCH(O48,Reinsurance!$AA$22:$AA$61,0),MATCH(O48,Reinsurance!$Y$22:$Y$61,0)),IF(ISNA(MATCH(O48,Reinsurance!$Y$22:$Y$61,0)),3,1))</f>
        <v>Pass</v>
      </c>
      <c r="Q48" s="96" t="str">
        <f t="shared" si="7"/>
        <v>L_105_029</v>
      </c>
      <c r="R48" s="96" t="str">
        <f ca="1">OFFSET(L_105_ValidationCorner,IF(ISNA(MATCH(Q48,'BS - S1'!$J$19:$J$72,0)),IF(ISNA(MATCH(Q48,'BS - S1'!$L$19:$L$72,0)),IF(ISNA(MATCH(Q48,'BS - S1'!$N$19:$N$72,0)),IF(ISNA(MATCH(Q48,'BS - S1'!$P$19:$P$72,0)),MATCH(Q48,'BS - S1'!$R$19:$R$72,0),MATCH(Q48,'BS - S1'!$P$19:$P$72,0)),MATCH(Q48,'BS - S1'!$N$19:$N$72,0)),MATCH(Q48,'BS - S1'!$L$19:$L$72,0)),MATCH(Q48,'BS - S1'!$J$19:$J$72,0)),IF(ISNA(MATCH(Q48,'BS - S1'!$J$19:$J$72,0)),IF(ISNA(MATCH(Q48,'BS - S1'!$L$19:$L$72,0)),IF(ISNA(MATCH(Q48,'BS - S1'!$N$19:$N$72,0)),IF(ISNA(MATCH(Q48,'BS - S1'!$P$19:$P$72,0)),9,7),5),3),1))</f>
        <v>Pass</v>
      </c>
      <c r="S48" s="96"/>
      <c r="T48" s="96"/>
      <c r="U48" s="96"/>
      <c r="V48" s="96"/>
      <c r="W48" s="96"/>
      <c r="X48" s="96"/>
      <c r="Y48" s="96" t="str">
        <f t="shared" si="11"/>
        <v>L_205_029</v>
      </c>
      <c r="Z48" s="96" t="str">
        <f ca="1">OFFSET(L_205_ValidationCorner,IF(ISNA(MATCH(Y48,'BS - S2'!$J$19:$J$72,0)),IF(ISNA(MATCH(Y48,'BS - S2'!$L$19:$L$72,0)),IF(ISNA(MATCH(Y48,'BS - S2'!$N$19:$N$72,0)),IF(ISNA(MATCH(Y48,'BS - S2'!$P$19:$P$72,0)),MATCH(Y48,'BS - S2'!$R$19:$R$72,0),MATCH(Y48,'BS - S2'!$P$19:$P$72,0)),MATCH(Y48,'BS - S2'!$N$19:$N$72,0)),MATCH(Y48,'BS - S2'!$L$19:$L$72,0)),MATCH(Y48,'BS - S2'!$J$19:$J$72,0)),IF(ISNA(MATCH(Y48,'BS - S2'!$J$19:$J$72,0)),IF(ISNA(MATCH(Y48,'BS - S2'!$L$19:$L$72,0)),IF(ISNA(MATCH(Y48,'BS - S2'!$N$19:$N$72,0)),IF(ISNA(MATCH(Y48,'BS - S2'!$P$19:$P$72,0)),9,7),5),3),1))</f>
        <v>Pass</v>
      </c>
      <c r="AA48" s="96"/>
      <c r="AB48" s="96"/>
      <c r="AC48" s="96"/>
      <c r="AD48" s="96"/>
      <c r="AE48" s="96"/>
      <c r="AF48" s="96"/>
      <c r="AG48" s="96" t="str">
        <f t="shared" si="15"/>
        <v>L_305_029</v>
      </c>
      <c r="AH48" s="96" t="str">
        <f ca="1">OFFSET(L_305_ValidationCorner,IF(ISNA(MATCH(AG48,'BS - S3'!$J$19:$J$72,0)),IF(ISNA(MATCH(AG48,'BS - S3'!$L$19:$L$72,0)),IF(ISNA(MATCH(AG48,'BS - S3'!$N$19:$N$72,0)),IF(ISNA(MATCH(AG48,'BS - S3'!$P$19:$P$72,0)),MATCH(AG48,'BS - S3'!$R$19:$R$72,0),MATCH(AG48,'BS - S3'!$P$19:$P$72,0)),MATCH(AG48,'BS - S3'!$N$19:$N$72,0)),MATCH(AG48,'BS - S3'!$L$19:$L$72,0)),MATCH(AG48,'BS - S3'!$J$19:$J$72,0)),IF(ISNA(MATCH(AG48,'BS - S3'!$J$19:$J$72,0)),IF(ISNA(MATCH(AG48,'BS - S3'!$L$19:$L$72,0)),IF(ISNA(MATCH(AG48,'BS - S3'!$N$19:$N$72,0)),IF(ISNA(MATCH(AG48,'BS - S3'!$P$19:$P$72,0)),9,7),5),3),1))</f>
        <v>Pass</v>
      </c>
      <c r="AI48" s="96"/>
      <c r="AJ48" s="96"/>
      <c r="AK48" s="96"/>
      <c r="AL48" s="96"/>
      <c r="AM48" s="96"/>
      <c r="AN48" s="96"/>
      <c r="AO48" s="96" t="str">
        <f t="shared" si="19"/>
        <v>L_405_029</v>
      </c>
      <c r="AP48" s="96" t="str">
        <f ca="1">OFFSET(L_405_ValidationCorner,IF(ISNA(MATCH(AO48,'BS - S4'!$J$19:$J$72,0)),IF(ISNA(MATCH(AO48,'BS - S4'!$L$19:$L$72,0)),IF(ISNA(MATCH(AO48,'BS - S4'!$N$19:$N$72,0)),IF(ISNA(MATCH(AO48,'BS - S4'!$P$19:$P$72,0)),MATCH(AO48,'BS - S4'!$R$19:$R$72,0),MATCH(AO48,'BS - S4'!$P$19:$P$72,0)),MATCH(AO48,'BS - S4'!$N$19:$N$72,0)),MATCH(AO48,'BS - S4'!$L$19:$L$72,0)),MATCH(AO48,'BS - S4'!$J$19:$J$72,0)),IF(ISNA(MATCH(AO48,'BS - S4'!$J$19:$J$72,0)),IF(ISNA(MATCH(AO48,'BS - S4'!$L$19:$L$72,0)),IF(ISNA(MATCH(AO48,'BS - S4'!$N$19:$N$72,0)),IF(ISNA(MATCH(AO48,'BS - S4'!$P$19:$P$72,0)),9,7),5),3),1))</f>
        <v>Pass</v>
      </c>
      <c r="AQ48" s="96"/>
      <c r="AR48" s="96"/>
      <c r="AS48" s="96"/>
      <c r="AT48" s="96"/>
      <c r="AU48" s="96"/>
      <c r="AV48" s="96"/>
    </row>
    <row r="49" spans="1:48" x14ac:dyDescent="0.35">
      <c r="A49" s="96"/>
      <c r="B49" s="96"/>
      <c r="C49" s="96" t="str">
        <f t="shared" si="1"/>
        <v>L_002_030</v>
      </c>
      <c r="D49" s="96" t="str">
        <f ca="1">OFFSET(L_002_ValidationCorner,IF(ISNA(MATCH(C49,'Balance Sheet'!$J$22:$J$105,0)),IF(ISNA(MATCH(C49,'Balance Sheet'!$L$22:$L$105,0)),IF(ISNA(MATCH(C49,'Balance Sheet'!$N$22:$N$105,0)),IF(ISNA(MATCH(C49,'Balance Sheet'!$P$22:$P$105,0)),MATCH(C49,'Balance Sheet'!$R$22:$R$105,0),MATCH(C49,'Balance Sheet'!$P$22:$P$105,0)),MATCH(C49,'Balance Sheet'!$N$22:$N$105,0)),MATCH(C49,'Balance Sheet'!$L$22:$L$105,0)),MATCH(C49,'Balance Sheet'!$J$22:$J$105,0)),IF(ISNA(MATCH(C49,'Balance Sheet'!$J$22:$J$105,0)),IF(ISNA(MATCH(C49,'Balance Sheet'!$L$22:$L$105,0)),IF(ISNA(MATCH(C49,'Balance Sheet'!$N$22:$N$105,0)),IF(ISNA(MATCH(C49,'Balance Sheet'!$P$22:$P$105,0)),9,7),5),3),1))</f>
        <v>Error Balance Sheet entries required</v>
      </c>
      <c r="E49" s="96"/>
      <c r="F49" s="96"/>
      <c r="G49" s="96" t="str">
        <f t="shared" si="2"/>
        <v>L_005_030</v>
      </c>
      <c r="H49" s="96" t="str">
        <f ca="1">OFFSET(L_005_ValidationCorner,IF(ISNA(MATCH(G49,'LIST Balance Sheet'!$J$20:$J$73,0)),IF(ISNA(MATCH(G49,'LIST Balance Sheet'!$L$20:$L$73,0)),IF(ISNA(MATCH(G49,'LIST Balance Sheet'!$N$20:$N$73,0)),IF(ISNA(MATCH(G49,'LIST Balance Sheet'!$P$20:$P$73,0)),MATCH(G49,'LIST Balance Sheet'!$R$20:$R$73,0),MATCH(G49,'LIST Balance Sheet'!$P$20:$P$73,0)),MATCH(G49,'LIST Balance Sheet'!$N$20:$N$73,0)),MATCH(G49,'LIST Balance Sheet'!$L$20:$L$73,0)),MATCH(G49,'LIST Balance Sheet'!$J$20:$J$73,0)),IF(ISNA(MATCH(G49,'LIST Balance Sheet'!$J$20:$J$73,0)),IF(ISNA(MATCH(G49,'LIST Balance Sheet'!$L$20:$L$73,0)),IF(ISNA(MATCH(G49,'LIST Balance Sheet'!$N$20:$N$73,0)),IF(ISNA(MATCH(G49,'LIST Balance Sheet'!$P$20:$P$73,0)),9,7),5),3),1))</f>
        <v>Pass</v>
      </c>
      <c r="I49" s="96"/>
      <c r="J49" s="96"/>
      <c r="K49" s="96" t="str">
        <f t="shared" si="4"/>
        <v>L_008_030</v>
      </c>
      <c r="L49" s="96" t="str">
        <f ca="1">OFFSET(L_008_ValidationCorner,IF(ISNA(MATCH(K49,'Own Funds'!$J$21:$J$43,0)),IF(ISNA(MATCH(K49,'Own Funds'!$L$21:$L$43,0)),MATCH(K49,'Own Funds'!$N$21:$N$43,0),MATCH(K49,'Own Funds'!$L$21:$L$43,0)),MATCH(K49,'Own Funds'!$J$21:$J$43,0)),IF(ISNA(MATCH(K49,'Own Funds'!$J$21:$J$43,0)),IF(ISNA(MATCH(K49,'Own Funds'!$L$21:$L$43,0)),5,3),1))</f>
        <v>Pass</v>
      </c>
      <c r="M49" s="96"/>
      <c r="N49" s="96"/>
      <c r="O49" s="96" t="str">
        <f t="shared" si="6"/>
        <v>L_011_030</v>
      </c>
      <c r="P49" s="96" t="str">
        <f ca="1">OFFSET(L_011_ValidationCorner,IF(ISNA(MATCH(O49,Reinsurance!$Y$22:$Y$61,0)),MATCH(O49,Reinsurance!$AA$22:$AA$61,0),MATCH(O49,Reinsurance!$Y$22:$Y$61,0)),IF(ISNA(MATCH(O49,Reinsurance!$Y$22:$Y$61,0)),3,1))</f>
        <v>Pass</v>
      </c>
      <c r="Q49" s="96" t="str">
        <f t="shared" si="7"/>
        <v>L_105_030</v>
      </c>
      <c r="R49" s="96" t="str">
        <f ca="1">OFFSET(L_105_ValidationCorner,IF(ISNA(MATCH(Q49,'BS - S1'!$J$19:$J$72,0)),IF(ISNA(MATCH(Q49,'BS - S1'!$L$19:$L$72,0)),IF(ISNA(MATCH(Q49,'BS - S1'!$N$19:$N$72,0)),IF(ISNA(MATCH(Q49,'BS - S1'!$P$19:$P$72,0)),MATCH(Q49,'BS - S1'!$R$19:$R$72,0),MATCH(Q49,'BS - S1'!$P$19:$P$72,0)),MATCH(Q49,'BS - S1'!$N$19:$N$72,0)),MATCH(Q49,'BS - S1'!$L$19:$L$72,0)),MATCH(Q49,'BS - S1'!$J$19:$J$72,0)),IF(ISNA(MATCH(Q49,'BS - S1'!$J$19:$J$72,0)),IF(ISNA(MATCH(Q49,'BS - S1'!$L$19:$L$72,0)),IF(ISNA(MATCH(Q49,'BS - S1'!$N$19:$N$72,0)),IF(ISNA(MATCH(Q49,'BS - S1'!$P$19:$P$72,0)),9,7),5),3),1))</f>
        <v>Pass</v>
      </c>
      <c r="S49" s="96"/>
      <c r="T49" s="96"/>
      <c r="U49" s="96"/>
      <c r="V49" s="96"/>
      <c r="W49" s="96"/>
      <c r="X49" s="96"/>
      <c r="Y49" s="96" t="str">
        <f t="shared" si="11"/>
        <v>L_205_030</v>
      </c>
      <c r="Z49" s="96" t="str">
        <f ca="1">OFFSET(L_205_ValidationCorner,IF(ISNA(MATCH(Y49,'BS - S2'!$J$19:$J$72,0)),IF(ISNA(MATCH(Y49,'BS - S2'!$L$19:$L$72,0)),IF(ISNA(MATCH(Y49,'BS - S2'!$N$19:$N$72,0)),IF(ISNA(MATCH(Y49,'BS - S2'!$P$19:$P$72,0)),MATCH(Y49,'BS - S2'!$R$19:$R$72,0),MATCH(Y49,'BS - S2'!$P$19:$P$72,0)),MATCH(Y49,'BS - S2'!$N$19:$N$72,0)),MATCH(Y49,'BS - S2'!$L$19:$L$72,0)),MATCH(Y49,'BS - S2'!$J$19:$J$72,0)),IF(ISNA(MATCH(Y49,'BS - S2'!$J$19:$J$72,0)),IF(ISNA(MATCH(Y49,'BS - S2'!$L$19:$L$72,0)),IF(ISNA(MATCH(Y49,'BS - S2'!$N$19:$N$72,0)),IF(ISNA(MATCH(Y49,'BS - S2'!$P$19:$P$72,0)),9,7),5),3),1))</f>
        <v>Pass</v>
      </c>
      <c r="AA49" s="96"/>
      <c r="AB49" s="96"/>
      <c r="AC49" s="96"/>
      <c r="AD49" s="96"/>
      <c r="AE49" s="96"/>
      <c r="AF49" s="96"/>
      <c r="AG49" s="96" t="str">
        <f t="shared" si="15"/>
        <v>L_305_030</v>
      </c>
      <c r="AH49" s="96" t="str">
        <f ca="1">OFFSET(L_305_ValidationCorner,IF(ISNA(MATCH(AG49,'BS - S3'!$J$19:$J$72,0)),IF(ISNA(MATCH(AG49,'BS - S3'!$L$19:$L$72,0)),IF(ISNA(MATCH(AG49,'BS - S3'!$N$19:$N$72,0)),IF(ISNA(MATCH(AG49,'BS - S3'!$P$19:$P$72,0)),MATCH(AG49,'BS - S3'!$R$19:$R$72,0),MATCH(AG49,'BS - S3'!$P$19:$P$72,0)),MATCH(AG49,'BS - S3'!$N$19:$N$72,0)),MATCH(AG49,'BS - S3'!$L$19:$L$72,0)),MATCH(AG49,'BS - S3'!$J$19:$J$72,0)),IF(ISNA(MATCH(AG49,'BS - S3'!$J$19:$J$72,0)),IF(ISNA(MATCH(AG49,'BS - S3'!$L$19:$L$72,0)),IF(ISNA(MATCH(AG49,'BS - S3'!$N$19:$N$72,0)),IF(ISNA(MATCH(AG49,'BS - S3'!$P$19:$P$72,0)),9,7),5),3),1))</f>
        <v>Pass</v>
      </c>
      <c r="AI49" s="96"/>
      <c r="AJ49" s="96"/>
      <c r="AK49" s="96"/>
      <c r="AL49" s="96"/>
      <c r="AM49" s="96"/>
      <c r="AN49" s="96"/>
      <c r="AO49" s="96" t="str">
        <f t="shared" si="19"/>
        <v>L_405_030</v>
      </c>
      <c r="AP49" s="96" t="str">
        <f ca="1">OFFSET(L_405_ValidationCorner,IF(ISNA(MATCH(AO49,'BS - S4'!$J$19:$J$72,0)),IF(ISNA(MATCH(AO49,'BS - S4'!$L$19:$L$72,0)),IF(ISNA(MATCH(AO49,'BS - S4'!$N$19:$N$72,0)),IF(ISNA(MATCH(AO49,'BS - S4'!$P$19:$P$72,0)),MATCH(AO49,'BS - S4'!$R$19:$R$72,0),MATCH(AO49,'BS - S4'!$P$19:$P$72,0)),MATCH(AO49,'BS - S4'!$N$19:$N$72,0)),MATCH(AO49,'BS - S4'!$L$19:$L$72,0)),MATCH(AO49,'BS - S4'!$J$19:$J$72,0)),IF(ISNA(MATCH(AO49,'BS - S4'!$J$19:$J$72,0)),IF(ISNA(MATCH(AO49,'BS - S4'!$L$19:$L$72,0)),IF(ISNA(MATCH(AO49,'BS - S4'!$N$19:$N$72,0)),IF(ISNA(MATCH(AO49,'BS - S4'!$P$19:$P$72,0)),9,7),5),3),1))</f>
        <v>Pass</v>
      </c>
      <c r="AQ49" s="96"/>
      <c r="AR49" s="96"/>
      <c r="AS49" s="96"/>
      <c r="AT49" s="96"/>
      <c r="AU49" s="96"/>
      <c r="AV49" s="96"/>
    </row>
    <row r="50" spans="1:48" x14ac:dyDescent="0.35">
      <c r="A50" s="96"/>
      <c r="B50" s="96"/>
      <c r="C50" s="96" t="str">
        <f t="shared" si="1"/>
        <v>L_002_031</v>
      </c>
      <c r="D50" s="96" t="str">
        <f ca="1">OFFSET(L_002_ValidationCorner,IF(ISNA(MATCH(C50,'Balance Sheet'!$J$22:$J$105,0)),IF(ISNA(MATCH(C50,'Balance Sheet'!$L$22:$L$105,0)),IF(ISNA(MATCH(C50,'Balance Sheet'!$N$22:$N$105,0)),IF(ISNA(MATCH(C50,'Balance Sheet'!$P$22:$P$105,0)),MATCH(C50,'Balance Sheet'!$R$22:$R$105,0),MATCH(C50,'Balance Sheet'!$P$22:$P$105,0)),MATCH(C50,'Balance Sheet'!$N$22:$N$105,0)),MATCH(C50,'Balance Sheet'!$L$22:$L$105,0)),MATCH(C50,'Balance Sheet'!$J$22:$J$105,0)),IF(ISNA(MATCH(C50,'Balance Sheet'!$J$22:$J$105,0)),IF(ISNA(MATCH(C50,'Balance Sheet'!$L$22:$L$105,0)),IF(ISNA(MATCH(C50,'Balance Sheet'!$N$22:$N$105,0)),IF(ISNA(MATCH(C50,'Balance Sheet'!$P$22:$P$105,0)),9,7),5),3),1))</f>
        <v>Error Balance Sheet entries required</v>
      </c>
      <c r="E50" s="96"/>
      <c r="F50" s="96"/>
      <c r="G50" s="96" t="str">
        <f t="shared" si="2"/>
        <v>L_005_031</v>
      </c>
      <c r="H50" s="96" t="str">
        <f ca="1">OFFSET(L_005_ValidationCorner,IF(ISNA(MATCH(G50,'LIST Balance Sheet'!$J$20:$J$73,0)),IF(ISNA(MATCH(G50,'LIST Balance Sheet'!$L$20:$L$73,0)),IF(ISNA(MATCH(G50,'LIST Balance Sheet'!$N$20:$N$73,0)),IF(ISNA(MATCH(G50,'LIST Balance Sheet'!$P$20:$P$73,0)),MATCH(G50,'LIST Balance Sheet'!$R$20:$R$73,0),MATCH(G50,'LIST Balance Sheet'!$P$20:$P$73,0)),MATCH(G50,'LIST Balance Sheet'!$N$20:$N$73,0)),MATCH(G50,'LIST Balance Sheet'!$L$20:$L$73,0)),MATCH(G50,'LIST Balance Sheet'!$J$20:$J$73,0)),IF(ISNA(MATCH(G50,'LIST Balance Sheet'!$J$20:$J$73,0)),IF(ISNA(MATCH(G50,'LIST Balance Sheet'!$L$20:$L$73,0)),IF(ISNA(MATCH(G50,'LIST Balance Sheet'!$N$20:$N$73,0)),IF(ISNA(MATCH(G50,'LIST Balance Sheet'!$P$20:$P$73,0)),9,7),5),3),1))</f>
        <v>Pass</v>
      </c>
      <c r="I50" s="96"/>
      <c r="J50" s="96"/>
      <c r="K50" s="96" t="str">
        <f t="shared" si="4"/>
        <v>L_008_031</v>
      </c>
      <c r="L50" s="96" t="str">
        <f ca="1">OFFSET(L_008_ValidationCorner,IF(ISNA(MATCH(K50,'Own Funds'!$J$21:$J$43,0)),IF(ISNA(MATCH(K50,'Own Funds'!$L$21:$L$43,0)),MATCH(K50,'Own Funds'!$N$21:$N$43,0),MATCH(K50,'Own Funds'!$L$21:$L$43,0)),MATCH(K50,'Own Funds'!$J$21:$J$43,0)),IF(ISNA(MATCH(K50,'Own Funds'!$J$21:$J$43,0)),IF(ISNA(MATCH(K50,'Own Funds'!$L$21:$L$43,0)),5,3),1))</f>
        <v>Pass</v>
      </c>
      <c r="M50" s="96"/>
      <c r="N50" s="96"/>
      <c r="O50" s="96" t="str">
        <f t="shared" si="6"/>
        <v>L_011_031</v>
      </c>
      <c r="P50" s="96" t="str">
        <f ca="1">OFFSET(L_011_ValidationCorner,IF(ISNA(MATCH(O50,Reinsurance!$Y$22:$Y$61,0)),MATCH(O50,Reinsurance!$AA$22:$AA$61,0),MATCH(O50,Reinsurance!$Y$22:$Y$61,0)),IF(ISNA(MATCH(O50,Reinsurance!$Y$22:$Y$61,0)),3,1))</f>
        <v>Pass</v>
      </c>
      <c r="Q50" s="96" t="str">
        <f t="shared" si="7"/>
        <v>L_105_031</v>
      </c>
      <c r="R50" s="96" t="str">
        <f ca="1">OFFSET(L_105_ValidationCorner,IF(ISNA(MATCH(Q50,'BS - S1'!$J$19:$J$72,0)),IF(ISNA(MATCH(Q50,'BS - S1'!$L$19:$L$72,0)),IF(ISNA(MATCH(Q50,'BS - S1'!$N$19:$N$72,0)),IF(ISNA(MATCH(Q50,'BS - S1'!$P$19:$P$72,0)),MATCH(Q50,'BS - S1'!$R$19:$R$72,0),MATCH(Q50,'BS - S1'!$P$19:$P$72,0)),MATCH(Q50,'BS - S1'!$N$19:$N$72,0)),MATCH(Q50,'BS - S1'!$L$19:$L$72,0)),MATCH(Q50,'BS - S1'!$J$19:$J$72,0)),IF(ISNA(MATCH(Q50,'BS - S1'!$J$19:$J$72,0)),IF(ISNA(MATCH(Q50,'BS - S1'!$L$19:$L$72,0)),IF(ISNA(MATCH(Q50,'BS - S1'!$N$19:$N$72,0)),IF(ISNA(MATCH(Q50,'BS - S1'!$P$19:$P$72,0)),9,7),5),3),1))</f>
        <v>Pass</v>
      </c>
      <c r="S50" s="96"/>
      <c r="T50" s="96"/>
      <c r="U50" s="96"/>
      <c r="V50" s="96"/>
      <c r="W50" s="96"/>
      <c r="X50" s="96"/>
      <c r="Y50" s="96" t="str">
        <f t="shared" si="11"/>
        <v>L_205_031</v>
      </c>
      <c r="Z50" s="96" t="str">
        <f ca="1">OFFSET(L_205_ValidationCorner,IF(ISNA(MATCH(Y50,'BS - S2'!$J$19:$J$72,0)),IF(ISNA(MATCH(Y50,'BS - S2'!$L$19:$L$72,0)),IF(ISNA(MATCH(Y50,'BS - S2'!$N$19:$N$72,0)),IF(ISNA(MATCH(Y50,'BS - S2'!$P$19:$P$72,0)),MATCH(Y50,'BS - S2'!$R$19:$R$72,0),MATCH(Y50,'BS - S2'!$P$19:$P$72,0)),MATCH(Y50,'BS - S2'!$N$19:$N$72,0)),MATCH(Y50,'BS - S2'!$L$19:$L$72,0)),MATCH(Y50,'BS - S2'!$J$19:$J$72,0)),IF(ISNA(MATCH(Y50,'BS - S2'!$J$19:$J$72,0)),IF(ISNA(MATCH(Y50,'BS - S2'!$L$19:$L$72,0)),IF(ISNA(MATCH(Y50,'BS - S2'!$N$19:$N$72,0)),IF(ISNA(MATCH(Y50,'BS - S2'!$P$19:$P$72,0)),9,7),5),3),1))</f>
        <v>Pass</v>
      </c>
      <c r="AA50" s="96"/>
      <c r="AB50" s="96"/>
      <c r="AC50" s="96"/>
      <c r="AD50" s="96"/>
      <c r="AE50" s="96"/>
      <c r="AF50" s="96"/>
      <c r="AG50" s="96" t="str">
        <f t="shared" si="15"/>
        <v>L_305_031</v>
      </c>
      <c r="AH50" s="96" t="str">
        <f ca="1">OFFSET(L_305_ValidationCorner,IF(ISNA(MATCH(AG50,'BS - S3'!$J$19:$J$72,0)),IF(ISNA(MATCH(AG50,'BS - S3'!$L$19:$L$72,0)),IF(ISNA(MATCH(AG50,'BS - S3'!$N$19:$N$72,0)),IF(ISNA(MATCH(AG50,'BS - S3'!$P$19:$P$72,0)),MATCH(AG50,'BS - S3'!$R$19:$R$72,0),MATCH(AG50,'BS - S3'!$P$19:$P$72,0)),MATCH(AG50,'BS - S3'!$N$19:$N$72,0)),MATCH(AG50,'BS - S3'!$L$19:$L$72,0)),MATCH(AG50,'BS - S3'!$J$19:$J$72,0)),IF(ISNA(MATCH(AG50,'BS - S3'!$J$19:$J$72,0)),IF(ISNA(MATCH(AG50,'BS - S3'!$L$19:$L$72,0)),IF(ISNA(MATCH(AG50,'BS - S3'!$N$19:$N$72,0)),IF(ISNA(MATCH(AG50,'BS - S3'!$P$19:$P$72,0)),9,7),5),3),1))</f>
        <v>Pass</v>
      </c>
      <c r="AI50" s="96"/>
      <c r="AJ50" s="96"/>
      <c r="AK50" s="96"/>
      <c r="AL50" s="96"/>
      <c r="AM50" s="96"/>
      <c r="AN50" s="96"/>
      <c r="AO50" s="96" t="str">
        <f t="shared" si="19"/>
        <v>L_405_031</v>
      </c>
      <c r="AP50" s="96" t="str">
        <f ca="1">OFFSET(L_405_ValidationCorner,IF(ISNA(MATCH(AO50,'BS - S4'!$J$19:$J$72,0)),IF(ISNA(MATCH(AO50,'BS - S4'!$L$19:$L$72,0)),IF(ISNA(MATCH(AO50,'BS - S4'!$N$19:$N$72,0)),IF(ISNA(MATCH(AO50,'BS - S4'!$P$19:$P$72,0)),MATCH(AO50,'BS - S4'!$R$19:$R$72,0),MATCH(AO50,'BS - S4'!$P$19:$P$72,0)),MATCH(AO50,'BS - S4'!$N$19:$N$72,0)),MATCH(AO50,'BS - S4'!$L$19:$L$72,0)),MATCH(AO50,'BS - S4'!$J$19:$J$72,0)),IF(ISNA(MATCH(AO50,'BS - S4'!$J$19:$J$72,0)),IF(ISNA(MATCH(AO50,'BS - S4'!$L$19:$L$72,0)),IF(ISNA(MATCH(AO50,'BS - S4'!$N$19:$N$72,0)),IF(ISNA(MATCH(AO50,'BS - S4'!$P$19:$P$72,0)),9,7),5),3),1))</f>
        <v>Pass</v>
      </c>
      <c r="AQ50" s="96"/>
      <c r="AR50" s="96"/>
      <c r="AS50" s="96"/>
      <c r="AT50" s="96"/>
      <c r="AU50" s="96"/>
      <c r="AV50" s="96"/>
    </row>
    <row r="51" spans="1:48" x14ac:dyDescent="0.35">
      <c r="A51" s="96"/>
      <c r="B51" s="96"/>
      <c r="C51" s="96" t="str">
        <f t="shared" si="1"/>
        <v>L_002_032</v>
      </c>
      <c r="D51" s="96" t="str">
        <f ca="1">OFFSET(L_002_ValidationCorner,IF(ISNA(MATCH(C51,'Balance Sheet'!$J$22:$J$105,0)),IF(ISNA(MATCH(C51,'Balance Sheet'!$L$22:$L$105,0)),IF(ISNA(MATCH(C51,'Balance Sheet'!$N$22:$N$105,0)),IF(ISNA(MATCH(C51,'Balance Sheet'!$P$22:$P$105,0)),MATCH(C51,'Balance Sheet'!$R$22:$R$105,0),MATCH(C51,'Balance Sheet'!$P$22:$P$105,0)),MATCH(C51,'Balance Sheet'!$N$22:$N$105,0)),MATCH(C51,'Balance Sheet'!$L$22:$L$105,0)),MATCH(C51,'Balance Sheet'!$J$22:$J$105,0)),IF(ISNA(MATCH(C51,'Balance Sheet'!$J$22:$J$105,0)),IF(ISNA(MATCH(C51,'Balance Sheet'!$L$22:$L$105,0)),IF(ISNA(MATCH(C51,'Balance Sheet'!$N$22:$N$105,0)),IF(ISNA(MATCH(C51,'Balance Sheet'!$P$22:$P$105,0)),9,7),5),3),1))</f>
        <v>Error Balance Sheet entries required</v>
      </c>
      <c r="E51" s="96"/>
      <c r="F51" s="96"/>
      <c r="G51" s="96" t="str">
        <f t="shared" si="2"/>
        <v>L_005_032</v>
      </c>
      <c r="H51" s="96" t="str">
        <f ca="1">OFFSET(L_005_ValidationCorner,IF(ISNA(MATCH(G51,'LIST Balance Sheet'!$J$20:$J$73,0)),IF(ISNA(MATCH(G51,'LIST Balance Sheet'!$L$20:$L$73,0)),IF(ISNA(MATCH(G51,'LIST Balance Sheet'!$N$20:$N$73,0)),IF(ISNA(MATCH(G51,'LIST Balance Sheet'!$P$20:$P$73,0)),MATCH(G51,'LIST Balance Sheet'!$R$20:$R$73,0),MATCH(G51,'LIST Balance Sheet'!$P$20:$P$73,0)),MATCH(G51,'LIST Balance Sheet'!$N$20:$N$73,0)),MATCH(G51,'LIST Balance Sheet'!$L$20:$L$73,0)),MATCH(G51,'LIST Balance Sheet'!$J$20:$J$73,0)),IF(ISNA(MATCH(G51,'LIST Balance Sheet'!$J$20:$J$73,0)),IF(ISNA(MATCH(G51,'LIST Balance Sheet'!$L$20:$L$73,0)),IF(ISNA(MATCH(G51,'LIST Balance Sheet'!$N$20:$N$73,0)),IF(ISNA(MATCH(G51,'LIST Balance Sheet'!$P$20:$P$73,0)),9,7),5),3),1))</f>
        <v>Pass</v>
      </c>
      <c r="I51" s="96"/>
      <c r="J51" s="96"/>
      <c r="K51" s="96" t="str">
        <f t="shared" si="4"/>
        <v>L_008_032</v>
      </c>
      <c r="L51" s="96" t="str">
        <f ca="1">OFFSET(L_008_ValidationCorner,IF(ISNA(MATCH(K51,'Own Funds'!$J$21:$J$43,0)),IF(ISNA(MATCH(K51,'Own Funds'!$L$21:$L$43,0)),MATCH(K51,'Own Funds'!$N$21:$N$43,0),MATCH(K51,'Own Funds'!$L$21:$L$43,0)),MATCH(K51,'Own Funds'!$J$21:$J$43,0)),IF(ISNA(MATCH(K51,'Own Funds'!$J$21:$J$43,0)),IF(ISNA(MATCH(K51,'Own Funds'!$L$21:$L$43,0)),5,3),1))</f>
        <v>Pass</v>
      </c>
      <c r="M51" s="96"/>
      <c r="N51" s="96"/>
      <c r="O51" s="96" t="str">
        <f t="shared" si="6"/>
        <v>L_011_032</v>
      </c>
      <c r="P51" s="96" t="str">
        <f ca="1">OFFSET(L_011_ValidationCorner,IF(ISNA(MATCH(O51,Reinsurance!$Y$22:$Y$61,0)),MATCH(O51,Reinsurance!$AA$22:$AA$61,0),MATCH(O51,Reinsurance!$Y$22:$Y$61,0)),IF(ISNA(MATCH(O51,Reinsurance!$Y$22:$Y$61,0)),3,1))</f>
        <v>Pass</v>
      </c>
      <c r="Q51" s="96" t="str">
        <f t="shared" si="7"/>
        <v>L_105_032</v>
      </c>
      <c r="R51" s="96" t="str">
        <f ca="1">OFFSET(L_105_ValidationCorner,IF(ISNA(MATCH(Q51,'BS - S1'!$J$19:$J$72,0)),IF(ISNA(MATCH(Q51,'BS - S1'!$L$19:$L$72,0)),IF(ISNA(MATCH(Q51,'BS - S1'!$N$19:$N$72,0)),IF(ISNA(MATCH(Q51,'BS - S1'!$P$19:$P$72,0)),MATCH(Q51,'BS - S1'!$R$19:$R$72,0),MATCH(Q51,'BS - S1'!$P$19:$P$72,0)),MATCH(Q51,'BS - S1'!$N$19:$N$72,0)),MATCH(Q51,'BS - S1'!$L$19:$L$72,0)),MATCH(Q51,'BS - S1'!$J$19:$J$72,0)),IF(ISNA(MATCH(Q51,'BS - S1'!$J$19:$J$72,0)),IF(ISNA(MATCH(Q51,'BS - S1'!$L$19:$L$72,0)),IF(ISNA(MATCH(Q51,'BS - S1'!$N$19:$N$72,0)),IF(ISNA(MATCH(Q51,'BS - S1'!$P$19:$P$72,0)),9,7),5),3),1))</f>
        <v>Pass</v>
      </c>
      <c r="S51" s="96"/>
      <c r="T51" s="96"/>
      <c r="U51" s="96"/>
      <c r="V51" s="96"/>
      <c r="W51" s="96"/>
      <c r="X51" s="96"/>
      <c r="Y51" s="96" t="str">
        <f t="shared" si="11"/>
        <v>L_205_032</v>
      </c>
      <c r="Z51" s="96" t="str">
        <f ca="1">OFFSET(L_205_ValidationCorner,IF(ISNA(MATCH(Y51,'BS - S2'!$J$19:$J$72,0)),IF(ISNA(MATCH(Y51,'BS - S2'!$L$19:$L$72,0)),IF(ISNA(MATCH(Y51,'BS - S2'!$N$19:$N$72,0)),IF(ISNA(MATCH(Y51,'BS - S2'!$P$19:$P$72,0)),MATCH(Y51,'BS - S2'!$R$19:$R$72,0),MATCH(Y51,'BS - S2'!$P$19:$P$72,0)),MATCH(Y51,'BS - S2'!$N$19:$N$72,0)),MATCH(Y51,'BS - S2'!$L$19:$L$72,0)),MATCH(Y51,'BS - S2'!$J$19:$J$72,0)),IF(ISNA(MATCH(Y51,'BS - S2'!$J$19:$J$72,0)),IF(ISNA(MATCH(Y51,'BS - S2'!$L$19:$L$72,0)),IF(ISNA(MATCH(Y51,'BS - S2'!$N$19:$N$72,0)),IF(ISNA(MATCH(Y51,'BS - S2'!$P$19:$P$72,0)),9,7),5),3),1))</f>
        <v>Pass</v>
      </c>
      <c r="AA51" s="96"/>
      <c r="AB51" s="96"/>
      <c r="AC51" s="96"/>
      <c r="AD51" s="96"/>
      <c r="AE51" s="96"/>
      <c r="AF51" s="96"/>
      <c r="AG51" s="96" t="str">
        <f t="shared" si="15"/>
        <v>L_305_032</v>
      </c>
      <c r="AH51" s="96" t="str">
        <f ca="1">OFFSET(L_305_ValidationCorner,IF(ISNA(MATCH(AG51,'BS - S3'!$J$19:$J$72,0)),IF(ISNA(MATCH(AG51,'BS - S3'!$L$19:$L$72,0)),IF(ISNA(MATCH(AG51,'BS - S3'!$N$19:$N$72,0)),IF(ISNA(MATCH(AG51,'BS - S3'!$P$19:$P$72,0)),MATCH(AG51,'BS - S3'!$R$19:$R$72,0),MATCH(AG51,'BS - S3'!$P$19:$P$72,0)),MATCH(AG51,'BS - S3'!$N$19:$N$72,0)),MATCH(AG51,'BS - S3'!$L$19:$L$72,0)),MATCH(AG51,'BS - S3'!$J$19:$J$72,0)),IF(ISNA(MATCH(AG51,'BS - S3'!$J$19:$J$72,0)),IF(ISNA(MATCH(AG51,'BS - S3'!$L$19:$L$72,0)),IF(ISNA(MATCH(AG51,'BS - S3'!$N$19:$N$72,0)),IF(ISNA(MATCH(AG51,'BS - S3'!$P$19:$P$72,0)),9,7),5),3),1))</f>
        <v>Pass</v>
      </c>
      <c r="AI51" s="96"/>
      <c r="AJ51" s="96"/>
      <c r="AK51" s="96"/>
      <c r="AL51" s="96"/>
      <c r="AM51" s="96"/>
      <c r="AN51" s="96"/>
      <c r="AO51" s="96" t="str">
        <f t="shared" si="19"/>
        <v>L_405_032</v>
      </c>
      <c r="AP51" s="96" t="str">
        <f ca="1">OFFSET(L_405_ValidationCorner,IF(ISNA(MATCH(AO51,'BS - S4'!$J$19:$J$72,0)),IF(ISNA(MATCH(AO51,'BS - S4'!$L$19:$L$72,0)),IF(ISNA(MATCH(AO51,'BS - S4'!$N$19:$N$72,0)),IF(ISNA(MATCH(AO51,'BS - S4'!$P$19:$P$72,0)),MATCH(AO51,'BS - S4'!$R$19:$R$72,0),MATCH(AO51,'BS - S4'!$P$19:$P$72,0)),MATCH(AO51,'BS - S4'!$N$19:$N$72,0)),MATCH(AO51,'BS - S4'!$L$19:$L$72,0)),MATCH(AO51,'BS - S4'!$J$19:$J$72,0)),IF(ISNA(MATCH(AO51,'BS - S4'!$J$19:$J$72,0)),IF(ISNA(MATCH(AO51,'BS - S4'!$L$19:$L$72,0)),IF(ISNA(MATCH(AO51,'BS - S4'!$N$19:$N$72,0)),IF(ISNA(MATCH(AO51,'BS - S4'!$P$19:$P$72,0)),9,7),5),3),1))</f>
        <v>Pass</v>
      </c>
      <c r="AQ51" s="96"/>
      <c r="AR51" s="96"/>
      <c r="AS51" s="96"/>
      <c r="AT51" s="96"/>
      <c r="AU51" s="96"/>
      <c r="AV51" s="96"/>
    </row>
    <row r="52" spans="1:48" x14ac:dyDescent="0.35">
      <c r="A52" s="96"/>
      <c r="B52" s="96"/>
      <c r="C52" s="96" t="str">
        <f t="shared" si="1"/>
        <v>L_002_033</v>
      </c>
      <c r="D52" s="96" t="str">
        <f ca="1">OFFSET(L_002_ValidationCorner,IF(ISNA(MATCH(C52,'Balance Sheet'!$J$22:$J$105,0)),IF(ISNA(MATCH(C52,'Balance Sheet'!$L$22:$L$105,0)),IF(ISNA(MATCH(C52,'Balance Sheet'!$N$22:$N$105,0)),IF(ISNA(MATCH(C52,'Balance Sheet'!$P$22:$P$105,0)),MATCH(C52,'Balance Sheet'!$R$22:$R$105,0),MATCH(C52,'Balance Sheet'!$P$22:$P$105,0)),MATCH(C52,'Balance Sheet'!$N$22:$N$105,0)),MATCH(C52,'Balance Sheet'!$L$22:$L$105,0)),MATCH(C52,'Balance Sheet'!$J$22:$J$105,0)),IF(ISNA(MATCH(C52,'Balance Sheet'!$J$22:$J$105,0)),IF(ISNA(MATCH(C52,'Balance Sheet'!$L$22:$L$105,0)),IF(ISNA(MATCH(C52,'Balance Sheet'!$N$22:$N$105,0)),IF(ISNA(MATCH(C52,'Balance Sheet'!$P$22:$P$105,0)),9,7),5),3),1))</f>
        <v>Error Balance Sheet entries required</v>
      </c>
      <c r="E52" s="96"/>
      <c r="F52" s="96"/>
      <c r="G52" s="96" t="str">
        <f t="shared" si="2"/>
        <v>L_005_033</v>
      </c>
      <c r="H52" s="96" t="str">
        <f ca="1">OFFSET(L_005_ValidationCorner,IF(ISNA(MATCH(G52,'LIST Balance Sheet'!$J$20:$J$73,0)),IF(ISNA(MATCH(G52,'LIST Balance Sheet'!$L$20:$L$73,0)),IF(ISNA(MATCH(G52,'LIST Balance Sheet'!$N$20:$N$73,0)),IF(ISNA(MATCH(G52,'LIST Balance Sheet'!$P$20:$P$73,0)),MATCH(G52,'LIST Balance Sheet'!$R$20:$R$73,0),MATCH(G52,'LIST Balance Sheet'!$P$20:$P$73,0)),MATCH(G52,'LIST Balance Sheet'!$N$20:$N$73,0)),MATCH(G52,'LIST Balance Sheet'!$L$20:$L$73,0)),MATCH(G52,'LIST Balance Sheet'!$J$20:$J$73,0)),IF(ISNA(MATCH(G52,'LIST Balance Sheet'!$J$20:$J$73,0)),IF(ISNA(MATCH(G52,'LIST Balance Sheet'!$L$20:$L$73,0)),IF(ISNA(MATCH(G52,'LIST Balance Sheet'!$N$20:$N$73,0)),IF(ISNA(MATCH(G52,'LIST Balance Sheet'!$P$20:$P$73,0)),9,7),5),3),1))</f>
        <v>Pass</v>
      </c>
      <c r="I52" s="96"/>
      <c r="J52" s="96"/>
      <c r="K52" s="96" t="str">
        <f>LEFT(K51,5)&amp;"_"&amp;TEXT(VALUE(RIGHT(K51,3))+1,"000")</f>
        <v>L_008_033</v>
      </c>
      <c r="L52" s="96" t="str">
        <f ca="1">OFFSET(L_008_ValidationCorner,IF(ISNA(MATCH(K52,'Own Funds'!$J$21:$J$43,0)),IF(ISNA(MATCH(K52,'Own Funds'!$L$21:$L$43,0)),MATCH(K52,'Own Funds'!$N$21:$N$43,0),MATCH(K52,'Own Funds'!$L$21:$L$43,0)),MATCH(K52,'Own Funds'!$J$21:$J$43,0)),IF(ISNA(MATCH(K52,'Own Funds'!$J$21:$J$43,0)),IF(ISNA(MATCH(K52,'Own Funds'!$L$21:$L$43,0)),5,3),1))</f>
        <v>Pass</v>
      </c>
      <c r="M52" s="96"/>
      <c r="N52" s="96"/>
      <c r="O52" s="96" t="str">
        <f t="shared" si="6"/>
        <v>L_011_033</v>
      </c>
      <c r="P52" s="96" t="str">
        <f ca="1">OFFSET(L_011_ValidationCorner,IF(ISNA(MATCH(O52,Reinsurance!$Y$22:$Y$61,0)),MATCH(O52,Reinsurance!$AA$22:$AA$61,0),MATCH(O52,Reinsurance!$Y$22:$Y$61,0)),IF(ISNA(MATCH(O52,Reinsurance!$Y$22:$Y$61,0)),3,1))</f>
        <v>Pass</v>
      </c>
      <c r="Q52" s="96" t="str">
        <f t="shared" si="7"/>
        <v>L_105_033</v>
      </c>
      <c r="R52" s="96" t="str">
        <f ca="1">OFFSET(L_105_ValidationCorner,IF(ISNA(MATCH(Q52,'BS - S1'!$J$19:$J$72,0)),IF(ISNA(MATCH(Q52,'BS - S1'!$L$19:$L$72,0)),IF(ISNA(MATCH(Q52,'BS - S1'!$N$19:$N$72,0)),IF(ISNA(MATCH(Q52,'BS - S1'!$P$19:$P$72,0)),MATCH(Q52,'BS - S1'!$R$19:$R$72,0),MATCH(Q52,'BS - S1'!$P$19:$P$72,0)),MATCH(Q52,'BS - S1'!$N$19:$N$72,0)),MATCH(Q52,'BS - S1'!$L$19:$L$72,0)),MATCH(Q52,'BS - S1'!$J$19:$J$72,0)),IF(ISNA(MATCH(Q52,'BS - S1'!$J$19:$J$72,0)),IF(ISNA(MATCH(Q52,'BS - S1'!$L$19:$L$72,0)),IF(ISNA(MATCH(Q52,'BS - S1'!$N$19:$N$72,0)),IF(ISNA(MATCH(Q52,'BS - S1'!$P$19:$P$72,0)),9,7),5),3),1))</f>
        <v>Pass</v>
      </c>
      <c r="S52" s="96"/>
      <c r="T52" s="96"/>
      <c r="U52" s="96"/>
      <c r="V52" s="96"/>
      <c r="W52" s="96"/>
      <c r="X52" s="96"/>
      <c r="Y52" s="96" t="str">
        <f t="shared" si="11"/>
        <v>L_205_033</v>
      </c>
      <c r="Z52" s="96" t="str">
        <f ca="1">OFFSET(L_205_ValidationCorner,IF(ISNA(MATCH(Y52,'BS - S2'!$J$19:$J$72,0)),IF(ISNA(MATCH(Y52,'BS - S2'!$L$19:$L$72,0)),IF(ISNA(MATCH(Y52,'BS - S2'!$N$19:$N$72,0)),IF(ISNA(MATCH(Y52,'BS - S2'!$P$19:$P$72,0)),MATCH(Y52,'BS - S2'!$R$19:$R$72,0),MATCH(Y52,'BS - S2'!$P$19:$P$72,0)),MATCH(Y52,'BS - S2'!$N$19:$N$72,0)),MATCH(Y52,'BS - S2'!$L$19:$L$72,0)),MATCH(Y52,'BS - S2'!$J$19:$J$72,0)),IF(ISNA(MATCH(Y52,'BS - S2'!$J$19:$J$72,0)),IF(ISNA(MATCH(Y52,'BS - S2'!$L$19:$L$72,0)),IF(ISNA(MATCH(Y52,'BS - S2'!$N$19:$N$72,0)),IF(ISNA(MATCH(Y52,'BS - S2'!$P$19:$P$72,0)),9,7),5),3),1))</f>
        <v>Pass</v>
      </c>
      <c r="AA52" s="96"/>
      <c r="AB52" s="96"/>
      <c r="AC52" s="96"/>
      <c r="AD52" s="96"/>
      <c r="AE52" s="96"/>
      <c r="AF52" s="96"/>
      <c r="AG52" s="96" t="str">
        <f t="shared" si="15"/>
        <v>L_305_033</v>
      </c>
      <c r="AH52" s="96" t="str">
        <f ca="1">OFFSET(L_305_ValidationCorner,IF(ISNA(MATCH(AG52,'BS - S3'!$J$19:$J$72,0)),IF(ISNA(MATCH(AG52,'BS - S3'!$L$19:$L$72,0)),IF(ISNA(MATCH(AG52,'BS - S3'!$N$19:$N$72,0)),IF(ISNA(MATCH(AG52,'BS - S3'!$P$19:$P$72,0)),MATCH(AG52,'BS - S3'!$R$19:$R$72,0),MATCH(AG52,'BS - S3'!$P$19:$P$72,0)),MATCH(AG52,'BS - S3'!$N$19:$N$72,0)),MATCH(AG52,'BS - S3'!$L$19:$L$72,0)),MATCH(AG52,'BS - S3'!$J$19:$J$72,0)),IF(ISNA(MATCH(AG52,'BS - S3'!$J$19:$J$72,0)),IF(ISNA(MATCH(AG52,'BS - S3'!$L$19:$L$72,0)),IF(ISNA(MATCH(AG52,'BS - S3'!$N$19:$N$72,0)),IF(ISNA(MATCH(AG52,'BS - S3'!$P$19:$P$72,0)),9,7),5),3),1))</f>
        <v>Pass</v>
      </c>
      <c r="AI52" s="96"/>
      <c r="AJ52" s="96"/>
      <c r="AK52" s="96"/>
      <c r="AL52" s="96"/>
      <c r="AM52" s="96"/>
      <c r="AN52" s="96"/>
      <c r="AO52" s="96" t="str">
        <f t="shared" si="19"/>
        <v>L_405_033</v>
      </c>
      <c r="AP52" s="96" t="str">
        <f ca="1">OFFSET(L_405_ValidationCorner,IF(ISNA(MATCH(AO52,'BS - S4'!$J$19:$J$72,0)),IF(ISNA(MATCH(AO52,'BS - S4'!$L$19:$L$72,0)),IF(ISNA(MATCH(AO52,'BS - S4'!$N$19:$N$72,0)),IF(ISNA(MATCH(AO52,'BS - S4'!$P$19:$P$72,0)),MATCH(AO52,'BS - S4'!$R$19:$R$72,0),MATCH(AO52,'BS - S4'!$P$19:$P$72,0)),MATCH(AO52,'BS - S4'!$N$19:$N$72,0)),MATCH(AO52,'BS - S4'!$L$19:$L$72,0)),MATCH(AO52,'BS - S4'!$J$19:$J$72,0)),IF(ISNA(MATCH(AO52,'BS - S4'!$J$19:$J$72,0)),IF(ISNA(MATCH(AO52,'BS - S4'!$L$19:$L$72,0)),IF(ISNA(MATCH(AO52,'BS - S4'!$N$19:$N$72,0)),IF(ISNA(MATCH(AO52,'BS - S4'!$P$19:$P$72,0)),9,7),5),3),1))</f>
        <v>Pass</v>
      </c>
      <c r="AQ52" s="96"/>
      <c r="AR52" s="96"/>
      <c r="AS52" s="96"/>
      <c r="AT52" s="96"/>
      <c r="AU52" s="96"/>
      <c r="AV52" s="96"/>
    </row>
    <row r="53" spans="1:48" x14ac:dyDescent="0.35">
      <c r="A53" s="96"/>
      <c r="B53" s="96"/>
      <c r="C53" s="96" t="str">
        <f t="shared" si="1"/>
        <v>L_002_034</v>
      </c>
      <c r="D53" s="96" t="str">
        <f ca="1">OFFSET(L_002_ValidationCorner,IF(ISNA(MATCH(C53,'Balance Sheet'!$J$22:$J$105,0)),IF(ISNA(MATCH(C53,'Balance Sheet'!$L$22:$L$105,0)),IF(ISNA(MATCH(C53,'Balance Sheet'!$N$22:$N$105,0)),IF(ISNA(MATCH(C53,'Balance Sheet'!$P$22:$P$105,0)),MATCH(C53,'Balance Sheet'!$R$22:$R$105,0),MATCH(C53,'Balance Sheet'!$P$22:$P$105,0)),MATCH(C53,'Balance Sheet'!$N$22:$N$105,0)),MATCH(C53,'Balance Sheet'!$L$22:$L$105,0)),MATCH(C53,'Balance Sheet'!$J$22:$J$105,0)),IF(ISNA(MATCH(C53,'Balance Sheet'!$J$22:$J$105,0)),IF(ISNA(MATCH(C53,'Balance Sheet'!$L$22:$L$105,0)),IF(ISNA(MATCH(C53,'Balance Sheet'!$N$22:$N$105,0)),IF(ISNA(MATCH(C53,'Balance Sheet'!$P$22:$P$105,0)),9,7),5),3),1))</f>
        <v>Error Balance Sheet entries required</v>
      </c>
      <c r="E53" s="96"/>
      <c r="F53" s="96"/>
      <c r="G53" s="96" t="str">
        <f t="shared" si="2"/>
        <v>L_005_034</v>
      </c>
      <c r="H53" s="96" t="str">
        <f ca="1">OFFSET(L_005_ValidationCorner,IF(ISNA(MATCH(G53,'LIST Balance Sheet'!$J$20:$J$73,0)),IF(ISNA(MATCH(G53,'LIST Balance Sheet'!$L$20:$L$73,0)),IF(ISNA(MATCH(G53,'LIST Balance Sheet'!$N$20:$N$73,0)),IF(ISNA(MATCH(G53,'LIST Balance Sheet'!$P$20:$P$73,0)),MATCH(G53,'LIST Balance Sheet'!$R$20:$R$73,0),MATCH(G53,'LIST Balance Sheet'!$P$20:$P$73,0)),MATCH(G53,'LIST Balance Sheet'!$N$20:$N$73,0)),MATCH(G53,'LIST Balance Sheet'!$L$20:$L$73,0)),MATCH(G53,'LIST Balance Sheet'!$J$20:$J$73,0)),IF(ISNA(MATCH(G53,'LIST Balance Sheet'!$J$20:$J$73,0)),IF(ISNA(MATCH(G53,'LIST Balance Sheet'!$L$20:$L$73,0)),IF(ISNA(MATCH(G53,'LIST Balance Sheet'!$N$20:$N$73,0)),IF(ISNA(MATCH(G53,'LIST Balance Sheet'!$P$20:$P$73,0)),9,7),5),3),1))</f>
        <v>Pass</v>
      </c>
      <c r="I53" s="96"/>
      <c r="J53" s="96"/>
      <c r="K53" s="96" t="str">
        <f t="shared" ref="K53:K57" si="26">LEFT(K52,5)&amp;"_"&amp;TEXT(VALUE(RIGHT(K52,3))+1,"000")</f>
        <v>L_008_034</v>
      </c>
      <c r="L53" s="96" t="str">
        <f ca="1">OFFSET(L_008_ValidationCorner,IF(ISNA(MATCH(K53,'Own Funds'!$J$21:$J$43,0)),IF(ISNA(MATCH(K53,'Own Funds'!$L$21:$L$43,0)),MATCH(K53,'Own Funds'!$N$21:$N$43,0),MATCH(K53,'Own Funds'!$L$21:$L$43,0)),MATCH(K53,'Own Funds'!$J$21:$J$43,0)),IF(ISNA(MATCH(K53,'Own Funds'!$J$21:$J$43,0)),IF(ISNA(MATCH(K53,'Own Funds'!$L$21:$L$43,0)),5,3),1))</f>
        <v>Pass</v>
      </c>
      <c r="M53" s="96"/>
      <c r="N53" s="96"/>
      <c r="O53" s="96" t="str">
        <f t="shared" si="6"/>
        <v>L_011_034</v>
      </c>
      <c r="P53" s="96" t="str">
        <f ca="1">OFFSET(L_011_ValidationCorner,IF(ISNA(MATCH(O53,Reinsurance!$Y$22:$Y$61,0)),MATCH(O53,Reinsurance!$AA$22:$AA$61,0),MATCH(O53,Reinsurance!$Y$22:$Y$61,0)),IF(ISNA(MATCH(O53,Reinsurance!$Y$22:$Y$61,0)),3,1))</f>
        <v>Pass</v>
      </c>
      <c r="Q53" s="96" t="str">
        <f t="shared" si="7"/>
        <v>L_105_034</v>
      </c>
      <c r="R53" s="96" t="str">
        <f ca="1">OFFSET(L_105_ValidationCorner,IF(ISNA(MATCH(Q53,'BS - S1'!$J$19:$J$72,0)),IF(ISNA(MATCH(Q53,'BS - S1'!$L$19:$L$72,0)),IF(ISNA(MATCH(Q53,'BS - S1'!$N$19:$N$72,0)),IF(ISNA(MATCH(Q53,'BS - S1'!$P$19:$P$72,0)),MATCH(Q53,'BS - S1'!$R$19:$R$72,0),MATCH(Q53,'BS - S1'!$P$19:$P$72,0)),MATCH(Q53,'BS - S1'!$N$19:$N$72,0)),MATCH(Q53,'BS - S1'!$L$19:$L$72,0)),MATCH(Q53,'BS - S1'!$J$19:$J$72,0)),IF(ISNA(MATCH(Q53,'BS - S1'!$J$19:$J$72,0)),IF(ISNA(MATCH(Q53,'BS - S1'!$L$19:$L$72,0)),IF(ISNA(MATCH(Q53,'BS - S1'!$N$19:$N$72,0)),IF(ISNA(MATCH(Q53,'BS - S1'!$P$19:$P$72,0)),9,7),5),3),1))</f>
        <v>Pass</v>
      </c>
      <c r="S53" s="96"/>
      <c r="T53" s="96"/>
      <c r="U53" s="96"/>
      <c r="V53" s="96"/>
      <c r="W53" s="96"/>
      <c r="X53" s="96"/>
      <c r="Y53" s="96" t="str">
        <f t="shared" si="11"/>
        <v>L_205_034</v>
      </c>
      <c r="Z53" s="96" t="str">
        <f ca="1">OFFSET(L_205_ValidationCorner,IF(ISNA(MATCH(Y53,'BS - S2'!$J$19:$J$72,0)),IF(ISNA(MATCH(Y53,'BS - S2'!$L$19:$L$72,0)),IF(ISNA(MATCH(Y53,'BS - S2'!$N$19:$N$72,0)),IF(ISNA(MATCH(Y53,'BS - S2'!$P$19:$P$72,0)),MATCH(Y53,'BS - S2'!$R$19:$R$72,0),MATCH(Y53,'BS - S2'!$P$19:$P$72,0)),MATCH(Y53,'BS - S2'!$N$19:$N$72,0)),MATCH(Y53,'BS - S2'!$L$19:$L$72,0)),MATCH(Y53,'BS - S2'!$J$19:$J$72,0)),IF(ISNA(MATCH(Y53,'BS - S2'!$J$19:$J$72,0)),IF(ISNA(MATCH(Y53,'BS - S2'!$L$19:$L$72,0)),IF(ISNA(MATCH(Y53,'BS - S2'!$N$19:$N$72,0)),IF(ISNA(MATCH(Y53,'BS - S2'!$P$19:$P$72,0)),9,7),5),3),1))</f>
        <v>Pass</v>
      </c>
      <c r="AA53" s="96"/>
      <c r="AB53" s="96"/>
      <c r="AC53" s="96"/>
      <c r="AD53" s="96"/>
      <c r="AE53" s="96"/>
      <c r="AF53" s="96"/>
      <c r="AG53" s="96" t="str">
        <f t="shared" si="15"/>
        <v>L_305_034</v>
      </c>
      <c r="AH53" s="96" t="str">
        <f ca="1">OFFSET(L_305_ValidationCorner,IF(ISNA(MATCH(AG53,'BS - S3'!$J$19:$J$72,0)),IF(ISNA(MATCH(AG53,'BS - S3'!$L$19:$L$72,0)),IF(ISNA(MATCH(AG53,'BS - S3'!$N$19:$N$72,0)),IF(ISNA(MATCH(AG53,'BS - S3'!$P$19:$P$72,0)),MATCH(AG53,'BS - S3'!$R$19:$R$72,0),MATCH(AG53,'BS - S3'!$P$19:$P$72,0)),MATCH(AG53,'BS - S3'!$N$19:$N$72,0)),MATCH(AG53,'BS - S3'!$L$19:$L$72,0)),MATCH(AG53,'BS - S3'!$J$19:$J$72,0)),IF(ISNA(MATCH(AG53,'BS - S3'!$J$19:$J$72,0)),IF(ISNA(MATCH(AG53,'BS - S3'!$L$19:$L$72,0)),IF(ISNA(MATCH(AG53,'BS - S3'!$N$19:$N$72,0)),IF(ISNA(MATCH(AG53,'BS - S3'!$P$19:$P$72,0)),9,7),5),3),1))</f>
        <v>Pass</v>
      </c>
      <c r="AI53" s="96"/>
      <c r="AJ53" s="96"/>
      <c r="AK53" s="96"/>
      <c r="AL53" s="96"/>
      <c r="AM53" s="96"/>
      <c r="AN53" s="96"/>
      <c r="AO53" s="96" t="str">
        <f t="shared" si="19"/>
        <v>L_405_034</v>
      </c>
      <c r="AP53" s="96" t="str">
        <f ca="1">OFFSET(L_405_ValidationCorner,IF(ISNA(MATCH(AO53,'BS - S4'!$J$19:$J$72,0)),IF(ISNA(MATCH(AO53,'BS - S4'!$L$19:$L$72,0)),IF(ISNA(MATCH(AO53,'BS - S4'!$N$19:$N$72,0)),IF(ISNA(MATCH(AO53,'BS - S4'!$P$19:$P$72,0)),MATCH(AO53,'BS - S4'!$R$19:$R$72,0),MATCH(AO53,'BS - S4'!$P$19:$P$72,0)),MATCH(AO53,'BS - S4'!$N$19:$N$72,0)),MATCH(AO53,'BS - S4'!$L$19:$L$72,0)),MATCH(AO53,'BS - S4'!$J$19:$J$72,0)),IF(ISNA(MATCH(AO53,'BS - S4'!$J$19:$J$72,0)),IF(ISNA(MATCH(AO53,'BS - S4'!$L$19:$L$72,0)),IF(ISNA(MATCH(AO53,'BS - S4'!$N$19:$N$72,0)),IF(ISNA(MATCH(AO53,'BS - S4'!$P$19:$P$72,0)),9,7),5),3),1))</f>
        <v>Pass</v>
      </c>
      <c r="AQ53" s="96"/>
      <c r="AR53" s="96"/>
      <c r="AS53" s="96"/>
      <c r="AT53" s="96"/>
      <c r="AU53" s="96"/>
      <c r="AV53" s="96"/>
    </row>
    <row r="54" spans="1:48" x14ac:dyDescent="0.35">
      <c r="A54" s="96"/>
      <c r="B54" s="96"/>
      <c r="C54" s="96" t="str">
        <f t="shared" si="1"/>
        <v>L_002_035</v>
      </c>
      <c r="D54" s="96" t="str">
        <f ca="1">OFFSET(L_002_ValidationCorner,IF(ISNA(MATCH(C54,'Balance Sheet'!$J$22:$J$105,0)),IF(ISNA(MATCH(C54,'Balance Sheet'!$L$22:$L$105,0)),IF(ISNA(MATCH(C54,'Balance Sheet'!$N$22:$N$105,0)),IF(ISNA(MATCH(C54,'Balance Sheet'!$P$22:$P$105,0)),MATCH(C54,'Balance Sheet'!$R$22:$R$105,0),MATCH(C54,'Balance Sheet'!$P$22:$P$105,0)),MATCH(C54,'Balance Sheet'!$N$22:$N$105,0)),MATCH(C54,'Balance Sheet'!$L$22:$L$105,0)),MATCH(C54,'Balance Sheet'!$J$22:$J$105,0)),IF(ISNA(MATCH(C54,'Balance Sheet'!$J$22:$J$105,0)),IF(ISNA(MATCH(C54,'Balance Sheet'!$L$22:$L$105,0)),IF(ISNA(MATCH(C54,'Balance Sheet'!$N$22:$N$105,0)),IF(ISNA(MATCH(C54,'Balance Sheet'!$P$22:$P$105,0)),9,7),5),3),1))</f>
        <v>Pass</v>
      </c>
      <c r="E54" s="96"/>
      <c r="F54" s="96"/>
      <c r="G54" s="96" t="str">
        <f t="shared" si="2"/>
        <v>L_005_035</v>
      </c>
      <c r="H54" s="96" t="str">
        <f ca="1">OFFSET(L_005_ValidationCorner,IF(ISNA(MATCH(G54,'LIST Balance Sheet'!$J$20:$J$73,0)),IF(ISNA(MATCH(G54,'LIST Balance Sheet'!$L$20:$L$73,0)),IF(ISNA(MATCH(G54,'LIST Balance Sheet'!$N$20:$N$73,0)),IF(ISNA(MATCH(G54,'LIST Balance Sheet'!$P$20:$P$73,0)),MATCH(G54,'LIST Balance Sheet'!$R$20:$R$73,0),MATCH(G54,'LIST Balance Sheet'!$P$20:$P$73,0)),MATCH(G54,'LIST Balance Sheet'!$N$20:$N$73,0)),MATCH(G54,'LIST Balance Sheet'!$L$20:$L$73,0)),MATCH(G54,'LIST Balance Sheet'!$J$20:$J$73,0)),IF(ISNA(MATCH(G54,'LIST Balance Sheet'!$J$20:$J$73,0)),IF(ISNA(MATCH(G54,'LIST Balance Sheet'!$L$20:$L$73,0)),IF(ISNA(MATCH(G54,'LIST Balance Sheet'!$N$20:$N$73,0)),IF(ISNA(MATCH(G54,'LIST Balance Sheet'!$P$20:$P$73,0)),9,7),5),3),1))</f>
        <v>Pass</v>
      </c>
      <c r="I54" s="96"/>
      <c r="J54" s="96"/>
      <c r="K54" s="96" t="str">
        <f t="shared" si="26"/>
        <v>L_008_035</v>
      </c>
      <c r="L54" s="96" t="str">
        <f ca="1">OFFSET(L_008_ValidationCorner,IF(ISNA(MATCH(K54,'Own Funds'!$J$21:$J$43,0)),IF(ISNA(MATCH(K54,'Own Funds'!$L$21:$L$43,0)),MATCH(K54,'Own Funds'!$N$21:$N$43,0),MATCH(K54,'Own Funds'!$L$21:$L$43,0)),MATCH(K54,'Own Funds'!$J$21:$J$43,0)),IF(ISNA(MATCH(K54,'Own Funds'!$J$21:$J$43,0)),IF(ISNA(MATCH(K54,'Own Funds'!$L$21:$L$43,0)),5,3),1))</f>
        <v>Pass</v>
      </c>
      <c r="M54" s="96"/>
      <c r="N54" s="96"/>
      <c r="O54" s="96" t="str">
        <f t="shared" si="6"/>
        <v>L_011_035</v>
      </c>
      <c r="P54" s="96" t="str">
        <f ca="1">OFFSET(L_011_ValidationCorner,IF(ISNA(MATCH(O54,Reinsurance!$Y$22:$Y$61,0)),MATCH(O54,Reinsurance!$AA$22:$AA$61,0),MATCH(O54,Reinsurance!$Y$22:$Y$61,0)),IF(ISNA(MATCH(O54,Reinsurance!$Y$22:$Y$61,0)),3,1))</f>
        <v>Pass</v>
      </c>
      <c r="Q54" s="96" t="str">
        <f t="shared" si="7"/>
        <v>L_105_035</v>
      </c>
      <c r="R54" s="96" t="str">
        <f ca="1">OFFSET(L_105_ValidationCorner,IF(ISNA(MATCH(Q54,'BS - S1'!$J$19:$J$72,0)),IF(ISNA(MATCH(Q54,'BS - S1'!$L$19:$L$72,0)),IF(ISNA(MATCH(Q54,'BS - S1'!$N$19:$N$72,0)),IF(ISNA(MATCH(Q54,'BS - S1'!$P$19:$P$72,0)),MATCH(Q54,'BS - S1'!$R$19:$R$72,0),MATCH(Q54,'BS - S1'!$P$19:$P$72,0)),MATCH(Q54,'BS - S1'!$N$19:$N$72,0)),MATCH(Q54,'BS - S1'!$L$19:$L$72,0)),MATCH(Q54,'BS - S1'!$J$19:$J$72,0)),IF(ISNA(MATCH(Q54,'BS - S1'!$J$19:$J$72,0)),IF(ISNA(MATCH(Q54,'BS - S1'!$L$19:$L$72,0)),IF(ISNA(MATCH(Q54,'BS - S1'!$N$19:$N$72,0)),IF(ISNA(MATCH(Q54,'BS - S1'!$P$19:$P$72,0)),9,7),5),3),1))</f>
        <v>Pass</v>
      </c>
      <c r="S54" s="96"/>
      <c r="T54" s="96"/>
      <c r="U54" s="96"/>
      <c r="V54" s="96"/>
      <c r="W54" s="96"/>
      <c r="X54" s="96"/>
      <c r="Y54" s="96" t="str">
        <f t="shared" si="11"/>
        <v>L_205_035</v>
      </c>
      <c r="Z54" s="96" t="str">
        <f ca="1">OFFSET(L_205_ValidationCorner,IF(ISNA(MATCH(Y54,'BS - S2'!$J$19:$J$72,0)),IF(ISNA(MATCH(Y54,'BS - S2'!$L$19:$L$72,0)),IF(ISNA(MATCH(Y54,'BS - S2'!$N$19:$N$72,0)),IF(ISNA(MATCH(Y54,'BS - S2'!$P$19:$P$72,0)),MATCH(Y54,'BS - S2'!$R$19:$R$72,0),MATCH(Y54,'BS - S2'!$P$19:$P$72,0)),MATCH(Y54,'BS - S2'!$N$19:$N$72,0)),MATCH(Y54,'BS - S2'!$L$19:$L$72,0)),MATCH(Y54,'BS - S2'!$J$19:$J$72,0)),IF(ISNA(MATCH(Y54,'BS - S2'!$J$19:$J$72,0)),IF(ISNA(MATCH(Y54,'BS - S2'!$L$19:$L$72,0)),IF(ISNA(MATCH(Y54,'BS - S2'!$N$19:$N$72,0)),IF(ISNA(MATCH(Y54,'BS - S2'!$P$19:$P$72,0)),9,7),5),3),1))</f>
        <v>Pass</v>
      </c>
      <c r="AA54" s="96"/>
      <c r="AB54" s="96"/>
      <c r="AC54" s="96"/>
      <c r="AD54" s="96"/>
      <c r="AE54" s="96"/>
      <c r="AF54" s="96"/>
      <c r="AG54" s="96" t="str">
        <f t="shared" si="15"/>
        <v>L_305_035</v>
      </c>
      <c r="AH54" s="96" t="str">
        <f ca="1">OFFSET(L_305_ValidationCorner,IF(ISNA(MATCH(AG54,'BS - S3'!$J$19:$J$72,0)),IF(ISNA(MATCH(AG54,'BS - S3'!$L$19:$L$72,0)),IF(ISNA(MATCH(AG54,'BS - S3'!$N$19:$N$72,0)),IF(ISNA(MATCH(AG54,'BS - S3'!$P$19:$P$72,0)),MATCH(AG54,'BS - S3'!$R$19:$R$72,0),MATCH(AG54,'BS - S3'!$P$19:$P$72,0)),MATCH(AG54,'BS - S3'!$N$19:$N$72,0)),MATCH(AG54,'BS - S3'!$L$19:$L$72,0)),MATCH(AG54,'BS - S3'!$J$19:$J$72,0)),IF(ISNA(MATCH(AG54,'BS - S3'!$J$19:$J$72,0)),IF(ISNA(MATCH(AG54,'BS - S3'!$L$19:$L$72,0)),IF(ISNA(MATCH(AG54,'BS - S3'!$N$19:$N$72,0)),IF(ISNA(MATCH(AG54,'BS - S3'!$P$19:$P$72,0)),9,7),5),3),1))</f>
        <v>Pass</v>
      </c>
      <c r="AI54" s="96"/>
      <c r="AJ54" s="96"/>
      <c r="AK54" s="96"/>
      <c r="AL54" s="96"/>
      <c r="AM54" s="96"/>
      <c r="AN54" s="96"/>
      <c r="AO54" s="96" t="str">
        <f t="shared" si="19"/>
        <v>L_405_035</v>
      </c>
      <c r="AP54" s="96" t="str">
        <f ca="1">OFFSET(L_405_ValidationCorner,IF(ISNA(MATCH(AO54,'BS - S4'!$J$19:$J$72,0)),IF(ISNA(MATCH(AO54,'BS - S4'!$L$19:$L$72,0)),IF(ISNA(MATCH(AO54,'BS - S4'!$N$19:$N$72,0)),IF(ISNA(MATCH(AO54,'BS - S4'!$P$19:$P$72,0)),MATCH(AO54,'BS - S4'!$R$19:$R$72,0),MATCH(AO54,'BS - S4'!$P$19:$P$72,0)),MATCH(AO54,'BS - S4'!$N$19:$N$72,0)),MATCH(AO54,'BS - S4'!$L$19:$L$72,0)),MATCH(AO54,'BS - S4'!$J$19:$J$72,0)),IF(ISNA(MATCH(AO54,'BS - S4'!$J$19:$J$72,0)),IF(ISNA(MATCH(AO54,'BS - S4'!$L$19:$L$72,0)),IF(ISNA(MATCH(AO54,'BS - S4'!$N$19:$N$72,0)),IF(ISNA(MATCH(AO54,'BS - S4'!$P$19:$P$72,0)),9,7),5),3),1))</f>
        <v>Pass</v>
      </c>
      <c r="AQ54" s="96"/>
      <c r="AR54" s="96"/>
      <c r="AS54" s="96"/>
      <c r="AT54" s="96"/>
      <c r="AU54" s="96"/>
      <c r="AV54" s="96"/>
    </row>
    <row r="55" spans="1:48" x14ac:dyDescent="0.35">
      <c r="A55" s="96"/>
      <c r="B55" s="96"/>
      <c r="C55" s="96" t="str">
        <f t="shared" si="1"/>
        <v>L_002_036</v>
      </c>
      <c r="D55" s="96" t="str">
        <f ca="1">OFFSET(L_002_ValidationCorner,IF(ISNA(MATCH(C55,'Balance Sheet'!$J$22:$J$105,0)),IF(ISNA(MATCH(C55,'Balance Sheet'!$L$22:$L$105,0)),IF(ISNA(MATCH(C55,'Balance Sheet'!$N$22:$N$105,0)),IF(ISNA(MATCH(C55,'Balance Sheet'!$P$22:$P$105,0)),MATCH(C55,'Balance Sheet'!$R$22:$R$105,0),MATCH(C55,'Balance Sheet'!$P$22:$P$105,0)),MATCH(C55,'Balance Sheet'!$N$22:$N$105,0)),MATCH(C55,'Balance Sheet'!$L$22:$L$105,0)),MATCH(C55,'Balance Sheet'!$J$22:$J$105,0)),IF(ISNA(MATCH(C55,'Balance Sheet'!$J$22:$J$105,0)),IF(ISNA(MATCH(C55,'Balance Sheet'!$L$22:$L$105,0)),IF(ISNA(MATCH(C55,'Balance Sheet'!$N$22:$N$105,0)),IF(ISNA(MATCH(C55,'Balance Sheet'!$P$22:$P$105,0)),9,7),5),3),1))</f>
        <v>Pass</v>
      </c>
      <c r="E55" s="96"/>
      <c r="F55" s="96"/>
      <c r="G55" s="96" t="str">
        <f t="shared" si="2"/>
        <v>L_005_036</v>
      </c>
      <c r="H55" s="96" t="str">
        <f ca="1">OFFSET(L_005_ValidationCorner,IF(ISNA(MATCH(G55,'LIST Balance Sheet'!$J$20:$J$73,0)),IF(ISNA(MATCH(G55,'LIST Balance Sheet'!$L$20:$L$73,0)),IF(ISNA(MATCH(G55,'LIST Balance Sheet'!$N$20:$N$73,0)),IF(ISNA(MATCH(G55,'LIST Balance Sheet'!$P$20:$P$73,0)),MATCH(G55,'LIST Balance Sheet'!$R$20:$R$73,0),MATCH(G55,'LIST Balance Sheet'!$P$20:$P$73,0)),MATCH(G55,'LIST Balance Sheet'!$N$20:$N$73,0)),MATCH(G55,'LIST Balance Sheet'!$L$20:$L$73,0)),MATCH(G55,'LIST Balance Sheet'!$J$20:$J$73,0)),IF(ISNA(MATCH(G55,'LIST Balance Sheet'!$J$20:$J$73,0)),IF(ISNA(MATCH(G55,'LIST Balance Sheet'!$L$20:$L$73,0)),IF(ISNA(MATCH(G55,'LIST Balance Sheet'!$N$20:$N$73,0)),IF(ISNA(MATCH(G55,'LIST Balance Sheet'!$P$20:$P$73,0)),9,7),5),3),1))</f>
        <v>Pass</v>
      </c>
      <c r="I55" s="96"/>
      <c r="J55" s="96"/>
      <c r="K55" s="96" t="str">
        <f t="shared" si="26"/>
        <v>L_008_036</v>
      </c>
      <c r="L55" s="96" t="str">
        <f ca="1">OFFSET(L_008_ValidationCorner,IF(ISNA(MATCH(K55,'Own Funds'!$J$21:$J$43,0)),IF(ISNA(MATCH(K55,'Own Funds'!$L$21:$L$43,0)),MATCH(K55,'Own Funds'!$N$21:$N$43,0),MATCH(K55,'Own Funds'!$L$21:$L$43,0)),MATCH(K55,'Own Funds'!$J$21:$J$43,0)),IF(ISNA(MATCH(K55,'Own Funds'!$J$21:$J$43,0)),IF(ISNA(MATCH(K55,'Own Funds'!$L$21:$L$43,0)),5,3),1))</f>
        <v>Pass</v>
      </c>
      <c r="M55" s="96"/>
      <c r="N55" s="96"/>
      <c r="O55" s="96" t="str">
        <f t="shared" si="6"/>
        <v>L_011_036</v>
      </c>
      <c r="P55" s="96" t="str">
        <f ca="1">OFFSET(L_011_ValidationCorner,IF(ISNA(MATCH(O55,Reinsurance!$Y$22:$Y$61,0)),MATCH(O55,Reinsurance!$AA$22:$AA$61,0),MATCH(O55,Reinsurance!$Y$22:$Y$61,0)),IF(ISNA(MATCH(O55,Reinsurance!$Y$22:$Y$61,0)),3,1))</f>
        <v>Pass</v>
      </c>
      <c r="Q55" s="96" t="str">
        <f t="shared" si="7"/>
        <v>L_105_036</v>
      </c>
      <c r="R55" s="96" t="str">
        <f ca="1">OFFSET(L_105_ValidationCorner,IF(ISNA(MATCH(Q55,'BS - S1'!$J$19:$J$72,0)),IF(ISNA(MATCH(Q55,'BS - S1'!$L$19:$L$72,0)),IF(ISNA(MATCH(Q55,'BS - S1'!$N$19:$N$72,0)),IF(ISNA(MATCH(Q55,'BS - S1'!$P$19:$P$72,0)),MATCH(Q55,'BS - S1'!$R$19:$R$72,0),MATCH(Q55,'BS - S1'!$P$19:$P$72,0)),MATCH(Q55,'BS - S1'!$N$19:$N$72,0)),MATCH(Q55,'BS - S1'!$L$19:$L$72,0)),MATCH(Q55,'BS - S1'!$J$19:$J$72,0)),IF(ISNA(MATCH(Q55,'BS - S1'!$J$19:$J$72,0)),IF(ISNA(MATCH(Q55,'BS - S1'!$L$19:$L$72,0)),IF(ISNA(MATCH(Q55,'BS - S1'!$N$19:$N$72,0)),IF(ISNA(MATCH(Q55,'BS - S1'!$P$19:$P$72,0)),9,7),5),3),1))</f>
        <v>Pass</v>
      </c>
      <c r="S55" s="96"/>
      <c r="T55" s="96"/>
      <c r="U55" s="96"/>
      <c r="V55" s="96"/>
      <c r="W55" s="96"/>
      <c r="X55" s="96"/>
      <c r="Y55" s="96" t="str">
        <f t="shared" si="11"/>
        <v>L_205_036</v>
      </c>
      <c r="Z55" s="96" t="str">
        <f ca="1">OFFSET(L_205_ValidationCorner,IF(ISNA(MATCH(Y55,'BS - S2'!$J$19:$J$72,0)),IF(ISNA(MATCH(Y55,'BS - S2'!$L$19:$L$72,0)),IF(ISNA(MATCH(Y55,'BS - S2'!$N$19:$N$72,0)),IF(ISNA(MATCH(Y55,'BS - S2'!$P$19:$P$72,0)),MATCH(Y55,'BS - S2'!$R$19:$R$72,0),MATCH(Y55,'BS - S2'!$P$19:$P$72,0)),MATCH(Y55,'BS - S2'!$N$19:$N$72,0)),MATCH(Y55,'BS - S2'!$L$19:$L$72,0)),MATCH(Y55,'BS - S2'!$J$19:$J$72,0)),IF(ISNA(MATCH(Y55,'BS - S2'!$J$19:$J$72,0)),IF(ISNA(MATCH(Y55,'BS - S2'!$L$19:$L$72,0)),IF(ISNA(MATCH(Y55,'BS - S2'!$N$19:$N$72,0)),IF(ISNA(MATCH(Y55,'BS - S2'!$P$19:$P$72,0)),9,7),5),3),1))</f>
        <v>Pass</v>
      </c>
      <c r="AA55" s="96"/>
      <c r="AB55" s="96"/>
      <c r="AC55" s="96"/>
      <c r="AD55" s="96"/>
      <c r="AE55" s="96"/>
      <c r="AF55" s="96"/>
      <c r="AG55" s="96" t="str">
        <f t="shared" si="15"/>
        <v>L_305_036</v>
      </c>
      <c r="AH55" s="96" t="str">
        <f ca="1">OFFSET(L_305_ValidationCorner,IF(ISNA(MATCH(AG55,'BS - S3'!$J$19:$J$72,0)),IF(ISNA(MATCH(AG55,'BS - S3'!$L$19:$L$72,0)),IF(ISNA(MATCH(AG55,'BS - S3'!$N$19:$N$72,0)),IF(ISNA(MATCH(AG55,'BS - S3'!$P$19:$P$72,0)),MATCH(AG55,'BS - S3'!$R$19:$R$72,0),MATCH(AG55,'BS - S3'!$P$19:$P$72,0)),MATCH(AG55,'BS - S3'!$N$19:$N$72,0)),MATCH(AG55,'BS - S3'!$L$19:$L$72,0)),MATCH(AG55,'BS - S3'!$J$19:$J$72,0)),IF(ISNA(MATCH(AG55,'BS - S3'!$J$19:$J$72,0)),IF(ISNA(MATCH(AG55,'BS - S3'!$L$19:$L$72,0)),IF(ISNA(MATCH(AG55,'BS - S3'!$N$19:$N$72,0)),IF(ISNA(MATCH(AG55,'BS - S3'!$P$19:$P$72,0)),9,7),5),3),1))</f>
        <v>Pass</v>
      </c>
      <c r="AI55" s="96"/>
      <c r="AJ55" s="96"/>
      <c r="AK55" s="96"/>
      <c r="AL55" s="96"/>
      <c r="AM55" s="96"/>
      <c r="AN55" s="96"/>
      <c r="AO55" s="96" t="str">
        <f t="shared" si="19"/>
        <v>L_405_036</v>
      </c>
      <c r="AP55" s="96" t="str">
        <f ca="1">OFFSET(L_405_ValidationCorner,IF(ISNA(MATCH(AO55,'BS - S4'!$J$19:$J$72,0)),IF(ISNA(MATCH(AO55,'BS - S4'!$L$19:$L$72,0)),IF(ISNA(MATCH(AO55,'BS - S4'!$N$19:$N$72,0)),IF(ISNA(MATCH(AO55,'BS - S4'!$P$19:$P$72,0)),MATCH(AO55,'BS - S4'!$R$19:$R$72,0),MATCH(AO55,'BS - S4'!$P$19:$P$72,0)),MATCH(AO55,'BS - S4'!$N$19:$N$72,0)),MATCH(AO55,'BS - S4'!$L$19:$L$72,0)),MATCH(AO55,'BS - S4'!$J$19:$J$72,0)),IF(ISNA(MATCH(AO55,'BS - S4'!$J$19:$J$72,0)),IF(ISNA(MATCH(AO55,'BS - S4'!$L$19:$L$72,0)),IF(ISNA(MATCH(AO55,'BS - S4'!$N$19:$N$72,0)),IF(ISNA(MATCH(AO55,'BS - S4'!$P$19:$P$72,0)),9,7),5),3),1))</f>
        <v>Pass</v>
      </c>
      <c r="AQ55" s="96"/>
      <c r="AR55" s="96"/>
      <c r="AS55" s="96"/>
      <c r="AT55" s="96"/>
      <c r="AU55" s="96"/>
      <c r="AV55" s="96"/>
    </row>
    <row r="56" spans="1:48" x14ac:dyDescent="0.35">
      <c r="A56" s="96"/>
      <c r="B56" s="96"/>
      <c r="C56" s="96" t="str">
        <f t="shared" si="1"/>
        <v>L_002_037</v>
      </c>
      <c r="D56" s="96" t="str">
        <f ca="1">OFFSET(L_002_ValidationCorner,IF(ISNA(MATCH(C56,'Balance Sheet'!$J$22:$J$105,0)),IF(ISNA(MATCH(C56,'Balance Sheet'!$L$22:$L$105,0)),IF(ISNA(MATCH(C56,'Balance Sheet'!$N$22:$N$105,0)),IF(ISNA(MATCH(C56,'Balance Sheet'!$P$22:$P$105,0)),MATCH(C56,'Balance Sheet'!$R$22:$R$105,0),MATCH(C56,'Balance Sheet'!$P$22:$P$105,0)),MATCH(C56,'Balance Sheet'!$N$22:$N$105,0)),MATCH(C56,'Balance Sheet'!$L$22:$L$105,0)),MATCH(C56,'Balance Sheet'!$J$22:$J$105,0)),IF(ISNA(MATCH(C56,'Balance Sheet'!$J$22:$J$105,0)),IF(ISNA(MATCH(C56,'Balance Sheet'!$L$22:$L$105,0)),IF(ISNA(MATCH(C56,'Balance Sheet'!$N$22:$N$105,0)),IF(ISNA(MATCH(C56,'Balance Sheet'!$P$22:$P$105,0)),9,7),5),3),1))</f>
        <v>Error Balance Sheet entries required</v>
      </c>
      <c r="E56" s="96"/>
      <c r="F56" s="96"/>
      <c r="G56" s="96" t="str">
        <f t="shared" si="2"/>
        <v>L_005_037</v>
      </c>
      <c r="H56" s="96" t="str">
        <f ca="1">OFFSET(L_005_ValidationCorner,IF(ISNA(MATCH(G56,'LIST Balance Sheet'!$J$20:$J$73,0)),IF(ISNA(MATCH(G56,'LIST Balance Sheet'!$L$20:$L$73,0)),IF(ISNA(MATCH(G56,'LIST Balance Sheet'!$N$20:$N$73,0)),IF(ISNA(MATCH(G56,'LIST Balance Sheet'!$P$20:$P$73,0)),MATCH(G56,'LIST Balance Sheet'!$R$20:$R$73,0),MATCH(G56,'LIST Balance Sheet'!$P$20:$P$73,0)),MATCH(G56,'LIST Balance Sheet'!$N$20:$N$73,0)),MATCH(G56,'LIST Balance Sheet'!$L$20:$L$73,0)),MATCH(G56,'LIST Balance Sheet'!$J$20:$J$73,0)),IF(ISNA(MATCH(G56,'LIST Balance Sheet'!$J$20:$J$73,0)),IF(ISNA(MATCH(G56,'LIST Balance Sheet'!$L$20:$L$73,0)),IF(ISNA(MATCH(G56,'LIST Balance Sheet'!$N$20:$N$73,0)),IF(ISNA(MATCH(G56,'LIST Balance Sheet'!$P$20:$P$73,0)),9,7),5),3),1))</f>
        <v>Pass</v>
      </c>
      <c r="I56" s="96"/>
      <c r="J56" s="96"/>
      <c r="K56" s="96" t="str">
        <f t="shared" si="26"/>
        <v>L_008_037</v>
      </c>
      <c r="L56" s="96" t="str">
        <f ca="1">OFFSET(L_008_ValidationCorner,IF(ISNA(MATCH(K56,'Own Funds'!$J$21:$J$43,0)),IF(ISNA(MATCH(K56,'Own Funds'!$L$21:$L$43,0)),MATCH(K56,'Own Funds'!$N$21:$N$43,0),MATCH(K56,'Own Funds'!$L$21:$L$43,0)),MATCH(K56,'Own Funds'!$J$21:$J$43,0)),IF(ISNA(MATCH(K56,'Own Funds'!$J$21:$J$43,0)),IF(ISNA(MATCH(K56,'Own Funds'!$L$21:$L$43,0)),5,3),1))</f>
        <v>Pass</v>
      </c>
      <c r="M56" s="96"/>
      <c r="N56" s="96"/>
      <c r="O56" s="96" t="str">
        <f t="shared" si="6"/>
        <v>L_011_037</v>
      </c>
      <c r="P56" s="96" t="str">
        <f ca="1">OFFSET(L_011_ValidationCorner,IF(ISNA(MATCH(O56,Reinsurance!$Y$22:$Y$61,0)),MATCH(O56,Reinsurance!$AA$22:$AA$61,0),MATCH(O56,Reinsurance!$Y$22:$Y$61,0)),IF(ISNA(MATCH(O56,Reinsurance!$Y$22:$Y$61,0)),3,1))</f>
        <v>Pass</v>
      </c>
      <c r="Q56" s="96" t="str">
        <f t="shared" si="7"/>
        <v>L_105_037</v>
      </c>
      <c r="R56" s="96" t="str">
        <f ca="1">OFFSET(L_105_ValidationCorner,IF(ISNA(MATCH(Q56,'BS - S1'!$J$19:$J$72,0)),IF(ISNA(MATCH(Q56,'BS - S1'!$L$19:$L$72,0)),IF(ISNA(MATCH(Q56,'BS - S1'!$N$19:$N$72,0)),IF(ISNA(MATCH(Q56,'BS - S1'!$P$19:$P$72,0)),MATCH(Q56,'BS - S1'!$R$19:$R$72,0),MATCH(Q56,'BS - S1'!$P$19:$P$72,0)),MATCH(Q56,'BS - S1'!$N$19:$N$72,0)),MATCH(Q56,'BS - S1'!$L$19:$L$72,0)),MATCH(Q56,'BS - S1'!$J$19:$J$72,0)),IF(ISNA(MATCH(Q56,'BS - S1'!$J$19:$J$72,0)),IF(ISNA(MATCH(Q56,'BS - S1'!$L$19:$L$72,0)),IF(ISNA(MATCH(Q56,'BS - S1'!$N$19:$N$72,0)),IF(ISNA(MATCH(Q56,'BS - S1'!$P$19:$P$72,0)),9,7),5),3),1))</f>
        <v>Pass</v>
      </c>
      <c r="S56" s="96"/>
      <c r="T56" s="96"/>
      <c r="U56" s="96"/>
      <c r="V56" s="96"/>
      <c r="W56" s="96"/>
      <c r="X56" s="96"/>
      <c r="Y56" s="96" t="str">
        <f t="shared" si="11"/>
        <v>L_205_037</v>
      </c>
      <c r="Z56" s="96" t="str">
        <f ca="1">OFFSET(L_205_ValidationCorner,IF(ISNA(MATCH(Y56,'BS - S2'!$J$19:$J$72,0)),IF(ISNA(MATCH(Y56,'BS - S2'!$L$19:$L$72,0)),IF(ISNA(MATCH(Y56,'BS - S2'!$N$19:$N$72,0)),IF(ISNA(MATCH(Y56,'BS - S2'!$P$19:$P$72,0)),MATCH(Y56,'BS - S2'!$R$19:$R$72,0),MATCH(Y56,'BS - S2'!$P$19:$P$72,0)),MATCH(Y56,'BS - S2'!$N$19:$N$72,0)),MATCH(Y56,'BS - S2'!$L$19:$L$72,0)),MATCH(Y56,'BS - S2'!$J$19:$J$72,0)),IF(ISNA(MATCH(Y56,'BS - S2'!$J$19:$J$72,0)),IF(ISNA(MATCH(Y56,'BS - S2'!$L$19:$L$72,0)),IF(ISNA(MATCH(Y56,'BS - S2'!$N$19:$N$72,0)),IF(ISNA(MATCH(Y56,'BS - S2'!$P$19:$P$72,0)),9,7),5),3),1))</f>
        <v>Pass</v>
      </c>
      <c r="AA56" s="96"/>
      <c r="AB56" s="96"/>
      <c r="AC56" s="96"/>
      <c r="AD56" s="96"/>
      <c r="AE56" s="96"/>
      <c r="AF56" s="96"/>
      <c r="AG56" s="96" t="str">
        <f t="shared" si="15"/>
        <v>L_305_037</v>
      </c>
      <c r="AH56" s="96" t="str">
        <f ca="1">OFFSET(L_305_ValidationCorner,IF(ISNA(MATCH(AG56,'BS - S3'!$J$19:$J$72,0)),IF(ISNA(MATCH(AG56,'BS - S3'!$L$19:$L$72,0)),IF(ISNA(MATCH(AG56,'BS - S3'!$N$19:$N$72,0)),IF(ISNA(MATCH(AG56,'BS - S3'!$P$19:$P$72,0)),MATCH(AG56,'BS - S3'!$R$19:$R$72,0),MATCH(AG56,'BS - S3'!$P$19:$P$72,0)),MATCH(AG56,'BS - S3'!$N$19:$N$72,0)),MATCH(AG56,'BS - S3'!$L$19:$L$72,0)),MATCH(AG56,'BS - S3'!$J$19:$J$72,0)),IF(ISNA(MATCH(AG56,'BS - S3'!$J$19:$J$72,0)),IF(ISNA(MATCH(AG56,'BS - S3'!$L$19:$L$72,0)),IF(ISNA(MATCH(AG56,'BS - S3'!$N$19:$N$72,0)),IF(ISNA(MATCH(AG56,'BS - S3'!$P$19:$P$72,0)),9,7),5),3),1))</f>
        <v>Pass</v>
      </c>
      <c r="AI56" s="96"/>
      <c r="AJ56" s="96"/>
      <c r="AK56" s="96"/>
      <c r="AL56" s="96"/>
      <c r="AM56" s="96"/>
      <c r="AN56" s="96"/>
      <c r="AO56" s="96" t="str">
        <f t="shared" si="19"/>
        <v>L_405_037</v>
      </c>
      <c r="AP56" s="96" t="str">
        <f ca="1">OFFSET(L_405_ValidationCorner,IF(ISNA(MATCH(AO56,'BS - S4'!$J$19:$J$72,0)),IF(ISNA(MATCH(AO56,'BS - S4'!$L$19:$L$72,0)),IF(ISNA(MATCH(AO56,'BS - S4'!$N$19:$N$72,0)),IF(ISNA(MATCH(AO56,'BS - S4'!$P$19:$P$72,0)),MATCH(AO56,'BS - S4'!$R$19:$R$72,0),MATCH(AO56,'BS - S4'!$P$19:$P$72,0)),MATCH(AO56,'BS - S4'!$N$19:$N$72,0)),MATCH(AO56,'BS - S4'!$L$19:$L$72,0)),MATCH(AO56,'BS - S4'!$J$19:$J$72,0)),IF(ISNA(MATCH(AO56,'BS - S4'!$J$19:$J$72,0)),IF(ISNA(MATCH(AO56,'BS - S4'!$L$19:$L$72,0)),IF(ISNA(MATCH(AO56,'BS - S4'!$N$19:$N$72,0)),IF(ISNA(MATCH(AO56,'BS - S4'!$P$19:$P$72,0)),9,7),5),3),1))</f>
        <v>Pass</v>
      </c>
      <c r="AQ56" s="96"/>
      <c r="AR56" s="96"/>
      <c r="AS56" s="96"/>
      <c r="AT56" s="96"/>
      <c r="AU56" s="96"/>
      <c r="AV56" s="96"/>
    </row>
    <row r="57" spans="1:48" x14ac:dyDescent="0.35">
      <c r="A57" s="96"/>
      <c r="B57" s="96"/>
      <c r="C57" s="96" t="str">
        <f t="shared" si="1"/>
        <v>L_002_038</v>
      </c>
      <c r="D57" s="96" t="str">
        <f ca="1">OFFSET(L_002_ValidationCorner,IF(ISNA(MATCH(C57,'Balance Sheet'!$J$22:$J$105,0)),IF(ISNA(MATCH(C57,'Balance Sheet'!$L$22:$L$105,0)),IF(ISNA(MATCH(C57,'Balance Sheet'!$N$22:$N$105,0)),IF(ISNA(MATCH(C57,'Balance Sheet'!$P$22:$P$105,0)),MATCH(C57,'Balance Sheet'!$R$22:$R$105,0),MATCH(C57,'Balance Sheet'!$P$22:$P$105,0)),MATCH(C57,'Balance Sheet'!$N$22:$N$105,0)),MATCH(C57,'Balance Sheet'!$L$22:$L$105,0)),MATCH(C57,'Balance Sheet'!$J$22:$J$105,0)),IF(ISNA(MATCH(C57,'Balance Sheet'!$J$22:$J$105,0)),IF(ISNA(MATCH(C57,'Balance Sheet'!$L$22:$L$105,0)),IF(ISNA(MATCH(C57,'Balance Sheet'!$N$22:$N$105,0)),IF(ISNA(MATCH(C57,'Balance Sheet'!$P$22:$P$105,0)),9,7),5),3),1))</f>
        <v>Error Balance Sheet entries required</v>
      </c>
      <c r="E57" s="96"/>
      <c r="F57" s="96"/>
      <c r="G57" s="96" t="str">
        <f t="shared" si="2"/>
        <v>L_005_038</v>
      </c>
      <c r="H57" s="96" t="str">
        <f ca="1">OFFSET(L_005_ValidationCorner,IF(ISNA(MATCH(G57,'LIST Balance Sheet'!$J$20:$J$73,0)),IF(ISNA(MATCH(G57,'LIST Balance Sheet'!$L$20:$L$73,0)),IF(ISNA(MATCH(G57,'LIST Balance Sheet'!$N$20:$N$73,0)),IF(ISNA(MATCH(G57,'LIST Balance Sheet'!$P$20:$P$73,0)),MATCH(G57,'LIST Balance Sheet'!$R$20:$R$73,0),MATCH(G57,'LIST Balance Sheet'!$P$20:$P$73,0)),MATCH(G57,'LIST Balance Sheet'!$N$20:$N$73,0)),MATCH(G57,'LIST Balance Sheet'!$L$20:$L$73,0)),MATCH(G57,'LIST Balance Sheet'!$J$20:$J$73,0)),IF(ISNA(MATCH(G57,'LIST Balance Sheet'!$J$20:$J$73,0)),IF(ISNA(MATCH(G57,'LIST Balance Sheet'!$L$20:$L$73,0)),IF(ISNA(MATCH(G57,'LIST Balance Sheet'!$N$20:$N$73,0)),IF(ISNA(MATCH(G57,'LIST Balance Sheet'!$P$20:$P$73,0)),9,7),5),3),1))</f>
        <v>Pass</v>
      </c>
      <c r="I57" s="96"/>
      <c r="J57" s="96"/>
      <c r="K57" s="96" t="str">
        <f t="shared" si="26"/>
        <v>L_008_038</v>
      </c>
      <c r="L57" s="96" t="str">
        <f ca="1">OFFSET(L_008_ValidationCorner,IF(ISNA(MATCH(K57,'Own Funds'!$J$21:$J$43,0)),IF(ISNA(MATCH(K57,'Own Funds'!$L$21:$L$43,0)),MATCH(K57,'Own Funds'!$N$21:$N$43,0),MATCH(K57,'Own Funds'!$L$21:$L$43,0)),MATCH(K57,'Own Funds'!$J$21:$J$43,0)),IF(ISNA(MATCH(K57,'Own Funds'!$J$21:$J$43,0)),IF(ISNA(MATCH(K57,'Own Funds'!$L$21:$L$43,0)),5,3),1))</f>
        <v>Pass</v>
      </c>
      <c r="M57" s="96"/>
      <c r="N57" s="96"/>
      <c r="O57" s="96" t="str">
        <f t="shared" si="6"/>
        <v>L_011_038</v>
      </c>
      <c r="P57" s="96" t="str">
        <f ca="1">OFFSET(L_011_ValidationCorner,IF(ISNA(MATCH(O57,Reinsurance!$Y$22:$Y$61,0)),MATCH(O57,Reinsurance!$AA$22:$AA$61,0),MATCH(O57,Reinsurance!$Y$22:$Y$61,0)),IF(ISNA(MATCH(O57,Reinsurance!$Y$22:$Y$61,0)),3,1))</f>
        <v>Pass</v>
      </c>
      <c r="Q57" s="96" t="str">
        <f t="shared" si="7"/>
        <v>L_105_038</v>
      </c>
      <c r="R57" s="96" t="str">
        <f ca="1">OFFSET(L_105_ValidationCorner,IF(ISNA(MATCH(Q57,'BS - S1'!$J$19:$J$72,0)),IF(ISNA(MATCH(Q57,'BS - S1'!$L$19:$L$72,0)),IF(ISNA(MATCH(Q57,'BS - S1'!$N$19:$N$72,0)),IF(ISNA(MATCH(Q57,'BS - S1'!$P$19:$P$72,0)),MATCH(Q57,'BS - S1'!$R$19:$R$72,0),MATCH(Q57,'BS - S1'!$P$19:$P$72,0)),MATCH(Q57,'BS - S1'!$N$19:$N$72,0)),MATCH(Q57,'BS - S1'!$L$19:$L$72,0)),MATCH(Q57,'BS - S1'!$J$19:$J$72,0)),IF(ISNA(MATCH(Q57,'BS - S1'!$J$19:$J$72,0)),IF(ISNA(MATCH(Q57,'BS - S1'!$L$19:$L$72,0)),IF(ISNA(MATCH(Q57,'BS - S1'!$N$19:$N$72,0)),IF(ISNA(MATCH(Q57,'BS - S1'!$P$19:$P$72,0)),9,7),5),3),1))</f>
        <v>Pass</v>
      </c>
      <c r="S57" s="96"/>
      <c r="T57" s="96"/>
      <c r="U57" s="96"/>
      <c r="V57" s="96"/>
      <c r="W57" s="96"/>
      <c r="X57" s="96"/>
      <c r="Y57" s="96" t="str">
        <f t="shared" si="11"/>
        <v>L_205_038</v>
      </c>
      <c r="Z57" s="96" t="str">
        <f ca="1">OFFSET(L_205_ValidationCorner,IF(ISNA(MATCH(Y57,'BS - S2'!$J$19:$J$72,0)),IF(ISNA(MATCH(Y57,'BS - S2'!$L$19:$L$72,0)),IF(ISNA(MATCH(Y57,'BS - S2'!$N$19:$N$72,0)),IF(ISNA(MATCH(Y57,'BS - S2'!$P$19:$P$72,0)),MATCH(Y57,'BS - S2'!$R$19:$R$72,0),MATCH(Y57,'BS - S2'!$P$19:$P$72,0)),MATCH(Y57,'BS - S2'!$N$19:$N$72,0)),MATCH(Y57,'BS - S2'!$L$19:$L$72,0)),MATCH(Y57,'BS - S2'!$J$19:$J$72,0)),IF(ISNA(MATCH(Y57,'BS - S2'!$J$19:$J$72,0)),IF(ISNA(MATCH(Y57,'BS - S2'!$L$19:$L$72,0)),IF(ISNA(MATCH(Y57,'BS - S2'!$N$19:$N$72,0)),IF(ISNA(MATCH(Y57,'BS - S2'!$P$19:$P$72,0)),9,7),5),3),1))</f>
        <v>Pass</v>
      </c>
      <c r="AA57" s="96"/>
      <c r="AB57" s="96"/>
      <c r="AC57" s="96"/>
      <c r="AD57" s="96"/>
      <c r="AE57" s="96"/>
      <c r="AF57" s="96"/>
      <c r="AG57" s="96" t="str">
        <f t="shared" si="15"/>
        <v>L_305_038</v>
      </c>
      <c r="AH57" s="96" t="str">
        <f ca="1">OFFSET(L_305_ValidationCorner,IF(ISNA(MATCH(AG57,'BS - S3'!$J$19:$J$72,0)),IF(ISNA(MATCH(AG57,'BS - S3'!$L$19:$L$72,0)),IF(ISNA(MATCH(AG57,'BS - S3'!$N$19:$N$72,0)),IF(ISNA(MATCH(AG57,'BS - S3'!$P$19:$P$72,0)),MATCH(AG57,'BS - S3'!$R$19:$R$72,0),MATCH(AG57,'BS - S3'!$P$19:$P$72,0)),MATCH(AG57,'BS - S3'!$N$19:$N$72,0)),MATCH(AG57,'BS - S3'!$L$19:$L$72,0)),MATCH(AG57,'BS - S3'!$J$19:$J$72,0)),IF(ISNA(MATCH(AG57,'BS - S3'!$J$19:$J$72,0)),IF(ISNA(MATCH(AG57,'BS - S3'!$L$19:$L$72,0)),IF(ISNA(MATCH(AG57,'BS - S3'!$N$19:$N$72,0)),IF(ISNA(MATCH(AG57,'BS - S3'!$P$19:$P$72,0)),9,7),5),3),1))</f>
        <v>Pass</v>
      </c>
      <c r="AI57" s="96"/>
      <c r="AJ57" s="96"/>
      <c r="AK57" s="96"/>
      <c r="AL57" s="96"/>
      <c r="AM57" s="96"/>
      <c r="AN57" s="96"/>
      <c r="AO57" s="96" t="str">
        <f t="shared" si="19"/>
        <v>L_405_038</v>
      </c>
      <c r="AP57" s="96" t="str">
        <f ca="1">OFFSET(L_405_ValidationCorner,IF(ISNA(MATCH(AO57,'BS - S4'!$J$19:$J$72,0)),IF(ISNA(MATCH(AO57,'BS - S4'!$L$19:$L$72,0)),IF(ISNA(MATCH(AO57,'BS - S4'!$N$19:$N$72,0)),IF(ISNA(MATCH(AO57,'BS - S4'!$P$19:$P$72,0)),MATCH(AO57,'BS - S4'!$R$19:$R$72,0),MATCH(AO57,'BS - S4'!$P$19:$P$72,0)),MATCH(AO57,'BS - S4'!$N$19:$N$72,0)),MATCH(AO57,'BS - S4'!$L$19:$L$72,0)),MATCH(AO57,'BS - S4'!$J$19:$J$72,0)),IF(ISNA(MATCH(AO57,'BS - S4'!$J$19:$J$72,0)),IF(ISNA(MATCH(AO57,'BS - S4'!$L$19:$L$72,0)),IF(ISNA(MATCH(AO57,'BS - S4'!$N$19:$N$72,0)),IF(ISNA(MATCH(AO57,'BS - S4'!$P$19:$P$72,0)),9,7),5),3),1))</f>
        <v>Pass</v>
      </c>
      <c r="AQ57" s="96"/>
      <c r="AR57" s="96"/>
      <c r="AS57" s="96"/>
      <c r="AT57" s="96"/>
      <c r="AU57" s="96"/>
      <c r="AV57" s="96"/>
    </row>
    <row r="58" spans="1:48" x14ac:dyDescent="0.35">
      <c r="A58" s="96"/>
      <c r="B58" s="96"/>
      <c r="C58" s="96" t="str">
        <f t="shared" si="1"/>
        <v>L_002_039</v>
      </c>
      <c r="D58" s="96" t="str">
        <f ca="1">OFFSET(L_002_ValidationCorner,IF(ISNA(MATCH(C58,'Balance Sheet'!$J$22:$J$105,0)),IF(ISNA(MATCH(C58,'Balance Sheet'!$L$22:$L$105,0)),IF(ISNA(MATCH(C58,'Balance Sheet'!$N$22:$N$105,0)),IF(ISNA(MATCH(C58,'Balance Sheet'!$P$22:$P$105,0)),MATCH(C58,'Balance Sheet'!$R$22:$R$105,0),MATCH(C58,'Balance Sheet'!$P$22:$P$105,0)),MATCH(C58,'Balance Sheet'!$N$22:$N$105,0)),MATCH(C58,'Balance Sheet'!$L$22:$L$105,0)),MATCH(C58,'Balance Sheet'!$J$22:$J$105,0)),IF(ISNA(MATCH(C58,'Balance Sheet'!$J$22:$J$105,0)),IF(ISNA(MATCH(C58,'Balance Sheet'!$L$22:$L$105,0)),IF(ISNA(MATCH(C58,'Balance Sheet'!$N$22:$N$105,0)),IF(ISNA(MATCH(C58,'Balance Sheet'!$P$22:$P$105,0)),9,7),5),3),1))</f>
        <v>Pass</v>
      </c>
      <c r="E58" s="96"/>
      <c r="F58" s="96"/>
      <c r="G58" s="96" t="str">
        <f t="shared" si="2"/>
        <v>L_005_039</v>
      </c>
      <c r="H58" s="96" t="str">
        <f ca="1">OFFSET(L_005_ValidationCorner,IF(ISNA(MATCH(G58,'LIST Balance Sheet'!$J$20:$J$73,0)),IF(ISNA(MATCH(G58,'LIST Balance Sheet'!$L$20:$L$73,0)),IF(ISNA(MATCH(G58,'LIST Balance Sheet'!$N$20:$N$73,0)),IF(ISNA(MATCH(G58,'LIST Balance Sheet'!$P$20:$P$73,0)),MATCH(G58,'LIST Balance Sheet'!$R$20:$R$73,0),MATCH(G58,'LIST Balance Sheet'!$P$20:$P$73,0)),MATCH(G58,'LIST Balance Sheet'!$N$20:$N$73,0)),MATCH(G58,'LIST Balance Sheet'!$L$20:$L$73,0)),MATCH(G58,'LIST Balance Sheet'!$J$20:$J$73,0)),IF(ISNA(MATCH(G58,'LIST Balance Sheet'!$J$20:$J$73,0)),IF(ISNA(MATCH(G58,'LIST Balance Sheet'!$L$20:$L$73,0)),IF(ISNA(MATCH(G58,'LIST Balance Sheet'!$N$20:$N$73,0)),IF(ISNA(MATCH(G58,'LIST Balance Sheet'!$P$20:$P$73,0)),9,7),5),3),1))</f>
        <v>Pass</v>
      </c>
      <c r="I58" s="96"/>
      <c r="J58" s="96"/>
      <c r="K58" s="96"/>
      <c r="L58" s="96"/>
      <c r="M58" s="96"/>
      <c r="N58" s="96"/>
      <c r="O58" s="96" t="str">
        <f t="shared" si="6"/>
        <v>L_011_039</v>
      </c>
      <c r="P58" s="96" t="str">
        <f ca="1">OFFSET(L_011_ValidationCorner,IF(ISNA(MATCH(O58,Reinsurance!$Y$22:$Y$61,0)),MATCH(O58,Reinsurance!$AA$22:$AA$61,0),MATCH(O58,Reinsurance!$Y$22:$Y$61,0)),IF(ISNA(MATCH(O58,Reinsurance!$Y$22:$Y$61,0)),3,1))</f>
        <v>Pass</v>
      </c>
      <c r="Q58" s="96" t="str">
        <f t="shared" si="7"/>
        <v>L_105_039</v>
      </c>
      <c r="R58" s="96" t="str">
        <f ca="1">OFFSET(L_105_ValidationCorner,IF(ISNA(MATCH(Q58,'BS - S1'!$J$19:$J$72,0)),IF(ISNA(MATCH(Q58,'BS - S1'!$L$19:$L$72,0)),IF(ISNA(MATCH(Q58,'BS - S1'!$N$19:$N$72,0)),IF(ISNA(MATCH(Q58,'BS - S1'!$P$19:$P$72,0)),MATCH(Q58,'BS - S1'!$R$19:$R$72,0),MATCH(Q58,'BS - S1'!$P$19:$P$72,0)),MATCH(Q58,'BS - S1'!$N$19:$N$72,0)),MATCH(Q58,'BS - S1'!$L$19:$L$72,0)),MATCH(Q58,'BS - S1'!$J$19:$J$72,0)),IF(ISNA(MATCH(Q58,'BS - S1'!$J$19:$J$72,0)),IF(ISNA(MATCH(Q58,'BS - S1'!$L$19:$L$72,0)),IF(ISNA(MATCH(Q58,'BS - S1'!$N$19:$N$72,0)),IF(ISNA(MATCH(Q58,'BS - S1'!$P$19:$P$72,0)),9,7),5),3),1))</f>
        <v>Pass</v>
      </c>
      <c r="S58" s="96"/>
      <c r="T58" s="96"/>
      <c r="U58" s="96"/>
      <c r="V58" s="96"/>
      <c r="W58" s="96"/>
      <c r="X58" s="96"/>
      <c r="Y58" s="96" t="str">
        <f t="shared" si="11"/>
        <v>L_205_039</v>
      </c>
      <c r="Z58" s="96" t="str">
        <f ca="1">OFFSET(L_205_ValidationCorner,IF(ISNA(MATCH(Y58,'BS - S2'!$J$19:$J$72,0)),IF(ISNA(MATCH(Y58,'BS - S2'!$L$19:$L$72,0)),IF(ISNA(MATCH(Y58,'BS - S2'!$N$19:$N$72,0)),IF(ISNA(MATCH(Y58,'BS - S2'!$P$19:$P$72,0)),MATCH(Y58,'BS - S2'!$R$19:$R$72,0),MATCH(Y58,'BS - S2'!$P$19:$P$72,0)),MATCH(Y58,'BS - S2'!$N$19:$N$72,0)),MATCH(Y58,'BS - S2'!$L$19:$L$72,0)),MATCH(Y58,'BS - S2'!$J$19:$J$72,0)),IF(ISNA(MATCH(Y58,'BS - S2'!$J$19:$J$72,0)),IF(ISNA(MATCH(Y58,'BS - S2'!$L$19:$L$72,0)),IF(ISNA(MATCH(Y58,'BS - S2'!$N$19:$N$72,0)),IF(ISNA(MATCH(Y58,'BS - S2'!$P$19:$P$72,0)),9,7),5),3),1))</f>
        <v>Pass</v>
      </c>
      <c r="AA58" s="96"/>
      <c r="AB58" s="96"/>
      <c r="AC58" s="96"/>
      <c r="AD58" s="96"/>
      <c r="AE58" s="96"/>
      <c r="AF58" s="96"/>
      <c r="AG58" s="96" t="str">
        <f t="shared" si="15"/>
        <v>L_305_039</v>
      </c>
      <c r="AH58" s="96" t="str">
        <f ca="1">OFFSET(L_305_ValidationCorner,IF(ISNA(MATCH(AG58,'BS - S3'!$J$19:$J$72,0)),IF(ISNA(MATCH(AG58,'BS - S3'!$L$19:$L$72,0)),IF(ISNA(MATCH(AG58,'BS - S3'!$N$19:$N$72,0)),IF(ISNA(MATCH(AG58,'BS - S3'!$P$19:$P$72,0)),MATCH(AG58,'BS - S3'!$R$19:$R$72,0),MATCH(AG58,'BS - S3'!$P$19:$P$72,0)),MATCH(AG58,'BS - S3'!$N$19:$N$72,0)),MATCH(AG58,'BS - S3'!$L$19:$L$72,0)),MATCH(AG58,'BS - S3'!$J$19:$J$72,0)),IF(ISNA(MATCH(AG58,'BS - S3'!$J$19:$J$72,0)),IF(ISNA(MATCH(AG58,'BS - S3'!$L$19:$L$72,0)),IF(ISNA(MATCH(AG58,'BS - S3'!$N$19:$N$72,0)),IF(ISNA(MATCH(AG58,'BS - S3'!$P$19:$P$72,0)),9,7),5),3),1))</f>
        <v>Pass</v>
      </c>
      <c r="AI58" s="96"/>
      <c r="AJ58" s="96"/>
      <c r="AK58" s="96"/>
      <c r="AL58" s="96"/>
      <c r="AM58" s="96"/>
      <c r="AN58" s="96"/>
      <c r="AO58" s="96" t="str">
        <f t="shared" si="19"/>
        <v>L_405_039</v>
      </c>
      <c r="AP58" s="96" t="str">
        <f ca="1">OFFSET(L_405_ValidationCorner,IF(ISNA(MATCH(AO58,'BS - S4'!$J$19:$J$72,0)),IF(ISNA(MATCH(AO58,'BS - S4'!$L$19:$L$72,0)),IF(ISNA(MATCH(AO58,'BS - S4'!$N$19:$N$72,0)),IF(ISNA(MATCH(AO58,'BS - S4'!$P$19:$P$72,0)),MATCH(AO58,'BS - S4'!$R$19:$R$72,0),MATCH(AO58,'BS - S4'!$P$19:$P$72,0)),MATCH(AO58,'BS - S4'!$N$19:$N$72,0)),MATCH(AO58,'BS - S4'!$L$19:$L$72,0)),MATCH(AO58,'BS - S4'!$J$19:$J$72,0)),IF(ISNA(MATCH(AO58,'BS - S4'!$J$19:$J$72,0)),IF(ISNA(MATCH(AO58,'BS - S4'!$L$19:$L$72,0)),IF(ISNA(MATCH(AO58,'BS - S4'!$N$19:$N$72,0)),IF(ISNA(MATCH(AO58,'BS - S4'!$P$19:$P$72,0)),9,7),5),3),1))</f>
        <v>Pass</v>
      </c>
      <c r="AQ58" s="96"/>
      <c r="AR58" s="96"/>
      <c r="AS58" s="96"/>
      <c r="AT58" s="96"/>
      <c r="AU58" s="96"/>
      <c r="AV58" s="96"/>
    </row>
    <row r="59" spans="1:48" x14ac:dyDescent="0.35">
      <c r="A59" s="96"/>
      <c r="B59" s="96"/>
      <c r="C59" s="96" t="str">
        <f t="shared" si="1"/>
        <v>L_002_040</v>
      </c>
      <c r="D59" s="96" t="str">
        <f ca="1">OFFSET(L_002_ValidationCorner,IF(ISNA(MATCH(C59,'Balance Sheet'!$J$22:$J$105,0)),IF(ISNA(MATCH(C59,'Balance Sheet'!$L$22:$L$105,0)),IF(ISNA(MATCH(C59,'Balance Sheet'!$N$22:$N$105,0)),IF(ISNA(MATCH(C59,'Balance Sheet'!$P$22:$P$105,0)),MATCH(C59,'Balance Sheet'!$R$22:$R$105,0),MATCH(C59,'Balance Sheet'!$P$22:$P$105,0)),MATCH(C59,'Balance Sheet'!$N$22:$N$105,0)),MATCH(C59,'Balance Sheet'!$L$22:$L$105,0)),MATCH(C59,'Balance Sheet'!$J$22:$J$105,0)),IF(ISNA(MATCH(C59,'Balance Sheet'!$J$22:$J$105,0)),IF(ISNA(MATCH(C59,'Balance Sheet'!$L$22:$L$105,0)),IF(ISNA(MATCH(C59,'Balance Sheet'!$N$22:$N$105,0)),IF(ISNA(MATCH(C59,'Balance Sheet'!$P$22:$P$105,0)),9,7),5),3),1))</f>
        <v>Pass</v>
      </c>
      <c r="E59" s="96"/>
      <c r="F59" s="96"/>
      <c r="G59" s="96" t="str">
        <f t="shared" si="2"/>
        <v>L_005_040</v>
      </c>
      <c r="H59" s="96" t="str">
        <f ca="1">OFFSET(L_005_ValidationCorner,IF(ISNA(MATCH(G59,'LIST Balance Sheet'!$J$20:$J$73,0)),IF(ISNA(MATCH(G59,'LIST Balance Sheet'!$L$20:$L$73,0)),IF(ISNA(MATCH(G59,'LIST Balance Sheet'!$N$20:$N$73,0)),IF(ISNA(MATCH(G59,'LIST Balance Sheet'!$P$20:$P$73,0)),MATCH(G59,'LIST Balance Sheet'!$R$20:$R$73,0),MATCH(G59,'LIST Balance Sheet'!$P$20:$P$73,0)),MATCH(G59,'LIST Balance Sheet'!$N$20:$N$73,0)),MATCH(G59,'LIST Balance Sheet'!$L$20:$L$73,0)),MATCH(G59,'LIST Balance Sheet'!$J$20:$J$73,0)),IF(ISNA(MATCH(G59,'LIST Balance Sheet'!$J$20:$J$73,0)),IF(ISNA(MATCH(G59,'LIST Balance Sheet'!$L$20:$L$73,0)),IF(ISNA(MATCH(G59,'LIST Balance Sheet'!$N$20:$N$73,0)),IF(ISNA(MATCH(G59,'LIST Balance Sheet'!$P$20:$P$73,0)),9,7),5),3),1))</f>
        <v>Pass</v>
      </c>
      <c r="I59" s="96"/>
      <c r="J59" s="96"/>
      <c r="K59" s="96"/>
      <c r="L59" s="96"/>
      <c r="M59" s="96"/>
      <c r="N59" s="96"/>
      <c r="O59" s="96" t="str">
        <f t="shared" si="6"/>
        <v>L_011_040</v>
      </c>
      <c r="P59" s="96" t="str">
        <f ca="1">OFFSET(L_011_ValidationCorner,IF(ISNA(MATCH(O59,Reinsurance!$Y$22:$Y$61,0)),MATCH(O59,Reinsurance!$AA$22:$AA$61,0),MATCH(O59,Reinsurance!$Y$22:$Y$61,0)),IF(ISNA(MATCH(O59,Reinsurance!$Y$22:$Y$61,0)),3,1))</f>
        <v>Pass</v>
      </c>
      <c r="Q59" s="96" t="str">
        <f t="shared" si="7"/>
        <v>L_105_040</v>
      </c>
      <c r="R59" s="96" t="str">
        <f ca="1">OFFSET(L_105_ValidationCorner,IF(ISNA(MATCH(Q59,'BS - S1'!$J$19:$J$72,0)),IF(ISNA(MATCH(Q59,'BS - S1'!$L$19:$L$72,0)),IF(ISNA(MATCH(Q59,'BS - S1'!$N$19:$N$72,0)),IF(ISNA(MATCH(Q59,'BS - S1'!$P$19:$P$72,0)),MATCH(Q59,'BS - S1'!$R$19:$R$72,0),MATCH(Q59,'BS - S1'!$P$19:$P$72,0)),MATCH(Q59,'BS - S1'!$N$19:$N$72,0)),MATCH(Q59,'BS - S1'!$L$19:$L$72,0)),MATCH(Q59,'BS - S1'!$J$19:$J$72,0)),IF(ISNA(MATCH(Q59,'BS - S1'!$J$19:$J$72,0)),IF(ISNA(MATCH(Q59,'BS - S1'!$L$19:$L$72,0)),IF(ISNA(MATCH(Q59,'BS - S1'!$N$19:$N$72,0)),IF(ISNA(MATCH(Q59,'BS - S1'!$P$19:$P$72,0)),9,7),5),3),1))</f>
        <v>Pass</v>
      </c>
      <c r="S59" s="96"/>
      <c r="T59" s="96"/>
      <c r="U59" s="96"/>
      <c r="V59" s="96"/>
      <c r="W59" s="96"/>
      <c r="X59" s="96"/>
      <c r="Y59" s="96" t="str">
        <f t="shared" si="11"/>
        <v>L_205_040</v>
      </c>
      <c r="Z59" s="96" t="str">
        <f ca="1">OFFSET(L_205_ValidationCorner,IF(ISNA(MATCH(Y59,'BS - S2'!$J$19:$J$72,0)),IF(ISNA(MATCH(Y59,'BS - S2'!$L$19:$L$72,0)),IF(ISNA(MATCH(Y59,'BS - S2'!$N$19:$N$72,0)),IF(ISNA(MATCH(Y59,'BS - S2'!$P$19:$P$72,0)),MATCH(Y59,'BS - S2'!$R$19:$R$72,0),MATCH(Y59,'BS - S2'!$P$19:$P$72,0)),MATCH(Y59,'BS - S2'!$N$19:$N$72,0)),MATCH(Y59,'BS - S2'!$L$19:$L$72,0)),MATCH(Y59,'BS - S2'!$J$19:$J$72,0)),IF(ISNA(MATCH(Y59,'BS - S2'!$J$19:$J$72,0)),IF(ISNA(MATCH(Y59,'BS - S2'!$L$19:$L$72,0)),IF(ISNA(MATCH(Y59,'BS - S2'!$N$19:$N$72,0)),IF(ISNA(MATCH(Y59,'BS - S2'!$P$19:$P$72,0)),9,7),5),3),1))</f>
        <v>Pass</v>
      </c>
      <c r="AA59" s="96"/>
      <c r="AB59" s="96"/>
      <c r="AC59" s="96"/>
      <c r="AD59" s="96"/>
      <c r="AE59" s="96"/>
      <c r="AF59" s="96"/>
      <c r="AG59" s="96" t="str">
        <f t="shared" si="15"/>
        <v>L_305_040</v>
      </c>
      <c r="AH59" s="96" t="str">
        <f ca="1">OFFSET(L_305_ValidationCorner,IF(ISNA(MATCH(AG59,'BS - S3'!$J$19:$J$72,0)),IF(ISNA(MATCH(AG59,'BS - S3'!$L$19:$L$72,0)),IF(ISNA(MATCH(AG59,'BS - S3'!$N$19:$N$72,0)),IF(ISNA(MATCH(AG59,'BS - S3'!$P$19:$P$72,0)),MATCH(AG59,'BS - S3'!$R$19:$R$72,0),MATCH(AG59,'BS - S3'!$P$19:$P$72,0)),MATCH(AG59,'BS - S3'!$N$19:$N$72,0)),MATCH(AG59,'BS - S3'!$L$19:$L$72,0)),MATCH(AG59,'BS - S3'!$J$19:$J$72,0)),IF(ISNA(MATCH(AG59,'BS - S3'!$J$19:$J$72,0)),IF(ISNA(MATCH(AG59,'BS - S3'!$L$19:$L$72,0)),IF(ISNA(MATCH(AG59,'BS - S3'!$N$19:$N$72,0)),IF(ISNA(MATCH(AG59,'BS - S3'!$P$19:$P$72,0)),9,7),5),3),1))</f>
        <v>Pass</v>
      </c>
      <c r="AI59" s="96"/>
      <c r="AJ59" s="96"/>
      <c r="AK59" s="96"/>
      <c r="AL59" s="96"/>
      <c r="AM59" s="96"/>
      <c r="AN59" s="96"/>
      <c r="AO59" s="96" t="str">
        <f t="shared" si="19"/>
        <v>L_405_040</v>
      </c>
      <c r="AP59" s="96" t="str">
        <f ca="1">OFFSET(L_405_ValidationCorner,IF(ISNA(MATCH(AO59,'BS - S4'!$J$19:$J$72,0)),IF(ISNA(MATCH(AO59,'BS - S4'!$L$19:$L$72,0)),IF(ISNA(MATCH(AO59,'BS - S4'!$N$19:$N$72,0)),IF(ISNA(MATCH(AO59,'BS - S4'!$P$19:$P$72,0)),MATCH(AO59,'BS - S4'!$R$19:$R$72,0),MATCH(AO59,'BS - S4'!$P$19:$P$72,0)),MATCH(AO59,'BS - S4'!$N$19:$N$72,0)),MATCH(AO59,'BS - S4'!$L$19:$L$72,0)),MATCH(AO59,'BS - S4'!$J$19:$J$72,0)),IF(ISNA(MATCH(AO59,'BS - S4'!$J$19:$J$72,0)),IF(ISNA(MATCH(AO59,'BS - S4'!$L$19:$L$72,0)),IF(ISNA(MATCH(AO59,'BS - S4'!$N$19:$N$72,0)),IF(ISNA(MATCH(AO59,'BS - S4'!$P$19:$P$72,0)),9,7),5),3),1))</f>
        <v>Pass</v>
      </c>
      <c r="AQ59" s="96"/>
      <c r="AR59" s="96"/>
      <c r="AS59" s="96"/>
      <c r="AT59" s="96"/>
      <c r="AU59" s="96"/>
      <c r="AV59" s="96"/>
    </row>
    <row r="60" spans="1:48" x14ac:dyDescent="0.35">
      <c r="A60" s="96"/>
      <c r="B60" s="96"/>
      <c r="C60" s="96" t="str">
        <f t="shared" si="1"/>
        <v>L_002_041</v>
      </c>
      <c r="D60" s="96" t="str">
        <f ca="1">OFFSET(L_002_ValidationCorner,IF(ISNA(MATCH(C60,'Balance Sheet'!$J$22:$J$105,0)),IF(ISNA(MATCH(C60,'Balance Sheet'!$L$22:$L$105,0)),IF(ISNA(MATCH(C60,'Balance Sheet'!$N$22:$N$105,0)),IF(ISNA(MATCH(C60,'Balance Sheet'!$P$22:$P$105,0)),MATCH(C60,'Balance Sheet'!$R$22:$R$105,0),MATCH(C60,'Balance Sheet'!$P$22:$P$105,0)),MATCH(C60,'Balance Sheet'!$N$22:$N$105,0)),MATCH(C60,'Balance Sheet'!$L$22:$L$105,0)),MATCH(C60,'Balance Sheet'!$J$22:$J$105,0)),IF(ISNA(MATCH(C60,'Balance Sheet'!$J$22:$J$105,0)),IF(ISNA(MATCH(C60,'Balance Sheet'!$L$22:$L$105,0)),IF(ISNA(MATCH(C60,'Balance Sheet'!$N$22:$N$105,0)),IF(ISNA(MATCH(C60,'Balance Sheet'!$P$22:$P$105,0)),9,7),5),3),1))</f>
        <v>Pass</v>
      </c>
      <c r="E60" s="96"/>
      <c r="F60" s="96"/>
      <c r="G60" s="96" t="str">
        <f t="shared" si="2"/>
        <v>L_005_041</v>
      </c>
      <c r="H60" s="96" t="str">
        <f ca="1">OFFSET(L_005_ValidationCorner,IF(ISNA(MATCH(G60,'LIST Balance Sheet'!$J$20:$J$73,0)),IF(ISNA(MATCH(G60,'LIST Balance Sheet'!$L$20:$L$73,0)),IF(ISNA(MATCH(G60,'LIST Balance Sheet'!$N$20:$N$73,0)),IF(ISNA(MATCH(G60,'LIST Balance Sheet'!$P$20:$P$73,0)),MATCH(G60,'LIST Balance Sheet'!$R$20:$R$73,0),MATCH(G60,'LIST Balance Sheet'!$P$20:$P$73,0)),MATCH(G60,'LIST Balance Sheet'!$N$20:$N$73,0)),MATCH(G60,'LIST Balance Sheet'!$L$20:$L$73,0)),MATCH(G60,'LIST Balance Sheet'!$J$20:$J$73,0)),IF(ISNA(MATCH(G60,'LIST Balance Sheet'!$J$20:$J$73,0)),IF(ISNA(MATCH(G60,'LIST Balance Sheet'!$L$20:$L$73,0)),IF(ISNA(MATCH(G60,'LIST Balance Sheet'!$N$20:$N$73,0)),IF(ISNA(MATCH(G60,'LIST Balance Sheet'!$P$20:$P$73,0)),9,7),5),3),1))</f>
        <v>Pass</v>
      </c>
      <c r="I60" s="96"/>
      <c r="J60" s="96"/>
      <c r="K60" s="96"/>
      <c r="L60" s="96"/>
      <c r="M60" s="96"/>
      <c r="N60" s="96"/>
      <c r="O60" s="96"/>
      <c r="P60" s="96"/>
      <c r="Q60" s="96" t="str">
        <f t="shared" si="7"/>
        <v>L_105_041</v>
      </c>
      <c r="R60" s="96" t="str">
        <f ca="1">OFFSET(L_105_ValidationCorner,IF(ISNA(MATCH(Q60,'BS - S1'!$J$19:$J$72,0)),IF(ISNA(MATCH(Q60,'BS - S1'!$L$19:$L$72,0)),IF(ISNA(MATCH(Q60,'BS - S1'!$N$19:$N$72,0)),IF(ISNA(MATCH(Q60,'BS - S1'!$P$19:$P$72,0)),MATCH(Q60,'BS - S1'!$R$19:$R$72,0),MATCH(Q60,'BS - S1'!$P$19:$P$72,0)),MATCH(Q60,'BS - S1'!$N$19:$N$72,0)),MATCH(Q60,'BS - S1'!$L$19:$L$72,0)),MATCH(Q60,'BS - S1'!$J$19:$J$72,0)),IF(ISNA(MATCH(Q60,'BS - S1'!$J$19:$J$72,0)),IF(ISNA(MATCH(Q60,'BS - S1'!$L$19:$L$72,0)),IF(ISNA(MATCH(Q60,'BS - S1'!$N$19:$N$72,0)),IF(ISNA(MATCH(Q60,'BS - S1'!$P$19:$P$72,0)),9,7),5),3),1))</f>
        <v>Pass</v>
      </c>
      <c r="S60" s="96"/>
      <c r="T60" s="96"/>
      <c r="U60" s="96"/>
      <c r="V60" s="96"/>
      <c r="W60" s="96"/>
      <c r="X60" s="96"/>
      <c r="Y60" s="96" t="str">
        <f t="shared" si="11"/>
        <v>L_205_041</v>
      </c>
      <c r="Z60" s="96" t="str">
        <f ca="1">OFFSET(L_205_ValidationCorner,IF(ISNA(MATCH(Y60,'BS - S2'!$J$19:$J$72,0)),IF(ISNA(MATCH(Y60,'BS - S2'!$L$19:$L$72,0)),IF(ISNA(MATCH(Y60,'BS - S2'!$N$19:$N$72,0)),IF(ISNA(MATCH(Y60,'BS - S2'!$P$19:$P$72,0)),MATCH(Y60,'BS - S2'!$R$19:$R$72,0),MATCH(Y60,'BS - S2'!$P$19:$P$72,0)),MATCH(Y60,'BS - S2'!$N$19:$N$72,0)),MATCH(Y60,'BS - S2'!$L$19:$L$72,0)),MATCH(Y60,'BS - S2'!$J$19:$J$72,0)),IF(ISNA(MATCH(Y60,'BS - S2'!$J$19:$J$72,0)),IF(ISNA(MATCH(Y60,'BS - S2'!$L$19:$L$72,0)),IF(ISNA(MATCH(Y60,'BS - S2'!$N$19:$N$72,0)),IF(ISNA(MATCH(Y60,'BS - S2'!$P$19:$P$72,0)),9,7),5),3),1))</f>
        <v>Pass</v>
      </c>
      <c r="AA60" s="96"/>
      <c r="AB60" s="96"/>
      <c r="AC60" s="96"/>
      <c r="AD60" s="96"/>
      <c r="AE60" s="96"/>
      <c r="AF60" s="96"/>
      <c r="AG60" s="96" t="str">
        <f t="shared" si="15"/>
        <v>L_305_041</v>
      </c>
      <c r="AH60" s="96" t="str">
        <f ca="1">OFFSET(L_305_ValidationCorner,IF(ISNA(MATCH(AG60,'BS - S3'!$J$19:$J$72,0)),IF(ISNA(MATCH(AG60,'BS - S3'!$L$19:$L$72,0)),IF(ISNA(MATCH(AG60,'BS - S3'!$N$19:$N$72,0)),IF(ISNA(MATCH(AG60,'BS - S3'!$P$19:$P$72,0)),MATCH(AG60,'BS - S3'!$R$19:$R$72,0),MATCH(AG60,'BS - S3'!$P$19:$P$72,0)),MATCH(AG60,'BS - S3'!$N$19:$N$72,0)),MATCH(AG60,'BS - S3'!$L$19:$L$72,0)),MATCH(AG60,'BS - S3'!$J$19:$J$72,0)),IF(ISNA(MATCH(AG60,'BS - S3'!$J$19:$J$72,0)),IF(ISNA(MATCH(AG60,'BS - S3'!$L$19:$L$72,0)),IF(ISNA(MATCH(AG60,'BS - S3'!$N$19:$N$72,0)),IF(ISNA(MATCH(AG60,'BS - S3'!$P$19:$P$72,0)),9,7),5),3),1))</f>
        <v>Pass</v>
      </c>
      <c r="AI60" s="96"/>
      <c r="AJ60" s="96"/>
      <c r="AK60" s="96"/>
      <c r="AL60" s="96"/>
      <c r="AM60" s="96"/>
      <c r="AN60" s="96"/>
      <c r="AO60" s="96" t="str">
        <f t="shared" si="19"/>
        <v>L_405_041</v>
      </c>
      <c r="AP60" s="96" t="str">
        <f ca="1">OFFSET(L_405_ValidationCorner,IF(ISNA(MATCH(AO60,'BS - S4'!$J$19:$J$72,0)),IF(ISNA(MATCH(AO60,'BS - S4'!$L$19:$L$72,0)),IF(ISNA(MATCH(AO60,'BS - S4'!$N$19:$N$72,0)),IF(ISNA(MATCH(AO60,'BS - S4'!$P$19:$P$72,0)),MATCH(AO60,'BS - S4'!$R$19:$R$72,0),MATCH(AO60,'BS - S4'!$P$19:$P$72,0)),MATCH(AO60,'BS - S4'!$N$19:$N$72,0)),MATCH(AO60,'BS - S4'!$L$19:$L$72,0)),MATCH(AO60,'BS - S4'!$J$19:$J$72,0)),IF(ISNA(MATCH(AO60,'BS - S4'!$J$19:$J$72,0)),IF(ISNA(MATCH(AO60,'BS - S4'!$L$19:$L$72,0)),IF(ISNA(MATCH(AO60,'BS - S4'!$N$19:$N$72,0)),IF(ISNA(MATCH(AO60,'BS - S4'!$P$19:$P$72,0)),9,7),5),3),1))</f>
        <v>Pass</v>
      </c>
      <c r="AQ60" s="96"/>
      <c r="AR60" s="96"/>
      <c r="AS60" s="96"/>
      <c r="AT60" s="96"/>
      <c r="AU60" s="96"/>
      <c r="AV60" s="96"/>
    </row>
    <row r="61" spans="1:48" x14ac:dyDescent="0.35">
      <c r="A61" s="96"/>
      <c r="B61" s="96"/>
      <c r="C61" s="96" t="str">
        <f t="shared" si="1"/>
        <v>L_002_042</v>
      </c>
      <c r="D61" s="96" t="str">
        <f ca="1">OFFSET(L_002_ValidationCorner,IF(ISNA(MATCH(C61,'Balance Sheet'!$J$22:$J$105,0)),IF(ISNA(MATCH(C61,'Balance Sheet'!$L$22:$L$105,0)),IF(ISNA(MATCH(C61,'Balance Sheet'!$N$22:$N$105,0)),IF(ISNA(MATCH(C61,'Balance Sheet'!$P$22:$P$105,0)),MATCH(C61,'Balance Sheet'!$R$22:$R$105,0),MATCH(C61,'Balance Sheet'!$P$22:$P$105,0)),MATCH(C61,'Balance Sheet'!$N$22:$N$105,0)),MATCH(C61,'Balance Sheet'!$L$22:$L$105,0)),MATCH(C61,'Balance Sheet'!$J$22:$J$105,0)),IF(ISNA(MATCH(C61,'Balance Sheet'!$J$22:$J$105,0)),IF(ISNA(MATCH(C61,'Balance Sheet'!$L$22:$L$105,0)),IF(ISNA(MATCH(C61,'Balance Sheet'!$N$22:$N$105,0)),IF(ISNA(MATCH(C61,'Balance Sheet'!$P$22:$P$105,0)),9,7),5),3),1))</f>
        <v>Error Balance Sheet entries required</v>
      </c>
      <c r="E61" s="96"/>
      <c r="F61" s="96"/>
      <c r="G61" s="96" t="str">
        <f t="shared" si="2"/>
        <v>L_005_042</v>
      </c>
      <c r="H61" s="96" t="str">
        <f ca="1">OFFSET(L_005_ValidationCorner,IF(ISNA(MATCH(G61,'LIST Balance Sheet'!$J$20:$J$73,0)),IF(ISNA(MATCH(G61,'LIST Balance Sheet'!$L$20:$L$73,0)),IF(ISNA(MATCH(G61,'LIST Balance Sheet'!$N$20:$N$73,0)),IF(ISNA(MATCH(G61,'LIST Balance Sheet'!$P$20:$P$73,0)),MATCH(G61,'LIST Balance Sheet'!$R$20:$R$73,0),MATCH(G61,'LIST Balance Sheet'!$P$20:$P$73,0)),MATCH(G61,'LIST Balance Sheet'!$N$20:$N$73,0)),MATCH(G61,'LIST Balance Sheet'!$L$20:$L$73,0)),MATCH(G61,'LIST Balance Sheet'!$J$20:$J$73,0)),IF(ISNA(MATCH(G61,'LIST Balance Sheet'!$J$20:$J$73,0)),IF(ISNA(MATCH(G61,'LIST Balance Sheet'!$L$20:$L$73,0)),IF(ISNA(MATCH(G61,'LIST Balance Sheet'!$N$20:$N$73,0)),IF(ISNA(MATCH(G61,'LIST Balance Sheet'!$P$20:$P$73,0)),9,7),5),3),1))</f>
        <v>Pass</v>
      </c>
      <c r="I61" s="96"/>
      <c r="J61" s="96"/>
      <c r="K61" s="96"/>
      <c r="L61" s="96"/>
      <c r="M61" s="96"/>
      <c r="N61" s="96"/>
      <c r="O61" s="96"/>
      <c r="P61" s="96"/>
      <c r="Q61" s="96" t="str">
        <f t="shared" si="7"/>
        <v>L_105_042</v>
      </c>
      <c r="R61" s="96" t="str">
        <f ca="1">OFFSET(L_105_ValidationCorner,IF(ISNA(MATCH(Q61,'BS - S1'!$J$19:$J$72,0)),IF(ISNA(MATCH(Q61,'BS - S1'!$L$19:$L$72,0)),IF(ISNA(MATCH(Q61,'BS - S1'!$N$19:$N$72,0)),IF(ISNA(MATCH(Q61,'BS - S1'!$P$19:$P$72,0)),MATCH(Q61,'BS - S1'!$R$19:$R$72,0),MATCH(Q61,'BS - S1'!$P$19:$P$72,0)),MATCH(Q61,'BS - S1'!$N$19:$N$72,0)),MATCH(Q61,'BS - S1'!$L$19:$L$72,0)),MATCH(Q61,'BS - S1'!$J$19:$J$72,0)),IF(ISNA(MATCH(Q61,'BS - S1'!$J$19:$J$72,0)),IF(ISNA(MATCH(Q61,'BS - S1'!$L$19:$L$72,0)),IF(ISNA(MATCH(Q61,'BS - S1'!$N$19:$N$72,0)),IF(ISNA(MATCH(Q61,'BS - S1'!$P$19:$P$72,0)),9,7),5),3),1))</f>
        <v>Pass</v>
      </c>
      <c r="S61" s="96"/>
      <c r="T61" s="96"/>
      <c r="U61" s="96"/>
      <c r="V61" s="96"/>
      <c r="W61" s="96"/>
      <c r="X61" s="96"/>
      <c r="Y61" s="96" t="str">
        <f t="shared" si="11"/>
        <v>L_205_042</v>
      </c>
      <c r="Z61" s="96" t="str">
        <f ca="1">OFFSET(L_205_ValidationCorner,IF(ISNA(MATCH(Y61,'BS - S2'!$J$19:$J$72,0)),IF(ISNA(MATCH(Y61,'BS - S2'!$L$19:$L$72,0)),IF(ISNA(MATCH(Y61,'BS - S2'!$N$19:$N$72,0)),IF(ISNA(MATCH(Y61,'BS - S2'!$P$19:$P$72,0)),MATCH(Y61,'BS - S2'!$R$19:$R$72,0),MATCH(Y61,'BS - S2'!$P$19:$P$72,0)),MATCH(Y61,'BS - S2'!$N$19:$N$72,0)),MATCH(Y61,'BS - S2'!$L$19:$L$72,0)),MATCH(Y61,'BS - S2'!$J$19:$J$72,0)),IF(ISNA(MATCH(Y61,'BS - S2'!$J$19:$J$72,0)),IF(ISNA(MATCH(Y61,'BS - S2'!$L$19:$L$72,0)),IF(ISNA(MATCH(Y61,'BS - S2'!$N$19:$N$72,0)),IF(ISNA(MATCH(Y61,'BS - S2'!$P$19:$P$72,0)),9,7),5),3),1))</f>
        <v>Pass</v>
      </c>
      <c r="AA61" s="96"/>
      <c r="AB61" s="96"/>
      <c r="AC61" s="96"/>
      <c r="AD61" s="96"/>
      <c r="AE61" s="96"/>
      <c r="AF61" s="96"/>
      <c r="AG61" s="96" t="str">
        <f t="shared" si="15"/>
        <v>L_305_042</v>
      </c>
      <c r="AH61" s="96" t="str">
        <f ca="1">OFFSET(L_305_ValidationCorner,IF(ISNA(MATCH(AG61,'BS - S3'!$J$19:$J$72,0)),IF(ISNA(MATCH(AG61,'BS - S3'!$L$19:$L$72,0)),IF(ISNA(MATCH(AG61,'BS - S3'!$N$19:$N$72,0)),IF(ISNA(MATCH(AG61,'BS - S3'!$P$19:$P$72,0)),MATCH(AG61,'BS - S3'!$R$19:$R$72,0),MATCH(AG61,'BS - S3'!$P$19:$P$72,0)),MATCH(AG61,'BS - S3'!$N$19:$N$72,0)),MATCH(AG61,'BS - S3'!$L$19:$L$72,0)),MATCH(AG61,'BS - S3'!$J$19:$J$72,0)),IF(ISNA(MATCH(AG61,'BS - S3'!$J$19:$J$72,0)),IF(ISNA(MATCH(AG61,'BS - S3'!$L$19:$L$72,0)),IF(ISNA(MATCH(AG61,'BS - S3'!$N$19:$N$72,0)),IF(ISNA(MATCH(AG61,'BS - S3'!$P$19:$P$72,0)),9,7),5),3),1))</f>
        <v>Pass</v>
      </c>
      <c r="AI61" s="96"/>
      <c r="AJ61" s="96"/>
      <c r="AK61" s="96"/>
      <c r="AL61" s="96"/>
      <c r="AM61" s="96"/>
      <c r="AN61" s="96"/>
      <c r="AO61" s="96" t="str">
        <f t="shared" si="19"/>
        <v>L_405_042</v>
      </c>
      <c r="AP61" s="96" t="str">
        <f ca="1">OFFSET(L_405_ValidationCorner,IF(ISNA(MATCH(AO61,'BS - S4'!$J$19:$J$72,0)),IF(ISNA(MATCH(AO61,'BS - S4'!$L$19:$L$72,0)),IF(ISNA(MATCH(AO61,'BS - S4'!$N$19:$N$72,0)),IF(ISNA(MATCH(AO61,'BS - S4'!$P$19:$P$72,0)),MATCH(AO61,'BS - S4'!$R$19:$R$72,0),MATCH(AO61,'BS - S4'!$P$19:$P$72,0)),MATCH(AO61,'BS - S4'!$N$19:$N$72,0)),MATCH(AO61,'BS - S4'!$L$19:$L$72,0)),MATCH(AO61,'BS - S4'!$J$19:$J$72,0)),IF(ISNA(MATCH(AO61,'BS - S4'!$J$19:$J$72,0)),IF(ISNA(MATCH(AO61,'BS - S4'!$L$19:$L$72,0)),IF(ISNA(MATCH(AO61,'BS - S4'!$N$19:$N$72,0)),IF(ISNA(MATCH(AO61,'BS - S4'!$P$19:$P$72,0)),9,7),5),3),1))</f>
        <v>Pass</v>
      </c>
      <c r="AQ61" s="96"/>
      <c r="AR61" s="96"/>
      <c r="AS61" s="96"/>
      <c r="AT61" s="96"/>
      <c r="AU61" s="96"/>
      <c r="AV61" s="96"/>
    </row>
    <row r="62" spans="1:48" x14ac:dyDescent="0.35">
      <c r="A62" s="96"/>
      <c r="B62" s="96"/>
      <c r="C62" s="96" t="str">
        <f t="shared" si="1"/>
        <v>L_002_043</v>
      </c>
      <c r="D62" s="96" t="str">
        <f ca="1">OFFSET(L_002_ValidationCorner,IF(ISNA(MATCH(C62,'Balance Sheet'!$J$22:$J$105,0)),IF(ISNA(MATCH(C62,'Balance Sheet'!$L$22:$L$105,0)),IF(ISNA(MATCH(C62,'Balance Sheet'!$N$22:$N$105,0)),IF(ISNA(MATCH(C62,'Balance Sheet'!$P$22:$P$105,0)),MATCH(C62,'Balance Sheet'!$R$22:$R$105,0),MATCH(C62,'Balance Sheet'!$P$22:$P$105,0)),MATCH(C62,'Balance Sheet'!$N$22:$N$105,0)),MATCH(C62,'Balance Sheet'!$L$22:$L$105,0)),MATCH(C62,'Balance Sheet'!$J$22:$J$105,0)),IF(ISNA(MATCH(C62,'Balance Sheet'!$J$22:$J$105,0)),IF(ISNA(MATCH(C62,'Balance Sheet'!$L$22:$L$105,0)),IF(ISNA(MATCH(C62,'Balance Sheet'!$N$22:$N$105,0)),IF(ISNA(MATCH(C62,'Balance Sheet'!$P$22:$P$105,0)),9,7),5),3),1))</f>
        <v>Pass</v>
      </c>
      <c r="E62" s="96"/>
      <c r="F62" s="96"/>
      <c r="G62" s="96" t="str">
        <f t="shared" si="2"/>
        <v>L_005_043</v>
      </c>
      <c r="H62" s="96" t="str">
        <f ca="1">OFFSET(L_005_ValidationCorner,IF(ISNA(MATCH(G62,'LIST Balance Sheet'!$J$20:$J$73,0)),IF(ISNA(MATCH(G62,'LIST Balance Sheet'!$L$20:$L$73,0)),IF(ISNA(MATCH(G62,'LIST Balance Sheet'!$N$20:$N$73,0)),IF(ISNA(MATCH(G62,'LIST Balance Sheet'!$P$20:$P$73,0)),MATCH(G62,'LIST Balance Sheet'!$R$20:$R$73,0),MATCH(G62,'LIST Balance Sheet'!$P$20:$P$73,0)),MATCH(G62,'LIST Balance Sheet'!$N$20:$N$73,0)),MATCH(G62,'LIST Balance Sheet'!$L$20:$L$73,0)),MATCH(G62,'LIST Balance Sheet'!$J$20:$J$73,0)),IF(ISNA(MATCH(G62,'LIST Balance Sheet'!$J$20:$J$73,0)),IF(ISNA(MATCH(G62,'LIST Balance Sheet'!$L$20:$L$73,0)),IF(ISNA(MATCH(G62,'LIST Balance Sheet'!$N$20:$N$73,0)),IF(ISNA(MATCH(G62,'LIST Balance Sheet'!$P$20:$P$73,0)),9,7),5),3),1))</f>
        <v>Pass</v>
      </c>
      <c r="I62" s="96"/>
      <c r="J62" s="96"/>
      <c r="K62" s="96"/>
      <c r="L62" s="96"/>
      <c r="M62" s="96"/>
      <c r="N62" s="96"/>
      <c r="O62" s="96"/>
      <c r="P62" s="96"/>
      <c r="Q62" s="96" t="str">
        <f t="shared" si="7"/>
        <v>L_105_043</v>
      </c>
      <c r="R62" s="96" t="str">
        <f ca="1">OFFSET(L_105_ValidationCorner,IF(ISNA(MATCH(Q62,'BS - S1'!$J$19:$J$72,0)),IF(ISNA(MATCH(Q62,'BS - S1'!$L$19:$L$72,0)),IF(ISNA(MATCH(Q62,'BS - S1'!$N$19:$N$72,0)),IF(ISNA(MATCH(Q62,'BS - S1'!$P$19:$P$72,0)),MATCH(Q62,'BS - S1'!$R$19:$R$72,0),MATCH(Q62,'BS - S1'!$P$19:$P$72,0)),MATCH(Q62,'BS - S1'!$N$19:$N$72,0)),MATCH(Q62,'BS - S1'!$L$19:$L$72,0)),MATCH(Q62,'BS - S1'!$J$19:$J$72,0)),IF(ISNA(MATCH(Q62,'BS - S1'!$J$19:$J$72,0)),IF(ISNA(MATCH(Q62,'BS - S1'!$L$19:$L$72,0)),IF(ISNA(MATCH(Q62,'BS - S1'!$N$19:$N$72,0)),IF(ISNA(MATCH(Q62,'BS - S1'!$P$19:$P$72,0)),9,7),5),3),1))</f>
        <v>Pass</v>
      </c>
      <c r="S62" s="96"/>
      <c r="T62" s="96"/>
      <c r="U62" s="96"/>
      <c r="V62" s="96"/>
      <c r="W62" s="96"/>
      <c r="X62" s="96"/>
      <c r="Y62" s="96" t="str">
        <f t="shared" si="11"/>
        <v>L_205_043</v>
      </c>
      <c r="Z62" s="96" t="str">
        <f ca="1">OFFSET(L_205_ValidationCorner,IF(ISNA(MATCH(Y62,'BS - S2'!$J$19:$J$72,0)),IF(ISNA(MATCH(Y62,'BS - S2'!$L$19:$L$72,0)),IF(ISNA(MATCH(Y62,'BS - S2'!$N$19:$N$72,0)),IF(ISNA(MATCH(Y62,'BS - S2'!$P$19:$P$72,0)),MATCH(Y62,'BS - S2'!$R$19:$R$72,0),MATCH(Y62,'BS - S2'!$P$19:$P$72,0)),MATCH(Y62,'BS - S2'!$N$19:$N$72,0)),MATCH(Y62,'BS - S2'!$L$19:$L$72,0)),MATCH(Y62,'BS - S2'!$J$19:$J$72,0)),IF(ISNA(MATCH(Y62,'BS - S2'!$J$19:$J$72,0)),IF(ISNA(MATCH(Y62,'BS - S2'!$L$19:$L$72,0)),IF(ISNA(MATCH(Y62,'BS - S2'!$N$19:$N$72,0)),IF(ISNA(MATCH(Y62,'BS - S2'!$P$19:$P$72,0)),9,7),5),3),1))</f>
        <v>Pass</v>
      </c>
      <c r="AA62" s="96"/>
      <c r="AB62" s="96"/>
      <c r="AC62" s="96"/>
      <c r="AD62" s="96"/>
      <c r="AE62" s="96"/>
      <c r="AF62" s="96"/>
      <c r="AG62" s="96" t="str">
        <f t="shared" si="15"/>
        <v>L_305_043</v>
      </c>
      <c r="AH62" s="96" t="str">
        <f ca="1">OFFSET(L_305_ValidationCorner,IF(ISNA(MATCH(AG62,'BS - S3'!$J$19:$J$72,0)),IF(ISNA(MATCH(AG62,'BS - S3'!$L$19:$L$72,0)),IF(ISNA(MATCH(AG62,'BS - S3'!$N$19:$N$72,0)),IF(ISNA(MATCH(AG62,'BS - S3'!$P$19:$P$72,0)),MATCH(AG62,'BS - S3'!$R$19:$R$72,0),MATCH(AG62,'BS - S3'!$P$19:$P$72,0)),MATCH(AG62,'BS - S3'!$N$19:$N$72,0)),MATCH(AG62,'BS - S3'!$L$19:$L$72,0)),MATCH(AG62,'BS - S3'!$J$19:$J$72,0)),IF(ISNA(MATCH(AG62,'BS - S3'!$J$19:$J$72,0)),IF(ISNA(MATCH(AG62,'BS - S3'!$L$19:$L$72,0)),IF(ISNA(MATCH(AG62,'BS - S3'!$N$19:$N$72,0)),IF(ISNA(MATCH(AG62,'BS - S3'!$P$19:$P$72,0)),9,7),5),3),1))</f>
        <v>Pass</v>
      </c>
      <c r="AI62" s="96"/>
      <c r="AJ62" s="96"/>
      <c r="AK62" s="96"/>
      <c r="AL62" s="96"/>
      <c r="AM62" s="96"/>
      <c r="AN62" s="96"/>
      <c r="AO62" s="96" t="str">
        <f t="shared" si="19"/>
        <v>L_405_043</v>
      </c>
      <c r="AP62" s="96" t="str">
        <f ca="1">OFFSET(L_405_ValidationCorner,IF(ISNA(MATCH(AO62,'BS - S4'!$J$19:$J$72,0)),IF(ISNA(MATCH(AO62,'BS - S4'!$L$19:$L$72,0)),IF(ISNA(MATCH(AO62,'BS - S4'!$N$19:$N$72,0)),IF(ISNA(MATCH(AO62,'BS - S4'!$P$19:$P$72,0)),MATCH(AO62,'BS - S4'!$R$19:$R$72,0),MATCH(AO62,'BS - S4'!$P$19:$P$72,0)),MATCH(AO62,'BS - S4'!$N$19:$N$72,0)),MATCH(AO62,'BS - S4'!$L$19:$L$72,0)),MATCH(AO62,'BS - S4'!$J$19:$J$72,0)),IF(ISNA(MATCH(AO62,'BS - S4'!$J$19:$J$72,0)),IF(ISNA(MATCH(AO62,'BS - S4'!$L$19:$L$72,0)),IF(ISNA(MATCH(AO62,'BS - S4'!$N$19:$N$72,0)),IF(ISNA(MATCH(AO62,'BS - S4'!$P$19:$P$72,0)),9,7),5),3),1))</f>
        <v>Pass</v>
      </c>
      <c r="AQ62" s="96"/>
      <c r="AR62" s="96"/>
      <c r="AS62" s="96"/>
      <c r="AT62" s="96"/>
      <c r="AU62" s="96"/>
      <c r="AV62" s="96"/>
    </row>
    <row r="63" spans="1:48" x14ac:dyDescent="0.35">
      <c r="A63" s="96"/>
      <c r="B63" s="96"/>
      <c r="C63" s="96" t="str">
        <f t="shared" si="1"/>
        <v>L_002_044</v>
      </c>
      <c r="D63" s="96" t="str">
        <f ca="1">OFFSET(L_002_ValidationCorner,IF(ISNA(MATCH(C63,'Balance Sheet'!$J$22:$J$105,0)),IF(ISNA(MATCH(C63,'Balance Sheet'!$L$22:$L$105,0)),IF(ISNA(MATCH(C63,'Balance Sheet'!$N$22:$N$105,0)),IF(ISNA(MATCH(C63,'Balance Sheet'!$P$22:$P$105,0)),MATCH(C63,'Balance Sheet'!$R$22:$R$105,0),MATCH(C63,'Balance Sheet'!$P$22:$P$105,0)),MATCH(C63,'Balance Sheet'!$N$22:$N$105,0)),MATCH(C63,'Balance Sheet'!$L$22:$L$105,0)),MATCH(C63,'Balance Sheet'!$J$22:$J$105,0)),IF(ISNA(MATCH(C63,'Balance Sheet'!$J$22:$J$105,0)),IF(ISNA(MATCH(C63,'Balance Sheet'!$L$22:$L$105,0)),IF(ISNA(MATCH(C63,'Balance Sheet'!$N$22:$N$105,0)),IF(ISNA(MATCH(C63,'Balance Sheet'!$P$22:$P$105,0)),9,7),5),3),1))</f>
        <v>Error Balance Sheet entries required</v>
      </c>
      <c r="E63" s="96"/>
      <c r="F63" s="96"/>
      <c r="G63" s="96" t="str">
        <f t="shared" si="2"/>
        <v>L_005_044</v>
      </c>
      <c r="H63" s="96" t="str">
        <f ca="1">OFFSET(L_005_ValidationCorner,IF(ISNA(MATCH(G63,'LIST Balance Sheet'!$J$20:$J$73,0)),IF(ISNA(MATCH(G63,'LIST Balance Sheet'!$L$20:$L$73,0)),IF(ISNA(MATCH(G63,'LIST Balance Sheet'!$N$20:$N$73,0)),IF(ISNA(MATCH(G63,'LIST Balance Sheet'!$P$20:$P$73,0)),MATCH(G63,'LIST Balance Sheet'!$R$20:$R$73,0),MATCH(G63,'LIST Balance Sheet'!$P$20:$P$73,0)),MATCH(G63,'LIST Balance Sheet'!$N$20:$N$73,0)),MATCH(G63,'LIST Balance Sheet'!$L$20:$L$73,0)),MATCH(G63,'LIST Balance Sheet'!$J$20:$J$73,0)),IF(ISNA(MATCH(G63,'LIST Balance Sheet'!$J$20:$J$73,0)),IF(ISNA(MATCH(G63,'LIST Balance Sheet'!$L$20:$L$73,0)),IF(ISNA(MATCH(G63,'LIST Balance Sheet'!$N$20:$N$73,0)),IF(ISNA(MATCH(G63,'LIST Balance Sheet'!$P$20:$P$73,0)),9,7),5),3),1))</f>
        <v>Pass</v>
      </c>
      <c r="I63" s="96"/>
      <c r="J63" s="96"/>
      <c r="K63" s="96"/>
      <c r="L63" s="96"/>
      <c r="M63" s="96"/>
      <c r="N63" s="96"/>
      <c r="O63" s="96"/>
      <c r="P63" s="96"/>
      <c r="Q63" s="96" t="str">
        <f t="shared" si="7"/>
        <v>L_105_044</v>
      </c>
      <c r="R63" s="96" t="str">
        <f ca="1">OFFSET(L_105_ValidationCorner,IF(ISNA(MATCH(Q63,'BS - S1'!$J$19:$J$72,0)),IF(ISNA(MATCH(Q63,'BS - S1'!$L$19:$L$72,0)),IF(ISNA(MATCH(Q63,'BS - S1'!$N$19:$N$72,0)),IF(ISNA(MATCH(Q63,'BS - S1'!$P$19:$P$72,0)),MATCH(Q63,'BS - S1'!$R$19:$R$72,0),MATCH(Q63,'BS - S1'!$P$19:$P$72,0)),MATCH(Q63,'BS - S1'!$N$19:$N$72,0)),MATCH(Q63,'BS - S1'!$L$19:$L$72,0)),MATCH(Q63,'BS - S1'!$J$19:$J$72,0)),IF(ISNA(MATCH(Q63,'BS - S1'!$J$19:$J$72,0)),IF(ISNA(MATCH(Q63,'BS - S1'!$L$19:$L$72,0)),IF(ISNA(MATCH(Q63,'BS - S1'!$N$19:$N$72,0)),IF(ISNA(MATCH(Q63,'BS - S1'!$P$19:$P$72,0)),9,7),5),3),1))</f>
        <v>Pass</v>
      </c>
      <c r="S63" s="96"/>
      <c r="T63" s="96"/>
      <c r="U63" s="96"/>
      <c r="V63" s="96"/>
      <c r="W63" s="96"/>
      <c r="X63" s="96"/>
      <c r="Y63" s="96" t="str">
        <f t="shared" si="11"/>
        <v>L_205_044</v>
      </c>
      <c r="Z63" s="96" t="str">
        <f ca="1">OFFSET(L_205_ValidationCorner,IF(ISNA(MATCH(Y63,'BS - S2'!$J$19:$J$72,0)),IF(ISNA(MATCH(Y63,'BS - S2'!$L$19:$L$72,0)),IF(ISNA(MATCH(Y63,'BS - S2'!$N$19:$N$72,0)),IF(ISNA(MATCH(Y63,'BS - S2'!$P$19:$P$72,0)),MATCH(Y63,'BS - S2'!$R$19:$R$72,0),MATCH(Y63,'BS - S2'!$P$19:$P$72,0)),MATCH(Y63,'BS - S2'!$N$19:$N$72,0)),MATCH(Y63,'BS - S2'!$L$19:$L$72,0)),MATCH(Y63,'BS - S2'!$J$19:$J$72,0)),IF(ISNA(MATCH(Y63,'BS - S2'!$J$19:$J$72,0)),IF(ISNA(MATCH(Y63,'BS - S2'!$L$19:$L$72,0)),IF(ISNA(MATCH(Y63,'BS - S2'!$N$19:$N$72,0)),IF(ISNA(MATCH(Y63,'BS - S2'!$P$19:$P$72,0)),9,7),5),3),1))</f>
        <v>Pass</v>
      </c>
      <c r="AA63" s="96"/>
      <c r="AB63" s="96"/>
      <c r="AC63" s="96"/>
      <c r="AD63" s="96"/>
      <c r="AE63" s="96"/>
      <c r="AF63" s="96"/>
      <c r="AG63" s="96" t="str">
        <f t="shared" si="15"/>
        <v>L_305_044</v>
      </c>
      <c r="AH63" s="96" t="str">
        <f ca="1">OFFSET(L_305_ValidationCorner,IF(ISNA(MATCH(AG63,'BS - S3'!$J$19:$J$72,0)),IF(ISNA(MATCH(AG63,'BS - S3'!$L$19:$L$72,0)),IF(ISNA(MATCH(AG63,'BS - S3'!$N$19:$N$72,0)),IF(ISNA(MATCH(AG63,'BS - S3'!$P$19:$P$72,0)),MATCH(AG63,'BS - S3'!$R$19:$R$72,0),MATCH(AG63,'BS - S3'!$P$19:$P$72,0)),MATCH(AG63,'BS - S3'!$N$19:$N$72,0)),MATCH(AG63,'BS - S3'!$L$19:$L$72,0)),MATCH(AG63,'BS - S3'!$J$19:$J$72,0)),IF(ISNA(MATCH(AG63,'BS - S3'!$J$19:$J$72,0)),IF(ISNA(MATCH(AG63,'BS - S3'!$L$19:$L$72,0)),IF(ISNA(MATCH(AG63,'BS - S3'!$N$19:$N$72,0)),IF(ISNA(MATCH(AG63,'BS - S3'!$P$19:$P$72,0)),9,7),5),3),1))</f>
        <v>Pass</v>
      </c>
      <c r="AI63" s="96"/>
      <c r="AJ63" s="96"/>
      <c r="AK63" s="96"/>
      <c r="AL63" s="96"/>
      <c r="AM63" s="96"/>
      <c r="AN63" s="96"/>
      <c r="AO63" s="96" t="str">
        <f t="shared" si="19"/>
        <v>L_405_044</v>
      </c>
      <c r="AP63" s="96" t="str">
        <f ca="1">OFFSET(L_405_ValidationCorner,IF(ISNA(MATCH(AO63,'BS - S4'!$J$19:$J$72,0)),IF(ISNA(MATCH(AO63,'BS - S4'!$L$19:$L$72,0)),IF(ISNA(MATCH(AO63,'BS - S4'!$N$19:$N$72,0)),IF(ISNA(MATCH(AO63,'BS - S4'!$P$19:$P$72,0)),MATCH(AO63,'BS - S4'!$R$19:$R$72,0),MATCH(AO63,'BS - S4'!$P$19:$P$72,0)),MATCH(AO63,'BS - S4'!$N$19:$N$72,0)),MATCH(AO63,'BS - S4'!$L$19:$L$72,0)),MATCH(AO63,'BS - S4'!$J$19:$J$72,0)),IF(ISNA(MATCH(AO63,'BS - S4'!$J$19:$J$72,0)),IF(ISNA(MATCH(AO63,'BS - S4'!$L$19:$L$72,0)),IF(ISNA(MATCH(AO63,'BS - S4'!$N$19:$N$72,0)),IF(ISNA(MATCH(AO63,'BS - S4'!$P$19:$P$72,0)),9,7),5),3),1))</f>
        <v>Pass</v>
      </c>
      <c r="AQ63" s="96"/>
      <c r="AR63" s="96"/>
      <c r="AS63" s="96"/>
      <c r="AT63" s="96"/>
      <c r="AU63" s="96"/>
      <c r="AV63" s="96"/>
    </row>
    <row r="64" spans="1:48" x14ac:dyDescent="0.35">
      <c r="A64" s="96"/>
      <c r="B64" s="96"/>
      <c r="C64" s="96" t="str">
        <f t="shared" si="1"/>
        <v>L_002_045</v>
      </c>
      <c r="D64" s="96" t="str">
        <f ca="1">OFFSET(L_002_ValidationCorner,IF(ISNA(MATCH(C64,'Balance Sheet'!$J$22:$J$105,0)),IF(ISNA(MATCH(C64,'Balance Sheet'!$L$22:$L$105,0)),IF(ISNA(MATCH(C64,'Balance Sheet'!$N$22:$N$105,0)),IF(ISNA(MATCH(C64,'Balance Sheet'!$P$22:$P$105,0)),MATCH(C64,'Balance Sheet'!$R$22:$R$105,0),MATCH(C64,'Balance Sheet'!$P$22:$P$105,0)),MATCH(C64,'Balance Sheet'!$N$22:$N$105,0)),MATCH(C64,'Balance Sheet'!$L$22:$L$105,0)),MATCH(C64,'Balance Sheet'!$J$22:$J$105,0)),IF(ISNA(MATCH(C64,'Balance Sheet'!$J$22:$J$105,0)),IF(ISNA(MATCH(C64,'Balance Sheet'!$L$22:$L$105,0)),IF(ISNA(MATCH(C64,'Balance Sheet'!$N$22:$N$105,0)),IF(ISNA(MATCH(C64,'Balance Sheet'!$P$22:$P$105,0)),9,7),5),3),1))</f>
        <v>Pass</v>
      </c>
      <c r="E64" s="96"/>
      <c r="F64" s="96"/>
      <c r="G64" s="96" t="str">
        <f t="shared" si="2"/>
        <v>L_005_045</v>
      </c>
      <c r="H64" s="96" t="str">
        <f ca="1">OFFSET(L_005_ValidationCorner,IF(ISNA(MATCH(G64,'LIST Balance Sheet'!$J$20:$J$73,0)),IF(ISNA(MATCH(G64,'LIST Balance Sheet'!$L$20:$L$73,0)),IF(ISNA(MATCH(G64,'LIST Balance Sheet'!$N$20:$N$73,0)),IF(ISNA(MATCH(G64,'LIST Balance Sheet'!$P$20:$P$73,0)),MATCH(G64,'LIST Balance Sheet'!$R$20:$R$73,0),MATCH(G64,'LIST Balance Sheet'!$P$20:$P$73,0)),MATCH(G64,'LIST Balance Sheet'!$N$20:$N$73,0)),MATCH(G64,'LIST Balance Sheet'!$L$20:$L$73,0)),MATCH(G64,'LIST Balance Sheet'!$J$20:$J$73,0)),IF(ISNA(MATCH(G64,'LIST Balance Sheet'!$J$20:$J$73,0)),IF(ISNA(MATCH(G64,'LIST Balance Sheet'!$L$20:$L$73,0)),IF(ISNA(MATCH(G64,'LIST Balance Sheet'!$N$20:$N$73,0)),IF(ISNA(MATCH(G64,'LIST Balance Sheet'!$P$20:$P$73,0)),9,7),5),3),1))</f>
        <v>Pass</v>
      </c>
      <c r="I64" s="96"/>
      <c r="J64" s="96"/>
      <c r="K64" s="96"/>
      <c r="L64" s="96"/>
      <c r="M64" s="96"/>
      <c r="N64" s="96"/>
      <c r="O64" s="96"/>
      <c r="P64" s="96"/>
      <c r="Q64" s="96" t="str">
        <f t="shared" si="7"/>
        <v>L_105_045</v>
      </c>
      <c r="R64" s="96" t="str">
        <f ca="1">OFFSET(L_105_ValidationCorner,IF(ISNA(MATCH(Q64,'BS - S1'!$J$19:$J$72,0)),IF(ISNA(MATCH(Q64,'BS - S1'!$L$19:$L$72,0)),IF(ISNA(MATCH(Q64,'BS - S1'!$N$19:$N$72,0)),IF(ISNA(MATCH(Q64,'BS - S1'!$P$19:$P$72,0)),MATCH(Q64,'BS - S1'!$R$19:$R$72,0),MATCH(Q64,'BS - S1'!$P$19:$P$72,0)),MATCH(Q64,'BS - S1'!$N$19:$N$72,0)),MATCH(Q64,'BS - S1'!$L$19:$L$72,0)),MATCH(Q64,'BS - S1'!$J$19:$J$72,0)),IF(ISNA(MATCH(Q64,'BS - S1'!$J$19:$J$72,0)),IF(ISNA(MATCH(Q64,'BS - S1'!$L$19:$L$72,0)),IF(ISNA(MATCH(Q64,'BS - S1'!$N$19:$N$72,0)),IF(ISNA(MATCH(Q64,'BS - S1'!$P$19:$P$72,0)),9,7),5),3),1))</f>
        <v>Pass</v>
      </c>
      <c r="S64" s="96"/>
      <c r="T64" s="96"/>
      <c r="U64" s="96"/>
      <c r="V64" s="96"/>
      <c r="W64" s="96"/>
      <c r="X64" s="96"/>
      <c r="Y64" s="96" t="str">
        <f t="shared" si="11"/>
        <v>L_205_045</v>
      </c>
      <c r="Z64" s="96" t="str">
        <f ca="1">OFFSET(L_205_ValidationCorner,IF(ISNA(MATCH(Y64,'BS - S2'!$J$19:$J$72,0)),IF(ISNA(MATCH(Y64,'BS - S2'!$L$19:$L$72,0)),IF(ISNA(MATCH(Y64,'BS - S2'!$N$19:$N$72,0)),IF(ISNA(MATCH(Y64,'BS - S2'!$P$19:$P$72,0)),MATCH(Y64,'BS - S2'!$R$19:$R$72,0),MATCH(Y64,'BS - S2'!$P$19:$P$72,0)),MATCH(Y64,'BS - S2'!$N$19:$N$72,0)),MATCH(Y64,'BS - S2'!$L$19:$L$72,0)),MATCH(Y64,'BS - S2'!$J$19:$J$72,0)),IF(ISNA(MATCH(Y64,'BS - S2'!$J$19:$J$72,0)),IF(ISNA(MATCH(Y64,'BS - S2'!$L$19:$L$72,0)),IF(ISNA(MATCH(Y64,'BS - S2'!$N$19:$N$72,0)),IF(ISNA(MATCH(Y64,'BS - S2'!$P$19:$P$72,0)),9,7),5),3),1))</f>
        <v>Pass</v>
      </c>
      <c r="AA64" s="96"/>
      <c r="AB64" s="96"/>
      <c r="AC64" s="96"/>
      <c r="AD64" s="96"/>
      <c r="AE64" s="96"/>
      <c r="AF64" s="96"/>
      <c r="AG64" s="96" t="str">
        <f t="shared" si="15"/>
        <v>L_305_045</v>
      </c>
      <c r="AH64" s="96" t="str">
        <f ca="1">OFFSET(L_305_ValidationCorner,IF(ISNA(MATCH(AG64,'BS - S3'!$J$19:$J$72,0)),IF(ISNA(MATCH(AG64,'BS - S3'!$L$19:$L$72,0)),IF(ISNA(MATCH(AG64,'BS - S3'!$N$19:$N$72,0)),IF(ISNA(MATCH(AG64,'BS - S3'!$P$19:$P$72,0)),MATCH(AG64,'BS - S3'!$R$19:$R$72,0),MATCH(AG64,'BS - S3'!$P$19:$P$72,0)),MATCH(AG64,'BS - S3'!$N$19:$N$72,0)),MATCH(AG64,'BS - S3'!$L$19:$L$72,0)),MATCH(AG64,'BS - S3'!$J$19:$J$72,0)),IF(ISNA(MATCH(AG64,'BS - S3'!$J$19:$J$72,0)),IF(ISNA(MATCH(AG64,'BS - S3'!$L$19:$L$72,0)),IF(ISNA(MATCH(AG64,'BS - S3'!$N$19:$N$72,0)),IF(ISNA(MATCH(AG64,'BS - S3'!$P$19:$P$72,0)),9,7),5),3),1))</f>
        <v>Pass</v>
      </c>
      <c r="AI64" s="96"/>
      <c r="AJ64" s="96"/>
      <c r="AK64" s="96"/>
      <c r="AL64" s="96"/>
      <c r="AM64" s="96"/>
      <c r="AN64" s="96"/>
      <c r="AO64" s="96" t="str">
        <f t="shared" si="19"/>
        <v>L_405_045</v>
      </c>
      <c r="AP64" s="96" t="str">
        <f ca="1">OFFSET(L_405_ValidationCorner,IF(ISNA(MATCH(AO64,'BS - S4'!$J$19:$J$72,0)),IF(ISNA(MATCH(AO64,'BS - S4'!$L$19:$L$72,0)),IF(ISNA(MATCH(AO64,'BS - S4'!$N$19:$N$72,0)),IF(ISNA(MATCH(AO64,'BS - S4'!$P$19:$P$72,0)),MATCH(AO64,'BS - S4'!$R$19:$R$72,0),MATCH(AO64,'BS - S4'!$P$19:$P$72,0)),MATCH(AO64,'BS - S4'!$N$19:$N$72,0)),MATCH(AO64,'BS - S4'!$L$19:$L$72,0)),MATCH(AO64,'BS - S4'!$J$19:$J$72,0)),IF(ISNA(MATCH(AO64,'BS - S4'!$J$19:$J$72,0)),IF(ISNA(MATCH(AO64,'BS - S4'!$L$19:$L$72,0)),IF(ISNA(MATCH(AO64,'BS - S4'!$N$19:$N$72,0)),IF(ISNA(MATCH(AO64,'BS - S4'!$P$19:$P$72,0)),9,7),5),3),1))</f>
        <v>Pass</v>
      </c>
      <c r="AQ64" s="96"/>
      <c r="AR64" s="96"/>
      <c r="AS64" s="96"/>
      <c r="AT64" s="96"/>
      <c r="AU64" s="96"/>
      <c r="AV64" s="96"/>
    </row>
    <row r="65" spans="1:48" x14ac:dyDescent="0.35">
      <c r="A65" s="96"/>
      <c r="B65" s="96"/>
      <c r="C65" s="96" t="str">
        <f t="shared" si="1"/>
        <v>L_002_046</v>
      </c>
      <c r="D65" s="96" t="str">
        <f ca="1">OFFSET(L_002_ValidationCorner,IF(ISNA(MATCH(C65,'Balance Sheet'!$J$22:$J$105,0)),IF(ISNA(MATCH(C65,'Balance Sheet'!$L$22:$L$105,0)),IF(ISNA(MATCH(C65,'Balance Sheet'!$N$22:$N$105,0)),IF(ISNA(MATCH(C65,'Balance Sheet'!$P$22:$P$105,0)),MATCH(C65,'Balance Sheet'!$R$22:$R$105,0),MATCH(C65,'Balance Sheet'!$P$22:$P$105,0)),MATCH(C65,'Balance Sheet'!$N$22:$N$105,0)),MATCH(C65,'Balance Sheet'!$L$22:$L$105,0)),MATCH(C65,'Balance Sheet'!$J$22:$J$105,0)),IF(ISNA(MATCH(C65,'Balance Sheet'!$J$22:$J$105,0)),IF(ISNA(MATCH(C65,'Balance Sheet'!$L$22:$L$105,0)),IF(ISNA(MATCH(C65,'Balance Sheet'!$N$22:$N$105,0)),IF(ISNA(MATCH(C65,'Balance Sheet'!$P$22:$P$105,0)),9,7),5),3),1))</f>
        <v>Pass</v>
      </c>
      <c r="E65" s="96"/>
      <c r="F65" s="96"/>
      <c r="G65" s="96" t="str">
        <f t="shared" si="2"/>
        <v>L_005_046</v>
      </c>
      <c r="H65" s="96" t="str">
        <f ca="1">OFFSET(L_005_ValidationCorner,IF(ISNA(MATCH(G65,'LIST Balance Sheet'!$J$20:$J$73,0)),IF(ISNA(MATCH(G65,'LIST Balance Sheet'!$L$20:$L$73,0)),IF(ISNA(MATCH(G65,'LIST Balance Sheet'!$N$20:$N$73,0)),IF(ISNA(MATCH(G65,'LIST Balance Sheet'!$P$20:$P$73,0)),MATCH(G65,'LIST Balance Sheet'!$R$20:$R$73,0),MATCH(G65,'LIST Balance Sheet'!$P$20:$P$73,0)),MATCH(G65,'LIST Balance Sheet'!$N$20:$N$73,0)),MATCH(G65,'LIST Balance Sheet'!$L$20:$L$73,0)),MATCH(G65,'LIST Balance Sheet'!$J$20:$J$73,0)),IF(ISNA(MATCH(G65,'LIST Balance Sheet'!$J$20:$J$73,0)),IF(ISNA(MATCH(G65,'LIST Balance Sheet'!$L$20:$L$73,0)),IF(ISNA(MATCH(G65,'LIST Balance Sheet'!$N$20:$N$73,0)),IF(ISNA(MATCH(G65,'LIST Balance Sheet'!$P$20:$P$73,0)),9,7),5),3),1))</f>
        <v>Pass</v>
      </c>
      <c r="I65" s="96"/>
      <c r="J65" s="96"/>
      <c r="K65" s="96"/>
      <c r="L65" s="96"/>
      <c r="M65" s="96"/>
      <c r="N65" s="96"/>
      <c r="O65" s="96"/>
      <c r="P65" s="96"/>
      <c r="Q65" s="96" t="str">
        <f t="shared" si="7"/>
        <v>L_105_046</v>
      </c>
      <c r="R65" s="96" t="str">
        <f ca="1">OFFSET(L_105_ValidationCorner,IF(ISNA(MATCH(Q65,'BS - S1'!$J$19:$J$72,0)),IF(ISNA(MATCH(Q65,'BS - S1'!$L$19:$L$72,0)),IF(ISNA(MATCH(Q65,'BS - S1'!$N$19:$N$72,0)),IF(ISNA(MATCH(Q65,'BS - S1'!$P$19:$P$72,0)),MATCH(Q65,'BS - S1'!$R$19:$R$72,0),MATCH(Q65,'BS - S1'!$P$19:$P$72,0)),MATCH(Q65,'BS - S1'!$N$19:$N$72,0)),MATCH(Q65,'BS - S1'!$L$19:$L$72,0)),MATCH(Q65,'BS - S1'!$J$19:$J$72,0)),IF(ISNA(MATCH(Q65,'BS - S1'!$J$19:$J$72,0)),IF(ISNA(MATCH(Q65,'BS - S1'!$L$19:$L$72,0)),IF(ISNA(MATCH(Q65,'BS - S1'!$N$19:$N$72,0)),IF(ISNA(MATCH(Q65,'BS - S1'!$P$19:$P$72,0)),9,7),5),3),1))</f>
        <v>Pass</v>
      </c>
      <c r="S65" s="96"/>
      <c r="T65" s="96"/>
      <c r="U65" s="96"/>
      <c r="V65" s="96"/>
      <c r="W65" s="96"/>
      <c r="X65" s="96"/>
      <c r="Y65" s="96" t="str">
        <f t="shared" si="11"/>
        <v>L_205_046</v>
      </c>
      <c r="Z65" s="96" t="str">
        <f ca="1">OFFSET(L_205_ValidationCorner,IF(ISNA(MATCH(Y65,'BS - S2'!$J$19:$J$72,0)),IF(ISNA(MATCH(Y65,'BS - S2'!$L$19:$L$72,0)),IF(ISNA(MATCH(Y65,'BS - S2'!$N$19:$N$72,0)),IF(ISNA(MATCH(Y65,'BS - S2'!$P$19:$P$72,0)),MATCH(Y65,'BS - S2'!$R$19:$R$72,0),MATCH(Y65,'BS - S2'!$P$19:$P$72,0)),MATCH(Y65,'BS - S2'!$N$19:$N$72,0)),MATCH(Y65,'BS - S2'!$L$19:$L$72,0)),MATCH(Y65,'BS - S2'!$J$19:$J$72,0)),IF(ISNA(MATCH(Y65,'BS - S2'!$J$19:$J$72,0)),IF(ISNA(MATCH(Y65,'BS - S2'!$L$19:$L$72,0)),IF(ISNA(MATCH(Y65,'BS - S2'!$N$19:$N$72,0)),IF(ISNA(MATCH(Y65,'BS - S2'!$P$19:$P$72,0)),9,7),5),3),1))</f>
        <v>Pass</v>
      </c>
      <c r="AA65" s="96"/>
      <c r="AB65" s="96"/>
      <c r="AC65" s="96"/>
      <c r="AD65" s="96"/>
      <c r="AE65" s="96"/>
      <c r="AF65" s="96"/>
      <c r="AG65" s="96" t="str">
        <f t="shared" si="15"/>
        <v>L_305_046</v>
      </c>
      <c r="AH65" s="96" t="str">
        <f ca="1">OFFSET(L_305_ValidationCorner,IF(ISNA(MATCH(AG65,'BS - S3'!$J$19:$J$72,0)),IF(ISNA(MATCH(AG65,'BS - S3'!$L$19:$L$72,0)),IF(ISNA(MATCH(AG65,'BS - S3'!$N$19:$N$72,0)),IF(ISNA(MATCH(AG65,'BS - S3'!$P$19:$P$72,0)),MATCH(AG65,'BS - S3'!$R$19:$R$72,0),MATCH(AG65,'BS - S3'!$P$19:$P$72,0)),MATCH(AG65,'BS - S3'!$N$19:$N$72,0)),MATCH(AG65,'BS - S3'!$L$19:$L$72,0)),MATCH(AG65,'BS - S3'!$J$19:$J$72,0)),IF(ISNA(MATCH(AG65,'BS - S3'!$J$19:$J$72,0)),IF(ISNA(MATCH(AG65,'BS - S3'!$L$19:$L$72,0)),IF(ISNA(MATCH(AG65,'BS - S3'!$N$19:$N$72,0)),IF(ISNA(MATCH(AG65,'BS - S3'!$P$19:$P$72,0)),9,7),5),3),1))</f>
        <v>Pass</v>
      </c>
      <c r="AI65" s="96"/>
      <c r="AJ65" s="96"/>
      <c r="AK65" s="96"/>
      <c r="AL65" s="96"/>
      <c r="AM65" s="96"/>
      <c r="AN65" s="96"/>
      <c r="AO65" s="96" t="str">
        <f t="shared" si="19"/>
        <v>L_405_046</v>
      </c>
      <c r="AP65" s="96" t="str">
        <f ca="1">OFFSET(L_405_ValidationCorner,IF(ISNA(MATCH(AO65,'BS - S4'!$J$19:$J$72,0)),IF(ISNA(MATCH(AO65,'BS - S4'!$L$19:$L$72,0)),IF(ISNA(MATCH(AO65,'BS - S4'!$N$19:$N$72,0)),IF(ISNA(MATCH(AO65,'BS - S4'!$P$19:$P$72,0)),MATCH(AO65,'BS - S4'!$R$19:$R$72,0),MATCH(AO65,'BS - S4'!$P$19:$P$72,0)),MATCH(AO65,'BS - S4'!$N$19:$N$72,0)),MATCH(AO65,'BS - S4'!$L$19:$L$72,0)),MATCH(AO65,'BS - S4'!$J$19:$J$72,0)),IF(ISNA(MATCH(AO65,'BS - S4'!$J$19:$J$72,0)),IF(ISNA(MATCH(AO65,'BS - S4'!$L$19:$L$72,0)),IF(ISNA(MATCH(AO65,'BS - S4'!$N$19:$N$72,0)),IF(ISNA(MATCH(AO65,'BS - S4'!$P$19:$P$72,0)),9,7),5),3),1))</f>
        <v>Pass</v>
      </c>
      <c r="AQ65" s="96"/>
      <c r="AR65" s="96"/>
      <c r="AS65" s="96"/>
      <c r="AT65" s="96"/>
      <c r="AU65" s="96"/>
      <c r="AV65" s="96"/>
    </row>
    <row r="66" spans="1:48" x14ac:dyDescent="0.35">
      <c r="A66" s="96"/>
      <c r="B66" s="96"/>
      <c r="C66" s="96" t="str">
        <f t="shared" si="1"/>
        <v>L_002_047</v>
      </c>
      <c r="D66" s="96" t="str">
        <f ca="1">OFFSET(L_002_ValidationCorner,IF(ISNA(MATCH(C66,'Balance Sheet'!$J$22:$J$105,0)),IF(ISNA(MATCH(C66,'Balance Sheet'!$L$22:$L$105,0)),IF(ISNA(MATCH(C66,'Balance Sheet'!$N$22:$N$105,0)),IF(ISNA(MATCH(C66,'Balance Sheet'!$P$22:$P$105,0)),MATCH(C66,'Balance Sheet'!$R$22:$R$105,0),MATCH(C66,'Balance Sheet'!$P$22:$P$105,0)),MATCH(C66,'Balance Sheet'!$N$22:$N$105,0)),MATCH(C66,'Balance Sheet'!$L$22:$L$105,0)),MATCH(C66,'Balance Sheet'!$J$22:$J$105,0)),IF(ISNA(MATCH(C66,'Balance Sheet'!$J$22:$J$105,0)),IF(ISNA(MATCH(C66,'Balance Sheet'!$L$22:$L$105,0)),IF(ISNA(MATCH(C66,'Balance Sheet'!$N$22:$N$105,0)),IF(ISNA(MATCH(C66,'Balance Sheet'!$P$22:$P$105,0)),9,7),5),3),1))</f>
        <v>Error Balance Sheet entries required</v>
      </c>
      <c r="E66" s="96"/>
      <c r="F66" s="96"/>
      <c r="G66" s="96" t="str">
        <f t="shared" si="2"/>
        <v>L_005_047</v>
      </c>
      <c r="H66" s="96" t="str">
        <f ca="1">OFFSET(L_005_ValidationCorner,IF(ISNA(MATCH(G66,'LIST Balance Sheet'!$J$20:$J$73,0)),IF(ISNA(MATCH(G66,'LIST Balance Sheet'!$L$20:$L$73,0)),IF(ISNA(MATCH(G66,'LIST Balance Sheet'!$N$20:$N$73,0)),IF(ISNA(MATCH(G66,'LIST Balance Sheet'!$P$20:$P$73,0)),MATCH(G66,'LIST Balance Sheet'!$R$20:$R$73,0),MATCH(G66,'LIST Balance Sheet'!$P$20:$P$73,0)),MATCH(G66,'LIST Balance Sheet'!$N$20:$N$73,0)),MATCH(G66,'LIST Balance Sheet'!$L$20:$L$73,0)),MATCH(G66,'LIST Balance Sheet'!$J$20:$J$73,0)),IF(ISNA(MATCH(G66,'LIST Balance Sheet'!$J$20:$J$73,0)),IF(ISNA(MATCH(G66,'LIST Balance Sheet'!$L$20:$L$73,0)),IF(ISNA(MATCH(G66,'LIST Balance Sheet'!$N$20:$N$73,0)),IF(ISNA(MATCH(G66,'LIST Balance Sheet'!$P$20:$P$73,0)),9,7),5),3),1))</f>
        <v>Pass</v>
      </c>
      <c r="I66" s="96"/>
      <c r="J66" s="96"/>
      <c r="K66" s="96"/>
      <c r="L66" s="96"/>
      <c r="M66" s="96"/>
      <c r="N66" s="96"/>
      <c r="O66" s="96"/>
      <c r="P66" s="96"/>
      <c r="Q66" s="96" t="str">
        <f t="shared" si="7"/>
        <v>L_105_047</v>
      </c>
      <c r="R66" s="96" t="str">
        <f ca="1">OFFSET(L_105_ValidationCorner,IF(ISNA(MATCH(Q66,'BS - S1'!$J$19:$J$72,0)),IF(ISNA(MATCH(Q66,'BS - S1'!$L$19:$L$72,0)),IF(ISNA(MATCH(Q66,'BS - S1'!$N$19:$N$72,0)),IF(ISNA(MATCH(Q66,'BS - S1'!$P$19:$P$72,0)),MATCH(Q66,'BS - S1'!$R$19:$R$72,0),MATCH(Q66,'BS - S1'!$P$19:$P$72,0)),MATCH(Q66,'BS - S1'!$N$19:$N$72,0)),MATCH(Q66,'BS - S1'!$L$19:$L$72,0)),MATCH(Q66,'BS - S1'!$J$19:$J$72,0)),IF(ISNA(MATCH(Q66,'BS - S1'!$J$19:$J$72,0)),IF(ISNA(MATCH(Q66,'BS - S1'!$L$19:$L$72,0)),IF(ISNA(MATCH(Q66,'BS - S1'!$N$19:$N$72,0)),IF(ISNA(MATCH(Q66,'BS - S1'!$P$19:$P$72,0)),9,7),5),3),1))</f>
        <v>Pass</v>
      </c>
      <c r="S66" s="96"/>
      <c r="T66" s="96"/>
      <c r="U66" s="96"/>
      <c r="V66" s="96"/>
      <c r="W66" s="96"/>
      <c r="X66" s="96"/>
      <c r="Y66" s="96" t="str">
        <f t="shared" si="11"/>
        <v>L_205_047</v>
      </c>
      <c r="Z66" s="96" t="str">
        <f ca="1">OFFSET(L_205_ValidationCorner,IF(ISNA(MATCH(Y66,'BS - S2'!$J$19:$J$72,0)),IF(ISNA(MATCH(Y66,'BS - S2'!$L$19:$L$72,0)),IF(ISNA(MATCH(Y66,'BS - S2'!$N$19:$N$72,0)),IF(ISNA(MATCH(Y66,'BS - S2'!$P$19:$P$72,0)),MATCH(Y66,'BS - S2'!$R$19:$R$72,0),MATCH(Y66,'BS - S2'!$P$19:$P$72,0)),MATCH(Y66,'BS - S2'!$N$19:$N$72,0)),MATCH(Y66,'BS - S2'!$L$19:$L$72,0)),MATCH(Y66,'BS - S2'!$J$19:$J$72,0)),IF(ISNA(MATCH(Y66,'BS - S2'!$J$19:$J$72,0)),IF(ISNA(MATCH(Y66,'BS - S2'!$L$19:$L$72,0)),IF(ISNA(MATCH(Y66,'BS - S2'!$N$19:$N$72,0)),IF(ISNA(MATCH(Y66,'BS - S2'!$P$19:$P$72,0)),9,7),5),3),1))</f>
        <v>Pass</v>
      </c>
      <c r="AA66" s="96"/>
      <c r="AB66" s="96"/>
      <c r="AC66" s="96"/>
      <c r="AD66" s="96"/>
      <c r="AE66" s="96"/>
      <c r="AF66" s="96"/>
      <c r="AG66" s="96" t="str">
        <f t="shared" si="15"/>
        <v>L_305_047</v>
      </c>
      <c r="AH66" s="96" t="str">
        <f ca="1">OFFSET(L_305_ValidationCorner,IF(ISNA(MATCH(AG66,'BS - S3'!$J$19:$J$72,0)),IF(ISNA(MATCH(AG66,'BS - S3'!$L$19:$L$72,0)),IF(ISNA(MATCH(AG66,'BS - S3'!$N$19:$N$72,0)),IF(ISNA(MATCH(AG66,'BS - S3'!$P$19:$P$72,0)),MATCH(AG66,'BS - S3'!$R$19:$R$72,0),MATCH(AG66,'BS - S3'!$P$19:$P$72,0)),MATCH(AG66,'BS - S3'!$N$19:$N$72,0)),MATCH(AG66,'BS - S3'!$L$19:$L$72,0)),MATCH(AG66,'BS - S3'!$J$19:$J$72,0)),IF(ISNA(MATCH(AG66,'BS - S3'!$J$19:$J$72,0)),IF(ISNA(MATCH(AG66,'BS - S3'!$L$19:$L$72,0)),IF(ISNA(MATCH(AG66,'BS - S3'!$N$19:$N$72,0)),IF(ISNA(MATCH(AG66,'BS - S3'!$P$19:$P$72,0)),9,7),5),3),1))</f>
        <v>Pass</v>
      </c>
      <c r="AI66" s="96"/>
      <c r="AJ66" s="96"/>
      <c r="AK66" s="96"/>
      <c r="AL66" s="96"/>
      <c r="AM66" s="96"/>
      <c r="AN66" s="96"/>
      <c r="AO66" s="96" t="str">
        <f t="shared" si="19"/>
        <v>L_405_047</v>
      </c>
      <c r="AP66" s="96" t="str">
        <f ca="1">OFFSET(L_405_ValidationCorner,IF(ISNA(MATCH(AO66,'BS - S4'!$J$19:$J$72,0)),IF(ISNA(MATCH(AO66,'BS - S4'!$L$19:$L$72,0)),IF(ISNA(MATCH(AO66,'BS - S4'!$N$19:$N$72,0)),IF(ISNA(MATCH(AO66,'BS - S4'!$P$19:$P$72,0)),MATCH(AO66,'BS - S4'!$R$19:$R$72,0),MATCH(AO66,'BS - S4'!$P$19:$P$72,0)),MATCH(AO66,'BS - S4'!$N$19:$N$72,0)),MATCH(AO66,'BS - S4'!$L$19:$L$72,0)),MATCH(AO66,'BS - S4'!$J$19:$J$72,0)),IF(ISNA(MATCH(AO66,'BS - S4'!$J$19:$J$72,0)),IF(ISNA(MATCH(AO66,'BS - S4'!$L$19:$L$72,0)),IF(ISNA(MATCH(AO66,'BS - S4'!$N$19:$N$72,0)),IF(ISNA(MATCH(AO66,'BS - S4'!$P$19:$P$72,0)),9,7),5),3),1))</f>
        <v>Pass</v>
      </c>
      <c r="AQ66" s="96"/>
      <c r="AR66" s="96"/>
      <c r="AS66" s="96"/>
      <c r="AT66" s="96"/>
      <c r="AU66" s="96"/>
      <c r="AV66" s="96"/>
    </row>
    <row r="67" spans="1:48" x14ac:dyDescent="0.35">
      <c r="A67" s="96"/>
      <c r="B67" s="96"/>
      <c r="C67" s="96" t="str">
        <f t="shared" si="1"/>
        <v>L_002_048</v>
      </c>
      <c r="D67" s="96" t="str">
        <f ca="1">OFFSET(L_002_ValidationCorner,IF(ISNA(MATCH(C67,'Balance Sheet'!$J$22:$J$105,0)),IF(ISNA(MATCH(C67,'Balance Sheet'!$L$22:$L$105,0)),IF(ISNA(MATCH(C67,'Balance Sheet'!$N$22:$N$105,0)),IF(ISNA(MATCH(C67,'Balance Sheet'!$P$22:$P$105,0)),MATCH(C67,'Balance Sheet'!$R$22:$R$105,0),MATCH(C67,'Balance Sheet'!$P$22:$P$105,0)),MATCH(C67,'Balance Sheet'!$N$22:$N$105,0)),MATCH(C67,'Balance Sheet'!$L$22:$L$105,0)),MATCH(C67,'Balance Sheet'!$J$22:$J$105,0)),IF(ISNA(MATCH(C67,'Balance Sheet'!$J$22:$J$105,0)),IF(ISNA(MATCH(C67,'Balance Sheet'!$L$22:$L$105,0)),IF(ISNA(MATCH(C67,'Balance Sheet'!$N$22:$N$105,0)),IF(ISNA(MATCH(C67,'Balance Sheet'!$P$22:$P$105,0)),9,7),5),3),1))</f>
        <v>Pass</v>
      </c>
      <c r="E67" s="96"/>
      <c r="F67" s="96"/>
      <c r="G67" s="96" t="str">
        <f t="shared" si="2"/>
        <v>L_005_048</v>
      </c>
      <c r="H67" s="96" t="str">
        <f ca="1">OFFSET(L_005_ValidationCorner,IF(ISNA(MATCH(G67,'LIST Balance Sheet'!$J$20:$J$73,0)),IF(ISNA(MATCH(G67,'LIST Balance Sheet'!$L$20:$L$73,0)),IF(ISNA(MATCH(G67,'LIST Balance Sheet'!$N$20:$N$73,0)),IF(ISNA(MATCH(G67,'LIST Balance Sheet'!$P$20:$P$73,0)),MATCH(G67,'LIST Balance Sheet'!$R$20:$R$73,0),MATCH(G67,'LIST Balance Sheet'!$P$20:$P$73,0)),MATCH(G67,'LIST Balance Sheet'!$N$20:$N$73,0)),MATCH(G67,'LIST Balance Sheet'!$L$20:$L$73,0)),MATCH(G67,'LIST Balance Sheet'!$J$20:$J$73,0)),IF(ISNA(MATCH(G67,'LIST Balance Sheet'!$J$20:$J$73,0)),IF(ISNA(MATCH(G67,'LIST Balance Sheet'!$L$20:$L$73,0)),IF(ISNA(MATCH(G67,'LIST Balance Sheet'!$N$20:$N$73,0)),IF(ISNA(MATCH(G67,'LIST Balance Sheet'!$P$20:$P$73,0)),9,7),5),3),1))</f>
        <v>Pass</v>
      </c>
      <c r="I67" s="96"/>
      <c r="J67" s="96"/>
      <c r="K67" s="96"/>
      <c r="L67" s="96"/>
      <c r="M67" s="96"/>
      <c r="N67" s="96"/>
      <c r="O67" s="96"/>
      <c r="P67" s="96"/>
      <c r="Q67" s="96" t="str">
        <f t="shared" si="7"/>
        <v>L_105_048</v>
      </c>
      <c r="R67" s="96" t="str">
        <f ca="1">OFFSET(L_105_ValidationCorner,IF(ISNA(MATCH(Q67,'BS - S1'!$J$19:$J$72,0)),IF(ISNA(MATCH(Q67,'BS - S1'!$L$19:$L$72,0)),IF(ISNA(MATCH(Q67,'BS - S1'!$N$19:$N$72,0)),IF(ISNA(MATCH(Q67,'BS - S1'!$P$19:$P$72,0)),MATCH(Q67,'BS - S1'!$R$19:$R$72,0),MATCH(Q67,'BS - S1'!$P$19:$P$72,0)),MATCH(Q67,'BS - S1'!$N$19:$N$72,0)),MATCH(Q67,'BS - S1'!$L$19:$L$72,0)),MATCH(Q67,'BS - S1'!$J$19:$J$72,0)),IF(ISNA(MATCH(Q67,'BS - S1'!$J$19:$J$72,0)),IF(ISNA(MATCH(Q67,'BS - S1'!$L$19:$L$72,0)),IF(ISNA(MATCH(Q67,'BS - S1'!$N$19:$N$72,0)),IF(ISNA(MATCH(Q67,'BS - S1'!$P$19:$P$72,0)),9,7),5),3),1))</f>
        <v>Pass</v>
      </c>
      <c r="S67" s="96"/>
      <c r="T67" s="96"/>
      <c r="U67" s="96"/>
      <c r="V67" s="96"/>
      <c r="W67" s="96"/>
      <c r="X67" s="96"/>
      <c r="Y67" s="96" t="str">
        <f t="shared" si="11"/>
        <v>L_205_048</v>
      </c>
      <c r="Z67" s="96" t="str">
        <f ca="1">OFFSET(L_205_ValidationCorner,IF(ISNA(MATCH(Y67,'BS - S2'!$J$19:$J$72,0)),IF(ISNA(MATCH(Y67,'BS - S2'!$L$19:$L$72,0)),IF(ISNA(MATCH(Y67,'BS - S2'!$N$19:$N$72,0)),IF(ISNA(MATCH(Y67,'BS - S2'!$P$19:$P$72,0)),MATCH(Y67,'BS - S2'!$R$19:$R$72,0),MATCH(Y67,'BS - S2'!$P$19:$P$72,0)),MATCH(Y67,'BS - S2'!$N$19:$N$72,0)),MATCH(Y67,'BS - S2'!$L$19:$L$72,0)),MATCH(Y67,'BS - S2'!$J$19:$J$72,0)),IF(ISNA(MATCH(Y67,'BS - S2'!$J$19:$J$72,0)),IF(ISNA(MATCH(Y67,'BS - S2'!$L$19:$L$72,0)),IF(ISNA(MATCH(Y67,'BS - S2'!$N$19:$N$72,0)),IF(ISNA(MATCH(Y67,'BS - S2'!$P$19:$P$72,0)),9,7),5),3),1))</f>
        <v>Pass</v>
      </c>
      <c r="AA67" s="96"/>
      <c r="AB67" s="96"/>
      <c r="AC67" s="96"/>
      <c r="AD67" s="96"/>
      <c r="AE67" s="96"/>
      <c r="AF67" s="96"/>
      <c r="AG67" s="96" t="str">
        <f t="shared" si="15"/>
        <v>L_305_048</v>
      </c>
      <c r="AH67" s="96" t="str">
        <f ca="1">OFFSET(L_305_ValidationCorner,IF(ISNA(MATCH(AG67,'BS - S3'!$J$19:$J$72,0)),IF(ISNA(MATCH(AG67,'BS - S3'!$L$19:$L$72,0)),IF(ISNA(MATCH(AG67,'BS - S3'!$N$19:$N$72,0)),IF(ISNA(MATCH(AG67,'BS - S3'!$P$19:$P$72,0)),MATCH(AG67,'BS - S3'!$R$19:$R$72,0),MATCH(AG67,'BS - S3'!$P$19:$P$72,0)),MATCH(AG67,'BS - S3'!$N$19:$N$72,0)),MATCH(AG67,'BS - S3'!$L$19:$L$72,0)),MATCH(AG67,'BS - S3'!$J$19:$J$72,0)),IF(ISNA(MATCH(AG67,'BS - S3'!$J$19:$J$72,0)),IF(ISNA(MATCH(AG67,'BS - S3'!$L$19:$L$72,0)),IF(ISNA(MATCH(AG67,'BS - S3'!$N$19:$N$72,0)),IF(ISNA(MATCH(AG67,'BS - S3'!$P$19:$P$72,0)),9,7),5),3),1))</f>
        <v>Pass</v>
      </c>
      <c r="AI67" s="96"/>
      <c r="AJ67" s="96"/>
      <c r="AK67" s="96"/>
      <c r="AL67" s="96"/>
      <c r="AM67" s="96"/>
      <c r="AN67" s="96"/>
      <c r="AO67" s="96" t="str">
        <f t="shared" si="19"/>
        <v>L_405_048</v>
      </c>
      <c r="AP67" s="96" t="str">
        <f ca="1">OFFSET(L_405_ValidationCorner,IF(ISNA(MATCH(AO67,'BS - S4'!$J$19:$J$72,0)),IF(ISNA(MATCH(AO67,'BS - S4'!$L$19:$L$72,0)),IF(ISNA(MATCH(AO67,'BS - S4'!$N$19:$N$72,0)),IF(ISNA(MATCH(AO67,'BS - S4'!$P$19:$P$72,0)),MATCH(AO67,'BS - S4'!$R$19:$R$72,0),MATCH(AO67,'BS - S4'!$P$19:$P$72,0)),MATCH(AO67,'BS - S4'!$N$19:$N$72,0)),MATCH(AO67,'BS - S4'!$L$19:$L$72,0)),MATCH(AO67,'BS - S4'!$J$19:$J$72,0)),IF(ISNA(MATCH(AO67,'BS - S4'!$J$19:$J$72,0)),IF(ISNA(MATCH(AO67,'BS - S4'!$L$19:$L$72,0)),IF(ISNA(MATCH(AO67,'BS - S4'!$N$19:$N$72,0)),IF(ISNA(MATCH(AO67,'BS - S4'!$P$19:$P$72,0)),9,7),5),3),1))</f>
        <v>Pass</v>
      </c>
      <c r="AQ67" s="96"/>
      <c r="AR67" s="96"/>
      <c r="AS67" s="96"/>
      <c r="AT67" s="96"/>
      <c r="AU67" s="96"/>
      <c r="AV67" s="96"/>
    </row>
    <row r="68" spans="1:48" x14ac:dyDescent="0.35">
      <c r="A68" s="96"/>
      <c r="B68" s="96"/>
      <c r="C68" s="96" t="str">
        <f t="shared" si="1"/>
        <v>L_002_049</v>
      </c>
      <c r="D68" s="96" t="str">
        <f ca="1">OFFSET(L_002_ValidationCorner,IF(ISNA(MATCH(C68,'Balance Sheet'!$J$22:$J$105,0)),IF(ISNA(MATCH(C68,'Balance Sheet'!$L$22:$L$105,0)),IF(ISNA(MATCH(C68,'Balance Sheet'!$N$22:$N$105,0)),IF(ISNA(MATCH(C68,'Balance Sheet'!$P$22:$P$105,0)),MATCH(C68,'Balance Sheet'!$R$22:$R$105,0),MATCH(C68,'Balance Sheet'!$P$22:$P$105,0)),MATCH(C68,'Balance Sheet'!$N$22:$N$105,0)),MATCH(C68,'Balance Sheet'!$L$22:$L$105,0)),MATCH(C68,'Balance Sheet'!$J$22:$J$105,0)),IF(ISNA(MATCH(C68,'Balance Sheet'!$J$22:$J$105,0)),IF(ISNA(MATCH(C68,'Balance Sheet'!$L$22:$L$105,0)),IF(ISNA(MATCH(C68,'Balance Sheet'!$N$22:$N$105,0)),IF(ISNA(MATCH(C68,'Balance Sheet'!$P$22:$P$105,0)),9,7),5),3),1))</f>
        <v>Error Balance Sheet entries required</v>
      </c>
      <c r="E68" s="96"/>
      <c r="F68" s="96"/>
      <c r="G68" s="96" t="str">
        <f t="shared" si="2"/>
        <v>L_005_049</v>
      </c>
      <c r="H68" s="96" t="str">
        <f ca="1">OFFSET(L_005_ValidationCorner,IF(ISNA(MATCH(G68,'LIST Balance Sheet'!$J$20:$J$73,0)),IF(ISNA(MATCH(G68,'LIST Balance Sheet'!$L$20:$L$73,0)),IF(ISNA(MATCH(G68,'LIST Balance Sheet'!$N$20:$N$73,0)),IF(ISNA(MATCH(G68,'LIST Balance Sheet'!$P$20:$P$73,0)),MATCH(G68,'LIST Balance Sheet'!$R$20:$R$73,0),MATCH(G68,'LIST Balance Sheet'!$P$20:$P$73,0)),MATCH(G68,'LIST Balance Sheet'!$N$20:$N$73,0)),MATCH(G68,'LIST Balance Sheet'!$L$20:$L$73,0)),MATCH(G68,'LIST Balance Sheet'!$J$20:$J$73,0)),IF(ISNA(MATCH(G68,'LIST Balance Sheet'!$J$20:$J$73,0)),IF(ISNA(MATCH(G68,'LIST Balance Sheet'!$L$20:$L$73,0)),IF(ISNA(MATCH(G68,'LIST Balance Sheet'!$N$20:$N$73,0)),IF(ISNA(MATCH(G68,'LIST Balance Sheet'!$P$20:$P$73,0)),9,7),5),3),1))</f>
        <v>Pass</v>
      </c>
      <c r="I68" s="96"/>
      <c r="J68" s="96"/>
      <c r="K68" s="96"/>
      <c r="L68" s="96"/>
      <c r="M68" s="96"/>
      <c r="N68" s="96"/>
      <c r="O68" s="96"/>
      <c r="P68" s="96"/>
      <c r="Q68" s="96" t="str">
        <f t="shared" si="7"/>
        <v>L_105_049</v>
      </c>
      <c r="R68" s="96" t="str">
        <f ca="1">OFFSET(L_105_ValidationCorner,IF(ISNA(MATCH(Q68,'BS - S1'!$J$19:$J$72,0)),IF(ISNA(MATCH(Q68,'BS - S1'!$L$19:$L$72,0)),IF(ISNA(MATCH(Q68,'BS - S1'!$N$19:$N$72,0)),IF(ISNA(MATCH(Q68,'BS - S1'!$P$19:$P$72,0)),MATCH(Q68,'BS - S1'!$R$19:$R$72,0),MATCH(Q68,'BS - S1'!$P$19:$P$72,0)),MATCH(Q68,'BS - S1'!$N$19:$N$72,0)),MATCH(Q68,'BS - S1'!$L$19:$L$72,0)),MATCH(Q68,'BS - S1'!$J$19:$J$72,0)),IF(ISNA(MATCH(Q68,'BS - S1'!$J$19:$J$72,0)),IF(ISNA(MATCH(Q68,'BS - S1'!$L$19:$L$72,0)),IF(ISNA(MATCH(Q68,'BS - S1'!$N$19:$N$72,0)),IF(ISNA(MATCH(Q68,'BS - S1'!$P$19:$P$72,0)),9,7),5),3),1))</f>
        <v>Pass</v>
      </c>
      <c r="S68" s="96"/>
      <c r="T68" s="96"/>
      <c r="U68" s="96"/>
      <c r="V68" s="96"/>
      <c r="W68" s="96"/>
      <c r="X68" s="96"/>
      <c r="Y68" s="96" t="str">
        <f t="shared" si="11"/>
        <v>L_205_049</v>
      </c>
      <c r="Z68" s="96" t="str">
        <f ca="1">OFFSET(L_205_ValidationCorner,IF(ISNA(MATCH(Y68,'BS - S2'!$J$19:$J$72,0)),IF(ISNA(MATCH(Y68,'BS - S2'!$L$19:$L$72,0)),IF(ISNA(MATCH(Y68,'BS - S2'!$N$19:$N$72,0)),IF(ISNA(MATCH(Y68,'BS - S2'!$P$19:$P$72,0)),MATCH(Y68,'BS - S2'!$R$19:$R$72,0),MATCH(Y68,'BS - S2'!$P$19:$P$72,0)),MATCH(Y68,'BS - S2'!$N$19:$N$72,0)),MATCH(Y68,'BS - S2'!$L$19:$L$72,0)),MATCH(Y68,'BS - S2'!$J$19:$J$72,0)),IF(ISNA(MATCH(Y68,'BS - S2'!$J$19:$J$72,0)),IF(ISNA(MATCH(Y68,'BS - S2'!$L$19:$L$72,0)),IF(ISNA(MATCH(Y68,'BS - S2'!$N$19:$N$72,0)),IF(ISNA(MATCH(Y68,'BS - S2'!$P$19:$P$72,0)),9,7),5),3),1))</f>
        <v>Pass</v>
      </c>
      <c r="AA68" s="96"/>
      <c r="AB68" s="96"/>
      <c r="AC68" s="96"/>
      <c r="AD68" s="96"/>
      <c r="AE68" s="96"/>
      <c r="AF68" s="96"/>
      <c r="AG68" s="96" t="str">
        <f t="shared" si="15"/>
        <v>L_305_049</v>
      </c>
      <c r="AH68" s="96" t="str">
        <f ca="1">OFFSET(L_305_ValidationCorner,IF(ISNA(MATCH(AG68,'BS - S3'!$J$19:$J$72,0)),IF(ISNA(MATCH(AG68,'BS - S3'!$L$19:$L$72,0)),IF(ISNA(MATCH(AG68,'BS - S3'!$N$19:$N$72,0)),IF(ISNA(MATCH(AG68,'BS - S3'!$P$19:$P$72,0)),MATCH(AG68,'BS - S3'!$R$19:$R$72,0),MATCH(AG68,'BS - S3'!$P$19:$P$72,0)),MATCH(AG68,'BS - S3'!$N$19:$N$72,0)),MATCH(AG68,'BS - S3'!$L$19:$L$72,0)),MATCH(AG68,'BS - S3'!$J$19:$J$72,0)),IF(ISNA(MATCH(AG68,'BS - S3'!$J$19:$J$72,0)),IF(ISNA(MATCH(AG68,'BS - S3'!$L$19:$L$72,0)),IF(ISNA(MATCH(AG68,'BS - S3'!$N$19:$N$72,0)),IF(ISNA(MATCH(AG68,'BS - S3'!$P$19:$P$72,0)),9,7),5),3),1))</f>
        <v>Pass</v>
      </c>
      <c r="AI68" s="96"/>
      <c r="AJ68" s="96"/>
      <c r="AK68" s="96"/>
      <c r="AL68" s="96"/>
      <c r="AM68" s="96"/>
      <c r="AN68" s="96"/>
      <c r="AO68" s="96" t="str">
        <f t="shared" si="19"/>
        <v>L_405_049</v>
      </c>
      <c r="AP68" s="96" t="str">
        <f ca="1">OFFSET(L_405_ValidationCorner,IF(ISNA(MATCH(AO68,'BS - S4'!$J$19:$J$72,0)),IF(ISNA(MATCH(AO68,'BS - S4'!$L$19:$L$72,0)),IF(ISNA(MATCH(AO68,'BS - S4'!$N$19:$N$72,0)),IF(ISNA(MATCH(AO68,'BS - S4'!$P$19:$P$72,0)),MATCH(AO68,'BS - S4'!$R$19:$R$72,0),MATCH(AO68,'BS - S4'!$P$19:$P$72,0)),MATCH(AO68,'BS - S4'!$N$19:$N$72,0)),MATCH(AO68,'BS - S4'!$L$19:$L$72,0)),MATCH(AO68,'BS - S4'!$J$19:$J$72,0)),IF(ISNA(MATCH(AO68,'BS - S4'!$J$19:$J$72,0)),IF(ISNA(MATCH(AO68,'BS - S4'!$L$19:$L$72,0)),IF(ISNA(MATCH(AO68,'BS - S4'!$N$19:$N$72,0)),IF(ISNA(MATCH(AO68,'BS - S4'!$P$19:$P$72,0)),9,7),5),3),1))</f>
        <v>Pass</v>
      </c>
      <c r="AQ68" s="96"/>
      <c r="AR68" s="96"/>
      <c r="AS68" s="96"/>
      <c r="AT68" s="96"/>
      <c r="AU68" s="96"/>
      <c r="AV68" s="96"/>
    </row>
    <row r="69" spans="1:48" x14ac:dyDescent="0.35">
      <c r="A69" s="96"/>
      <c r="B69" s="96"/>
      <c r="C69" s="96" t="str">
        <f t="shared" si="1"/>
        <v>L_002_050</v>
      </c>
      <c r="D69" s="96" t="str">
        <f ca="1">OFFSET(L_002_ValidationCorner,IF(ISNA(MATCH(C69,'Balance Sheet'!$J$22:$J$105,0)),IF(ISNA(MATCH(C69,'Balance Sheet'!$L$22:$L$105,0)),IF(ISNA(MATCH(C69,'Balance Sheet'!$N$22:$N$105,0)),IF(ISNA(MATCH(C69,'Balance Sheet'!$P$22:$P$105,0)),MATCH(C69,'Balance Sheet'!$R$22:$R$105,0),MATCH(C69,'Balance Sheet'!$P$22:$P$105,0)),MATCH(C69,'Balance Sheet'!$N$22:$N$105,0)),MATCH(C69,'Balance Sheet'!$L$22:$L$105,0)),MATCH(C69,'Balance Sheet'!$J$22:$J$105,0)),IF(ISNA(MATCH(C69,'Balance Sheet'!$J$22:$J$105,0)),IF(ISNA(MATCH(C69,'Balance Sheet'!$L$22:$L$105,0)),IF(ISNA(MATCH(C69,'Balance Sheet'!$N$22:$N$105,0)),IF(ISNA(MATCH(C69,'Balance Sheet'!$P$22:$P$105,0)),9,7),5),3),1))</f>
        <v>Pass</v>
      </c>
      <c r="E69" s="96"/>
      <c r="F69" s="96"/>
      <c r="G69" s="96" t="str">
        <f t="shared" si="2"/>
        <v>L_005_050</v>
      </c>
      <c r="H69" s="96" t="str">
        <f ca="1">OFFSET(L_005_ValidationCorner,IF(ISNA(MATCH(G69,'LIST Balance Sheet'!$J$20:$J$73,0)),IF(ISNA(MATCH(G69,'LIST Balance Sheet'!$L$20:$L$73,0)),IF(ISNA(MATCH(G69,'LIST Balance Sheet'!$N$20:$N$73,0)),IF(ISNA(MATCH(G69,'LIST Balance Sheet'!$P$20:$P$73,0)),MATCH(G69,'LIST Balance Sheet'!$R$20:$R$73,0),MATCH(G69,'LIST Balance Sheet'!$P$20:$P$73,0)),MATCH(G69,'LIST Balance Sheet'!$N$20:$N$73,0)),MATCH(G69,'LIST Balance Sheet'!$L$20:$L$73,0)),MATCH(G69,'LIST Balance Sheet'!$J$20:$J$73,0)),IF(ISNA(MATCH(G69,'LIST Balance Sheet'!$J$20:$J$73,0)),IF(ISNA(MATCH(G69,'LIST Balance Sheet'!$L$20:$L$73,0)),IF(ISNA(MATCH(G69,'LIST Balance Sheet'!$N$20:$N$73,0)),IF(ISNA(MATCH(G69,'LIST Balance Sheet'!$P$20:$P$73,0)),9,7),5),3),1))</f>
        <v>Pass</v>
      </c>
      <c r="I69" s="96"/>
      <c r="J69" s="96"/>
      <c r="K69" s="96"/>
      <c r="L69" s="96"/>
      <c r="M69" s="96"/>
      <c r="N69" s="96"/>
      <c r="O69" s="96"/>
      <c r="P69" s="96"/>
      <c r="Q69" s="96" t="str">
        <f t="shared" si="7"/>
        <v>L_105_050</v>
      </c>
      <c r="R69" s="96" t="str">
        <f ca="1">OFFSET(L_105_ValidationCorner,IF(ISNA(MATCH(Q69,'BS - S1'!$J$19:$J$72,0)),IF(ISNA(MATCH(Q69,'BS - S1'!$L$19:$L$72,0)),IF(ISNA(MATCH(Q69,'BS - S1'!$N$19:$N$72,0)),IF(ISNA(MATCH(Q69,'BS - S1'!$P$19:$P$72,0)),MATCH(Q69,'BS - S1'!$R$19:$R$72,0),MATCH(Q69,'BS - S1'!$P$19:$P$72,0)),MATCH(Q69,'BS - S1'!$N$19:$N$72,0)),MATCH(Q69,'BS - S1'!$L$19:$L$72,0)),MATCH(Q69,'BS - S1'!$J$19:$J$72,0)),IF(ISNA(MATCH(Q69,'BS - S1'!$J$19:$J$72,0)),IF(ISNA(MATCH(Q69,'BS - S1'!$L$19:$L$72,0)),IF(ISNA(MATCH(Q69,'BS - S1'!$N$19:$N$72,0)),IF(ISNA(MATCH(Q69,'BS - S1'!$P$19:$P$72,0)),9,7),5),3),1))</f>
        <v>Pass</v>
      </c>
      <c r="S69" s="96"/>
      <c r="T69" s="96"/>
      <c r="U69" s="96"/>
      <c r="V69" s="96"/>
      <c r="W69" s="96"/>
      <c r="X69" s="96"/>
      <c r="Y69" s="96" t="str">
        <f t="shared" si="11"/>
        <v>L_205_050</v>
      </c>
      <c r="Z69" s="96" t="str">
        <f ca="1">OFFSET(L_205_ValidationCorner,IF(ISNA(MATCH(Y69,'BS - S2'!$J$19:$J$72,0)),IF(ISNA(MATCH(Y69,'BS - S2'!$L$19:$L$72,0)),IF(ISNA(MATCH(Y69,'BS - S2'!$N$19:$N$72,0)),IF(ISNA(MATCH(Y69,'BS - S2'!$P$19:$P$72,0)),MATCH(Y69,'BS - S2'!$R$19:$R$72,0),MATCH(Y69,'BS - S2'!$P$19:$P$72,0)),MATCH(Y69,'BS - S2'!$N$19:$N$72,0)),MATCH(Y69,'BS - S2'!$L$19:$L$72,0)),MATCH(Y69,'BS - S2'!$J$19:$J$72,0)),IF(ISNA(MATCH(Y69,'BS - S2'!$J$19:$J$72,0)),IF(ISNA(MATCH(Y69,'BS - S2'!$L$19:$L$72,0)),IF(ISNA(MATCH(Y69,'BS - S2'!$N$19:$N$72,0)),IF(ISNA(MATCH(Y69,'BS - S2'!$P$19:$P$72,0)),9,7),5),3),1))</f>
        <v>Pass</v>
      </c>
      <c r="AA69" s="96"/>
      <c r="AB69" s="96"/>
      <c r="AC69" s="96"/>
      <c r="AD69" s="96"/>
      <c r="AE69" s="96"/>
      <c r="AF69" s="96"/>
      <c r="AG69" s="96" t="str">
        <f t="shared" si="15"/>
        <v>L_305_050</v>
      </c>
      <c r="AH69" s="96" t="str">
        <f ca="1">OFFSET(L_305_ValidationCorner,IF(ISNA(MATCH(AG69,'BS - S3'!$J$19:$J$72,0)),IF(ISNA(MATCH(AG69,'BS - S3'!$L$19:$L$72,0)),IF(ISNA(MATCH(AG69,'BS - S3'!$N$19:$N$72,0)),IF(ISNA(MATCH(AG69,'BS - S3'!$P$19:$P$72,0)),MATCH(AG69,'BS - S3'!$R$19:$R$72,0),MATCH(AG69,'BS - S3'!$P$19:$P$72,0)),MATCH(AG69,'BS - S3'!$N$19:$N$72,0)),MATCH(AG69,'BS - S3'!$L$19:$L$72,0)),MATCH(AG69,'BS - S3'!$J$19:$J$72,0)),IF(ISNA(MATCH(AG69,'BS - S3'!$J$19:$J$72,0)),IF(ISNA(MATCH(AG69,'BS - S3'!$L$19:$L$72,0)),IF(ISNA(MATCH(AG69,'BS - S3'!$N$19:$N$72,0)),IF(ISNA(MATCH(AG69,'BS - S3'!$P$19:$P$72,0)),9,7),5),3),1))</f>
        <v>Pass</v>
      </c>
      <c r="AI69" s="96"/>
      <c r="AJ69" s="96"/>
      <c r="AK69" s="96"/>
      <c r="AL69" s="96"/>
      <c r="AM69" s="96"/>
      <c r="AN69" s="96"/>
      <c r="AO69" s="96" t="str">
        <f t="shared" si="19"/>
        <v>L_405_050</v>
      </c>
      <c r="AP69" s="96" t="str">
        <f ca="1">OFFSET(L_405_ValidationCorner,IF(ISNA(MATCH(AO69,'BS - S4'!$J$19:$J$72,0)),IF(ISNA(MATCH(AO69,'BS - S4'!$L$19:$L$72,0)),IF(ISNA(MATCH(AO69,'BS - S4'!$N$19:$N$72,0)),IF(ISNA(MATCH(AO69,'BS - S4'!$P$19:$P$72,0)),MATCH(AO69,'BS - S4'!$R$19:$R$72,0),MATCH(AO69,'BS - S4'!$P$19:$P$72,0)),MATCH(AO69,'BS - S4'!$N$19:$N$72,0)),MATCH(AO69,'BS - S4'!$L$19:$L$72,0)),MATCH(AO69,'BS - S4'!$J$19:$J$72,0)),IF(ISNA(MATCH(AO69,'BS - S4'!$J$19:$J$72,0)),IF(ISNA(MATCH(AO69,'BS - S4'!$L$19:$L$72,0)),IF(ISNA(MATCH(AO69,'BS - S4'!$N$19:$N$72,0)),IF(ISNA(MATCH(AO69,'BS - S4'!$P$19:$P$72,0)),9,7),5),3),1))</f>
        <v>Pass</v>
      </c>
      <c r="AQ69" s="96"/>
      <c r="AR69" s="96"/>
      <c r="AS69" s="96"/>
      <c r="AT69" s="96"/>
      <c r="AU69" s="96"/>
      <c r="AV69" s="96"/>
    </row>
    <row r="70" spans="1:48" x14ac:dyDescent="0.35">
      <c r="A70" s="96"/>
      <c r="B70" s="96"/>
      <c r="C70" s="96" t="str">
        <f t="shared" si="1"/>
        <v>L_002_051</v>
      </c>
      <c r="D70" s="96" t="str">
        <f ca="1">OFFSET(L_002_ValidationCorner,IF(ISNA(MATCH(C70,'Balance Sheet'!$J$22:$J$105,0)),IF(ISNA(MATCH(C70,'Balance Sheet'!$L$22:$L$105,0)),IF(ISNA(MATCH(C70,'Balance Sheet'!$N$22:$N$105,0)),IF(ISNA(MATCH(C70,'Balance Sheet'!$P$22:$P$105,0)),MATCH(C70,'Balance Sheet'!$R$22:$R$105,0),MATCH(C70,'Balance Sheet'!$P$22:$P$105,0)),MATCH(C70,'Balance Sheet'!$N$22:$N$105,0)),MATCH(C70,'Balance Sheet'!$L$22:$L$105,0)),MATCH(C70,'Balance Sheet'!$J$22:$J$105,0)),IF(ISNA(MATCH(C70,'Balance Sheet'!$J$22:$J$105,0)),IF(ISNA(MATCH(C70,'Balance Sheet'!$L$22:$L$105,0)),IF(ISNA(MATCH(C70,'Balance Sheet'!$N$22:$N$105,0)),IF(ISNA(MATCH(C70,'Balance Sheet'!$P$22:$P$105,0)),9,7),5),3),1))</f>
        <v>Error Balance Sheet entries required</v>
      </c>
      <c r="E70" s="96"/>
      <c r="F70" s="96"/>
      <c r="G70" s="96" t="str">
        <f t="shared" si="2"/>
        <v>L_005_051</v>
      </c>
      <c r="H70" s="96" t="str">
        <f ca="1">OFFSET(L_005_ValidationCorner,IF(ISNA(MATCH(G70,'LIST Balance Sheet'!$J$20:$J$73,0)),IF(ISNA(MATCH(G70,'LIST Balance Sheet'!$L$20:$L$73,0)),IF(ISNA(MATCH(G70,'LIST Balance Sheet'!$N$20:$N$73,0)),IF(ISNA(MATCH(G70,'LIST Balance Sheet'!$P$20:$P$73,0)),MATCH(G70,'LIST Balance Sheet'!$R$20:$R$73,0),MATCH(G70,'LIST Balance Sheet'!$P$20:$P$73,0)),MATCH(G70,'LIST Balance Sheet'!$N$20:$N$73,0)),MATCH(G70,'LIST Balance Sheet'!$L$20:$L$73,0)),MATCH(G70,'LIST Balance Sheet'!$J$20:$J$73,0)),IF(ISNA(MATCH(G70,'LIST Balance Sheet'!$J$20:$J$73,0)),IF(ISNA(MATCH(G70,'LIST Balance Sheet'!$L$20:$L$73,0)),IF(ISNA(MATCH(G70,'LIST Balance Sheet'!$N$20:$N$73,0)),IF(ISNA(MATCH(G70,'LIST Balance Sheet'!$P$20:$P$73,0)),9,7),5),3),1))</f>
        <v>Pass</v>
      </c>
      <c r="I70" s="96"/>
      <c r="J70" s="96"/>
      <c r="K70" s="96"/>
      <c r="L70" s="96"/>
      <c r="M70" s="96"/>
      <c r="N70" s="96"/>
      <c r="O70" s="96"/>
      <c r="P70" s="96"/>
      <c r="Q70" s="96" t="str">
        <f t="shared" si="7"/>
        <v>L_105_051</v>
      </c>
      <c r="R70" s="96" t="str">
        <f ca="1">OFFSET(L_105_ValidationCorner,IF(ISNA(MATCH(Q70,'BS - S1'!$J$19:$J$72,0)),IF(ISNA(MATCH(Q70,'BS - S1'!$L$19:$L$72,0)),IF(ISNA(MATCH(Q70,'BS - S1'!$N$19:$N$72,0)),IF(ISNA(MATCH(Q70,'BS - S1'!$P$19:$P$72,0)),MATCH(Q70,'BS - S1'!$R$19:$R$72,0),MATCH(Q70,'BS - S1'!$P$19:$P$72,0)),MATCH(Q70,'BS - S1'!$N$19:$N$72,0)),MATCH(Q70,'BS - S1'!$L$19:$L$72,0)),MATCH(Q70,'BS - S1'!$J$19:$J$72,0)),IF(ISNA(MATCH(Q70,'BS - S1'!$J$19:$J$72,0)),IF(ISNA(MATCH(Q70,'BS - S1'!$L$19:$L$72,0)),IF(ISNA(MATCH(Q70,'BS - S1'!$N$19:$N$72,0)),IF(ISNA(MATCH(Q70,'BS - S1'!$P$19:$P$72,0)),9,7),5),3),1))</f>
        <v>Pass</v>
      </c>
      <c r="S70" s="96"/>
      <c r="T70" s="96"/>
      <c r="U70" s="96"/>
      <c r="V70" s="96"/>
      <c r="W70" s="96"/>
      <c r="X70" s="96"/>
      <c r="Y70" s="96" t="str">
        <f t="shared" si="11"/>
        <v>L_205_051</v>
      </c>
      <c r="Z70" s="96" t="str">
        <f ca="1">OFFSET(L_205_ValidationCorner,IF(ISNA(MATCH(Y70,'BS - S2'!$J$19:$J$72,0)),IF(ISNA(MATCH(Y70,'BS - S2'!$L$19:$L$72,0)),IF(ISNA(MATCH(Y70,'BS - S2'!$N$19:$N$72,0)),IF(ISNA(MATCH(Y70,'BS - S2'!$P$19:$P$72,0)),MATCH(Y70,'BS - S2'!$R$19:$R$72,0),MATCH(Y70,'BS - S2'!$P$19:$P$72,0)),MATCH(Y70,'BS - S2'!$N$19:$N$72,0)),MATCH(Y70,'BS - S2'!$L$19:$L$72,0)),MATCH(Y70,'BS - S2'!$J$19:$J$72,0)),IF(ISNA(MATCH(Y70,'BS - S2'!$J$19:$J$72,0)),IF(ISNA(MATCH(Y70,'BS - S2'!$L$19:$L$72,0)),IF(ISNA(MATCH(Y70,'BS - S2'!$N$19:$N$72,0)),IF(ISNA(MATCH(Y70,'BS - S2'!$P$19:$P$72,0)),9,7),5),3),1))</f>
        <v>Pass</v>
      </c>
      <c r="AA70" s="96"/>
      <c r="AB70" s="96"/>
      <c r="AC70" s="96"/>
      <c r="AD70" s="96"/>
      <c r="AE70" s="96"/>
      <c r="AF70" s="96"/>
      <c r="AG70" s="96" t="str">
        <f t="shared" si="15"/>
        <v>L_305_051</v>
      </c>
      <c r="AH70" s="96" t="str">
        <f ca="1">OFFSET(L_305_ValidationCorner,IF(ISNA(MATCH(AG70,'BS - S3'!$J$19:$J$72,0)),IF(ISNA(MATCH(AG70,'BS - S3'!$L$19:$L$72,0)),IF(ISNA(MATCH(AG70,'BS - S3'!$N$19:$N$72,0)),IF(ISNA(MATCH(AG70,'BS - S3'!$P$19:$P$72,0)),MATCH(AG70,'BS - S3'!$R$19:$R$72,0),MATCH(AG70,'BS - S3'!$P$19:$P$72,0)),MATCH(AG70,'BS - S3'!$N$19:$N$72,0)),MATCH(AG70,'BS - S3'!$L$19:$L$72,0)),MATCH(AG70,'BS - S3'!$J$19:$J$72,0)),IF(ISNA(MATCH(AG70,'BS - S3'!$J$19:$J$72,0)),IF(ISNA(MATCH(AG70,'BS - S3'!$L$19:$L$72,0)),IF(ISNA(MATCH(AG70,'BS - S3'!$N$19:$N$72,0)),IF(ISNA(MATCH(AG70,'BS - S3'!$P$19:$P$72,0)),9,7),5),3),1))</f>
        <v>Pass</v>
      </c>
      <c r="AI70" s="96"/>
      <c r="AJ70" s="96"/>
      <c r="AK70" s="96"/>
      <c r="AL70" s="96"/>
      <c r="AM70" s="96"/>
      <c r="AN70" s="96"/>
      <c r="AO70" s="96" t="str">
        <f t="shared" si="19"/>
        <v>L_405_051</v>
      </c>
      <c r="AP70" s="96" t="str">
        <f ca="1">OFFSET(L_405_ValidationCorner,IF(ISNA(MATCH(AO70,'BS - S4'!$J$19:$J$72,0)),IF(ISNA(MATCH(AO70,'BS - S4'!$L$19:$L$72,0)),IF(ISNA(MATCH(AO70,'BS - S4'!$N$19:$N$72,0)),IF(ISNA(MATCH(AO70,'BS - S4'!$P$19:$P$72,0)),MATCH(AO70,'BS - S4'!$R$19:$R$72,0),MATCH(AO70,'BS - S4'!$P$19:$P$72,0)),MATCH(AO70,'BS - S4'!$N$19:$N$72,0)),MATCH(AO70,'BS - S4'!$L$19:$L$72,0)),MATCH(AO70,'BS - S4'!$J$19:$J$72,0)),IF(ISNA(MATCH(AO70,'BS - S4'!$J$19:$J$72,0)),IF(ISNA(MATCH(AO70,'BS - S4'!$L$19:$L$72,0)),IF(ISNA(MATCH(AO70,'BS - S4'!$N$19:$N$72,0)),IF(ISNA(MATCH(AO70,'BS - S4'!$P$19:$P$72,0)),9,7),5),3),1))</f>
        <v>Pass</v>
      </c>
      <c r="AQ70" s="96"/>
      <c r="AR70" s="96"/>
      <c r="AS70" s="96"/>
      <c r="AT70" s="96"/>
      <c r="AU70" s="96"/>
      <c r="AV70" s="96"/>
    </row>
    <row r="71" spans="1:48" x14ac:dyDescent="0.35">
      <c r="A71" s="96"/>
      <c r="B71" s="96"/>
      <c r="C71" s="96" t="str">
        <f t="shared" si="1"/>
        <v>L_002_052</v>
      </c>
      <c r="D71" s="96" t="str">
        <f ca="1">OFFSET(L_002_ValidationCorner,IF(ISNA(MATCH(C71,'Balance Sheet'!$J$22:$J$105,0)),IF(ISNA(MATCH(C71,'Balance Sheet'!$L$22:$L$105,0)),IF(ISNA(MATCH(C71,'Balance Sheet'!$N$22:$N$105,0)),IF(ISNA(MATCH(C71,'Balance Sheet'!$P$22:$P$105,0)),MATCH(C71,'Balance Sheet'!$R$22:$R$105,0),MATCH(C71,'Balance Sheet'!$P$22:$P$105,0)),MATCH(C71,'Balance Sheet'!$N$22:$N$105,0)),MATCH(C71,'Balance Sheet'!$L$22:$L$105,0)),MATCH(C71,'Balance Sheet'!$J$22:$J$105,0)),IF(ISNA(MATCH(C71,'Balance Sheet'!$J$22:$J$105,0)),IF(ISNA(MATCH(C71,'Balance Sheet'!$L$22:$L$105,0)),IF(ISNA(MATCH(C71,'Balance Sheet'!$N$22:$N$105,0)),IF(ISNA(MATCH(C71,'Balance Sheet'!$P$22:$P$105,0)),9,7),5),3),1))</f>
        <v>Pass</v>
      </c>
      <c r="E71" s="96"/>
      <c r="F71" s="96"/>
      <c r="G71" s="96" t="str">
        <f t="shared" si="2"/>
        <v>L_005_052</v>
      </c>
      <c r="H71" s="96" t="str">
        <f ca="1">OFFSET(L_005_ValidationCorner,IF(ISNA(MATCH(G71,'LIST Balance Sheet'!$J$20:$J$73,0)),IF(ISNA(MATCH(G71,'LIST Balance Sheet'!$L$20:$L$73,0)),IF(ISNA(MATCH(G71,'LIST Balance Sheet'!$N$20:$N$73,0)),IF(ISNA(MATCH(G71,'LIST Balance Sheet'!$P$20:$P$73,0)),MATCH(G71,'LIST Balance Sheet'!$R$20:$R$73,0),MATCH(G71,'LIST Balance Sheet'!$P$20:$P$73,0)),MATCH(G71,'LIST Balance Sheet'!$N$20:$N$73,0)),MATCH(G71,'LIST Balance Sheet'!$L$20:$L$73,0)),MATCH(G71,'LIST Balance Sheet'!$J$20:$J$73,0)),IF(ISNA(MATCH(G71,'LIST Balance Sheet'!$J$20:$J$73,0)),IF(ISNA(MATCH(G71,'LIST Balance Sheet'!$L$20:$L$73,0)),IF(ISNA(MATCH(G71,'LIST Balance Sheet'!$N$20:$N$73,0)),IF(ISNA(MATCH(G71,'LIST Balance Sheet'!$P$20:$P$73,0)),9,7),5),3),1))</f>
        <v>Pass</v>
      </c>
      <c r="I71" s="96"/>
      <c r="J71" s="96"/>
      <c r="K71" s="96"/>
      <c r="L71" s="96"/>
      <c r="M71" s="96"/>
      <c r="N71" s="96"/>
      <c r="O71" s="96"/>
      <c r="P71" s="96"/>
      <c r="Q71" s="96" t="str">
        <f t="shared" si="7"/>
        <v>L_105_052</v>
      </c>
      <c r="R71" s="96" t="str">
        <f ca="1">OFFSET(L_105_ValidationCorner,IF(ISNA(MATCH(Q71,'BS - S1'!$J$19:$J$72,0)),IF(ISNA(MATCH(Q71,'BS - S1'!$L$19:$L$72,0)),IF(ISNA(MATCH(Q71,'BS - S1'!$N$19:$N$72,0)),IF(ISNA(MATCH(Q71,'BS - S1'!$P$19:$P$72,0)),MATCH(Q71,'BS - S1'!$R$19:$R$72,0),MATCH(Q71,'BS - S1'!$P$19:$P$72,0)),MATCH(Q71,'BS - S1'!$N$19:$N$72,0)),MATCH(Q71,'BS - S1'!$L$19:$L$72,0)),MATCH(Q71,'BS - S1'!$J$19:$J$72,0)),IF(ISNA(MATCH(Q71,'BS - S1'!$J$19:$J$72,0)),IF(ISNA(MATCH(Q71,'BS - S1'!$L$19:$L$72,0)),IF(ISNA(MATCH(Q71,'BS - S1'!$N$19:$N$72,0)),IF(ISNA(MATCH(Q71,'BS - S1'!$P$19:$P$72,0)),9,7),5),3),1))</f>
        <v>Pass</v>
      </c>
      <c r="S71" s="96"/>
      <c r="T71" s="96"/>
      <c r="U71" s="96"/>
      <c r="V71" s="96"/>
      <c r="W71" s="96"/>
      <c r="X71" s="96"/>
      <c r="Y71" s="96" t="str">
        <f t="shared" si="11"/>
        <v>L_205_052</v>
      </c>
      <c r="Z71" s="96" t="str">
        <f ca="1">OFFSET(L_205_ValidationCorner,IF(ISNA(MATCH(Y71,'BS - S2'!$J$19:$J$72,0)),IF(ISNA(MATCH(Y71,'BS - S2'!$L$19:$L$72,0)),IF(ISNA(MATCH(Y71,'BS - S2'!$N$19:$N$72,0)),IF(ISNA(MATCH(Y71,'BS - S2'!$P$19:$P$72,0)),MATCH(Y71,'BS - S2'!$R$19:$R$72,0),MATCH(Y71,'BS - S2'!$P$19:$P$72,0)),MATCH(Y71,'BS - S2'!$N$19:$N$72,0)),MATCH(Y71,'BS - S2'!$L$19:$L$72,0)),MATCH(Y71,'BS - S2'!$J$19:$J$72,0)),IF(ISNA(MATCH(Y71,'BS - S2'!$J$19:$J$72,0)),IF(ISNA(MATCH(Y71,'BS - S2'!$L$19:$L$72,0)),IF(ISNA(MATCH(Y71,'BS - S2'!$N$19:$N$72,0)),IF(ISNA(MATCH(Y71,'BS - S2'!$P$19:$P$72,0)),9,7),5),3),1))</f>
        <v>Pass</v>
      </c>
      <c r="AA71" s="96"/>
      <c r="AB71" s="96"/>
      <c r="AC71" s="96"/>
      <c r="AD71" s="96"/>
      <c r="AE71" s="96"/>
      <c r="AF71" s="96"/>
      <c r="AG71" s="96" t="str">
        <f t="shared" si="15"/>
        <v>L_305_052</v>
      </c>
      <c r="AH71" s="96" t="str">
        <f ca="1">OFFSET(L_305_ValidationCorner,IF(ISNA(MATCH(AG71,'BS - S3'!$J$19:$J$72,0)),IF(ISNA(MATCH(AG71,'BS - S3'!$L$19:$L$72,0)),IF(ISNA(MATCH(AG71,'BS - S3'!$N$19:$N$72,0)),IF(ISNA(MATCH(AG71,'BS - S3'!$P$19:$P$72,0)),MATCH(AG71,'BS - S3'!$R$19:$R$72,0),MATCH(AG71,'BS - S3'!$P$19:$P$72,0)),MATCH(AG71,'BS - S3'!$N$19:$N$72,0)),MATCH(AG71,'BS - S3'!$L$19:$L$72,0)),MATCH(AG71,'BS - S3'!$J$19:$J$72,0)),IF(ISNA(MATCH(AG71,'BS - S3'!$J$19:$J$72,0)),IF(ISNA(MATCH(AG71,'BS - S3'!$L$19:$L$72,0)),IF(ISNA(MATCH(AG71,'BS - S3'!$N$19:$N$72,0)),IF(ISNA(MATCH(AG71,'BS - S3'!$P$19:$P$72,0)),9,7),5),3),1))</f>
        <v>Pass</v>
      </c>
      <c r="AI71" s="96"/>
      <c r="AJ71" s="96"/>
      <c r="AK71" s="96"/>
      <c r="AL71" s="96"/>
      <c r="AM71" s="96"/>
      <c r="AN71" s="96"/>
      <c r="AO71" s="96" t="str">
        <f t="shared" si="19"/>
        <v>L_405_052</v>
      </c>
      <c r="AP71" s="96" t="str">
        <f ca="1">OFFSET(L_405_ValidationCorner,IF(ISNA(MATCH(AO71,'BS - S4'!$J$19:$J$72,0)),IF(ISNA(MATCH(AO71,'BS - S4'!$L$19:$L$72,0)),IF(ISNA(MATCH(AO71,'BS - S4'!$N$19:$N$72,0)),IF(ISNA(MATCH(AO71,'BS - S4'!$P$19:$P$72,0)),MATCH(AO71,'BS - S4'!$R$19:$R$72,0),MATCH(AO71,'BS - S4'!$P$19:$P$72,0)),MATCH(AO71,'BS - S4'!$N$19:$N$72,0)),MATCH(AO71,'BS - S4'!$L$19:$L$72,0)),MATCH(AO71,'BS - S4'!$J$19:$J$72,0)),IF(ISNA(MATCH(AO71,'BS - S4'!$J$19:$J$72,0)),IF(ISNA(MATCH(AO71,'BS - S4'!$L$19:$L$72,0)),IF(ISNA(MATCH(AO71,'BS - S4'!$N$19:$N$72,0)),IF(ISNA(MATCH(AO71,'BS - S4'!$P$19:$P$72,0)),9,7),5),3),1))</f>
        <v>Pass</v>
      </c>
      <c r="AQ71" s="96"/>
      <c r="AR71" s="96"/>
      <c r="AS71" s="96"/>
      <c r="AT71" s="96"/>
      <c r="AU71" s="96"/>
      <c r="AV71" s="96"/>
    </row>
    <row r="72" spans="1:48" x14ac:dyDescent="0.35">
      <c r="A72" s="96"/>
      <c r="B72" s="96"/>
      <c r="C72" s="96" t="str">
        <f t="shared" si="1"/>
        <v>L_002_053</v>
      </c>
      <c r="D72" s="96" t="str">
        <f ca="1">OFFSET(L_002_ValidationCorner,IF(ISNA(MATCH(C72,'Balance Sheet'!$J$22:$J$105,0)),IF(ISNA(MATCH(C72,'Balance Sheet'!$L$22:$L$105,0)),IF(ISNA(MATCH(C72,'Balance Sheet'!$N$22:$N$105,0)),IF(ISNA(MATCH(C72,'Balance Sheet'!$P$22:$P$105,0)),MATCH(C72,'Balance Sheet'!$R$22:$R$105,0),MATCH(C72,'Balance Sheet'!$P$22:$P$105,0)),MATCH(C72,'Balance Sheet'!$N$22:$N$105,0)),MATCH(C72,'Balance Sheet'!$L$22:$L$105,0)),MATCH(C72,'Balance Sheet'!$J$22:$J$105,0)),IF(ISNA(MATCH(C72,'Balance Sheet'!$J$22:$J$105,0)),IF(ISNA(MATCH(C72,'Balance Sheet'!$L$22:$L$105,0)),IF(ISNA(MATCH(C72,'Balance Sheet'!$N$22:$N$105,0)),IF(ISNA(MATCH(C72,'Balance Sheet'!$P$22:$P$105,0)),9,7),5),3),1))</f>
        <v>Error Balance Sheet entries required</v>
      </c>
      <c r="E72" s="96"/>
      <c r="F72" s="96"/>
      <c r="G72" s="96" t="str">
        <f t="shared" si="2"/>
        <v>L_005_053</v>
      </c>
      <c r="H72" s="96" t="str">
        <f ca="1">OFFSET(L_005_ValidationCorner,IF(ISNA(MATCH(G72,'LIST Balance Sheet'!$J$20:$J$73,0)),IF(ISNA(MATCH(G72,'LIST Balance Sheet'!$L$20:$L$73,0)),IF(ISNA(MATCH(G72,'LIST Balance Sheet'!$N$20:$N$73,0)),IF(ISNA(MATCH(G72,'LIST Balance Sheet'!$P$20:$P$73,0)),MATCH(G72,'LIST Balance Sheet'!$R$20:$R$73,0),MATCH(G72,'LIST Balance Sheet'!$P$20:$P$73,0)),MATCH(G72,'LIST Balance Sheet'!$N$20:$N$73,0)),MATCH(G72,'LIST Balance Sheet'!$L$20:$L$73,0)),MATCH(G72,'LIST Balance Sheet'!$J$20:$J$73,0)),IF(ISNA(MATCH(G72,'LIST Balance Sheet'!$J$20:$J$73,0)),IF(ISNA(MATCH(G72,'LIST Balance Sheet'!$L$20:$L$73,0)),IF(ISNA(MATCH(G72,'LIST Balance Sheet'!$N$20:$N$73,0)),IF(ISNA(MATCH(G72,'LIST Balance Sheet'!$P$20:$P$73,0)),9,7),5),3),1))</f>
        <v>Pass</v>
      </c>
      <c r="I72" s="96"/>
      <c r="J72" s="96"/>
      <c r="K72" s="96"/>
      <c r="L72" s="96"/>
      <c r="M72" s="96"/>
      <c r="N72" s="96"/>
      <c r="O72" s="96"/>
      <c r="P72" s="96"/>
      <c r="Q72" s="96" t="str">
        <f t="shared" si="7"/>
        <v>L_105_053</v>
      </c>
      <c r="R72" s="96" t="str">
        <f ca="1">OFFSET(L_105_ValidationCorner,IF(ISNA(MATCH(Q72,'BS - S1'!$J$19:$J$72,0)),IF(ISNA(MATCH(Q72,'BS - S1'!$L$19:$L$72,0)),IF(ISNA(MATCH(Q72,'BS - S1'!$N$19:$N$72,0)),IF(ISNA(MATCH(Q72,'BS - S1'!$P$19:$P$72,0)),MATCH(Q72,'BS - S1'!$R$19:$R$72,0),MATCH(Q72,'BS - S1'!$P$19:$P$72,0)),MATCH(Q72,'BS - S1'!$N$19:$N$72,0)),MATCH(Q72,'BS - S1'!$L$19:$L$72,0)),MATCH(Q72,'BS - S1'!$J$19:$J$72,0)),IF(ISNA(MATCH(Q72,'BS - S1'!$J$19:$J$72,0)),IF(ISNA(MATCH(Q72,'BS - S1'!$L$19:$L$72,0)),IF(ISNA(MATCH(Q72,'BS - S1'!$N$19:$N$72,0)),IF(ISNA(MATCH(Q72,'BS - S1'!$P$19:$P$72,0)),9,7),5),3),1))</f>
        <v>Pass</v>
      </c>
      <c r="S72" s="96"/>
      <c r="T72" s="96"/>
      <c r="U72" s="96"/>
      <c r="V72" s="96"/>
      <c r="W72" s="96"/>
      <c r="X72" s="96"/>
      <c r="Y72" s="96" t="str">
        <f t="shared" si="11"/>
        <v>L_205_053</v>
      </c>
      <c r="Z72" s="96" t="str">
        <f ca="1">OFFSET(L_205_ValidationCorner,IF(ISNA(MATCH(Y72,'BS - S2'!$J$19:$J$72,0)),IF(ISNA(MATCH(Y72,'BS - S2'!$L$19:$L$72,0)),IF(ISNA(MATCH(Y72,'BS - S2'!$N$19:$N$72,0)),IF(ISNA(MATCH(Y72,'BS - S2'!$P$19:$P$72,0)),MATCH(Y72,'BS - S2'!$R$19:$R$72,0),MATCH(Y72,'BS - S2'!$P$19:$P$72,0)),MATCH(Y72,'BS - S2'!$N$19:$N$72,0)),MATCH(Y72,'BS - S2'!$L$19:$L$72,0)),MATCH(Y72,'BS - S2'!$J$19:$J$72,0)),IF(ISNA(MATCH(Y72,'BS - S2'!$J$19:$J$72,0)),IF(ISNA(MATCH(Y72,'BS - S2'!$L$19:$L$72,0)),IF(ISNA(MATCH(Y72,'BS - S2'!$N$19:$N$72,0)),IF(ISNA(MATCH(Y72,'BS - S2'!$P$19:$P$72,0)),9,7),5),3),1))</f>
        <v>Pass</v>
      </c>
      <c r="AA72" s="96"/>
      <c r="AB72" s="96"/>
      <c r="AC72" s="96"/>
      <c r="AD72" s="96"/>
      <c r="AE72" s="96"/>
      <c r="AF72" s="96"/>
      <c r="AG72" s="96" t="str">
        <f t="shared" si="15"/>
        <v>L_305_053</v>
      </c>
      <c r="AH72" s="96" t="str">
        <f ca="1">OFFSET(L_305_ValidationCorner,IF(ISNA(MATCH(AG72,'BS - S3'!$J$19:$J$72,0)),IF(ISNA(MATCH(AG72,'BS - S3'!$L$19:$L$72,0)),IF(ISNA(MATCH(AG72,'BS - S3'!$N$19:$N$72,0)),IF(ISNA(MATCH(AG72,'BS - S3'!$P$19:$P$72,0)),MATCH(AG72,'BS - S3'!$R$19:$R$72,0),MATCH(AG72,'BS - S3'!$P$19:$P$72,0)),MATCH(AG72,'BS - S3'!$N$19:$N$72,0)),MATCH(AG72,'BS - S3'!$L$19:$L$72,0)),MATCH(AG72,'BS - S3'!$J$19:$J$72,0)),IF(ISNA(MATCH(AG72,'BS - S3'!$J$19:$J$72,0)),IF(ISNA(MATCH(AG72,'BS - S3'!$L$19:$L$72,0)),IF(ISNA(MATCH(AG72,'BS - S3'!$N$19:$N$72,0)),IF(ISNA(MATCH(AG72,'BS - S3'!$P$19:$P$72,0)),9,7),5),3),1))</f>
        <v>Pass</v>
      </c>
      <c r="AI72" s="96"/>
      <c r="AJ72" s="96"/>
      <c r="AK72" s="96"/>
      <c r="AL72" s="96"/>
      <c r="AM72" s="96"/>
      <c r="AN72" s="96"/>
      <c r="AO72" s="96" t="str">
        <f t="shared" si="19"/>
        <v>L_405_053</v>
      </c>
      <c r="AP72" s="96" t="str">
        <f ca="1">OFFSET(L_405_ValidationCorner,IF(ISNA(MATCH(AO72,'BS - S4'!$J$19:$J$72,0)),IF(ISNA(MATCH(AO72,'BS - S4'!$L$19:$L$72,0)),IF(ISNA(MATCH(AO72,'BS - S4'!$N$19:$N$72,0)),IF(ISNA(MATCH(AO72,'BS - S4'!$P$19:$P$72,0)),MATCH(AO72,'BS - S4'!$R$19:$R$72,0),MATCH(AO72,'BS - S4'!$P$19:$P$72,0)),MATCH(AO72,'BS - S4'!$N$19:$N$72,0)),MATCH(AO72,'BS - S4'!$L$19:$L$72,0)),MATCH(AO72,'BS - S4'!$J$19:$J$72,0)),IF(ISNA(MATCH(AO72,'BS - S4'!$J$19:$J$72,0)),IF(ISNA(MATCH(AO72,'BS - S4'!$L$19:$L$72,0)),IF(ISNA(MATCH(AO72,'BS - S4'!$N$19:$N$72,0)),IF(ISNA(MATCH(AO72,'BS - S4'!$P$19:$P$72,0)),9,7),5),3),1))</f>
        <v>Pass</v>
      </c>
      <c r="AQ72" s="96"/>
      <c r="AR72" s="96"/>
      <c r="AS72" s="96"/>
      <c r="AT72" s="96"/>
      <c r="AU72" s="96"/>
      <c r="AV72" s="96"/>
    </row>
    <row r="73" spans="1:48" x14ac:dyDescent="0.35">
      <c r="A73" s="96"/>
      <c r="B73" s="96"/>
      <c r="C73" s="96" t="str">
        <f t="shared" si="1"/>
        <v>L_002_054</v>
      </c>
      <c r="D73" s="96" t="str">
        <f ca="1">OFFSET(L_002_ValidationCorner,IF(ISNA(MATCH(C73,'Balance Sheet'!$J$22:$J$105,0)),IF(ISNA(MATCH(C73,'Balance Sheet'!$L$22:$L$105,0)),IF(ISNA(MATCH(C73,'Balance Sheet'!$N$22:$N$105,0)),IF(ISNA(MATCH(C73,'Balance Sheet'!$P$22:$P$105,0)),MATCH(C73,'Balance Sheet'!$R$22:$R$105,0),MATCH(C73,'Balance Sheet'!$P$22:$P$105,0)),MATCH(C73,'Balance Sheet'!$N$22:$N$105,0)),MATCH(C73,'Balance Sheet'!$L$22:$L$105,0)),MATCH(C73,'Balance Sheet'!$J$22:$J$105,0)),IF(ISNA(MATCH(C73,'Balance Sheet'!$J$22:$J$105,0)),IF(ISNA(MATCH(C73,'Balance Sheet'!$L$22:$L$105,0)),IF(ISNA(MATCH(C73,'Balance Sheet'!$N$22:$N$105,0)),IF(ISNA(MATCH(C73,'Balance Sheet'!$P$22:$P$105,0)),9,7),5),3),1))</f>
        <v>Error Balance Sheet entries required</v>
      </c>
      <c r="E73" s="96"/>
      <c r="F73" s="96"/>
      <c r="G73" s="96" t="str">
        <f t="shared" si="2"/>
        <v>L_005_054</v>
      </c>
      <c r="H73" s="96" t="str">
        <f ca="1">OFFSET(L_005_ValidationCorner,IF(ISNA(MATCH(G73,'LIST Balance Sheet'!$J$20:$J$73,0)),IF(ISNA(MATCH(G73,'LIST Balance Sheet'!$L$20:$L$73,0)),IF(ISNA(MATCH(G73,'LIST Balance Sheet'!$N$20:$N$73,0)),IF(ISNA(MATCH(G73,'LIST Balance Sheet'!$P$20:$P$73,0)),MATCH(G73,'LIST Balance Sheet'!$R$20:$R$73,0),MATCH(G73,'LIST Balance Sheet'!$P$20:$P$73,0)),MATCH(G73,'LIST Balance Sheet'!$N$20:$N$73,0)),MATCH(G73,'LIST Balance Sheet'!$L$20:$L$73,0)),MATCH(G73,'LIST Balance Sheet'!$J$20:$J$73,0)),IF(ISNA(MATCH(G73,'LIST Balance Sheet'!$J$20:$J$73,0)),IF(ISNA(MATCH(G73,'LIST Balance Sheet'!$L$20:$L$73,0)),IF(ISNA(MATCH(G73,'LIST Balance Sheet'!$N$20:$N$73,0)),IF(ISNA(MATCH(G73,'LIST Balance Sheet'!$P$20:$P$73,0)),9,7),5),3),1))</f>
        <v>Pass</v>
      </c>
      <c r="I73" s="96"/>
      <c r="J73" s="96"/>
      <c r="K73" s="96"/>
      <c r="L73" s="96"/>
      <c r="M73" s="96"/>
      <c r="N73" s="96"/>
      <c r="O73" s="96"/>
      <c r="P73" s="96"/>
      <c r="Q73" s="96" t="str">
        <f t="shared" si="7"/>
        <v>L_105_054</v>
      </c>
      <c r="R73" s="96" t="str">
        <f ca="1">OFFSET(L_105_ValidationCorner,IF(ISNA(MATCH(Q73,'BS - S1'!$J$19:$J$72,0)),IF(ISNA(MATCH(Q73,'BS - S1'!$L$19:$L$72,0)),IF(ISNA(MATCH(Q73,'BS - S1'!$N$19:$N$72,0)),IF(ISNA(MATCH(Q73,'BS - S1'!$P$19:$P$72,0)),MATCH(Q73,'BS - S1'!$R$19:$R$72,0),MATCH(Q73,'BS - S1'!$P$19:$P$72,0)),MATCH(Q73,'BS - S1'!$N$19:$N$72,0)),MATCH(Q73,'BS - S1'!$L$19:$L$72,0)),MATCH(Q73,'BS - S1'!$J$19:$J$72,0)),IF(ISNA(MATCH(Q73,'BS - S1'!$J$19:$J$72,0)),IF(ISNA(MATCH(Q73,'BS - S1'!$L$19:$L$72,0)),IF(ISNA(MATCH(Q73,'BS - S1'!$N$19:$N$72,0)),IF(ISNA(MATCH(Q73,'BS - S1'!$P$19:$P$72,0)),9,7),5),3),1))</f>
        <v>Pass</v>
      </c>
      <c r="S73" s="96"/>
      <c r="T73" s="96"/>
      <c r="U73" s="96"/>
      <c r="V73" s="96"/>
      <c r="W73" s="96"/>
      <c r="X73" s="96"/>
      <c r="Y73" s="96" t="str">
        <f t="shared" si="11"/>
        <v>L_205_054</v>
      </c>
      <c r="Z73" s="96" t="str">
        <f ca="1">OFFSET(L_205_ValidationCorner,IF(ISNA(MATCH(Y73,'BS - S2'!$J$19:$J$72,0)),IF(ISNA(MATCH(Y73,'BS - S2'!$L$19:$L$72,0)),IF(ISNA(MATCH(Y73,'BS - S2'!$N$19:$N$72,0)),IF(ISNA(MATCH(Y73,'BS - S2'!$P$19:$P$72,0)),MATCH(Y73,'BS - S2'!$R$19:$R$72,0),MATCH(Y73,'BS - S2'!$P$19:$P$72,0)),MATCH(Y73,'BS - S2'!$N$19:$N$72,0)),MATCH(Y73,'BS - S2'!$L$19:$L$72,0)),MATCH(Y73,'BS - S2'!$J$19:$J$72,0)),IF(ISNA(MATCH(Y73,'BS - S2'!$J$19:$J$72,0)),IF(ISNA(MATCH(Y73,'BS - S2'!$L$19:$L$72,0)),IF(ISNA(MATCH(Y73,'BS - S2'!$N$19:$N$72,0)),IF(ISNA(MATCH(Y73,'BS - S2'!$P$19:$P$72,0)),9,7),5),3),1))</f>
        <v>Pass</v>
      </c>
      <c r="AA73" s="96"/>
      <c r="AB73" s="96"/>
      <c r="AC73" s="96"/>
      <c r="AD73" s="96"/>
      <c r="AE73" s="96"/>
      <c r="AF73" s="96"/>
      <c r="AG73" s="96" t="str">
        <f t="shared" si="15"/>
        <v>L_305_054</v>
      </c>
      <c r="AH73" s="96" t="str">
        <f ca="1">OFFSET(L_305_ValidationCorner,IF(ISNA(MATCH(AG73,'BS - S3'!$J$19:$J$72,0)),IF(ISNA(MATCH(AG73,'BS - S3'!$L$19:$L$72,0)),IF(ISNA(MATCH(AG73,'BS - S3'!$N$19:$N$72,0)),IF(ISNA(MATCH(AG73,'BS - S3'!$P$19:$P$72,0)),MATCH(AG73,'BS - S3'!$R$19:$R$72,0),MATCH(AG73,'BS - S3'!$P$19:$P$72,0)),MATCH(AG73,'BS - S3'!$N$19:$N$72,0)),MATCH(AG73,'BS - S3'!$L$19:$L$72,0)),MATCH(AG73,'BS - S3'!$J$19:$J$72,0)),IF(ISNA(MATCH(AG73,'BS - S3'!$J$19:$J$72,0)),IF(ISNA(MATCH(AG73,'BS - S3'!$L$19:$L$72,0)),IF(ISNA(MATCH(AG73,'BS - S3'!$N$19:$N$72,0)),IF(ISNA(MATCH(AG73,'BS - S3'!$P$19:$P$72,0)),9,7),5),3),1))</f>
        <v>Pass</v>
      </c>
      <c r="AI73" s="96"/>
      <c r="AJ73" s="96"/>
      <c r="AK73" s="96"/>
      <c r="AL73" s="96"/>
      <c r="AM73" s="96"/>
      <c r="AN73" s="96"/>
      <c r="AO73" s="96" t="str">
        <f t="shared" si="19"/>
        <v>L_405_054</v>
      </c>
      <c r="AP73" s="96" t="str">
        <f ca="1">OFFSET(L_405_ValidationCorner,IF(ISNA(MATCH(AO73,'BS - S4'!$J$19:$J$72,0)),IF(ISNA(MATCH(AO73,'BS - S4'!$L$19:$L$72,0)),IF(ISNA(MATCH(AO73,'BS - S4'!$N$19:$N$72,0)),IF(ISNA(MATCH(AO73,'BS - S4'!$P$19:$P$72,0)),MATCH(AO73,'BS - S4'!$R$19:$R$72,0),MATCH(AO73,'BS - S4'!$P$19:$P$72,0)),MATCH(AO73,'BS - S4'!$N$19:$N$72,0)),MATCH(AO73,'BS - S4'!$L$19:$L$72,0)),MATCH(AO73,'BS - S4'!$J$19:$J$72,0)),IF(ISNA(MATCH(AO73,'BS - S4'!$J$19:$J$72,0)),IF(ISNA(MATCH(AO73,'BS - S4'!$L$19:$L$72,0)),IF(ISNA(MATCH(AO73,'BS - S4'!$N$19:$N$72,0)),IF(ISNA(MATCH(AO73,'BS - S4'!$P$19:$P$72,0)),9,7),5),3),1))</f>
        <v>Pass</v>
      </c>
      <c r="AQ73" s="96"/>
      <c r="AR73" s="96"/>
      <c r="AS73" s="96"/>
      <c r="AT73" s="96"/>
      <c r="AU73" s="96"/>
      <c r="AV73" s="96"/>
    </row>
    <row r="74" spans="1:48" x14ac:dyDescent="0.35">
      <c r="A74" s="96"/>
      <c r="B74" s="96"/>
      <c r="C74" s="96" t="str">
        <f t="shared" si="1"/>
        <v>L_002_055</v>
      </c>
      <c r="D74" s="96" t="str">
        <f ca="1">OFFSET(L_002_ValidationCorner,IF(ISNA(MATCH(C74,'Balance Sheet'!$J$22:$J$105,0)),IF(ISNA(MATCH(C74,'Balance Sheet'!$L$22:$L$105,0)),IF(ISNA(MATCH(C74,'Balance Sheet'!$N$22:$N$105,0)),IF(ISNA(MATCH(C74,'Balance Sheet'!$P$22:$P$105,0)),MATCH(C74,'Balance Sheet'!$R$22:$R$105,0),MATCH(C74,'Balance Sheet'!$P$22:$P$105,0)),MATCH(C74,'Balance Sheet'!$N$22:$N$105,0)),MATCH(C74,'Balance Sheet'!$L$22:$L$105,0)),MATCH(C74,'Balance Sheet'!$J$22:$J$105,0)),IF(ISNA(MATCH(C74,'Balance Sheet'!$J$22:$J$105,0)),IF(ISNA(MATCH(C74,'Balance Sheet'!$L$22:$L$105,0)),IF(ISNA(MATCH(C74,'Balance Sheet'!$N$22:$N$105,0)),IF(ISNA(MATCH(C74,'Balance Sheet'!$P$22:$P$105,0)),9,7),5),3),1))</f>
        <v>Pass</v>
      </c>
      <c r="E74" s="96"/>
      <c r="F74" s="96"/>
      <c r="G74" s="96" t="str">
        <f t="shared" si="2"/>
        <v>L_005_055</v>
      </c>
      <c r="H74" s="96" t="str">
        <f ca="1">OFFSET(L_005_ValidationCorner,IF(ISNA(MATCH(G74,'LIST Balance Sheet'!$J$20:$J$73,0)),IF(ISNA(MATCH(G74,'LIST Balance Sheet'!$L$20:$L$73,0)),IF(ISNA(MATCH(G74,'LIST Balance Sheet'!$N$20:$N$73,0)),IF(ISNA(MATCH(G74,'LIST Balance Sheet'!$P$20:$P$73,0)),MATCH(G74,'LIST Balance Sheet'!$R$20:$R$73,0),MATCH(G74,'LIST Balance Sheet'!$P$20:$P$73,0)),MATCH(G74,'LIST Balance Sheet'!$N$20:$N$73,0)),MATCH(G74,'LIST Balance Sheet'!$L$20:$L$73,0)),MATCH(G74,'LIST Balance Sheet'!$J$20:$J$73,0)),IF(ISNA(MATCH(G74,'LIST Balance Sheet'!$J$20:$J$73,0)),IF(ISNA(MATCH(G74,'LIST Balance Sheet'!$L$20:$L$73,0)),IF(ISNA(MATCH(G74,'LIST Balance Sheet'!$N$20:$N$73,0)),IF(ISNA(MATCH(G74,'LIST Balance Sheet'!$P$20:$P$73,0)),9,7),5),3),1))</f>
        <v>Pass</v>
      </c>
      <c r="I74" s="96"/>
      <c r="J74" s="96"/>
      <c r="K74" s="96"/>
      <c r="L74" s="96"/>
      <c r="M74" s="96"/>
      <c r="N74" s="96"/>
      <c r="O74" s="96"/>
      <c r="P74" s="96"/>
      <c r="Q74" s="96" t="str">
        <f t="shared" si="7"/>
        <v>L_105_055</v>
      </c>
      <c r="R74" s="96" t="str">
        <f ca="1">OFFSET(L_105_ValidationCorner,IF(ISNA(MATCH(Q74,'BS - S1'!$J$19:$J$72,0)),IF(ISNA(MATCH(Q74,'BS - S1'!$L$19:$L$72,0)),IF(ISNA(MATCH(Q74,'BS - S1'!$N$19:$N$72,0)),IF(ISNA(MATCH(Q74,'BS - S1'!$P$19:$P$72,0)),MATCH(Q74,'BS - S1'!$R$19:$R$72,0),MATCH(Q74,'BS - S1'!$P$19:$P$72,0)),MATCH(Q74,'BS - S1'!$N$19:$N$72,0)),MATCH(Q74,'BS - S1'!$L$19:$L$72,0)),MATCH(Q74,'BS - S1'!$J$19:$J$72,0)),IF(ISNA(MATCH(Q74,'BS - S1'!$J$19:$J$72,0)),IF(ISNA(MATCH(Q74,'BS - S1'!$L$19:$L$72,0)),IF(ISNA(MATCH(Q74,'BS - S1'!$N$19:$N$72,0)),IF(ISNA(MATCH(Q74,'BS - S1'!$P$19:$P$72,0)),9,7),5),3),1))</f>
        <v>Pass</v>
      </c>
      <c r="S74" s="96"/>
      <c r="T74" s="96"/>
      <c r="U74" s="96"/>
      <c r="V74" s="96"/>
      <c r="W74" s="96"/>
      <c r="X74" s="96"/>
      <c r="Y74" s="96" t="str">
        <f t="shared" si="11"/>
        <v>L_205_055</v>
      </c>
      <c r="Z74" s="96" t="str">
        <f ca="1">OFFSET(L_205_ValidationCorner,IF(ISNA(MATCH(Y74,'BS - S2'!$J$19:$J$72,0)),IF(ISNA(MATCH(Y74,'BS - S2'!$L$19:$L$72,0)),IF(ISNA(MATCH(Y74,'BS - S2'!$N$19:$N$72,0)),IF(ISNA(MATCH(Y74,'BS - S2'!$P$19:$P$72,0)),MATCH(Y74,'BS - S2'!$R$19:$R$72,0),MATCH(Y74,'BS - S2'!$P$19:$P$72,0)),MATCH(Y74,'BS - S2'!$N$19:$N$72,0)),MATCH(Y74,'BS - S2'!$L$19:$L$72,0)),MATCH(Y74,'BS - S2'!$J$19:$J$72,0)),IF(ISNA(MATCH(Y74,'BS - S2'!$J$19:$J$72,0)),IF(ISNA(MATCH(Y74,'BS - S2'!$L$19:$L$72,0)),IF(ISNA(MATCH(Y74,'BS - S2'!$N$19:$N$72,0)),IF(ISNA(MATCH(Y74,'BS - S2'!$P$19:$P$72,0)),9,7),5),3),1))</f>
        <v>Pass</v>
      </c>
      <c r="AA74" s="96"/>
      <c r="AB74" s="96"/>
      <c r="AC74" s="96"/>
      <c r="AD74" s="96"/>
      <c r="AE74" s="96"/>
      <c r="AF74" s="96"/>
      <c r="AG74" s="96" t="str">
        <f t="shared" si="15"/>
        <v>L_305_055</v>
      </c>
      <c r="AH74" s="96" t="str">
        <f ca="1">OFFSET(L_305_ValidationCorner,IF(ISNA(MATCH(AG74,'BS - S3'!$J$19:$J$72,0)),IF(ISNA(MATCH(AG74,'BS - S3'!$L$19:$L$72,0)),IF(ISNA(MATCH(AG74,'BS - S3'!$N$19:$N$72,0)),IF(ISNA(MATCH(AG74,'BS - S3'!$P$19:$P$72,0)),MATCH(AG74,'BS - S3'!$R$19:$R$72,0),MATCH(AG74,'BS - S3'!$P$19:$P$72,0)),MATCH(AG74,'BS - S3'!$N$19:$N$72,0)),MATCH(AG74,'BS - S3'!$L$19:$L$72,0)),MATCH(AG74,'BS - S3'!$J$19:$J$72,0)),IF(ISNA(MATCH(AG74,'BS - S3'!$J$19:$J$72,0)),IF(ISNA(MATCH(AG74,'BS - S3'!$L$19:$L$72,0)),IF(ISNA(MATCH(AG74,'BS - S3'!$N$19:$N$72,0)),IF(ISNA(MATCH(AG74,'BS - S3'!$P$19:$P$72,0)),9,7),5),3),1))</f>
        <v>Pass</v>
      </c>
      <c r="AI74" s="96"/>
      <c r="AJ74" s="96"/>
      <c r="AK74" s="96"/>
      <c r="AL74" s="96"/>
      <c r="AM74" s="96"/>
      <c r="AN74" s="96"/>
      <c r="AO74" s="96" t="str">
        <f t="shared" si="19"/>
        <v>L_405_055</v>
      </c>
      <c r="AP74" s="96" t="str">
        <f ca="1">OFFSET(L_405_ValidationCorner,IF(ISNA(MATCH(AO74,'BS - S4'!$J$19:$J$72,0)),IF(ISNA(MATCH(AO74,'BS - S4'!$L$19:$L$72,0)),IF(ISNA(MATCH(AO74,'BS - S4'!$N$19:$N$72,0)),IF(ISNA(MATCH(AO74,'BS - S4'!$P$19:$P$72,0)),MATCH(AO74,'BS - S4'!$R$19:$R$72,0),MATCH(AO74,'BS - S4'!$P$19:$P$72,0)),MATCH(AO74,'BS - S4'!$N$19:$N$72,0)),MATCH(AO74,'BS - S4'!$L$19:$L$72,0)),MATCH(AO74,'BS - S4'!$J$19:$J$72,0)),IF(ISNA(MATCH(AO74,'BS - S4'!$J$19:$J$72,0)),IF(ISNA(MATCH(AO74,'BS - S4'!$L$19:$L$72,0)),IF(ISNA(MATCH(AO74,'BS - S4'!$N$19:$N$72,0)),IF(ISNA(MATCH(AO74,'BS - S4'!$P$19:$P$72,0)),9,7),5),3),1))</f>
        <v>Pass</v>
      </c>
      <c r="AQ74" s="96"/>
      <c r="AR74" s="96"/>
      <c r="AS74" s="96"/>
      <c r="AT74" s="96"/>
      <c r="AU74" s="96"/>
      <c r="AV74" s="96"/>
    </row>
    <row r="75" spans="1:48" x14ac:dyDescent="0.35">
      <c r="A75" s="96"/>
      <c r="B75" s="96"/>
      <c r="C75" s="96" t="str">
        <f t="shared" si="1"/>
        <v>L_002_056</v>
      </c>
      <c r="D75" s="96" t="str">
        <f ca="1">OFFSET(L_002_ValidationCorner,IF(ISNA(MATCH(C75,'Balance Sheet'!$J$22:$J$105,0)),IF(ISNA(MATCH(C75,'Balance Sheet'!$L$22:$L$105,0)),IF(ISNA(MATCH(C75,'Balance Sheet'!$N$22:$N$105,0)),IF(ISNA(MATCH(C75,'Balance Sheet'!$P$22:$P$105,0)),MATCH(C75,'Balance Sheet'!$R$22:$R$105,0),MATCH(C75,'Balance Sheet'!$P$22:$P$105,0)),MATCH(C75,'Balance Sheet'!$N$22:$N$105,0)),MATCH(C75,'Balance Sheet'!$L$22:$L$105,0)),MATCH(C75,'Balance Sheet'!$J$22:$J$105,0)),IF(ISNA(MATCH(C75,'Balance Sheet'!$J$22:$J$105,0)),IF(ISNA(MATCH(C75,'Balance Sheet'!$L$22:$L$105,0)),IF(ISNA(MATCH(C75,'Balance Sheet'!$N$22:$N$105,0)),IF(ISNA(MATCH(C75,'Balance Sheet'!$P$22:$P$105,0)),9,7),5),3),1))</f>
        <v>Error Balance Sheet entries required</v>
      </c>
      <c r="E75" s="96"/>
      <c r="F75" s="96"/>
      <c r="G75" s="96" t="str">
        <f t="shared" si="2"/>
        <v>L_005_056</v>
      </c>
      <c r="H75" s="96" t="str">
        <f ca="1">OFFSET(L_005_ValidationCorner,IF(ISNA(MATCH(G75,'LIST Balance Sheet'!$J$20:$J$73,0)),IF(ISNA(MATCH(G75,'LIST Balance Sheet'!$L$20:$L$73,0)),IF(ISNA(MATCH(G75,'LIST Balance Sheet'!$N$20:$N$73,0)),IF(ISNA(MATCH(G75,'LIST Balance Sheet'!$P$20:$P$73,0)),MATCH(G75,'LIST Balance Sheet'!$R$20:$R$73,0),MATCH(G75,'LIST Balance Sheet'!$P$20:$P$73,0)),MATCH(G75,'LIST Balance Sheet'!$N$20:$N$73,0)),MATCH(G75,'LIST Balance Sheet'!$L$20:$L$73,0)),MATCH(G75,'LIST Balance Sheet'!$J$20:$J$73,0)),IF(ISNA(MATCH(G75,'LIST Balance Sheet'!$J$20:$J$73,0)),IF(ISNA(MATCH(G75,'LIST Balance Sheet'!$L$20:$L$73,0)),IF(ISNA(MATCH(G75,'LIST Balance Sheet'!$N$20:$N$73,0)),IF(ISNA(MATCH(G75,'LIST Balance Sheet'!$P$20:$P$73,0)),9,7),5),3),1))</f>
        <v>Pass</v>
      </c>
      <c r="I75" s="96"/>
      <c r="J75" s="96"/>
      <c r="K75" s="96"/>
      <c r="L75" s="96"/>
      <c r="M75" s="96"/>
      <c r="N75" s="96"/>
      <c r="O75" s="96"/>
      <c r="P75" s="96"/>
      <c r="Q75" s="96" t="str">
        <f t="shared" si="7"/>
        <v>L_105_056</v>
      </c>
      <c r="R75" s="96" t="str">
        <f ca="1">OFFSET(L_105_ValidationCorner,IF(ISNA(MATCH(Q75,'BS - S1'!$J$19:$J$72,0)),IF(ISNA(MATCH(Q75,'BS - S1'!$L$19:$L$72,0)),IF(ISNA(MATCH(Q75,'BS - S1'!$N$19:$N$72,0)),IF(ISNA(MATCH(Q75,'BS - S1'!$P$19:$P$72,0)),MATCH(Q75,'BS - S1'!$R$19:$R$72,0),MATCH(Q75,'BS - S1'!$P$19:$P$72,0)),MATCH(Q75,'BS - S1'!$N$19:$N$72,0)),MATCH(Q75,'BS - S1'!$L$19:$L$72,0)),MATCH(Q75,'BS - S1'!$J$19:$J$72,0)),IF(ISNA(MATCH(Q75,'BS - S1'!$J$19:$J$72,0)),IF(ISNA(MATCH(Q75,'BS - S1'!$L$19:$L$72,0)),IF(ISNA(MATCH(Q75,'BS - S1'!$N$19:$N$72,0)),IF(ISNA(MATCH(Q75,'BS - S1'!$P$19:$P$72,0)),9,7),5),3),1))</f>
        <v>Pass</v>
      </c>
      <c r="S75" s="96"/>
      <c r="T75" s="96"/>
      <c r="U75" s="96"/>
      <c r="V75" s="96"/>
      <c r="W75" s="96"/>
      <c r="X75" s="96"/>
      <c r="Y75" s="96" t="str">
        <f t="shared" si="11"/>
        <v>L_205_056</v>
      </c>
      <c r="Z75" s="96" t="str">
        <f ca="1">OFFSET(L_205_ValidationCorner,IF(ISNA(MATCH(Y75,'BS - S2'!$J$19:$J$72,0)),IF(ISNA(MATCH(Y75,'BS - S2'!$L$19:$L$72,0)),IF(ISNA(MATCH(Y75,'BS - S2'!$N$19:$N$72,0)),IF(ISNA(MATCH(Y75,'BS - S2'!$P$19:$P$72,0)),MATCH(Y75,'BS - S2'!$R$19:$R$72,0),MATCH(Y75,'BS - S2'!$P$19:$P$72,0)),MATCH(Y75,'BS - S2'!$N$19:$N$72,0)),MATCH(Y75,'BS - S2'!$L$19:$L$72,0)),MATCH(Y75,'BS - S2'!$J$19:$J$72,0)),IF(ISNA(MATCH(Y75,'BS - S2'!$J$19:$J$72,0)),IF(ISNA(MATCH(Y75,'BS - S2'!$L$19:$L$72,0)),IF(ISNA(MATCH(Y75,'BS - S2'!$N$19:$N$72,0)),IF(ISNA(MATCH(Y75,'BS - S2'!$P$19:$P$72,0)),9,7),5),3),1))</f>
        <v>Pass</v>
      </c>
      <c r="AA75" s="96"/>
      <c r="AB75" s="96"/>
      <c r="AC75" s="96"/>
      <c r="AD75" s="96"/>
      <c r="AE75" s="96"/>
      <c r="AF75" s="96"/>
      <c r="AG75" s="96" t="str">
        <f t="shared" si="15"/>
        <v>L_305_056</v>
      </c>
      <c r="AH75" s="96" t="str">
        <f ca="1">OFFSET(L_305_ValidationCorner,IF(ISNA(MATCH(AG75,'BS - S3'!$J$19:$J$72,0)),IF(ISNA(MATCH(AG75,'BS - S3'!$L$19:$L$72,0)),IF(ISNA(MATCH(AG75,'BS - S3'!$N$19:$N$72,0)),IF(ISNA(MATCH(AG75,'BS - S3'!$P$19:$P$72,0)),MATCH(AG75,'BS - S3'!$R$19:$R$72,0),MATCH(AG75,'BS - S3'!$P$19:$P$72,0)),MATCH(AG75,'BS - S3'!$N$19:$N$72,0)),MATCH(AG75,'BS - S3'!$L$19:$L$72,0)),MATCH(AG75,'BS - S3'!$J$19:$J$72,0)),IF(ISNA(MATCH(AG75,'BS - S3'!$J$19:$J$72,0)),IF(ISNA(MATCH(AG75,'BS - S3'!$L$19:$L$72,0)),IF(ISNA(MATCH(AG75,'BS - S3'!$N$19:$N$72,0)),IF(ISNA(MATCH(AG75,'BS - S3'!$P$19:$P$72,0)),9,7),5),3),1))</f>
        <v>Pass</v>
      </c>
      <c r="AI75" s="96"/>
      <c r="AJ75" s="96"/>
      <c r="AK75" s="96"/>
      <c r="AL75" s="96"/>
      <c r="AM75" s="96"/>
      <c r="AN75" s="96"/>
      <c r="AO75" s="96" t="str">
        <f t="shared" si="19"/>
        <v>L_405_056</v>
      </c>
      <c r="AP75" s="96" t="str">
        <f ca="1">OFFSET(L_405_ValidationCorner,IF(ISNA(MATCH(AO75,'BS - S4'!$J$19:$J$72,0)),IF(ISNA(MATCH(AO75,'BS - S4'!$L$19:$L$72,0)),IF(ISNA(MATCH(AO75,'BS - S4'!$N$19:$N$72,0)),IF(ISNA(MATCH(AO75,'BS - S4'!$P$19:$P$72,0)),MATCH(AO75,'BS - S4'!$R$19:$R$72,0),MATCH(AO75,'BS - S4'!$P$19:$P$72,0)),MATCH(AO75,'BS - S4'!$N$19:$N$72,0)),MATCH(AO75,'BS - S4'!$L$19:$L$72,0)),MATCH(AO75,'BS - S4'!$J$19:$J$72,0)),IF(ISNA(MATCH(AO75,'BS - S4'!$J$19:$J$72,0)),IF(ISNA(MATCH(AO75,'BS - S4'!$L$19:$L$72,0)),IF(ISNA(MATCH(AO75,'BS - S4'!$N$19:$N$72,0)),IF(ISNA(MATCH(AO75,'BS - S4'!$P$19:$P$72,0)),9,7),5),3),1))</f>
        <v>Pass</v>
      </c>
      <c r="AQ75" s="96"/>
      <c r="AR75" s="96"/>
      <c r="AS75" s="96"/>
      <c r="AT75" s="96"/>
      <c r="AU75" s="96"/>
      <c r="AV75" s="96"/>
    </row>
    <row r="76" spans="1:48" x14ac:dyDescent="0.35">
      <c r="A76" s="96"/>
      <c r="B76" s="96"/>
      <c r="C76" s="96" t="str">
        <f t="shared" si="1"/>
        <v>L_002_057</v>
      </c>
      <c r="D76" s="96" t="str">
        <f ca="1">OFFSET(L_002_ValidationCorner,IF(ISNA(MATCH(C76,'Balance Sheet'!$J$22:$J$105,0)),IF(ISNA(MATCH(C76,'Balance Sheet'!$L$22:$L$105,0)),IF(ISNA(MATCH(C76,'Balance Sheet'!$N$22:$N$105,0)),IF(ISNA(MATCH(C76,'Balance Sheet'!$P$22:$P$105,0)),MATCH(C76,'Balance Sheet'!$R$22:$R$105,0),MATCH(C76,'Balance Sheet'!$P$22:$P$105,0)),MATCH(C76,'Balance Sheet'!$N$22:$N$105,0)),MATCH(C76,'Balance Sheet'!$L$22:$L$105,0)),MATCH(C76,'Balance Sheet'!$J$22:$J$105,0)),IF(ISNA(MATCH(C76,'Balance Sheet'!$J$22:$J$105,0)),IF(ISNA(MATCH(C76,'Balance Sheet'!$L$22:$L$105,0)),IF(ISNA(MATCH(C76,'Balance Sheet'!$N$22:$N$105,0)),IF(ISNA(MATCH(C76,'Balance Sheet'!$P$22:$P$105,0)),9,7),5),3),1))</f>
        <v>Pass</v>
      </c>
      <c r="E76" s="96"/>
      <c r="F76" s="96"/>
      <c r="G76" s="96" t="str">
        <f t="shared" si="2"/>
        <v>L_005_057</v>
      </c>
      <c r="H76" s="96" t="str">
        <f ca="1">OFFSET(L_005_ValidationCorner,IF(ISNA(MATCH(G76,'LIST Balance Sheet'!$J$20:$J$73,0)),IF(ISNA(MATCH(G76,'LIST Balance Sheet'!$L$20:$L$73,0)),IF(ISNA(MATCH(G76,'LIST Balance Sheet'!$N$20:$N$73,0)),IF(ISNA(MATCH(G76,'LIST Balance Sheet'!$P$20:$P$73,0)),MATCH(G76,'LIST Balance Sheet'!$R$20:$R$73,0),MATCH(G76,'LIST Balance Sheet'!$P$20:$P$73,0)),MATCH(G76,'LIST Balance Sheet'!$N$20:$N$73,0)),MATCH(G76,'LIST Balance Sheet'!$L$20:$L$73,0)),MATCH(G76,'LIST Balance Sheet'!$J$20:$J$73,0)),IF(ISNA(MATCH(G76,'LIST Balance Sheet'!$J$20:$J$73,0)),IF(ISNA(MATCH(G76,'LIST Balance Sheet'!$L$20:$L$73,0)),IF(ISNA(MATCH(G76,'LIST Balance Sheet'!$N$20:$N$73,0)),IF(ISNA(MATCH(G76,'LIST Balance Sheet'!$P$20:$P$73,0)),9,7),5),3),1))</f>
        <v>Pass</v>
      </c>
      <c r="I76" s="96"/>
      <c r="J76" s="96"/>
      <c r="K76" s="96"/>
      <c r="L76" s="96"/>
      <c r="M76" s="96"/>
      <c r="N76" s="96"/>
      <c r="O76" s="96"/>
      <c r="P76" s="96"/>
      <c r="Q76" s="96" t="str">
        <f t="shared" si="7"/>
        <v>L_105_057</v>
      </c>
      <c r="R76" s="96" t="str">
        <f ca="1">OFFSET(L_105_ValidationCorner,IF(ISNA(MATCH(Q76,'BS - S1'!$J$19:$J$72,0)),IF(ISNA(MATCH(Q76,'BS - S1'!$L$19:$L$72,0)),IF(ISNA(MATCH(Q76,'BS - S1'!$N$19:$N$72,0)),IF(ISNA(MATCH(Q76,'BS - S1'!$P$19:$P$72,0)),MATCH(Q76,'BS - S1'!$R$19:$R$72,0),MATCH(Q76,'BS - S1'!$P$19:$P$72,0)),MATCH(Q76,'BS - S1'!$N$19:$N$72,0)),MATCH(Q76,'BS - S1'!$L$19:$L$72,0)),MATCH(Q76,'BS - S1'!$J$19:$J$72,0)),IF(ISNA(MATCH(Q76,'BS - S1'!$J$19:$J$72,0)),IF(ISNA(MATCH(Q76,'BS - S1'!$L$19:$L$72,0)),IF(ISNA(MATCH(Q76,'BS - S1'!$N$19:$N$72,0)),IF(ISNA(MATCH(Q76,'BS - S1'!$P$19:$P$72,0)),9,7),5),3),1))</f>
        <v>Pass</v>
      </c>
      <c r="S76" s="96"/>
      <c r="T76" s="96"/>
      <c r="U76" s="96"/>
      <c r="V76" s="96"/>
      <c r="W76" s="96"/>
      <c r="X76" s="96"/>
      <c r="Y76" s="96" t="str">
        <f t="shared" si="11"/>
        <v>L_205_057</v>
      </c>
      <c r="Z76" s="96" t="str">
        <f ca="1">OFFSET(L_205_ValidationCorner,IF(ISNA(MATCH(Y76,'BS - S2'!$J$19:$J$72,0)),IF(ISNA(MATCH(Y76,'BS - S2'!$L$19:$L$72,0)),IF(ISNA(MATCH(Y76,'BS - S2'!$N$19:$N$72,0)),IF(ISNA(MATCH(Y76,'BS - S2'!$P$19:$P$72,0)),MATCH(Y76,'BS - S2'!$R$19:$R$72,0),MATCH(Y76,'BS - S2'!$P$19:$P$72,0)),MATCH(Y76,'BS - S2'!$N$19:$N$72,0)),MATCH(Y76,'BS - S2'!$L$19:$L$72,0)),MATCH(Y76,'BS - S2'!$J$19:$J$72,0)),IF(ISNA(MATCH(Y76,'BS - S2'!$J$19:$J$72,0)),IF(ISNA(MATCH(Y76,'BS - S2'!$L$19:$L$72,0)),IF(ISNA(MATCH(Y76,'BS - S2'!$N$19:$N$72,0)),IF(ISNA(MATCH(Y76,'BS - S2'!$P$19:$P$72,0)),9,7),5),3),1))</f>
        <v>Pass</v>
      </c>
      <c r="AA76" s="96"/>
      <c r="AB76" s="96"/>
      <c r="AC76" s="96"/>
      <c r="AD76" s="96"/>
      <c r="AE76" s="96"/>
      <c r="AF76" s="96"/>
      <c r="AG76" s="96" t="str">
        <f t="shared" si="15"/>
        <v>L_305_057</v>
      </c>
      <c r="AH76" s="96" t="str">
        <f ca="1">OFFSET(L_305_ValidationCorner,IF(ISNA(MATCH(AG76,'BS - S3'!$J$19:$J$72,0)),IF(ISNA(MATCH(AG76,'BS - S3'!$L$19:$L$72,0)),IF(ISNA(MATCH(AG76,'BS - S3'!$N$19:$N$72,0)),IF(ISNA(MATCH(AG76,'BS - S3'!$P$19:$P$72,0)),MATCH(AG76,'BS - S3'!$R$19:$R$72,0),MATCH(AG76,'BS - S3'!$P$19:$P$72,0)),MATCH(AG76,'BS - S3'!$N$19:$N$72,0)),MATCH(AG76,'BS - S3'!$L$19:$L$72,0)),MATCH(AG76,'BS - S3'!$J$19:$J$72,0)),IF(ISNA(MATCH(AG76,'BS - S3'!$J$19:$J$72,0)),IF(ISNA(MATCH(AG76,'BS - S3'!$L$19:$L$72,0)),IF(ISNA(MATCH(AG76,'BS - S3'!$N$19:$N$72,0)),IF(ISNA(MATCH(AG76,'BS - S3'!$P$19:$P$72,0)),9,7),5),3),1))</f>
        <v>Pass</v>
      </c>
      <c r="AI76" s="96"/>
      <c r="AJ76" s="96"/>
      <c r="AK76" s="96"/>
      <c r="AL76" s="96"/>
      <c r="AM76" s="96"/>
      <c r="AN76" s="96"/>
      <c r="AO76" s="96" t="str">
        <f t="shared" si="19"/>
        <v>L_405_057</v>
      </c>
      <c r="AP76" s="96" t="str">
        <f ca="1">OFFSET(L_405_ValidationCorner,IF(ISNA(MATCH(AO76,'BS - S4'!$J$19:$J$72,0)),IF(ISNA(MATCH(AO76,'BS - S4'!$L$19:$L$72,0)),IF(ISNA(MATCH(AO76,'BS - S4'!$N$19:$N$72,0)),IF(ISNA(MATCH(AO76,'BS - S4'!$P$19:$P$72,0)),MATCH(AO76,'BS - S4'!$R$19:$R$72,0),MATCH(AO76,'BS - S4'!$P$19:$P$72,0)),MATCH(AO76,'BS - S4'!$N$19:$N$72,0)),MATCH(AO76,'BS - S4'!$L$19:$L$72,0)),MATCH(AO76,'BS - S4'!$J$19:$J$72,0)),IF(ISNA(MATCH(AO76,'BS - S4'!$J$19:$J$72,0)),IF(ISNA(MATCH(AO76,'BS - S4'!$L$19:$L$72,0)),IF(ISNA(MATCH(AO76,'BS - S4'!$N$19:$N$72,0)),IF(ISNA(MATCH(AO76,'BS - S4'!$P$19:$P$72,0)),9,7),5),3),1))</f>
        <v>Pass</v>
      </c>
      <c r="AQ76" s="96"/>
      <c r="AR76" s="96"/>
      <c r="AS76" s="96"/>
      <c r="AT76" s="96"/>
      <c r="AU76" s="96"/>
      <c r="AV76" s="96"/>
    </row>
    <row r="77" spans="1:48" x14ac:dyDescent="0.35">
      <c r="A77" s="96"/>
      <c r="B77" s="96"/>
      <c r="C77" s="96" t="str">
        <f t="shared" si="1"/>
        <v>L_002_058</v>
      </c>
      <c r="D77" s="96" t="str">
        <f ca="1">OFFSET(L_002_ValidationCorner,IF(ISNA(MATCH(C77,'Balance Sheet'!$J$22:$J$105,0)),IF(ISNA(MATCH(C77,'Balance Sheet'!$L$22:$L$105,0)),IF(ISNA(MATCH(C77,'Balance Sheet'!$N$22:$N$105,0)),IF(ISNA(MATCH(C77,'Balance Sheet'!$P$22:$P$105,0)),MATCH(C77,'Balance Sheet'!$R$22:$R$105,0),MATCH(C77,'Balance Sheet'!$P$22:$P$105,0)),MATCH(C77,'Balance Sheet'!$N$22:$N$105,0)),MATCH(C77,'Balance Sheet'!$L$22:$L$105,0)),MATCH(C77,'Balance Sheet'!$J$22:$J$105,0)),IF(ISNA(MATCH(C77,'Balance Sheet'!$J$22:$J$105,0)),IF(ISNA(MATCH(C77,'Balance Sheet'!$L$22:$L$105,0)),IF(ISNA(MATCH(C77,'Balance Sheet'!$N$22:$N$105,0)),IF(ISNA(MATCH(C77,'Balance Sheet'!$P$22:$P$105,0)),9,7),5),3),1))</f>
        <v>Error Balance Sheet entries required</v>
      </c>
      <c r="E77" s="96"/>
      <c r="F77" s="96"/>
      <c r="G77" s="96" t="str">
        <f t="shared" si="2"/>
        <v>L_005_058</v>
      </c>
      <c r="H77" s="96" t="str">
        <f ca="1">OFFSET(L_005_ValidationCorner,IF(ISNA(MATCH(G77,'LIST Balance Sheet'!$J$20:$J$73,0)),IF(ISNA(MATCH(G77,'LIST Balance Sheet'!$L$20:$L$73,0)),IF(ISNA(MATCH(G77,'LIST Balance Sheet'!$N$20:$N$73,0)),IF(ISNA(MATCH(G77,'LIST Balance Sheet'!$P$20:$P$73,0)),MATCH(G77,'LIST Balance Sheet'!$R$20:$R$73,0),MATCH(G77,'LIST Balance Sheet'!$P$20:$P$73,0)),MATCH(G77,'LIST Balance Sheet'!$N$20:$N$73,0)),MATCH(G77,'LIST Balance Sheet'!$L$20:$L$73,0)),MATCH(G77,'LIST Balance Sheet'!$J$20:$J$73,0)),IF(ISNA(MATCH(G77,'LIST Balance Sheet'!$J$20:$J$73,0)),IF(ISNA(MATCH(G77,'LIST Balance Sheet'!$L$20:$L$73,0)),IF(ISNA(MATCH(G77,'LIST Balance Sheet'!$N$20:$N$73,0)),IF(ISNA(MATCH(G77,'LIST Balance Sheet'!$P$20:$P$73,0)),9,7),5),3),1))</f>
        <v>Pass</v>
      </c>
      <c r="I77" s="96"/>
      <c r="J77" s="96"/>
      <c r="K77" s="96"/>
      <c r="L77" s="96"/>
      <c r="M77" s="96"/>
      <c r="N77" s="96"/>
      <c r="O77" s="96"/>
      <c r="P77" s="96"/>
      <c r="Q77" s="96" t="str">
        <f t="shared" si="7"/>
        <v>L_105_058</v>
      </c>
      <c r="R77" s="96" t="str">
        <f ca="1">OFFSET(L_105_ValidationCorner,IF(ISNA(MATCH(Q77,'BS - S1'!$J$19:$J$72,0)),IF(ISNA(MATCH(Q77,'BS - S1'!$L$19:$L$72,0)),IF(ISNA(MATCH(Q77,'BS - S1'!$N$19:$N$72,0)),IF(ISNA(MATCH(Q77,'BS - S1'!$P$19:$P$72,0)),MATCH(Q77,'BS - S1'!$R$19:$R$72,0),MATCH(Q77,'BS - S1'!$P$19:$P$72,0)),MATCH(Q77,'BS - S1'!$N$19:$N$72,0)),MATCH(Q77,'BS - S1'!$L$19:$L$72,0)),MATCH(Q77,'BS - S1'!$J$19:$J$72,0)),IF(ISNA(MATCH(Q77,'BS - S1'!$J$19:$J$72,0)),IF(ISNA(MATCH(Q77,'BS - S1'!$L$19:$L$72,0)),IF(ISNA(MATCH(Q77,'BS - S1'!$N$19:$N$72,0)),IF(ISNA(MATCH(Q77,'BS - S1'!$P$19:$P$72,0)),9,7),5),3),1))</f>
        <v>Pass</v>
      </c>
      <c r="S77" s="96"/>
      <c r="T77" s="96"/>
      <c r="U77" s="96"/>
      <c r="V77" s="96"/>
      <c r="W77" s="96"/>
      <c r="X77" s="96"/>
      <c r="Y77" s="96" t="str">
        <f t="shared" si="11"/>
        <v>L_205_058</v>
      </c>
      <c r="Z77" s="96" t="str">
        <f ca="1">OFFSET(L_205_ValidationCorner,IF(ISNA(MATCH(Y77,'BS - S2'!$J$19:$J$72,0)),IF(ISNA(MATCH(Y77,'BS - S2'!$L$19:$L$72,0)),IF(ISNA(MATCH(Y77,'BS - S2'!$N$19:$N$72,0)),IF(ISNA(MATCH(Y77,'BS - S2'!$P$19:$P$72,0)),MATCH(Y77,'BS - S2'!$R$19:$R$72,0),MATCH(Y77,'BS - S2'!$P$19:$P$72,0)),MATCH(Y77,'BS - S2'!$N$19:$N$72,0)),MATCH(Y77,'BS - S2'!$L$19:$L$72,0)),MATCH(Y77,'BS - S2'!$J$19:$J$72,0)),IF(ISNA(MATCH(Y77,'BS - S2'!$J$19:$J$72,0)),IF(ISNA(MATCH(Y77,'BS - S2'!$L$19:$L$72,0)),IF(ISNA(MATCH(Y77,'BS - S2'!$N$19:$N$72,0)),IF(ISNA(MATCH(Y77,'BS - S2'!$P$19:$P$72,0)),9,7),5),3),1))</f>
        <v>Pass</v>
      </c>
      <c r="AA77" s="96"/>
      <c r="AB77" s="96"/>
      <c r="AC77" s="96"/>
      <c r="AD77" s="96"/>
      <c r="AE77" s="96"/>
      <c r="AF77" s="96"/>
      <c r="AG77" s="96" t="str">
        <f t="shared" si="15"/>
        <v>L_305_058</v>
      </c>
      <c r="AH77" s="96" t="str">
        <f ca="1">OFFSET(L_305_ValidationCorner,IF(ISNA(MATCH(AG77,'BS - S3'!$J$19:$J$72,0)),IF(ISNA(MATCH(AG77,'BS - S3'!$L$19:$L$72,0)),IF(ISNA(MATCH(AG77,'BS - S3'!$N$19:$N$72,0)),IF(ISNA(MATCH(AG77,'BS - S3'!$P$19:$P$72,0)),MATCH(AG77,'BS - S3'!$R$19:$R$72,0),MATCH(AG77,'BS - S3'!$P$19:$P$72,0)),MATCH(AG77,'BS - S3'!$N$19:$N$72,0)),MATCH(AG77,'BS - S3'!$L$19:$L$72,0)),MATCH(AG77,'BS - S3'!$J$19:$J$72,0)),IF(ISNA(MATCH(AG77,'BS - S3'!$J$19:$J$72,0)),IF(ISNA(MATCH(AG77,'BS - S3'!$L$19:$L$72,0)),IF(ISNA(MATCH(AG77,'BS - S3'!$N$19:$N$72,0)),IF(ISNA(MATCH(AG77,'BS - S3'!$P$19:$P$72,0)),9,7),5),3),1))</f>
        <v>Pass</v>
      </c>
      <c r="AI77" s="96"/>
      <c r="AJ77" s="96"/>
      <c r="AK77" s="96"/>
      <c r="AL77" s="96"/>
      <c r="AM77" s="96"/>
      <c r="AN77" s="96"/>
      <c r="AO77" s="96" t="str">
        <f t="shared" si="19"/>
        <v>L_405_058</v>
      </c>
      <c r="AP77" s="96" t="str">
        <f ca="1">OFFSET(L_405_ValidationCorner,IF(ISNA(MATCH(AO77,'BS - S4'!$J$19:$J$72,0)),IF(ISNA(MATCH(AO77,'BS - S4'!$L$19:$L$72,0)),IF(ISNA(MATCH(AO77,'BS - S4'!$N$19:$N$72,0)),IF(ISNA(MATCH(AO77,'BS - S4'!$P$19:$P$72,0)),MATCH(AO77,'BS - S4'!$R$19:$R$72,0),MATCH(AO77,'BS - S4'!$P$19:$P$72,0)),MATCH(AO77,'BS - S4'!$N$19:$N$72,0)),MATCH(AO77,'BS - S4'!$L$19:$L$72,0)),MATCH(AO77,'BS - S4'!$J$19:$J$72,0)),IF(ISNA(MATCH(AO77,'BS - S4'!$J$19:$J$72,0)),IF(ISNA(MATCH(AO77,'BS - S4'!$L$19:$L$72,0)),IF(ISNA(MATCH(AO77,'BS - S4'!$N$19:$N$72,0)),IF(ISNA(MATCH(AO77,'BS - S4'!$P$19:$P$72,0)),9,7),5),3),1))</f>
        <v>Pass</v>
      </c>
      <c r="AQ77" s="96"/>
      <c r="AR77" s="96"/>
      <c r="AS77" s="96"/>
      <c r="AT77" s="96"/>
      <c r="AU77" s="96"/>
      <c r="AV77" s="96"/>
    </row>
    <row r="78" spans="1:48" x14ac:dyDescent="0.35">
      <c r="A78" s="96"/>
      <c r="B78" s="96"/>
      <c r="C78" s="96" t="str">
        <f t="shared" si="1"/>
        <v>L_002_059</v>
      </c>
      <c r="D78" s="96" t="str">
        <f ca="1">OFFSET(L_002_ValidationCorner,IF(ISNA(MATCH(C78,'Balance Sheet'!$J$22:$J$105,0)),IF(ISNA(MATCH(C78,'Balance Sheet'!$L$22:$L$105,0)),IF(ISNA(MATCH(C78,'Balance Sheet'!$N$22:$N$105,0)),IF(ISNA(MATCH(C78,'Balance Sheet'!$P$22:$P$105,0)),MATCH(C78,'Balance Sheet'!$R$22:$R$105,0),MATCH(C78,'Balance Sheet'!$P$22:$P$105,0)),MATCH(C78,'Balance Sheet'!$N$22:$N$105,0)),MATCH(C78,'Balance Sheet'!$L$22:$L$105,0)),MATCH(C78,'Balance Sheet'!$J$22:$J$105,0)),IF(ISNA(MATCH(C78,'Balance Sheet'!$J$22:$J$105,0)),IF(ISNA(MATCH(C78,'Balance Sheet'!$L$22:$L$105,0)),IF(ISNA(MATCH(C78,'Balance Sheet'!$N$22:$N$105,0)),IF(ISNA(MATCH(C78,'Balance Sheet'!$P$22:$P$105,0)),9,7),5),3),1))</f>
        <v>Pass</v>
      </c>
      <c r="E78" s="96"/>
      <c r="F78" s="96"/>
      <c r="G78" s="96" t="str">
        <f t="shared" si="2"/>
        <v>L_005_059</v>
      </c>
      <c r="H78" s="96" t="str">
        <f ca="1">OFFSET(L_005_ValidationCorner,IF(ISNA(MATCH(G78,'LIST Balance Sheet'!$J$20:$J$73,0)),IF(ISNA(MATCH(G78,'LIST Balance Sheet'!$L$20:$L$73,0)),IF(ISNA(MATCH(G78,'LIST Balance Sheet'!$N$20:$N$73,0)),IF(ISNA(MATCH(G78,'LIST Balance Sheet'!$P$20:$P$73,0)),MATCH(G78,'LIST Balance Sheet'!$R$20:$R$73,0),MATCH(G78,'LIST Balance Sheet'!$P$20:$P$73,0)),MATCH(G78,'LIST Balance Sheet'!$N$20:$N$73,0)),MATCH(G78,'LIST Balance Sheet'!$L$20:$L$73,0)),MATCH(G78,'LIST Balance Sheet'!$J$20:$J$73,0)),IF(ISNA(MATCH(G78,'LIST Balance Sheet'!$J$20:$J$73,0)),IF(ISNA(MATCH(G78,'LIST Balance Sheet'!$L$20:$L$73,0)),IF(ISNA(MATCH(G78,'LIST Balance Sheet'!$N$20:$N$73,0)),IF(ISNA(MATCH(G78,'LIST Balance Sheet'!$P$20:$P$73,0)),9,7),5),3),1))</f>
        <v>Pass</v>
      </c>
      <c r="I78" s="96"/>
      <c r="J78" s="96"/>
      <c r="K78" s="96"/>
      <c r="L78" s="96"/>
      <c r="M78" s="96"/>
      <c r="N78" s="96"/>
      <c r="O78" s="96"/>
      <c r="P78" s="96"/>
      <c r="Q78" s="96" t="str">
        <f t="shared" si="7"/>
        <v>L_105_059</v>
      </c>
      <c r="R78" s="96" t="str">
        <f ca="1">OFFSET(L_105_ValidationCorner,IF(ISNA(MATCH(Q78,'BS - S1'!$J$19:$J$72,0)),IF(ISNA(MATCH(Q78,'BS - S1'!$L$19:$L$72,0)),IF(ISNA(MATCH(Q78,'BS - S1'!$N$19:$N$72,0)),IF(ISNA(MATCH(Q78,'BS - S1'!$P$19:$P$72,0)),MATCH(Q78,'BS - S1'!$R$19:$R$72,0),MATCH(Q78,'BS - S1'!$P$19:$P$72,0)),MATCH(Q78,'BS - S1'!$N$19:$N$72,0)),MATCH(Q78,'BS - S1'!$L$19:$L$72,0)),MATCH(Q78,'BS - S1'!$J$19:$J$72,0)),IF(ISNA(MATCH(Q78,'BS - S1'!$J$19:$J$72,0)),IF(ISNA(MATCH(Q78,'BS - S1'!$L$19:$L$72,0)),IF(ISNA(MATCH(Q78,'BS - S1'!$N$19:$N$72,0)),IF(ISNA(MATCH(Q78,'BS - S1'!$P$19:$P$72,0)),9,7),5),3),1))</f>
        <v>Pass</v>
      </c>
      <c r="S78" s="96"/>
      <c r="T78" s="96"/>
      <c r="U78" s="96"/>
      <c r="V78" s="96"/>
      <c r="W78" s="96"/>
      <c r="X78" s="96"/>
      <c r="Y78" s="96" t="str">
        <f t="shared" si="11"/>
        <v>L_205_059</v>
      </c>
      <c r="Z78" s="96" t="str">
        <f ca="1">OFFSET(L_205_ValidationCorner,IF(ISNA(MATCH(Y78,'BS - S2'!$J$19:$J$72,0)),IF(ISNA(MATCH(Y78,'BS - S2'!$L$19:$L$72,0)),IF(ISNA(MATCH(Y78,'BS - S2'!$N$19:$N$72,0)),IF(ISNA(MATCH(Y78,'BS - S2'!$P$19:$P$72,0)),MATCH(Y78,'BS - S2'!$R$19:$R$72,0),MATCH(Y78,'BS - S2'!$P$19:$P$72,0)),MATCH(Y78,'BS - S2'!$N$19:$N$72,0)),MATCH(Y78,'BS - S2'!$L$19:$L$72,0)),MATCH(Y78,'BS - S2'!$J$19:$J$72,0)),IF(ISNA(MATCH(Y78,'BS - S2'!$J$19:$J$72,0)),IF(ISNA(MATCH(Y78,'BS - S2'!$L$19:$L$72,0)),IF(ISNA(MATCH(Y78,'BS - S2'!$N$19:$N$72,0)),IF(ISNA(MATCH(Y78,'BS - S2'!$P$19:$P$72,0)),9,7),5),3),1))</f>
        <v>Pass</v>
      </c>
      <c r="AA78" s="96"/>
      <c r="AB78" s="96"/>
      <c r="AC78" s="96"/>
      <c r="AD78" s="96"/>
      <c r="AE78" s="96"/>
      <c r="AF78" s="96"/>
      <c r="AG78" s="96" t="str">
        <f t="shared" si="15"/>
        <v>L_305_059</v>
      </c>
      <c r="AH78" s="96" t="str">
        <f ca="1">OFFSET(L_305_ValidationCorner,IF(ISNA(MATCH(AG78,'BS - S3'!$J$19:$J$72,0)),IF(ISNA(MATCH(AG78,'BS - S3'!$L$19:$L$72,0)),IF(ISNA(MATCH(AG78,'BS - S3'!$N$19:$N$72,0)),IF(ISNA(MATCH(AG78,'BS - S3'!$P$19:$P$72,0)),MATCH(AG78,'BS - S3'!$R$19:$R$72,0),MATCH(AG78,'BS - S3'!$P$19:$P$72,0)),MATCH(AG78,'BS - S3'!$N$19:$N$72,0)),MATCH(AG78,'BS - S3'!$L$19:$L$72,0)),MATCH(AG78,'BS - S3'!$J$19:$J$72,0)),IF(ISNA(MATCH(AG78,'BS - S3'!$J$19:$J$72,0)),IF(ISNA(MATCH(AG78,'BS - S3'!$L$19:$L$72,0)),IF(ISNA(MATCH(AG78,'BS - S3'!$N$19:$N$72,0)),IF(ISNA(MATCH(AG78,'BS - S3'!$P$19:$P$72,0)),9,7),5),3),1))</f>
        <v>Pass</v>
      </c>
      <c r="AI78" s="96"/>
      <c r="AJ78" s="96"/>
      <c r="AK78" s="96"/>
      <c r="AL78" s="96"/>
      <c r="AM78" s="96"/>
      <c r="AN78" s="96"/>
      <c r="AO78" s="96" t="str">
        <f t="shared" si="19"/>
        <v>L_405_059</v>
      </c>
      <c r="AP78" s="96" t="str">
        <f ca="1">OFFSET(L_405_ValidationCorner,IF(ISNA(MATCH(AO78,'BS - S4'!$J$19:$J$72,0)),IF(ISNA(MATCH(AO78,'BS - S4'!$L$19:$L$72,0)),IF(ISNA(MATCH(AO78,'BS - S4'!$N$19:$N$72,0)),IF(ISNA(MATCH(AO78,'BS - S4'!$P$19:$P$72,0)),MATCH(AO78,'BS - S4'!$R$19:$R$72,0),MATCH(AO78,'BS - S4'!$P$19:$P$72,0)),MATCH(AO78,'BS - S4'!$N$19:$N$72,0)),MATCH(AO78,'BS - S4'!$L$19:$L$72,0)),MATCH(AO78,'BS - S4'!$J$19:$J$72,0)),IF(ISNA(MATCH(AO78,'BS - S4'!$J$19:$J$72,0)),IF(ISNA(MATCH(AO78,'BS - S4'!$L$19:$L$72,0)),IF(ISNA(MATCH(AO78,'BS - S4'!$N$19:$N$72,0)),IF(ISNA(MATCH(AO78,'BS - S4'!$P$19:$P$72,0)),9,7),5),3),1))</f>
        <v>Pass</v>
      </c>
      <c r="AQ78" s="96"/>
      <c r="AR78" s="96"/>
      <c r="AS78" s="96"/>
      <c r="AT78" s="96"/>
      <c r="AU78" s="96"/>
      <c r="AV78" s="96"/>
    </row>
    <row r="79" spans="1:48" x14ac:dyDescent="0.35">
      <c r="A79" s="96"/>
      <c r="B79" s="96"/>
      <c r="C79" s="96" t="str">
        <f t="shared" si="1"/>
        <v>L_002_060</v>
      </c>
      <c r="D79" s="96" t="str">
        <f ca="1">OFFSET(L_002_ValidationCorner,IF(ISNA(MATCH(C79,'Balance Sheet'!$J$22:$J$105,0)),IF(ISNA(MATCH(C79,'Balance Sheet'!$L$22:$L$105,0)),IF(ISNA(MATCH(C79,'Balance Sheet'!$N$22:$N$105,0)),IF(ISNA(MATCH(C79,'Balance Sheet'!$P$22:$P$105,0)),MATCH(C79,'Balance Sheet'!$R$22:$R$105,0),MATCH(C79,'Balance Sheet'!$P$22:$P$105,0)),MATCH(C79,'Balance Sheet'!$N$22:$N$105,0)),MATCH(C79,'Balance Sheet'!$L$22:$L$105,0)),MATCH(C79,'Balance Sheet'!$J$22:$J$105,0)),IF(ISNA(MATCH(C79,'Balance Sheet'!$J$22:$J$105,0)),IF(ISNA(MATCH(C79,'Balance Sheet'!$L$22:$L$105,0)),IF(ISNA(MATCH(C79,'Balance Sheet'!$N$22:$N$105,0)),IF(ISNA(MATCH(C79,'Balance Sheet'!$P$22:$P$105,0)),9,7),5),3),1))</f>
        <v>Error Balance Sheet entries required</v>
      </c>
      <c r="E79" s="96"/>
      <c r="F79" s="96"/>
      <c r="G79" s="96" t="str">
        <f t="shared" si="2"/>
        <v>L_005_060</v>
      </c>
      <c r="H79" s="96" t="str">
        <f ca="1">OFFSET(L_005_ValidationCorner,IF(ISNA(MATCH(G79,'LIST Balance Sheet'!$J$20:$J$73,0)),IF(ISNA(MATCH(G79,'LIST Balance Sheet'!$L$20:$L$73,0)),IF(ISNA(MATCH(G79,'LIST Balance Sheet'!$N$20:$N$73,0)),IF(ISNA(MATCH(G79,'LIST Balance Sheet'!$P$20:$P$73,0)),MATCH(G79,'LIST Balance Sheet'!$R$20:$R$73,0),MATCH(G79,'LIST Balance Sheet'!$P$20:$P$73,0)),MATCH(G79,'LIST Balance Sheet'!$N$20:$N$73,0)),MATCH(G79,'LIST Balance Sheet'!$L$20:$L$73,0)),MATCH(G79,'LIST Balance Sheet'!$J$20:$J$73,0)),IF(ISNA(MATCH(G79,'LIST Balance Sheet'!$J$20:$J$73,0)),IF(ISNA(MATCH(G79,'LIST Balance Sheet'!$L$20:$L$73,0)),IF(ISNA(MATCH(G79,'LIST Balance Sheet'!$N$20:$N$73,0)),IF(ISNA(MATCH(G79,'LIST Balance Sheet'!$P$20:$P$73,0)),9,7),5),3),1))</f>
        <v>Pass</v>
      </c>
      <c r="I79" s="96"/>
      <c r="J79" s="96"/>
      <c r="K79" s="96"/>
      <c r="L79" s="96"/>
      <c r="M79" s="96"/>
      <c r="N79" s="96"/>
      <c r="O79" s="96"/>
      <c r="P79" s="96"/>
      <c r="Q79" s="96" t="str">
        <f t="shared" si="7"/>
        <v>L_105_060</v>
      </c>
      <c r="R79" s="96" t="str">
        <f ca="1">OFFSET(L_105_ValidationCorner,IF(ISNA(MATCH(Q79,'BS - S1'!$J$19:$J$72,0)),IF(ISNA(MATCH(Q79,'BS - S1'!$L$19:$L$72,0)),IF(ISNA(MATCH(Q79,'BS - S1'!$N$19:$N$72,0)),IF(ISNA(MATCH(Q79,'BS - S1'!$P$19:$P$72,0)),MATCH(Q79,'BS - S1'!$R$19:$R$72,0),MATCH(Q79,'BS - S1'!$P$19:$P$72,0)),MATCH(Q79,'BS - S1'!$N$19:$N$72,0)),MATCH(Q79,'BS - S1'!$L$19:$L$72,0)),MATCH(Q79,'BS - S1'!$J$19:$J$72,0)),IF(ISNA(MATCH(Q79,'BS - S1'!$J$19:$J$72,0)),IF(ISNA(MATCH(Q79,'BS - S1'!$L$19:$L$72,0)),IF(ISNA(MATCH(Q79,'BS - S1'!$N$19:$N$72,0)),IF(ISNA(MATCH(Q79,'BS - S1'!$P$19:$P$72,0)),9,7),5),3),1))</f>
        <v>Pass</v>
      </c>
      <c r="S79" s="96"/>
      <c r="T79" s="96"/>
      <c r="U79" s="96"/>
      <c r="V79" s="96"/>
      <c r="W79" s="96"/>
      <c r="X79" s="96"/>
      <c r="Y79" s="96" t="str">
        <f t="shared" si="11"/>
        <v>L_205_060</v>
      </c>
      <c r="Z79" s="96" t="str">
        <f ca="1">OFFSET(L_205_ValidationCorner,IF(ISNA(MATCH(Y79,'BS - S2'!$J$19:$J$72,0)),IF(ISNA(MATCH(Y79,'BS - S2'!$L$19:$L$72,0)),IF(ISNA(MATCH(Y79,'BS - S2'!$N$19:$N$72,0)),IF(ISNA(MATCH(Y79,'BS - S2'!$P$19:$P$72,0)),MATCH(Y79,'BS - S2'!$R$19:$R$72,0),MATCH(Y79,'BS - S2'!$P$19:$P$72,0)),MATCH(Y79,'BS - S2'!$N$19:$N$72,0)),MATCH(Y79,'BS - S2'!$L$19:$L$72,0)),MATCH(Y79,'BS - S2'!$J$19:$J$72,0)),IF(ISNA(MATCH(Y79,'BS - S2'!$J$19:$J$72,0)),IF(ISNA(MATCH(Y79,'BS - S2'!$L$19:$L$72,0)),IF(ISNA(MATCH(Y79,'BS - S2'!$N$19:$N$72,0)),IF(ISNA(MATCH(Y79,'BS - S2'!$P$19:$P$72,0)),9,7),5),3),1))</f>
        <v>Pass</v>
      </c>
      <c r="AA79" s="96"/>
      <c r="AB79" s="96"/>
      <c r="AC79" s="96"/>
      <c r="AD79" s="96"/>
      <c r="AE79" s="96"/>
      <c r="AF79" s="96"/>
      <c r="AG79" s="96" t="str">
        <f t="shared" si="15"/>
        <v>L_305_060</v>
      </c>
      <c r="AH79" s="96" t="str">
        <f ca="1">OFFSET(L_305_ValidationCorner,IF(ISNA(MATCH(AG79,'BS - S3'!$J$19:$J$72,0)),IF(ISNA(MATCH(AG79,'BS - S3'!$L$19:$L$72,0)),IF(ISNA(MATCH(AG79,'BS - S3'!$N$19:$N$72,0)),IF(ISNA(MATCH(AG79,'BS - S3'!$P$19:$P$72,0)),MATCH(AG79,'BS - S3'!$R$19:$R$72,0),MATCH(AG79,'BS - S3'!$P$19:$P$72,0)),MATCH(AG79,'BS - S3'!$N$19:$N$72,0)),MATCH(AG79,'BS - S3'!$L$19:$L$72,0)),MATCH(AG79,'BS - S3'!$J$19:$J$72,0)),IF(ISNA(MATCH(AG79,'BS - S3'!$J$19:$J$72,0)),IF(ISNA(MATCH(AG79,'BS - S3'!$L$19:$L$72,0)),IF(ISNA(MATCH(AG79,'BS - S3'!$N$19:$N$72,0)),IF(ISNA(MATCH(AG79,'BS - S3'!$P$19:$P$72,0)),9,7),5),3),1))</f>
        <v>Pass</v>
      </c>
      <c r="AI79" s="96"/>
      <c r="AJ79" s="96"/>
      <c r="AK79" s="96"/>
      <c r="AL79" s="96"/>
      <c r="AM79" s="96"/>
      <c r="AN79" s="96"/>
      <c r="AO79" s="96" t="str">
        <f t="shared" si="19"/>
        <v>L_405_060</v>
      </c>
      <c r="AP79" s="96" t="str">
        <f ca="1">OFFSET(L_405_ValidationCorner,IF(ISNA(MATCH(AO79,'BS - S4'!$J$19:$J$72,0)),IF(ISNA(MATCH(AO79,'BS - S4'!$L$19:$L$72,0)),IF(ISNA(MATCH(AO79,'BS - S4'!$N$19:$N$72,0)),IF(ISNA(MATCH(AO79,'BS - S4'!$P$19:$P$72,0)),MATCH(AO79,'BS - S4'!$R$19:$R$72,0),MATCH(AO79,'BS - S4'!$P$19:$P$72,0)),MATCH(AO79,'BS - S4'!$N$19:$N$72,0)),MATCH(AO79,'BS - S4'!$L$19:$L$72,0)),MATCH(AO79,'BS - S4'!$J$19:$J$72,0)),IF(ISNA(MATCH(AO79,'BS - S4'!$J$19:$J$72,0)),IF(ISNA(MATCH(AO79,'BS - S4'!$L$19:$L$72,0)),IF(ISNA(MATCH(AO79,'BS - S4'!$N$19:$N$72,0)),IF(ISNA(MATCH(AO79,'BS - S4'!$P$19:$P$72,0)),9,7),5),3),1))</f>
        <v>Pass</v>
      </c>
      <c r="AQ79" s="96"/>
      <c r="AR79" s="96"/>
      <c r="AS79" s="96"/>
      <c r="AT79" s="96"/>
      <c r="AU79" s="96"/>
      <c r="AV79" s="96"/>
    </row>
    <row r="80" spans="1:48" x14ac:dyDescent="0.35">
      <c r="A80" s="96"/>
      <c r="B80" s="96"/>
      <c r="C80" s="96" t="str">
        <f t="shared" si="1"/>
        <v>L_002_061</v>
      </c>
      <c r="D80" s="96" t="str">
        <f ca="1">OFFSET(L_002_ValidationCorner,IF(ISNA(MATCH(C80,'Balance Sheet'!$J$22:$J$105,0)),IF(ISNA(MATCH(C80,'Balance Sheet'!$L$22:$L$105,0)),IF(ISNA(MATCH(C80,'Balance Sheet'!$N$22:$N$105,0)),IF(ISNA(MATCH(C80,'Balance Sheet'!$P$22:$P$105,0)),MATCH(C80,'Balance Sheet'!$R$22:$R$105,0),MATCH(C80,'Balance Sheet'!$P$22:$P$105,0)),MATCH(C80,'Balance Sheet'!$N$22:$N$105,0)),MATCH(C80,'Balance Sheet'!$L$22:$L$105,0)),MATCH(C80,'Balance Sheet'!$J$22:$J$105,0)),IF(ISNA(MATCH(C80,'Balance Sheet'!$J$22:$J$105,0)),IF(ISNA(MATCH(C80,'Balance Sheet'!$L$22:$L$105,0)),IF(ISNA(MATCH(C80,'Balance Sheet'!$N$22:$N$105,0)),IF(ISNA(MATCH(C80,'Balance Sheet'!$P$22:$P$105,0)),9,7),5),3),1))</f>
        <v>Pass</v>
      </c>
      <c r="E80" s="96"/>
      <c r="F80" s="96"/>
      <c r="G80" s="96" t="str">
        <f t="shared" si="2"/>
        <v>L_005_061</v>
      </c>
      <c r="H80" s="96" t="str">
        <f ca="1">OFFSET(L_005_ValidationCorner,IF(ISNA(MATCH(G80,'LIST Balance Sheet'!$J$20:$J$73,0)),IF(ISNA(MATCH(G80,'LIST Balance Sheet'!$L$20:$L$73,0)),IF(ISNA(MATCH(G80,'LIST Balance Sheet'!$N$20:$N$73,0)),IF(ISNA(MATCH(G80,'LIST Balance Sheet'!$P$20:$P$73,0)),MATCH(G80,'LIST Balance Sheet'!$R$20:$R$73,0),MATCH(G80,'LIST Balance Sheet'!$P$20:$P$73,0)),MATCH(G80,'LIST Balance Sheet'!$N$20:$N$73,0)),MATCH(G80,'LIST Balance Sheet'!$L$20:$L$73,0)),MATCH(G80,'LIST Balance Sheet'!$J$20:$J$73,0)),IF(ISNA(MATCH(G80,'LIST Balance Sheet'!$J$20:$J$73,0)),IF(ISNA(MATCH(G80,'LIST Balance Sheet'!$L$20:$L$73,0)),IF(ISNA(MATCH(G80,'LIST Balance Sheet'!$N$20:$N$73,0)),IF(ISNA(MATCH(G80,'LIST Balance Sheet'!$P$20:$P$73,0)),9,7),5),3),1))</f>
        <v>Pass</v>
      </c>
      <c r="I80" s="96"/>
      <c r="J80" s="96"/>
      <c r="K80" s="96"/>
      <c r="L80" s="96"/>
      <c r="M80" s="96"/>
      <c r="N80" s="96"/>
      <c r="O80" s="96"/>
      <c r="P80" s="96"/>
      <c r="Q80" s="96" t="str">
        <f t="shared" si="7"/>
        <v>L_105_061</v>
      </c>
      <c r="R80" s="96" t="str">
        <f ca="1">OFFSET(L_105_ValidationCorner,IF(ISNA(MATCH(Q80,'BS - S1'!$J$19:$J$72,0)),IF(ISNA(MATCH(Q80,'BS - S1'!$L$19:$L$72,0)),IF(ISNA(MATCH(Q80,'BS - S1'!$N$19:$N$72,0)),IF(ISNA(MATCH(Q80,'BS - S1'!$P$19:$P$72,0)),MATCH(Q80,'BS - S1'!$R$19:$R$72,0),MATCH(Q80,'BS - S1'!$P$19:$P$72,0)),MATCH(Q80,'BS - S1'!$N$19:$N$72,0)),MATCH(Q80,'BS - S1'!$L$19:$L$72,0)),MATCH(Q80,'BS - S1'!$J$19:$J$72,0)),IF(ISNA(MATCH(Q80,'BS - S1'!$J$19:$J$72,0)),IF(ISNA(MATCH(Q80,'BS - S1'!$L$19:$L$72,0)),IF(ISNA(MATCH(Q80,'BS - S1'!$N$19:$N$72,0)),IF(ISNA(MATCH(Q80,'BS - S1'!$P$19:$P$72,0)),9,7),5),3),1))</f>
        <v>Pass</v>
      </c>
      <c r="S80" s="96"/>
      <c r="T80" s="96"/>
      <c r="U80" s="96"/>
      <c r="V80" s="96"/>
      <c r="W80" s="96"/>
      <c r="X80" s="96"/>
      <c r="Y80" s="96" t="str">
        <f t="shared" si="11"/>
        <v>L_205_061</v>
      </c>
      <c r="Z80" s="96" t="str">
        <f ca="1">OFFSET(L_205_ValidationCorner,IF(ISNA(MATCH(Y80,'BS - S2'!$J$19:$J$72,0)),IF(ISNA(MATCH(Y80,'BS - S2'!$L$19:$L$72,0)),IF(ISNA(MATCH(Y80,'BS - S2'!$N$19:$N$72,0)),IF(ISNA(MATCH(Y80,'BS - S2'!$P$19:$P$72,0)),MATCH(Y80,'BS - S2'!$R$19:$R$72,0),MATCH(Y80,'BS - S2'!$P$19:$P$72,0)),MATCH(Y80,'BS - S2'!$N$19:$N$72,0)),MATCH(Y80,'BS - S2'!$L$19:$L$72,0)),MATCH(Y80,'BS - S2'!$J$19:$J$72,0)),IF(ISNA(MATCH(Y80,'BS - S2'!$J$19:$J$72,0)),IF(ISNA(MATCH(Y80,'BS - S2'!$L$19:$L$72,0)),IF(ISNA(MATCH(Y80,'BS - S2'!$N$19:$N$72,0)),IF(ISNA(MATCH(Y80,'BS - S2'!$P$19:$P$72,0)),9,7),5),3),1))</f>
        <v>Pass</v>
      </c>
      <c r="AA80" s="96"/>
      <c r="AB80" s="96"/>
      <c r="AC80" s="96"/>
      <c r="AD80" s="96"/>
      <c r="AE80" s="96"/>
      <c r="AF80" s="96"/>
      <c r="AG80" s="96" t="str">
        <f t="shared" si="15"/>
        <v>L_305_061</v>
      </c>
      <c r="AH80" s="96" t="str">
        <f ca="1">OFFSET(L_305_ValidationCorner,IF(ISNA(MATCH(AG80,'BS - S3'!$J$19:$J$72,0)),IF(ISNA(MATCH(AG80,'BS - S3'!$L$19:$L$72,0)),IF(ISNA(MATCH(AG80,'BS - S3'!$N$19:$N$72,0)),IF(ISNA(MATCH(AG80,'BS - S3'!$P$19:$P$72,0)),MATCH(AG80,'BS - S3'!$R$19:$R$72,0),MATCH(AG80,'BS - S3'!$P$19:$P$72,0)),MATCH(AG80,'BS - S3'!$N$19:$N$72,0)),MATCH(AG80,'BS - S3'!$L$19:$L$72,0)),MATCH(AG80,'BS - S3'!$J$19:$J$72,0)),IF(ISNA(MATCH(AG80,'BS - S3'!$J$19:$J$72,0)),IF(ISNA(MATCH(AG80,'BS - S3'!$L$19:$L$72,0)),IF(ISNA(MATCH(AG80,'BS - S3'!$N$19:$N$72,0)),IF(ISNA(MATCH(AG80,'BS - S3'!$P$19:$P$72,0)),9,7),5),3),1))</f>
        <v>Pass</v>
      </c>
      <c r="AI80" s="96"/>
      <c r="AJ80" s="96"/>
      <c r="AK80" s="96"/>
      <c r="AL80" s="96"/>
      <c r="AM80" s="96"/>
      <c r="AN80" s="96"/>
      <c r="AO80" s="96" t="str">
        <f t="shared" si="19"/>
        <v>L_405_061</v>
      </c>
      <c r="AP80" s="96" t="str">
        <f ca="1">OFFSET(L_405_ValidationCorner,IF(ISNA(MATCH(AO80,'BS - S4'!$J$19:$J$72,0)),IF(ISNA(MATCH(AO80,'BS - S4'!$L$19:$L$72,0)),IF(ISNA(MATCH(AO80,'BS - S4'!$N$19:$N$72,0)),IF(ISNA(MATCH(AO80,'BS - S4'!$P$19:$P$72,0)),MATCH(AO80,'BS - S4'!$R$19:$R$72,0),MATCH(AO80,'BS - S4'!$P$19:$P$72,0)),MATCH(AO80,'BS - S4'!$N$19:$N$72,0)),MATCH(AO80,'BS - S4'!$L$19:$L$72,0)),MATCH(AO80,'BS - S4'!$J$19:$J$72,0)),IF(ISNA(MATCH(AO80,'BS - S4'!$J$19:$J$72,0)),IF(ISNA(MATCH(AO80,'BS - S4'!$L$19:$L$72,0)),IF(ISNA(MATCH(AO80,'BS - S4'!$N$19:$N$72,0)),IF(ISNA(MATCH(AO80,'BS - S4'!$P$19:$P$72,0)),9,7),5),3),1))</f>
        <v>Pass</v>
      </c>
      <c r="AQ80" s="96"/>
      <c r="AR80" s="96"/>
      <c r="AS80" s="96"/>
      <c r="AT80" s="96"/>
      <c r="AU80" s="96"/>
      <c r="AV80" s="96"/>
    </row>
    <row r="81" spans="1:48" x14ac:dyDescent="0.35">
      <c r="A81" s="96"/>
      <c r="B81" s="96"/>
      <c r="C81" s="96" t="str">
        <f t="shared" si="1"/>
        <v>L_002_062</v>
      </c>
      <c r="D81" s="96" t="str">
        <f ca="1">OFFSET(L_002_ValidationCorner,IF(ISNA(MATCH(C81,'Balance Sheet'!$J$22:$J$105,0)),IF(ISNA(MATCH(C81,'Balance Sheet'!$L$22:$L$105,0)),IF(ISNA(MATCH(C81,'Balance Sheet'!$N$22:$N$105,0)),IF(ISNA(MATCH(C81,'Balance Sheet'!$P$22:$P$105,0)),MATCH(C81,'Balance Sheet'!$R$22:$R$105,0),MATCH(C81,'Balance Sheet'!$P$22:$P$105,0)),MATCH(C81,'Balance Sheet'!$N$22:$N$105,0)),MATCH(C81,'Balance Sheet'!$L$22:$L$105,0)),MATCH(C81,'Balance Sheet'!$J$22:$J$105,0)),IF(ISNA(MATCH(C81,'Balance Sheet'!$J$22:$J$105,0)),IF(ISNA(MATCH(C81,'Balance Sheet'!$L$22:$L$105,0)),IF(ISNA(MATCH(C81,'Balance Sheet'!$N$22:$N$105,0)),IF(ISNA(MATCH(C81,'Balance Sheet'!$P$22:$P$105,0)),9,7),5),3),1))</f>
        <v>Error Balance Sheet entries required</v>
      </c>
      <c r="E81" s="96"/>
      <c r="F81" s="96"/>
      <c r="G81" s="96" t="str">
        <f t="shared" si="2"/>
        <v>L_005_062</v>
      </c>
      <c r="H81" s="96" t="str">
        <f ca="1">OFFSET(L_005_ValidationCorner,IF(ISNA(MATCH(G81,'LIST Balance Sheet'!$J$20:$J$73,0)),IF(ISNA(MATCH(G81,'LIST Balance Sheet'!$L$20:$L$73,0)),IF(ISNA(MATCH(G81,'LIST Balance Sheet'!$N$20:$N$73,0)),IF(ISNA(MATCH(G81,'LIST Balance Sheet'!$P$20:$P$73,0)),MATCH(G81,'LIST Balance Sheet'!$R$20:$R$73,0),MATCH(G81,'LIST Balance Sheet'!$P$20:$P$73,0)),MATCH(G81,'LIST Balance Sheet'!$N$20:$N$73,0)),MATCH(G81,'LIST Balance Sheet'!$L$20:$L$73,0)),MATCH(G81,'LIST Balance Sheet'!$J$20:$J$73,0)),IF(ISNA(MATCH(G81,'LIST Balance Sheet'!$J$20:$J$73,0)),IF(ISNA(MATCH(G81,'LIST Balance Sheet'!$L$20:$L$73,0)),IF(ISNA(MATCH(G81,'LIST Balance Sheet'!$N$20:$N$73,0)),IF(ISNA(MATCH(G81,'LIST Balance Sheet'!$P$20:$P$73,0)),9,7),5),3),1))</f>
        <v>Pass</v>
      </c>
      <c r="I81" s="96"/>
      <c r="J81" s="96"/>
      <c r="K81" s="96"/>
      <c r="L81" s="96"/>
      <c r="M81" s="96"/>
      <c r="N81" s="96"/>
      <c r="O81" s="96"/>
      <c r="P81" s="96"/>
      <c r="Q81" s="96" t="str">
        <f t="shared" si="7"/>
        <v>L_105_062</v>
      </c>
      <c r="R81" s="96" t="str">
        <f ca="1">OFFSET(L_105_ValidationCorner,IF(ISNA(MATCH(Q81,'BS - S1'!$J$19:$J$72,0)),IF(ISNA(MATCH(Q81,'BS - S1'!$L$19:$L$72,0)),IF(ISNA(MATCH(Q81,'BS - S1'!$N$19:$N$72,0)),IF(ISNA(MATCH(Q81,'BS - S1'!$P$19:$P$72,0)),MATCH(Q81,'BS - S1'!$R$19:$R$72,0),MATCH(Q81,'BS - S1'!$P$19:$P$72,0)),MATCH(Q81,'BS - S1'!$N$19:$N$72,0)),MATCH(Q81,'BS - S1'!$L$19:$L$72,0)),MATCH(Q81,'BS - S1'!$J$19:$J$72,0)),IF(ISNA(MATCH(Q81,'BS - S1'!$J$19:$J$72,0)),IF(ISNA(MATCH(Q81,'BS - S1'!$L$19:$L$72,0)),IF(ISNA(MATCH(Q81,'BS - S1'!$N$19:$N$72,0)),IF(ISNA(MATCH(Q81,'BS - S1'!$P$19:$P$72,0)),9,7),5),3),1))</f>
        <v>Pass</v>
      </c>
      <c r="S81" s="96"/>
      <c r="T81" s="96"/>
      <c r="U81" s="96"/>
      <c r="V81" s="96"/>
      <c r="W81" s="96"/>
      <c r="X81" s="96"/>
      <c r="Y81" s="96" t="str">
        <f t="shared" si="11"/>
        <v>L_205_062</v>
      </c>
      <c r="Z81" s="96" t="str">
        <f ca="1">OFFSET(L_205_ValidationCorner,IF(ISNA(MATCH(Y81,'BS - S2'!$J$19:$J$72,0)),IF(ISNA(MATCH(Y81,'BS - S2'!$L$19:$L$72,0)),IF(ISNA(MATCH(Y81,'BS - S2'!$N$19:$N$72,0)),IF(ISNA(MATCH(Y81,'BS - S2'!$P$19:$P$72,0)),MATCH(Y81,'BS - S2'!$R$19:$R$72,0),MATCH(Y81,'BS - S2'!$P$19:$P$72,0)),MATCH(Y81,'BS - S2'!$N$19:$N$72,0)),MATCH(Y81,'BS - S2'!$L$19:$L$72,0)),MATCH(Y81,'BS - S2'!$J$19:$J$72,0)),IF(ISNA(MATCH(Y81,'BS - S2'!$J$19:$J$72,0)),IF(ISNA(MATCH(Y81,'BS - S2'!$L$19:$L$72,0)),IF(ISNA(MATCH(Y81,'BS - S2'!$N$19:$N$72,0)),IF(ISNA(MATCH(Y81,'BS - S2'!$P$19:$P$72,0)),9,7),5),3),1))</f>
        <v>Pass</v>
      </c>
      <c r="AA81" s="96"/>
      <c r="AB81" s="96"/>
      <c r="AC81" s="96"/>
      <c r="AD81" s="96"/>
      <c r="AE81" s="96"/>
      <c r="AF81" s="96"/>
      <c r="AG81" s="96" t="str">
        <f t="shared" si="15"/>
        <v>L_305_062</v>
      </c>
      <c r="AH81" s="96" t="str">
        <f ca="1">OFFSET(L_305_ValidationCorner,IF(ISNA(MATCH(AG81,'BS - S3'!$J$19:$J$72,0)),IF(ISNA(MATCH(AG81,'BS - S3'!$L$19:$L$72,0)),IF(ISNA(MATCH(AG81,'BS - S3'!$N$19:$N$72,0)),IF(ISNA(MATCH(AG81,'BS - S3'!$P$19:$P$72,0)),MATCH(AG81,'BS - S3'!$R$19:$R$72,0),MATCH(AG81,'BS - S3'!$P$19:$P$72,0)),MATCH(AG81,'BS - S3'!$N$19:$N$72,0)),MATCH(AG81,'BS - S3'!$L$19:$L$72,0)),MATCH(AG81,'BS - S3'!$J$19:$J$72,0)),IF(ISNA(MATCH(AG81,'BS - S3'!$J$19:$J$72,0)),IF(ISNA(MATCH(AG81,'BS - S3'!$L$19:$L$72,0)),IF(ISNA(MATCH(AG81,'BS - S3'!$N$19:$N$72,0)),IF(ISNA(MATCH(AG81,'BS - S3'!$P$19:$P$72,0)),9,7),5),3),1))</f>
        <v>Pass</v>
      </c>
      <c r="AI81" s="96"/>
      <c r="AJ81" s="96"/>
      <c r="AK81" s="96"/>
      <c r="AL81" s="96"/>
      <c r="AM81" s="96"/>
      <c r="AN81" s="96"/>
      <c r="AO81" s="96" t="str">
        <f t="shared" si="19"/>
        <v>L_405_062</v>
      </c>
      <c r="AP81" s="96" t="str">
        <f ca="1">OFFSET(L_405_ValidationCorner,IF(ISNA(MATCH(AO81,'BS - S4'!$J$19:$J$72,0)),IF(ISNA(MATCH(AO81,'BS - S4'!$L$19:$L$72,0)),IF(ISNA(MATCH(AO81,'BS - S4'!$N$19:$N$72,0)),IF(ISNA(MATCH(AO81,'BS - S4'!$P$19:$P$72,0)),MATCH(AO81,'BS - S4'!$R$19:$R$72,0),MATCH(AO81,'BS - S4'!$P$19:$P$72,0)),MATCH(AO81,'BS - S4'!$N$19:$N$72,0)),MATCH(AO81,'BS - S4'!$L$19:$L$72,0)),MATCH(AO81,'BS - S4'!$J$19:$J$72,0)),IF(ISNA(MATCH(AO81,'BS - S4'!$J$19:$J$72,0)),IF(ISNA(MATCH(AO81,'BS - S4'!$L$19:$L$72,0)),IF(ISNA(MATCH(AO81,'BS - S4'!$N$19:$N$72,0)),IF(ISNA(MATCH(AO81,'BS - S4'!$P$19:$P$72,0)),9,7),5),3),1))</f>
        <v>Pass</v>
      </c>
      <c r="AQ81" s="96"/>
      <c r="AR81" s="96"/>
      <c r="AS81" s="96"/>
      <c r="AT81" s="96"/>
      <c r="AU81" s="96"/>
      <c r="AV81" s="96"/>
    </row>
    <row r="82" spans="1:48" x14ac:dyDescent="0.35">
      <c r="A82" s="96"/>
      <c r="B82" s="96"/>
      <c r="C82" s="96" t="str">
        <f t="shared" si="1"/>
        <v>L_002_063</v>
      </c>
      <c r="D82" s="96" t="str">
        <f ca="1">OFFSET(L_002_ValidationCorner,IF(ISNA(MATCH(C82,'Balance Sheet'!$J$22:$J$105,0)),IF(ISNA(MATCH(C82,'Balance Sheet'!$L$22:$L$105,0)),IF(ISNA(MATCH(C82,'Balance Sheet'!$N$22:$N$105,0)),IF(ISNA(MATCH(C82,'Balance Sheet'!$P$22:$P$105,0)),MATCH(C82,'Balance Sheet'!$R$22:$R$105,0),MATCH(C82,'Balance Sheet'!$P$22:$P$105,0)),MATCH(C82,'Balance Sheet'!$N$22:$N$105,0)),MATCH(C82,'Balance Sheet'!$L$22:$L$105,0)),MATCH(C82,'Balance Sheet'!$J$22:$J$105,0)),IF(ISNA(MATCH(C82,'Balance Sheet'!$J$22:$J$105,0)),IF(ISNA(MATCH(C82,'Balance Sheet'!$L$22:$L$105,0)),IF(ISNA(MATCH(C82,'Balance Sheet'!$N$22:$N$105,0)),IF(ISNA(MATCH(C82,'Balance Sheet'!$P$22:$P$105,0)),9,7),5),3),1))</f>
        <v>Pass</v>
      </c>
      <c r="E82" s="96"/>
      <c r="F82" s="96"/>
      <c r="G82" s="96" t="str">
        <f t="shared" si="2"/>
        <v>L_005_063</v>
      </c>
      <c r="H82" s="96" t="str">
        <f ca="1">OFFSET(L_005_ValidationCorner,IF(ISNA(MATCH(G82,'LIST Balance Sheet'!$J$20:$J$73,0)),IF(ISNA(MATCH(G82,'LIST Balance Sheet'!$L$20:$L$73,0)),IF(ISNA(MATCH(G82,'LIST Balance Sheet'!$N$20:$N$73,0)),IF(ISNA(MATCH(G82,'LIST Balance Sheet'!$P$20:$P$73,0)),MATCH(G82,'LIST Balance Sheet'!$R$20:$R$73,0),MATCH(G82,'LIST Balance Sheet'!$P$20:$P$73,0)),MATCH(G82,'LIST Balance Sheet'!$N$20:$N$73,0)),MATCH(G82,'LIST Balance Sheet'!$L$20:$L$73,0)),MATCH(G82,'LIST Balance Sheet'!$J$20:$J$73,0)),IF(ISNA(MATCH(G82,'LIST Balance Sheet'!$J$20:$J$73,0)),IF(ISNA(MATCH(G82,'LIST Balance Sheet'!$L$20:$L$73,0)),IF(ISNA(MATCH(G82,'LIST Balance Sheet'!$N$20:$N$73,0)),IF(ISNA(MATCH(G82,'LIST Balance Sheet'!$P$20:$P$73,0)),9,7),5),3),1))</f>
        <v>Pass</v>
      </c>
      <c r="I82" s="96"/>
      <c r="J82" s="96"/>
      <c r="K82" s="96"/>
      <c r="L82" s="96"/>
      <c r="M82" s="96"/>
      <c r="N82" s="96"/>
      <c r="O82" s="96"/>
      <c r="P82" s="96"/>
      <c r="Q82" s="96" t="str">
        <f t="shared" si="7"/>
        <v>L_105_063</v>
      </c>
      <c r="R82" s="96" t="str">
        <f ca="1">OFFSET(L_105_ValidationCorner,IF(ISNA(MATCH(Q82,'BS - S1'!$J$19:$J$72,0)),IF(ISNA(MATCH(Q82,'BS - S1'!$L$19:$L$72,0)),IF(ISNA(MATCH(Q82,'BS - S1'!$N$19:$N$72,0)),IF(ISNA(MATCH(Q82,'BS - S1'!$P$19:$P$72,0)),MATCH(Q82,'BS - S1'!$R$19:$R$72,0),MATCH(Q82,'BS - S1'!$P$19:$P$72,0)),MATCH(Q82,'BS - S1'!$N$19:$N$72,0)),MATCH(Q82,'BS - S1'!$L$19:$L$72,0)),MATCH(Q82,'BS - S1'!$J$19:$J$72,0)),IF(ISNA(MATCH(Q82,'BS - S1'!$J$19:$J$72,0)),IF(ISNA(MATCH(Q82,'BS - S1'!$L$19:$L$72,0)),IF(ISNA(MATCH(Q82,'BS - S1'!$N$19:$N$72,0)),IF(ISNA(MATCH(Q82,'BS - S1'!$P$19:$P$72,0)),9,7),5),3),1))</f>
        <v>Pass</v>
      </c>
      <c r="S82" s="96"/>
      <c r="T82" s="96"/>
      <c r="U82" s="96"/>
      <c r="V82" s="96"/>
      <c r="W82" s="96"/>
      <c r="X82" s="96"/>
      <c r="Y82" s="96" t="str">
        <f t="shared" si="11"/>
        <v>L_205_063</v>
      </c>
      <c r="Z82" s="96" t="str">
        <f ca="1">OFFSET(L_205_ValidationCorner,IF(ISNA(MATCH(Y82,'BS - S2'!$J$19:$J$72,0)),IF(ISNA(MATCH(Y82,'BS - S2'!$L$19:$L$72,0)),IF(ISNA(MATCH(Y82,'BS - S2'!$N$19:$N$72,0)),IF(ISNA(MATCH(Y82,'BS - S2'!$P$19:$P$72,0)),MATCH(Y82,'BS - S2'!$R$19:$R$72,0),MATCH(Y82,'BS - S2'!$P$19:$P$72,0)),MATCH(Y82,'BS - S2'!$N$19:$N$72,0)),MATCH(Y82,'BS - S2'!$L$19:$L$72,0)),MATCH(Y82,'BS - S2'!$J$19:$J$72,0)),IF(ISNA(MATCH(Y82,'BS - S2'!$J$19:$J$72,0)),IF(ISNA(MATCH(Y82,'BS - S2'!$L$19:$L$72,0)),IF(ISNA(MATCH(Y82,'BS - S2'!$N$19:$N$72,0)),IF(ISNA(MATCH(Y82,'BS - S2'!$P$19:$P$72,0)),9,7),5),3),1))</f>
        <v>Pass</v>
      </c>
      <c r="AA82" s="96"/>
      <c r="AB82" s="96"/>
      <c r="AC82" s="96"/>
      <c r="AD82" s="96"/>
      <c r="AE82" s="96"/>
      <c r="AF82" s="96"/>
      <c r="AG82" s="96" t="str">
        <f t="shared" si="15"/>
        <v>L_305_063</v>
      </c>
      <c r="AH82" s="96" t="str">
        <f ca="1">OFFSET(L_305_ValidationCorner,IF(ISNA(MATCH(AG82,'BS - S3'!$J$19:$J$72,0)),IF(ISNA(MATCH(AG82,'BS - S3'!$L$19:$L$72,0)),IF(ISNA(MATCH(AG82,'BS - S3'!$N$19:$N$72,0)),IF(ISNA(MATCH(AG82,'BS - S3'!$P$19:$P$72,0)),MATCH(AG82,'BS - S3'!$R$19:$R$72,0),MATCH(AG82,'BS - S3'!$P$19:$P$72,0)),MATCH(AG82,'BS - S3'!$N$19:$N$72,0)),MATCH(AG82,'BS - S3'!$L$19:$L$72,0)),MATCH(AG82,'BS - S3'!$J$19:$J$72,0)),IF(ISNA(MATCH(AG82,'BS - S3'!$J$19:$J$72,0)),IF(ISNA(MATCH(AG82,'BS - S3'!$L$19:$L$72,0)),IF(ISNA(MATCH(AG82,'BS - S3'!$N$19:$N$72,0)),IF(ISNA(MATCH(AG82,'BS - S3'!$P$19:$P$72,0)),9,7),5),3),1))</f>
        <v>Pass</v>
      </c>
      <c r="AI82" s="96"/>
      <c r="AJ82" s="96"/>
      <c r="AK82" s="96"/>
      <c r="AL82" s="96"/>
      <c r="AM82" s="96"/>
      <c r="AN82" s="96"/>
      <c r="AO82" s="96" t="str">
        <f t="shared" si="19"/>
        <v>L_405_063</v>
      </c>
      <c r="AP82" s="96" t="str">
        <f ca="1">OFFSET(L_405_ValidationCorner,IF(ISNA(MATCH(AO82,'BS - S4'!$J$19:$J$72,0)),IF(ISNA(MATCH(AO82,'BS - S4'!$L$19:$L$72,0)),IF(ISNA(MATCH(AO82,'BS - S4'!$N$19:$N$72,0)),IF(ISNA(MATCH(AO82,'BS - S4'!$P$19:$P$72,0)),MATCH(AO82,'BS - S4'!$R$19:$R$72,0),MATCH(AO82,'BS - S4'!$P$19:$P$72,0)),MATCH(AO82,'BS - S4'!$N$19:$N$72,0)),MATCH(AO82,'BS - S4'!$L$19:$L$72,0)),MATCH(AO82,'BS - S4'!$J$19:$J$72,0)),IF(ISNA(MATCH(AO82,'BS - S4'!$J$19:$J$72,0)),IF(ISNA(MATCH(AO82,'BS - S4'!$L$19:$L$72,0)),IF(ISNA(MATCH(AO82,'BS - S4'!$N$19:$N$72,0)),IF(ISNA(MATCH(AO82,'BS - S4'!$P$19:$P$72,0)),9,7),5),3),1))</f>
        <v>Pass</v>
      </c>
      <c r="AQ82" s="96"/>
      <c r="AR82" s="96"/>
      <c r="AS82" s="96"/>
      <c r="AT82" s="96"/>
      <c r="AU82" s="96"/>
      <c r="AV82" s="96"/>
    </row>
    <row r="83" spans="1:48" x14ac:dyDescent="0.35">
      <c r="A83" s="96"/>
      <c r="B83" s="96"/>
      <c r="C83" s="96" t="str">
        <f t="shared" si="1"/>
        <v>L_002_064</v>
      </c>
      <c r="D83" s="96" t="str">
        <f ca="1">OFFSET(L_002_ValidationCorner,IF(ISNA(MATCH(C83,'Balance Sheet'!$J$22:$J$105,0)),IF(ISNA(MATCH(C83,'Balance Sheet'!$L$22:$L$105,0)),IF(ISNA(MATCH(C83,'Balance Sheet'!$N$22:$N$105,0)),IF(ISNA(MATCH(C83,'Balance Sheet'!$P$22:$P$105,0)),MATCH(C83,'Balance Sheet'!$R$22:$R$105,0),MATCH(C83,'Balance Sheet'!$P$22:$P$105,0)),MATCH(C83,'Balance Sheet'!$N$22:$N$105,0)),MATCH(C83,'Balance Sheet'!$L$22:$L$105,0)),MATCH(C83,'Balance Sheet'!$J$22:$J$105,0)),IF(ISNA(MATCH(C83,'Balance Sheet'!$J$22:$J$105,0)),IF(ISNA(MATCH(C83,'Balance Sheet'!$L$22:$L$105,0)),IF(ISNA(MATCH(C83,'Balance Sheet'!$N$22:$N$105,0)),IF(ISNA(MATCH(C83,'Balance Sheet'!$P$22:$P$105,0)),9,7),5),3),1))</f>
        <v>Error Balance Sheet entries required</v>
      </c>
      <c r="E83" s="96"/>
      <c r="F83" s="96"/>
      <c r="G83" s="96" t="str">
        <f t="shared" si="2"/>
        <v>L_005_064</v>
      </c>
      <c r="H83" s="96" t="str">
        <f ca="1">OFFSET(L_005_ValidationCorner,IF(ISNA(MATCH(G83,'LIST Balance Sheet'!$J$20:$J$73,0)),IF(ISNA(MATCH(G83,'LIST Balance Sheet'!$L$20:$L$73,0)),IF(ISNA(MATCH(G83,'LIST Balance Sheet'!$N$20:$N$73,0)),IF(ISNA(MATCH(G83,'LIST Balance Sheet'!$P$20:$P$73,0)),MATCH(G83,'LIST Balance Sheet'!$R$20:$R$73,0),MATCH(G83,'LIST Balance Sheet'!$P$20:$P$73,0)),MATCH(G83,'LIST Balance Sheet'!$N$20:$N$73,0)),MATCH(G83,'LIST Balance Sheet'!$L$20:$L$73,0)),MATCH(G83,'LIST Balance Sheet'!$J$20:$J$73,0)),IF(ISNA(MATCH(G83,'LIST Balance Sheet'!$J$20:$J$73,0)),IF(ISNA(MATCH(G83,'LIST Balance Sheet'!$L$20:$L$73,0)),IF(ISNA(MATCH(G83,'LIST Balance Sheet'!$N$20:$N$73,0)),IF(ISNA(MATCH(G83,'LIST Balance Sheet'!$P$20:$P$73,0)),9,7),5),3),1))</f>
        <v>Pass</v>
      </c>
      <c r="I83" s="96"/>
      <c r="J83" s="96"/>
      <c r="K83" s="96"/>
      <c r="L83" s="96"/>
      <c r="M83" s="96"/>
      <c r="N83" s="96"/>
      <c r="O83" s="96"/>
      <c r="P83" s="96"/>
      <c r="Q83" s="96" t="str">
        <f t="shared" si="7"/>
        <v>L_105_064</v>
      </c>
      <c r="R83" s="96" t="str">
        <f ca="1">OFFSET(L_105_ValidationCorner,IF(ISNA(MATCH(Q83,'BS - S1'!$J$19:$J$72,0)),IF(ISNA(MATCH(Q83,'BS - S1'!$L$19:$L$72,0)),IF(ISNA(MATCH(Q83,'BS - S1'!$N$19:$N$72,0)),IF(ISNA(MATCH(Q83,'BS - S1'!$P$19:$P$72,0)),MATCH(Q83,'BS - S1'!$R$19:$R$72,0),MATCH(Q83,'BS - S1'!$P$19:$P$72,0)),MATCH(Q83,'BS - S1'!$N$19:$N$72,0)),MATCH(Q83,'BS - S1'!$L$19:$L$72,0)),MATCH(Q83,'BS - S1'!$J$19:$J$72,0)),IF(ISNA(MATCH(Q83,'BS - S1'!$J$19:$J$72,0)),IF(ISNA(MATCH(Q83,'BS - S1'!$L$19:$L$72,0)),IF(ISNA(MATCH(Q83,'BS - S1'!$N$19:$N$72,0)),IF(ISNA(MATCH(Q83,'BS - S1'!$P$19:$P$72,0)),9,7),5),3),1))</f>
        <v>Pass</v>
      </c>
      <c r="S83" s="96"/>
      <c r="T83" s="96"/>
      <c r="U83" s="96"/>
      <c r="V83" s="96"/>
      <c r="W83" s="96"/>
      <c r="X83" s="96"/>
      <c r="Y83" s="96" t="str">
        <f t="shared" si="11"/>
        <v>L_205_064</v>
      </c>
      <c r="Z83" s="96" t="str">
        <f ca="1">OFFSET(L_205_ValidationCorner,IF(ISNA(MATCH(Y83,'BS - S2'!$J$19:$J$72,0)),IF(ISNA(MATCH(Y83,'BS - S2'!$L$19:$L$72,0)),IF(ISNA(MATCH(Y83,'BS - S2'!$N$19:$N$72,0)),IF(ISNA(MATCH(Y83,'BS - S2'!$P$19:$P$72,0)),MATCH(Y83,'BS - S2'!$R$19:$R$72,0),MATCH(Y83,'BS - S2'!$P$19:$P$72,0)),MATCH(Y83,'BS - S2'!$N$19:$N$72,0)),MATCH(Y83,'BS - S2'!$L$19:$L$72,0)),MATCH(Y83,'BS - S2'!$J$19:$J$72,0)),IF(ISNA(MATCH(Y83,'BS - S2'!$J$19:$J$72,0)),IF(ISNA(MATCH(Y83,'BS - S2'!$L$19:$L$72,0)),IF(ISNA(MATCH(Y83,'BS - S2'!$N$19:$N$72,0)),IF(ISNA(MATCH(Y83,'BS - S2'!$P$19:$P$72,0)),9,7),5),3),1))</f>
        <v>Pass</v>
      </c>
      <c r="AA83" s="96"/>
      <c r="AB83" s="96"/>
      <c r="AC83" s="96"/>
      <c r="AD83" s="96"/>
      <c r="AE83" s="96"/>
      <c r="AF83" s="96"/>
      <c r="AG83" s="96" t="str">
        <f t="shared" si="15"/>
        <v>L_305_064</v>
      </c>
      <c r="AH83" s="96" t="str">
        <f ca="1">OFFSET(L_305_ValidationCorner,IF(ISNA(MATCH(AG83,'BS - S3'!$J$19:$J$72,0)),IF(ISNA(MATCH(AG83,'BS - S3'!$L$19:$L$72,0)),IF(ISNA(MATCH(AG83,'BS - S3'!$N$19:$N$72,0)),IF(ISNA(MATCH(AG83,'BS - S3'!$P$19:$P$72,0)),MATCH(AG83,'BS - S3'!$R$19:$R$72,0),MATCH(AG83,'BS - S3'!$P$19:$P$72,0)),MATCH(AG83,'BS - S3'!$N$19:$N$72,0)),MATCH(AG83,'BS - S3'!$L$19:$L$72,0)),MATCH(AG83,'BS - S3'!$J$19:$J$72,0)),IF(ISNA(MATCH(AG83,'BS - S3'!$J$19:$J$72,0)),IF(ISNA(MATCH(AG83,'BS - S3'!$L$19:$L$72,0)),IF(ISNA(MATCH(AG83,'BS - S3'!$N$19:$N$72,0)),IF(ISNA(MATCH(AG83,'BS - S3'!$P$19:$P$72,0)),9,7),5),3),1))</f>
        <v>Pass</v>
      </c>
      <c r="AI83" s="96"/>
      <c r="AJ83" s="96"/>
      <c r="AK83" s="96"/>
      <c r="AL83" s="96"/>
      <c r="AM83" s="96"/>
      <c r="AN83" s="96"/>
      <c r="AO83" s="96" t="str">
        <f t="shared" si="19"/>
        <v>L_405_064</v>
      </c>
      <c r="AP83" s="96" t="str">
        <f ca="1">OFFSET(L_405_ValidationCorner,IF(ISNA(MATCH(AO83,'BS - S4'!$J$19:$J$72,0)),IF(ISNA(MATCH(AO83,'BS - S4'!$L$19:$L$72,0)),IF(ISNA(MATCH(AO83,'BS - S4'!$N$19:$N$72,0)),IF(ISNA(MATCH(AO83,'BS - S4'!$P$19:$P$72,0)),MATCH(AO83,'BS - S4'!$R$19:$R$72,0),MATCH(AO83,'BS - S4'!$P$19:$P$72,0)),MATCH(AO83,'BS - S4'!$N$19:$N$72,0)),MATCH(AO83,'BS - S4'!$L$19:$L$72,0)),MATCH(AO83,'BS - S4'!$J$19:$J$72,0)),IF(ISNA(MATCH(AO83,'BS - S4'!$J$19:$J$72,0)),IF(ISNA(MATCH(AO83,'BS - S4'!$L$19:$L$72,0)),IF(ISNA(MATCH(AO83,'BS - S4'!$N$19:$N$72,0)),IF(ISNA(MATCH(AO83,'BS - S4'!$P$19:$P$72,0)),9,7),5),3),1))</f>
        <v>Pass</v>
      </c>
      <c r="AQ83" s="96"/>
      <c r="AR83" s="96"/>
      <c r="AS83" s="96"/>
      <c r="AT83" s="96"/>
      <c r="AU83" s="96"/>
      <c r="AV83" s="96"/>
    </row>
    <row r="84" spans="1:48" x14ac:dyDescent="0.35">
      <c r="A84" s="96"/>
      <c r="B84" s="96"/>
      <c r="C84" s="96" t="str">
        <f t="shared" si="1"/>
        <v>L_002_065</v>
      </c>
      <c r="D84" s="96" t="str">
        <f ca="1">OFFSET(L_002_ValidationCorner,IF(ISNA(MATCH(C84,'Balance Sheet'!$J$22:$J$105,0)),IF(ISNA(MATCH(C84,'Balance Sheet'!$L$22:$L$105,0)),IF(ISNA(MATCH(C84,'Balance Sheet'!$N$22:$N$105,0)),IF(ISNA(MATCH(C84,'Balance Sheet'!$P$22:$P$105,0)),MATCH(C84,'Balance Sheet'!$R$22:$R$105,0),MATCH(C84,'Balance Sheet'!$P$22:$P$105,0)),MATCH(C84,'Balance Sheet'!$N$22:$N$105,0)),MATCH(C84,'Balance Sheet'!$L$22:$L$105,0)),MATCH(C84,'Balance Sheet'!$J$22:$J$105,0)),IF(ISNA(MATCH(C84,'Balance Sheet'!$J$22:$J$105,0)),IF(ISNA(MATCH(C84,'Balance Sheet'!$L$22:$L$105,0)),IF(ISNA(MATCH(C84,'Balance Sheet'!$N$22:$N$105,0)),IF(ISNA(MATCH(C84,'Balance Sheet'!$P$22:$P$105,0)),9,7),5),3),1))</f>
        <v>Pass</v>
      </c>
      <c r="E84" s="96"/>
      <c r="F84" s="96"/>
      <c r="G84" s="96" t="str">
        <f t="shared" si="2"/>
        <v>L_005_065</v>
      </c>
      <c r="H84" s="96" t="str">
        <f ca="1">OFFSET(L_005_ValidationCorner,IF(ISNA(MATCH(G84,'LIST Balance Sheet'!$J$20:$J$73,0)),IF(ISNA(MATCH(G84,'LIST Balance Sheet'!$L$20:$L$73,0)),IF(ISNA(MATCH(G84,'LIST Balance Sheet'!$N$20:$N$73,0)),IF(ISNA(MATCH(G84,'LIST Balance Sheet'!$P$20:$P$73,0)),MATCH(G84,'LIST Balance Sheet'!$R$20:$R$73,0),MATCH(G84,'LIST Balance Sheet'!$P$20:$P$73,0)),MATCH(G84,'LIST Balance Sheet'!$N$20:$N$73,0)),MATCH(G84,'LIST Balance Sheet'!$L$20:$L$73,0)),MATCH(G84,'LIST Balance Sheet'!$J$20:$J$73,0)),IF(ISNA(MATCH(G84,'LIST Balance Sheet'!$J$20:$J$73,0)),IF(ISNA(MATCH(G84,'LIST Balance Sheet'!$L$20:$L$73,0)),IF(ISNA(MATCH(G84,'LIST Balance Sheet'!$N$20:$N$73,0)),IF(ISNA(MATCH(G84,'LIST Balance Sheet'!$P$20:$P$73,0)),9,7),5),3),1))</f>
        <v>Pass</v>
      </c>
      <c r="I84" s="96"/>
      <c r="J84" s="96"/>
      <c r="K84" s="96"/>
      <c r="L84" s="96"/>
      <c r="M84" s="96"/>
      <c r="N84" s="96"/>
      <c r="O84" s="96"/>
      <c r="P84" s="96"/>
      <c r="Q84" s="96" t="str">
        <f t="shared" si="7"/>
        <v>L_105_065</v>
      </c>
      <c r="R84" s="96" t="str">
        <f ca="1">OFFSET(L_105_ValidationCorner,IF(ISNA(MATCH(Q84,'BS - S1'!$J$19:$J$72,0)),IF(ISNA(MATCH(Q84,'BS - S1'!$L$19:$L$72,0)),IF(ISNA(MATCH(Q84,'BS - S1'!$N$19:$N$72,0)),IF(ISNA(MATCH(Q84,'BS - S1'!$P$19:$P$72,0)),MATCH(Q84,'BS - S1'!$R$19:$R$72,0),MATCH(Q84,'BS - S1'!$P$19:$P$72,0)),MATCH(Q84,'BS - S1'!$N$19:$N$72,0)),MATCH(Q84,'BS - S1'!$L$19:$L$72,0)),MATCH(Q84,'BS - S1'!$J$19:$J$72,0)),IF(ISNA(MATCH(Q84,'BS - S1'!$J$19:$J$72,0)),IF(ISNA(MATCH(Q84,'BS - S1'!$L$19:$L$72,0)),IF(ISNA(MATCH(Q84,'BS - S1'!$N$19:$N$72,0)),IF(ISNA(MATCH(Q84,'BS - S1'!$P$19:$P$72,0)),9,7),5),3),1))</f>
        <v>Pass</v>
      </c>
      <c r="S84" s="96"/>
      <c r="T84" s="96"/>
      <c r="U84" s="96"/>
      <c r="V84" s="96"/>
      <c r="W84" s="96"/>
      <c r="X84" s="96"/>
      <c r="Y84" s="96" t="str">
        <f t="shared" si="11"/>
        <v>L_205_065</v>
      </c>
      <c r="Z84" s="96" t="str">
        <f ca="1">OFFSET(L_205_ValidationCorner,IF(ISNA(MATCH(Y84,'BS - S2'!$J$19:$J$72,0)),IF(ISNA(MATCH(Y84,'BS - S2'!$L$19:$L$72,0)),IF(ISNA(MATCH(Y84,'BS - S2'!$N$19:$N$72,0)),IF(ISNA(MATCH(Y84,'BS - S2'!$P$19:$P$72,0)),MATCH(Y84,'BS - S2'!$R$19:$R$72,0),MATCH(Y84,'BS - S2'!$P$19:$P$72,0)),MATCH(Y84,'BS - S2'!$N$19:$N$72,0)),MATCH(Y84,'BS - S2'!$L$19:$L$72,0)),MATCH(Y84,'BS - S2'!$J$19:$J$72,0)),IF(ISNA(MATCH(Y84,'BS - S2'!$J$19:$J$72,0)),IF(ISNA(MATCH(Y84,'BS - S2'!$L$19:$L$72,0)),IF(ISNA(MATCH(Y84,'BS - S2'!$N$19:$N$72,0)),IF(ISNA(MATCH(Y84,'BS - S2'!$P$19:$P$72,0)),9,7),5),3),1))</f>
        <v>Pass</v>
      </c>
      <c r="AA84" s="96"/>
      <c r="AB84" s="96"/>
      <c r="AC84" s="96"/>
      <c r="AD84" s="96"/>
      <c r="AE84" s="96"/>
      <c r="AF84" s="96"/>
      <c r="AG84" s="96" t="str">
        <f t="shared" si="15"/>
        <v>L_305_065</v>
      </c>
      <c r="AH84" s="96" t="str">
        <f ca="1">OFFSET(L_305_ValidationCorner,IF(ISNA(MATCH(AG84,'BS - S3'!$J$19:$J$72,0)),IF(ISNA(MATCH(AG84,'BS - S3'!$L$19:$L$72,0)),IF(ISNA(MATCH(AG84,'BS - S3'!$N$19:$N$72,0)),IF(ISNA(MATCH(AG84,'BS - S3'!$P$19:$P$72,0)),MATCH(AG84,'BS - S3'!$R$19:$R$72,0),MATCH(AG84,'BS - S3'!$P$19:$P$72,0)),MATCH(AG84,'BS - S3'!$N$19:$N$72,0)),MATCH(AG84,'BS - S3'!$L$19:$L$72,0)),MATCH(AG84,'BS - S3'!$J$19:$J$72,0)),IF(ISNA(MATCH(AG84,'BS - S3'!$J$19:$J$72,0)),IF(ISNA(MATCH(AG84,'BS - S3'!$L$19:$L$72,0)),IF(ISNA(MATCH(AG84,'BS - S3'!$N$19:$N$72,0)),IF(ISNA(MATCH(AG84,'BS - S3'!$P$19:$P$72,0)),9,7),5),3),1))</f>
        <v>Pass</v>
      </c>
      <c r="AI84" s="96"/>
      <c r="AJ84" s="96"/>
      <c r="AK84" s="96"/>
      <c r="AL84" s="96"/>
      <c r="AM84" s="96"/>
      <c r="AN84" s="96"/>
      <c r="AO84" s="96" t="str">
        <f t="shared" si="19"/>
        <v>L_405_065</v>
      </c>
      <c r="AP84" s="96" t="str">
        <f ca="1">OFFSET(L_405_ValidationCorner,IF(ISNA(MATCH(AO84,'BS - S4'!$J$19:$J$72,0)),IF(ISNA(MATCH(AO84,'BS - S4'!$L$19:$L$72,0)),IF(ISNA(MATCH(AO84,'BS - S4'!$N$19:$N$72,0)),IF(ISNA(MATCH(AO84,'BS - S4'!$P$19:$P$72,0)),MATCH(AO84,'BS - S4'!$R$19:$R$72,0),MATCH(AO84,'BS - S4'!$P$19:$P$72,0)),MATCH(AO84,'BS - S4'!$N$19:$N$72,0)),MATCH(AO84,'BS - S4'!$L$19:$L$72,0)),MATCH(AO84,'BS - S4'!$J$19:$J$72,0)),IF(ISNA(MATCH(AO84,'BS - S4'!$J$19:$J$72,0)),IF(ISNA(MATCH(AO84,'BS - S4'!$L$19:$L$72,0)),IF(ISNA(MATCH(AO84,'BS - S4'!$N$19:$N$72,0)),IF(ISNA(MATCH(AO84,'BS - S4'!$P$19:$P$72,0)),9,7),5),3),1))</f>
        <v>Pass</v>
      </c>
      <c r="AQ84" s="96"/>
      <c r="AR84" s="96"/>
      <c r="AS84" s="96"/>
      <c r="AT84" s="96"/>
      <c r="AU84" s="96"/>
      <c r="AV84" s="96"/>
    </row>
    <row r="85" spans="1:48" x14ac:dyDescent="0.35">
      <c r="A85" s="96"/>
      <c r="B85" s="96"/>
      <c r="C85" s="96" t="str">
        <f t="shared" si="1"/>
        <v>L_002_066</v>
      </c>
      <c r="D85" s="96" t="str">
        <f ca="1">OFFSET(L_002_ValidationCorner,IF(ISNA(MATCH(C85,'Balance Sheet'!$J$22:$J$105,0)),IF(ISNA(MATCH(C85,'Balance Sheet'!$L$22:$L$105,0)),IF(ISNA(MATCH(C85,'Balance Sheet'!$N$22:$N$105,0)),IF(ISNA(MATCH(C85,'Balance Sheet'!$P$22:$P$105,0)),MATCH(C85,'Balance Sheet'!$R$22:$R$105,0),MATCH(C85,'Balance Sheet'!$P$22:$P$105,0)),MATCH(C85,'Balance Sheet'!$N$22:$N$105,0)),MATCH(C85,'Balance Sheet'!$L$22:$L$105,0)),MATCH(C85,'Balance Sheet'!$J$22:$J$105,0)),IF(ISNA(MATCH(C85,'Balance Sheet'!$J$22:$J$105,0)),IF(ISNA(MATCH(C85,'Balance Sheet'!$L$22:$L$105,0)),IF(ISNA(MATCH(C85,'Balance Sheet'!$N$22:$N$105,0)),IF(ISNA(MATCH(C85,'Balance Sheet'!$P$22:$P$105,0)),9,7),5),3),1))</f>
        <v>Pass</v>
      </c>
      <c r="E85" s="96"/>
      <c r="F85" s="96"/>
      <c r="G85" s="96" t="str">
        <f t="shared" si="2"/>
        <v>L_005_066</v>
      </c>
      <c r="H85" s="96" t="str">
        <f ca="1">OFFSET(L_005_ValidationCorner,IF(ISNA(MATCH(G85,'LIST Balance Sheet'!$J$20:$J$73,0)),IF(ISNA(MATCH(G85,'LIST Balance Sheet'!$L$20:$L$73,0)),IF(ISNA(MATCH(G85,'LIST Balance Sheet'!$N$20:$N$73,0)),IF(ISNA(MATCH(G85,'LIST Balance Sheet'!$P$20:$P$73,0)),MATCH(G85,'LIST Balance Sheet'!$R$20:$R$73,0),MATCH(G85,'LIST Balance Sheet'!$P$20:$P$73,0)),MATCH(G85,'LIST Balance Sheet'!$N$20:$N$73,0)),MATCH(G85,'LIST Balance Sheet'!$L$20:$L$73,0)),MATCH(G85,'LIST Balance Sheet'!$J$20:$J$73,0)),IF(ISNA(MATCH(G85,'LIST Balance Sheet'!$J$20:$J$73,0)),IF(ISNA(MATCH(G85,'LIST Balance Sheet'!$L$20:$L$73,0)),IF(ISNA(MATCH(G85,'LIST Balance Sheet'!$N$20:$N$73,0)),IF(ISNA(MATCH(G85,'LIST Balance Sheet'!$P$20:$P$73,0)),9,7),5),3),1))</f>
        <v>Pass</v>
      </c>
      <c r="I85" s="96"/>
      <c r="J85" s="96"/>
      <c r="K85" s="96"/>
      <c r="L85" s="96"/>
      <c r="M85" s="96"/>
      <c r="N85" s="96"/>
      <c r="O85" s="96"/>
      <c r="P85" s="96"/>
      <c r="Q85" s="96" t="str">
        <f t="shared" si="7"/>
        <v>L_105_066</v>
      </c>
      <c r="R85" s="96" t="str">
        <f ca="1">OFFSET(L_105_ValidationCorner,IF(ISNA(MATCH(Q85,'BS - S1'!$J$19:$J$72,0)),IF(ISNA(MATCH(Q85,'BS - S1'!$L$19:$L$72,0)),IF(ISNA(MATCH(Q85,'BS - S1'!$N$19:$N$72,0)),IF(ISNA(MATCH(Q85,'BS - S1'!$P$19:$P$72,0)),MATCH(Q85,'BS - S1'!$R$19:$R$72,0),MATCH(Q85,'BS - S1'!$P$19:$P$72,0)),MATCH(Q85,'BS - S1'!$N$19:$N$72,0)),MATCH(Q85,'BS - S1'!$L$19:$L$72,0)),MATCH(Q85,'BS - S1'!$J$19:$J$72,0)),IF(ISNA(MATCH(Q85,'BS - S1'!$J$19:$J$72,0)),IF(ISNA(MATCH(Q85,'BS - S1'!$L$19:$L$72,0)),IF(ISNA(MATCH(Q85,'BS - S1'!$N$19:$N$72,0)),IF(ISNA(MATCH(Q85,'BS - S1'!$P$19:$P$72,0)),9,7),5),3),1))</f>
        <v>Pass</v>
      </c>
      <c r="S85" s="96"/>
      <c r="T85" s="96"/>
      <c r="U85" s="96"/>
      <c r="V85" s="96"/>
      <c r="W85" s="96"/>
      <c r="X85" s="96"/>
      <c r="Y85" s="96" t="str">
        <f t="shared" si="11"/>
        <v>L_205_066</v>
      </c>
      <c r="Z85" s="96" t="str">
        <f ca="1">OFFSET(L_205_ValidationCorner,IF(ISNA(MATCH(Y85,'BS - S2'!$J$19:$J$72,0)),IF(ISNA(MATCH(Y85,'BS - S2'!$L$19:$L$72,0)),IF(ISNA(MATCH(Y85,'BS - S2'!$N$19:$N$72,0)),IF(ISNA(MATCH(Y85,'BS - S2'!$P$19:$P$72,0)),MATCH(Y85,'BS - S2'!$R$19:$R$72,0),MATCH(Y85,'BS - S2'!$P$19:$P$72,0)),MATCH(Y85,'BS - S2'!$N$19:$N$72,0)),MATCH(Y85,'BS - S2'!$L$19:$L$72,0)),MATCH(Y85,'BS - S2'!$J$19:$J$72,0)),IF(ISNA(MATCH(Y85,'BS - S2'!$J$19:$J$72,0)),IF(ISNA(MATCH(Y85,'BS - S2'!$L$19:$L$72,0)),IF(ISNA(MATCH(Y85,'BS - S2'!$N$19:$N$72,0)),IF(ISNA(MATCH(Y85,'BS - S2'!$P$19:$P$72,0)),9,7),5),3),1))</f>
        <v>Pass</v>
      </c>
      <c r="AA85" s="96"/>
      <c r="AB85" s="96"/>
      <c r="AC85" s="96"/>
      <c r="AD85" s="96"/>
      <c r="AE85" s="96"/>
      <c r="AF85" s="96"/>
      <c r="AG85" s="96" t="str">
        <f t="shared" si="15"/>
        <v>L_305_066</v>
      </c>
      <c r="AH85" s="96" t="str">
        <f ca="1">OFFSET(L_305_ValidationCorner,IF(ISNA(MATCH(AG85,'BS - S3'!$J$19:$J$72,0)),IF(ISNA(MATCH(AG85,'BS - S3'!$L$19:$L$72,0)),IF(ISNA(MATCH(AG85,'BS - S3'!$N$19:$N$72,0)),IF(ISNA(MATCH(AG85,'BS - S3'!$P$19:$P$72,0)),MATCH(AG85,'BS - S3'!$R$19:$R$72,0),MATCH(AG85,'BS - S3'!$P$19:$P$72,0)),MATCH(AG85,'BS - S3'!$N$19:$N$72,0)),MATCH(AG85,'BS - S3'!$L$19:$L$72,0)),MATCH(AG85,'BS - S3'!$J$19:$J$72,0)),IF(ISNA(MATCH(AG85,'BS - S3'!$J$19:$J$72,0)),IF(ISNA(MATCH(AG85,'BS - S3'!$L$19:$L$72,0)),IF(ISNA(MATCH(AG85,'BS - S3'!$N$19:$N$72,0)),IF(ISNA(MATCH(AG85,'BS - S3'!$P$19:$P$72,0)),9,7),5),3),1))</f>
        <v>Pass</v>
      </c>
      <c r="AI85" s="96"/>
      <c r="AJ85" s="96"/>
      <c r="AK85" s="96"/>
      <c r="AL85" s="96"/>
      <c r="AM85" s="96"/>
      <c r="AN85" s="96"/>
      <c r="AO85" s="96" t="str">
        <f t="shared" si="19"/>
        <v>L_405_066</v>
      </c>
      <c r="AP85" s="96" t="str">
        <f ca="1">OFFSET(L_405_ValidationCorner,IF(ISNA(MATCH(AO85,'BS - S4'!$J$19:$J$72,0)),IF(ISNA(MATCH(AO85,'BS - S4'!$L$19:$L$72,0)),IF(ISNA(MATCH(AO85,'BS - S4'!$N$19:$N$72,0)),IF(ISNA(MATCH(AO85,'BS - S4'!$P$19:$P$72,0)),MATCH(AO85,'BS - S4'!$R$19:$R$72,0),MATCH(AO85,'BS - S4'!$P$19:$P$72,0)),MATCH(AO85,'BS - S4'!$N$19:$N$72,0)),MATCH(AO85,'BS - S4'!$L$19:$L$72,0)),MATCH(AO85,'BS - S4'!$J$19:$J$72,0)),IF(ISNA(MATCH(AO85,'BS - S4'!$J$19:$J$72,0)),IF(ISNA(MATCH(AO85,'BS - S4'!$L$19:$L$72,0)),IF(ISNA(MATCH(AO85,'BS - S4'!$N$19:$N$72,0)),IF(ISNA(MATCH(AO85,'BS - S4'!$P$19:$P$72,0)),9,7),5),3),1))</f>
        <v>Pass</v>
      </c>
      <c r="AQ85" s="96"/>
      <c r="AR85" s="96"/>
      <c r="AS85" s="96"/>
      <c r="AT85" s="96"/>
      <c r="AU85" s="96"/>
      <c r="AV85" s="96"/>
    </row>
    <row r="86" spans="1:48" x14ac:dyDescent="0.35">
      <c r="A86" s="96"/>
      <c r="B86" s="96"/>
      <c r="C86" s="96" t="str">
        <f t="shared" ref="C86:C149" si="27">LEFT(C85,5)&amp;"_"&amp;TEXT(VALUE(RIGHT(C85,3))+1,"000")</f>
        <v>L_002_067</v>
      </c>
      <c r="D86" s="96" t="str">
        <f ca="1">OFFSET(L_002_ValidationCorner,IF(ISNA(MATCH(C86,'Balance Sheet'!$J$22:$J$105,0)),IF(ISNA(MATCH(C86,'Balance Sheet'!$L$22:$L$105,0)),IF(ISNA(MATCH(C86,'Balance Sheet'!$N$22:$N$105,0)),IF(ISNA(MATCH(C86,'Balance Sheet'!$P$22:$P$105,0)),MATCH(C86,'Balance Sheet'!$R$22:$R$105,0),MATCH(C86,'Balance Sheet'!$P$22:$P$105,0)),MATCH(C86,'Balance Sheet'!$N$22:$N$105,0)),MATCH(C86,'Balance Sheet'!$L$22:$L$105,0)),MATCH(C86,'Balance Sheet'!$J$22:$J$105,0)),IF(ISNA(MATCH(C86,'Balance Sheet'!$J$22:$J$105,0)),IF(ISNA(MATCH(C86,'Balance Sheet'!$L$22:$L$105,0)),IF(ISNA(MATCH(C86,'Balance Sheet'!$N$22:$N$105,0)),IF(ISNA(MATCH(C86,'Balance Sheet'!$P$22:$P$105,0)),9,7),5),3),1))</f>
        <v>Pass</v>
      </c>
      <c r="E86" s="96"/>
      <c r="F86" s="96"/>
      <c r="G86" s="96" t="str">
        <f t="shared" ref="G86:G102" si="28">LEFT(G85,5)&amp;"_"&amp;TEXT(VALUE(RIGHT(G85,3))+1,"000")</f>
        <v>L_005_067</v>
      </c>
      <c r="H86" s="96" t="str">
        <f ca="1">OFFSET(L_005_ValidationCorner,IF(ISNA(MATCH(G86,'LIST Balance Sheet'!$J$20:$J$73,0)),IF(ISNA(MATCH(G86,'LIST Balance Sheet'!$L$20:$L$73,0)),IF(ISNA(MATCH(G86,'LIST Balance Sheet'!$N$20:$N$73,0)),IF(ISNA(MATCH(G86,'LIST Balance Sheet'!$P$20:$P$73,0)),MATCH(G86,'LIST Balance Sheet'!$R$20:$R$73,0),MATCH(G86,'LIST Balance Sheet'!$P$20:$P$73,0)),MATCH(G86,'LIST Balance Sheet'!$N$20:$N$73,0)),MATCH(G86,'LIST Balance Sheet'!$L$20:$L$73,0)),MATCH(G86,'LIST Balance Sheet'!$J$20:$J$73,0)),IF(ISNA(MATCH(G86,'LIST Balance Sheet'!$J$20:$J$73,0)),IF(ISNA(MATCH(G86,'LIST Balance Sheet'!$L$20:$L$73,0)),IF(ISNA(MATCH(G86,'LIST Balance Sheet'!$N$20:$N$73,0)),IF(ISNA(MATCH(G86,'LIST Balance Sheet'!$P$20:$P$73,0)),9,7),5),3),1))</f>
        <v>Pass</v>
      </c>
      <c r="I86" s="96"/>
      <c r="J86" s="96"/>
      <c r="K86" s="96"/>
      <c r="L86" s="96"/>
      <c r="M86" s="96"/>
      <c r="N86" s="96"/>
      <c r="O86" s="96"/>
      <c r="P86" s="96"/>
      <c r="Q86" s="96" t="str">
        <f t="shared" ref="Q86:Q102" si="29">LEFT(Q85,5)&amp;"_"&amp;TEXT(VALUE(RIGHT(Q85,3))+1,"000")</f>
        <v>L_105_067</v>
      </c>
      <c r="R86" s="96" t="str">
        <f ca="1">OFFSET(L_105_ValidationCorner,IF(ISNA(MATCH(Q86,'BS - S1'!$J$19:$J$72,0)),IF(ISNA(MATCH(Q86,'BS - S1'!$L$19:$L$72,0)),IF(ISNA(MATCH(Q86,'BS - S1'!$N$19:$N$72,0)),IF(ISNA(MATCH(Q86,'BS - S1'!$P$19:$P$72,0)),MATCH(Q86,'BS - S1'!$R$19:$R$72,0),MATCH(Q86,'BS - S1'!$P$19:$P$72,0)),MATCH(Q86,'BS - S1'!$N$19:$N$72,0)),MATCH(Q86,'BS - S1'!$L$19:$L$72,0)),MATCH(Q86,'BS - S1'!$J$19:$J$72,0)),IF(ISNA(MATCH(Q86,'BS - S1'!$J$19:$J$72,0)),IF(ISNA(MATCH(Q86,'BS - S1'!$L$19:$L$72,0)),IF(ISNA(MATCH(Q86,'BS - S1'!$N$19:$N$72,0)),IF(ISNA(MATCH(Q86,'BS - S1'!$P$19:$P$72,0)),9,7),5),3),1))</f>
        <v>Pass</v>
      </c>
      <c r="S86" s="96"/>
      <c r="T86" s="96"/>
      <c r="U86" s="96"/>
      <c r="V86" s="96"/>
      <c r="W86" s="96"/>
      <c r="X86" s="96"/>
      <c r="Y86" s="96" t="str">
        <f t="shared" ref="Y86:Y102" si="30">LEFT(Y85,5)&amp;"_"&amp;TEXT(VALUE(RIGHT(Y85,3))+1,"000")</f>
        <v>L_205_067</v>
      </c>
      <c r="Z86" s="96" t="str">
        <f ca="1">OFFSET(L_205_ValidationCorner,IF(ISNA(MATCH(Y86,'BS - S2'!$J$19:$J$72,0)),IF(ISNA(MATCH(Y86,'BS - S2'!$L$19:$L$72,0)),IF(ISNA(MATCH(Y86,'BS - S2'!$N$19:$N$72,0)),IF(ISNA(MATCH(Y86,'BS - S2'!$P$19:$P$72,0)),MATCH(Y86,'BS - S2'!$R$19:$R$72,0),MATCH(Y86,'BS - S2'!$P$19:$P$72,0)),MATCH(Y86,'BS - S2'!$N$19:$N$72,0)),MATCH(Y86,'BS - S2'!$L$19:$L$72,0)),MATCH(Y86,'BS - S2'!$J$19:$J$72,0)),IF(ISNA(MATCH(Y86,'BS - S2'!$J$19:$J$72,0)),IF(ISNA(MATCH(Y86,'BS - S2'!$L$19:$L$72,0)),IF(ISNA(MATCH(Y86,'BS - S2'!$N$19:$N$72,0)),IF(ISNA(MATCH(Y86,'BS - S2'!$P$19:$P$72,0)),9,7),5),3),1))</f>
        <v>Pass</v>
      </c>
      <c r="AA86" s="96"/>
      <c r="AB86" s="96"/>
      <c r="AC86" s="96"/>
      <c r="AD86" s="96"/>
      <c r="AE86" s="96"/>
      <c r="AF86" s="96"/>
      <c r="AG86" s="96" t="str">
        <f t="shared" ref="AG86:AG102" si="31">LEFT(AG85,5)&amp;"_"&amp;TEXT(VALUE(RIGHT(AG85,3))+1,"000")</f>
        <v>L_305_067</v>
      </c>
      <c r="AH86" s="96" t="str">
        <f ca="1">OFFSET(L_305_ValidationCorner,IF(ISNA(MATCH(AG86,'BS - S3'!$J$19:$J$72,0)),IF(ISNA(MATCH(AG86,'BS - S3'!$L$19:$L$72,0)),IF(ISNA(MATCH(AG86,'BS - S3'!$N$19:$N$72,0)),IF(ISNA(MATCH(AG86,'BS - S3'!$P$19:$P$72,0)),MATCH(AG86,'BS - S3'!$R$19:$R$72,0),MATCH(AG86,'BS - S3'!$P$19:$P$72,0)),MATCH(AG86,'BS - S3'!$N$19:$N$72,0)),MATCH(AG86,'BS - S3'!$L$19:$L$72,0)),MATCH(AG86,'BS - S3'!$J$19:$J$72,0)),IF(ISNA(MATCH(AG86,'BS - S3'!$J$19:$J$72,0)),IF(ISNA(MATCH(AG86,'BS - S3'!$L$19:$L$72,0)),IF(ISNA(MATCH(AG86,'BS - S3'!$N$19:$N$72,0)),IF(ISNA(MATCH(AG86,'BS - S3'!$P$19:$P$72,0)),9,7),5),3),1))</f>
        <v>Pass</v>
      </c>
      <c r="AI86" s="96"/>
      <c r="AJ86" s="96"/>
      <c r="AK86" s="96"/>
      <c r="AL86" s="96"/>
      <c r="AM86" s="96"/>
      <c r="AN86" s="96"/>
      <c r="AO86" s="96" t="str">
        <f t="shared" ref="AO86:AO102" si="32">LEFT(AO85,5)&amp;"_"&amp;TEXT(VALUE(RIGHT(AO85,3))+1,"000")</f>
        <v>L_405_067</v>
      </c>
      <c r="AP86" s="96" t="str">
        <f ca="1">OFFSET(L_405_ValidationCorner,IF(ISNA(MATCH(AO86,'BS - S4'!$J$19:$J$72,0)),IF(ISNA(MATCH(AO86,'BS - S4'!$L$19:$L$72,0)),IF(ISNA(MATCH(AO86,'BS - S4'!$N$19:$N$72,0)),IF(ISNA(MATCH(AO86,'BS - S4'!$P$19:$P$72,0)),MATCH(AO86,'BS - S4'!$R$19:$R$72,0),MATCH(AO86,'BS - S4'!$P$19:$P$72,0)),MATCH(AO86,'BS - S4'!$N$19:$N$72,0)),MATCH(AO86,'BS - S4'!$L$19:$L$72,0)),MATCH(AO86,'BS - S4'!$J$19:$J$72,0)),IF(ISNA(MATCH(AO86,'BS - S4'!$J$19:$J$72,0)),IF(ISNA(MATCH(AO86,'BS - S4'!$L$19:$L$72,0)),IF(ISNA(MATCH(AO86,'BS - S4'!$N$19:$N$72,0)),IF(ISNA(MATCH(AO86,'BS - S4'!$P$19:$P$72,0)),9,7),5),3),1))</f>
        <v>Pass</v>
      </c>
      <c r="AQ86" s="96"/>
      <c r="AR86" s="96"/>
      <c r="AS86" s="96"/>
      <c r="AT86" s="96"/>
      <c r="AU86" s="96"/>
      <c r="AV86" s="96"/>
    </row>
    <row r="87" spans="1:48" x14ac:dyDescent="0.35">
      <c r="A87" s="96"/>
      <c r="B87" s="96"/>
      <c r="C87" s="96" t="str">
        <f t="shared" si="27"/>
        <v>L_002_068</v>
      </c>
      <c r="D87" s="96" t="str">
        <f ca="1">OFFSET(L_002_ValidationCorner,IF(ISNA(MATCH(C87,'Balance Sheet'!$J$22:$J$105,0)),IF(ISNA(MATCH(C87,'Balance Sheet'!$L$22:$L$105,0)),IF(ISNA(MATCH(C87,'Balance Sheet'!$N$22:$N$105,0)),IF(ISNA(MATCH(C87,'Balance Sheet'!$P$22:$P$105,0)),MATCH(C87,'Balance Sheet'!$R$22:$R$105,0),MATCH(C87,'Balance Sheet'!$P$22:$P$105,0)),MATCH(C87,'Balance Sheet'!$N$22:$N$105,0)),MATCH(C87,'Balance Sheet'!$L$22:$L$105,0)),MATCH(C87,'Balance Sheet'!$J$22:$J$105,0)),IF(ISNA(MATCH(C87,'Balance Sheet'!$J$22:$J$105,0)),IF(ISNA(MATCH(C87,'Balance Sheet'!$L$22:$L$105,0)),IF(ISNA(MATCH(C87,'Balance Sheet'!$N$22:$N$105,0)),IF(ISNA(MATCH(C87,'Balance Sheet'!$P$22:$P$105,0)),9,7),5),3),1))</f>
        <v>Pass</v>
      </c>
      <c r="E87" s="96"/>
      <c r="F87" s="96"/>
      <c r="G87" s="96" t="str">
        <f t="shared" si="28"/>
        <v>L_005_068</v>
      </c>
      <c r="H87" s="96" t="str">
        <f ca="1">OFFSET(L_005_ValidationCorner,IF(ISNA(MATCH(G87,'LIST Balance Sheet'!$J$20:$J$73,0)),IF(ISNA(MATCH(G87,'LIST Balance Sheet'!$L$20:$L$73,0)),IF(ISNA(MATCH(G87,'LIST Balance Sheet'!$N$20:$N$73,0)),IF(ISNA(MATCH(G87,'LIST Balance Sheet'!$P$20:$P$73,0)),MATCH(G87,'LIST Balance Sheet'!$R$20:$R$73,0),MATCH(G87,'LIST Balance Sheet'!$P$20:$P$73,0)),MATCH(G87,'LIST Balance Sheet'!$N$20:$N$73,0)),MATCH(G87,'LIST Balance Sheet'!$L$20:$L$73,0)),MATCH(G87,'LIST Balance Sheet'!$J$20:$J$73,0)),IF(ISNA(MATCH(G87,'LIST Balance Sheet'!$J$20:$J$73,0)),IF(ISNA(MATCH(G87,'LIST Balance Sheet'!$L$20:$L$73,0)),IF(ISNA(MATCH(G87,'LIST Balance Sheet'!$N$20:$N$73,0)),IF(ISNA(MATCH(G87,'LIST Balance Sheet'!$P$20:$P$73,0)),9,7),5),3),1))</f>
        <v>Pass</v>
      </c>
      <c r="I87" s="96"/>
      <c r="J87" s="96"/>
      <c r="K87" s="96"/>
      <c r="L87" s="96"/>
      <c r="M87" s="96"/>
      <c r="N87" s="96"/>
      <c r="O87" s="96"/>
      <c r="P87" s="96"/>
      <c r="Q87" s="96" t="str">
        <f t="shared" si="29"/>
        <v>L_105_068</v>
      </c>
      <c r="R87" s="96" t="str">
        <f ca="1">OFFSET(L_105_ValidationCorner,IF(ISNA(MATCH(Q87,'BS - S1'!$J$19:$J$72,0)),IF(ISNA(MATCH(Q87,'BS - S1'!$L$19:$L$72,0)),IF(ISNA(MATCH(Q87,'BS - S1'!$N$19:$N$72,0)),IF(ISNA(MATCH(Q87,'BS - S1'!$P$19:$P$72,0)),MATCH(Q87,'BS - S1'!$R$19:$R$72,0),MATCH(Q87,'BS - S1'!$P$19:$P$72,0)),MATCH(Q87,'BS - S1'!$N$19:$N$72,0)),MATCH(Q87,'BS - S1'!$L$19:$L$72,0)),MATCH(Q87,'BS - S1'!$J$19:$J$72,0)),IF(ISNA(MATCH(Q87,'BS - S1'!$J$19:$J$72,0)),IF(ISNA(MATCH(Q87,'BS - S1'!$L$19:$L$72,0)),IF(ISNA(MATCH(Q87,'BS - S1'!$N$19:$N$72,0)),IF(ISNA(MATCH(Q87,'BS - S1'!$P$19:$P$72,0)),9,7),5),3),1))</f>
        <v>Pass</v>
      </c>
      <c r="S87" s="96"/>
      <c r="T87" s="96"/>
      <c r="U87" s="96"/>
      <c r="V87" s="96"/>
      <c r="W87" s="96"/>
      <c r="X87" s="96"/>
      <c r="Y87" s="96" t="str">
        <f t="shared" si="30"/>
        <v>L_205_068</v>
      </c>
      <c r="Z87" s="96" t="str">
        <f ca="1">OFFSET(L_205_ValidationCorner,IF(ISNA(MATCH(Y87,'BS - S2'!$J$19:$J$72,0)),IF(ISNA(MATCH(Y87,'BS - S2'!$L$19:$L$72,0)),IF(ISNA(MATCH(Y87,'BS - S2'!$N$19:$N$72,0)),IF(ISNA(MATCH(Y87,'BS - S2'!$P$19:$P$72,0)),MATCH(Y87,'BS - S2'!$R$19:$R$72,0),MATCH(Y87,'BS - S2'!$P$19:$P$72,0)),MATCH(Y87,'BS - S2'!$N$19:$N$72,0)),MATCH(Y87,'BS - S2'!$L$19:$L$72,0)),MATCH(Y87,'BS - S2'!$J$19:$J$72,0)),IF(ISNA(MATCH(Y87,'BS - S2'!$J$19:$J$72,0)),IF(ISNA(MATCH(Y87,'BS - S2'!$L$19:$L$72,0)),IF(ISNA(MATCH(Y87,'BS - S2'!$N$19:$N$72,0)),IF(ISNA(MATCH(Y87,'BS - S2'!$P$19:$P$72,0)),9,7),5),3),1))</f>
        <v>Pass</v>
      </c>
      <c r="AA87" s="96"/>
      <c r="AB87" s="96"/>
      <c r="AC87" s="96"/>
      <c r="AD87" s="96"/>
      <c r="AE87" s="96"/>
      <c r="AF87" s="96"/>
      <c r="AG87" s="96" t="str">
        <f t="shared" si="31"/>
        <v>L_305_068</v>
      </c>
      <c r="AH87" s="96" t="str">
        <f ca="1">OFFSET(L_305_ValidationCorner,IF(ISNA(MATCH(AG87,'BS - S3'!$J$19:$J$72,0)),IF(ISNA(MATCH(AG87,'BS - S3'!$L$19:$L$72,0)),IF(ISNA(MATCH(AG87,'BS - S3'!$N$19:$N$72,0)),IF(ISNA(MATCH(AG87,'BS - S3'!$P$19:$P$72,0)),MATCH(AG87,'BS - S3'!$R$19:$R$72,0),MATCH(AG87,'BS - S3'!$P$19:$P$72,0)),MATCH(AG87,'BS - S3'!$N$19:$N$72,0)),MATCH(AG87,'BS - S3'!$L$19:$L$72,0)),MATCH(AG87,'BS - S3'!$J$19:$J$72,0)),IF(ISNA(MATCH(AG87,'BS - S3'!$J$19:$J$72,0)),IF(ISNA(MATCH(AG87,'BS - S3'!$L$19:$L$72,0)),IF(ISNA(MATCH(AG87,'BS - S3'!$N$19:$N$72,0)),IF(ISNA(MATCH(AG87,'BS - S3'!$P$19:$P$72,0)),9,7),5),3),1))</f>
        <v>Pass</v>
      </c>
      <c r="AI87" s="96"/>
      <c r="AJ87" s="96"/>
      <c r="AK87" s="96"/>
      <c r="AL87" s="96"/>
      <c r="AM87" s="96"/>
      <c r="AN87" s="96"/>
      <c r="AO87" s="96" t="str">
        <f t="shared" si="32"/>
        <v>L_405_068</v>
      </c>
      <c r="AP87" s="96" t="str">
        <f ca="1">OFFSET(L_405_ValidationCorner,IF(ISNA(MATCH(AO87,'BS - S4'!$J$19:$J$72,0)),IF(ISNA(MATCH(AO87,'BS - S4'!$L$19:$L$72,0)),IF(ISNA(MATCH(AO87,'BS - S4'!$N$19:$N$72,0)),IF(ISNA(MATCH(AO87,'BS - S4'!$P$19:$P$72,0)),MATCH(AO87,'BS - S4'!$R$19:$R$72,0),MATCH(AO87,'BS - S4'!$P$19:$P$72,0)),MATCH(AO87,'BS - S4'!$N$19:$N$72,0)),MATCH(AO87,'BS - S4'!$L$19:$L$72,0)),MATCH(AO87,'BS - S4'!$J$19:$J$72,0)),IF(ISNA(MATCH(AO87,'BS - S4'!$J$19:$J$72,0)),IF(ISNA(MATCH(AO87,'BS - S4'!$L$19:$L$72,0)),IF(ISNA(MATCH(AO87,'BS - S4'!$N$19:$N$72,0)),IF(ISNA(MATCH(AO87,'BS - S4'!$P$19:$P$72,0)),9,7),5),3),1))</f>
        <v>Pass</v>
      </c>
      <c r="AQ87" s="96"/>
      <c r="AR87" s="96"/>
      <c r="AS87" s="96"/>
      <c r="AT87" s="96"/>
      <c r="AU87" s="96"/>
      <c r="AV87" s="96"/>
    </row>
    <row r="88" spans="1:48" x14ac:dyDescent="0.35">
      <c r="A88" s="96"/>
      <c r="B88" s="96"/>
      <c r="C88" s="96" t="str">
        <f t="shared" si="27"/>
        <v>L_002_069</v>
      </c>
      <c r="D88" s="96" t="str">
        <f ca="1">OFFSET(L_002_ValidationCorner,IF(ISNA(MATCH(C88,'Balance Sheet'!$J$22:$J$105,0)),IF(ISNA(MATCH(C88,'Balance Sheet'!$L$22:$L$105,0)),IF(ISNA(MATCH(C88,'Balance Sheet'!$N$22:$N$105,0)),IF(ISNA(MATCH(C88,'Balance Sheet'!$P$22:$P$105,0)),MATCH(C88,'Balance Sheet'!$R$22:$R$105,0),MATCH(C88,'Balance Sheet'!$P$22:$P$105,0)),MATCH(C88,'Balance Sheet'!$N$22:$N$105,0)),MATCH(C88,'Balance Sheet'!$L$22:$L$105,0)),MATCH(C88,'Balance Sheet'!$J$22:$J$105,0)),IF(ISNA(MATCH(C88,'Balance Sheet'!$J$22:$J$105,0)),IF(ISNA(MATCH(C88,'Balance Sheet'!$L$22:$L$105,0)),IF(ISNA(MATCH(C88,'Balance Sheet'!$N$22:$N$105,0)),IF(ISNA(MATCH(C88,'Balance Sheet'!$P$22:$P$105,0)),9,7),5),3),1))</f>
        <v>Pass</v>
      </c>
      <c r="E88" s="96"/>
      <c r="F88" s="96"/>
      <c r="G88" s="96" t="str">
        <f t="shared" si="28"/>
        <v>L_005_069</v>
      </c>
      <c r="H88" s="96" t="str">
        <f ca="1">OFFSET(L_005_ValidationCorner,IF(ISNA(MATCH(G88,'LIST Balance Sheet'!$J$20:$J$73,0)),IF(ISNA(MATCH(G88,'LIST Balance Sheet'!$L$20:$L$73,0)),IF(ISNA(MATCH(G88,'LIST Balance Sheet'!$N$20:$N$73,0)),IF(ISNA(MATCH(G88,'LIST Balance Sheet'!$P$20:$P$73,0)),MATCH(G88,'LIST Balance Sheet'!$R$20:$R$73,0),MATCH(G88,'LIST Balance Sheet'!$P$20:$P$73,0)),MATCH(G88,'LIST Balance Sheet'!$N$20:$N$73,0)),MATCH(G88,'LIST Balance Sheet'!$L$20:$L$73,0)),MATCH(G88,'LIST Balance Sheet'!$J$20:$J$73,0)),IF(ISNA(MATCH(G88,'LIST Balance Sheet'!$J$20:$J$73,0)),IF(ISNA(MATCH(G88,'LIST Balance Sheet'!$L$20:$L$73,0)),IF(ISNA(MATCH(G88,'LIST Balance Sheet'!$N$20:$N$73,0)),IF(ISNA(MATCH(G88,'LIST Balance Sheet'!$P$20:$P$73,0)),9,7),5),3),1))</f>
        <v>Pass</v>
      </c>
      <c r="I88" s="96"/>
      <c r="J88" s="96"/>
      <c r="K88" s="96"/>
      <c r="L88" s="96"/>
      <c r="M88" s="96"/>
      <c r="N88" s="96"/>
      <c r="O88" s="96"/>
      <c r="P88" s="96"/>
      <c r="Q88" s="96" t="str">
        <f t="shared" si="29"/>
        <v>L_105_069</v>
      </c>
      <c r="R88" s="96" t="str">
        <f ca="1">OFFSET(L_105_ValidationCorner,IF(ISNA(MATCH(Q88,'BS - S1'!$J$19:$J$72,0)),IF(ISNA(MATCH(Q88,'BS - S1'!$L$19:$L$72,0)),IF(ISNA(MATCH(Q88,'BS - S1'!$N$19:$N$72,0)),IF(ISNA(MATCH(Q88,'BS - S1'!$P$19:$P$72,0)),MATCH(Q88,'BS - S1'!$R$19:$R$72,0),MATCH(Q88,'BS - S1'!$P$19:$P$72,0)),MATCH(Q88,'BS - S1'!$N$19:$N$72,0)),MATCH(Q88,'BS - S1'!$L$19:$L$72,0)),MATCH(Q88,'BS - S1'!$J$19:$J$72,0)),IF(ISNA(MATCH(Q88,'BS - S1'!$J$19:$J$72,0)),IF(ISNA(MATCH(Q88,'BS - S1'!$L$19:$L$72,0)),IF(ISNA(MATCH(Q88,'BS - S1'!$N$19:$N$72,0)),IF(ISNA(MATCH(Q88,'BS - S1'!$P$19:$P$72,0)),9,7),5),3),1))</f>
        <v>Pass</v>
      </c>
      <c r="S88" s="96"/>
      <c r="T88" s="96"/>
      <c r="U88" s="96"/>
      <c r="V88" s="96"/>
      <c r="W88" s="96"/>
      <c r="X88" s="96"/>
      <c r="Y88" s="96" t="str">
        <f t="shared" si="30"/>
        <v>L_205_069</v>
      </c>
      <c r="Z88" s="96" t="str">
        <f ca="1">OFFSET(L_205_ValidationCorner,IF(ISNA(MATCH(Y88,'BS - S2'!$J$19:$J$72,0)),IF(ISNA(MATCH(Y88,'BS - S2'!$L$19:$L$72,0)),IF(ISNA(MATCH(Y88,'BS - S2'!$N$19:$N$72,0)),IF(ISNA(MATCH(Y88,'BS - S2'!$P$19:$P$72,0)),MATCH(Y88,'BS - S2'!$R$19:$R$72,0),MATCH(Y88,'BS - S2'!$P$19:$P$72,0)),MATCH(Y88,'BS - S2'!$N$19:$N$72,0)),MATCH(Y88,'BS - S2'!$L$19:$L$72,0)),MATCH(Y88,'BS - S2'!$J$19:$J$72,0)),IF(ISNA(MATCH(Y88,'BS - S2'!$J$19:$J$72,0)),IF(ISNA(MATCH(Y88,'BS - S2'!$L$19:$L$72,0)),IF(ISNA(MATCH(Y88,'BS - S2'!$N$19:$N$72,0)),IF(ISNA(MATCH(Y88,'BS - S2'!$P$19:$P$72,0)),9,7),5),3),1))</f>
        <v>Pass</v>
      </c>
      <c r="AA88" s="96"/>
      <c r="AB88" s="96"/>
      <c r="AC88" s="96"/>
      <c r="AD88" s="96"/>
      <c r="AE88" s="96"/>
      <c r="AF88" s="96"/>
      <c r="AG88" s="96" t="str">
        <f t="shared" si="31"/>
        <v>L_305_069</v>
      </c>
      <c r="AH88" s="96" t="str">
        <f ca="1">OFFSET(L_305_ValidationCorner,IF(ISNA(MATCH(AG88,'BS - S3'!$J$19:$J$72,0)),IF(ISNA(MATCH(AG88,'BS - S3'!$L$19:$L$72,0)),IF(ISNA(MATCH(AG88,'BS - S3'!$N$19:$N$72,0)),IF(ISNA(MATCH(AG88,'BS - S3'!$P$19:$P$72,0)),MATCH(AG88,'BS - S3'!$R$19:$R$72,0),MATCH(AG88,'BS - S3'!$P$19:$P$72,0)),MATCH(AG88,'BS - S3'!$N$19:$N$72,0)),MATCH(AG88,'BS - S3'!$L$19:$L$72,0)),MATCH(AG88,'BS - S3'!$J$19:$J$72,0)),IF(ISNA(MATCH(AG88,'BS - S3'!$J$19:$J$72,0)),IF(ISNA(MATCH(AG88,'BS - S3'!$L$19:$L$72,0)),IF(ISNA(MATCH(AG88,'BS - S3'!$N$19:$N$72,0)),IF(ISNA(MATCH(AG88,'BS - S3'!$P$19:$P$72,0)),9,7),5),3),1))</f>
        <v>Pass</v>
      </c>
      <c r="AI88" s="96"/>
      <c r="AJ88" s="96"/>
      <c r="AK88" s="96"/>
      <c r="AL88" s="96"/>
      <c r="AM88" s="96"/>
      <c r="AN88" s="96"/>
      <c r="AO88" s="96" t="str">
        <f t="shared" si="32"/>
        <v>L_405_069</v>
      </c>
      <c r="AP88" s="96" t="str">
        <f ca="1">OFFSET(L_405_ValidationCorner,IF(ISNA(MATCH(AO88,'BS - S4'!$J$19:$J$72,0)),IF(ISNA(MATCH(AO88,'BS - S4'!$L$19:$L$72,0)),IF(ISNA(MATCH(AO88,'BS - S4'!$N$19:$N$72,0)),IF(ISNA(MATCH(AO88,'BS - S4'!$P$19:$P$72,0)),MATCH(AO88,'BS - S4'!$R$19:$R$72,0),MATCH(AO88,'BS - S4'!$P$19:$P$72,0)),MATCH(AO88,'BS - S4'!$N$19:$N$72,0)),MATCH(AO88,'BS - S4'!$L$19:$L$72,0)),MATCH(AO88,'BS - S4'!$J$19:$J$72,0)),IF(ISNA(MATCH(AO88,'BS - S4'!$J$19:$J$72,0)),IF(ISNA(MATCH(AO88,'BS - S4'!$L$19:$L$72,0)),IF(ISNA(MATCH(AO88,'BS - S4'!$N$19:$N$72,0)),IF(ISNA(MATCH(AO88,'BS - S4'!$P$19:$P$72,0)),9,7),5),3),1))</f>
        <v>Pass</v>
      </c>
      <c r="AQ88" s="96"/>
      <c r="AR88" s="96"/>
      <c r="AS88" s="96"/>
      <c r="AT88" s="96"/>
      <c r="AU88" s="96"/>
      <c r="AV88" s="96"/>
    </row>
    <row r="89" spans="1:48" x14ac:dyDescent="0.35">
      <c r="A89" s="96"/>
      <c r="B89" s="96"/>
      <c r="C89" s="96" t="str">
        <f t="shared" si="27"/>
        <v>L_002_070</v>
      </c>
      <c r="D89" s="96" t="str">
        <f ca="1">OFFSET(L_002_ValidationCorner,IF(ISNA(MATCH(C89,'Balance Sheet'!$J$22:$J$105,0)),IF(ISNA(MATCH(C89,'Balance Sheet'!$L$22:$L$105,0)),IF(ISNA(MATCH(C89,'Balance Sheet'!$N$22:$N$105,0)),IF(ISNA(MATCH(C89,'Balance Sheet'!$P$22:$P$105,0)),MATCH(C89,'Balance Sheet'!$R$22:$R$105,0),MATCH(C89,'Balance Sheet'!$P$22:$P$105,0)),MATCH(C89,'Balance Sheet'!$N$22:$N$105,0)),MATCH(C89,'Balance Sheet'!$L$22:$L$105,0)),MATCH(C89,'Balance Sheet'!$J$22:$J$105,0)),IF(ISNA(MATCH(C89,'Balance Sheet'!$J$22:$J$105,0)),IF(ISNA(MATCH(C89,'Balance Sheet'!$L$22:$L$105,0)),IF(ISNA(MATCH(C89,'Balance Sheet'!$N$22:$N$105,0)),IF(ISNA(MATCH(C89,'Balance Sheet'!$P$22:$P$105,0)),9,7),5),3),1))</f>
        <v>Error Balance Sheet entries required</v>
      </c>
      <c r="E89" s="96"/>
      <c r="F89" s="96"/>
      <c r="G89" s="96" t="str">
        <f t="shared" si="28"/>
        <v>L_005_070</v>
      </c>
      <c r="H89" s="96" t="str">
        <f ca="1">OFFSET(L_005_ValidationCorner,IF(ISNA(MATCH(G89,'LIST Balance Sheet'!$J$20:$J$73,0)),IF(ISNA(MATCH(G89,'LIST Balance Sheet'!$L$20:$L$73,0)),IF(ISNA(MATCH(G89,'LIST Balance Sheet'!$N$20:$N$73,0)),IF(ISNA(MATCH(G89,'LIST Balance Sheet'!$P$20:$P$73,0)),MATCH(G89,'LIST Balance Sheet'!$R$20:$R$73,0),MATCH(G89,'LIST Balance Sheet'!$P$20:$P$73,0)),MATCH(G89,'LIST Balance Sheet'!$N$20:$N$73,0)),MATCH(G89,'LIST Balance Sheet'!$L$20:$L$73,0)),MATCH(G89,'LIST Balance Sheet'!$J$20:$J$73,0)),IF(ISNA(MATCH(G89,'LIST Balance Sheet'!$J$20:$J$73,0)),IF(ISNA(MATCH(G89,'LIST Balance Sheet'!$L$20:$L$73,0)),IF(ISNA(MATCH(G89,'LIST Balance Sheet'!$N$20:$N$73,0)),IF(ISNA(MATCH(G89,'LIST Balance Sheet'!$P$20:$P$73,0)),9,7),5),3),1))</f>
        <v>Pass</v>
      </c>
      <c r="I89" s="96"/>
      <c r="J89" s="96"/>
      <c r="K89" s="96"/>
      <c r="L89" s="96"/>
      <c r="M89" s="96"/>
      <c r="N89" s="96"/>
      <c r="O89" s="96"/>
      <c r="P89" s="96"/>
      <c r="Q89" s="96" t="str">
        <f t="shared" si="29"/>
        <v>L_105_070</v>
      </c>
      <c r="R89" s="96" t="str">
        <f ca="1">OFFSET(L_105_ValidationCorner,IF(ISNA(MATCH(Q89,'BS - S1'!$J$19:$J$72,0)),IF(ISNA(MATCH(Q89,'BS - S1'!$L$19:$L$72,0)),IF(ISNA(MATCH(Q89,'BS - S1'!$N$19:$N$72,0)),IF(ISNA(MATCH(Q89,'BS - S1'!$P$19:$P$72,0)),MATCH(Q89,'BS - S1'!$R$19:$R$72,0),MATCH(Q89,'BS - S1'!$P$19:$P$72,0)),MATCH(Q89,'BS - S1'!$N$19:$N$72,0)),MATCH(Q89,'BS - S1'!$L$19:$L$72,0)),MATCH(Q89,'BS - S1'!$J$19:$J$72,0)),IF(ISNA(MATCH(Q89,'BS - S1'!$J$19:$J$72,0)),IF(ISNA(MATCH(Q89,'BS - S1'!$L$19:$L$72,0)),IF(ISNA(MATCH(Q89,'BS - S1'!$N$19:$N$72,0)),IF(ISNA(MATCH(Q89,'BS - S1'!$P$19:$P$72,0)),9,7),5),3),1))</f>
        <v>Pass</v>
      </c>
      <c r="S89" s="96"/>
      <c r="T89" s="96"/>
      <c r="U89" s="96"/>
      <c r="V89" s="96"/>
      <c r="W89" s="96"/>
      <c r="X89" s="96"/>
      <c r="Y89" s="96" t="str">
        <f t="shared" si="30"/>
        <v>L_205_070</v>
      </c>
      <c r="Z89" s="96" t="str">
        <f ca="1">OFFSET(L_205_ValidationCorner,IF(ISNA(MATCH(Y89,'BS - S2'!$J$19:$J$72,0)),IF(ISNA(MATCH(Y89,'BS - S2'!$L$19:$L$72,0)),IF(ISNA(MATCH(Y89,'BS - S2'!$N$19:$N$72,0)),IF(ISNA(MATCH(Y89,'BS - S2'!$P$19:$P$72,0)),MATCH(Y89,'BS - S2'!$R$19:$R$72,0),MATCH(Y89,'BS - S2'!$P$19:$P$72,0)),MATCH(Y89,'BS - S2'!$N$19:$N$72,0)),MATCH(Y89,'BS - S2'!$L$19:$L$72,0)),MATCH(Y89,'BS - S2'!$J$19:$J$72,0)),IF(ISNA(MATCH(Y89,'BS - S2'!$J$19:$J$72,0)),IF(ISNA(MATCH(Y89,'BS - S2'!$L$19:$L$72,0)),IF(ISNA(MATCH(Y89,'BS - S2'!$N$19:$N$72,0)),IF(ISNA(MATCH(Y89,'BS - S2'!$P$19:$P$72,0)),9,7),5),3),1))</f>
        <v>Pass</v>
      </c>
      <c r="AA89" s="96"/>
      <c r="AB89" s="96"/>
      <c r="AC89" s="96"/>
      <c r="AD89" s="96"/>
      <c r="AE89" s="96"/>
      <c r="AF89" s="96"/>
      <c r="AG89" s="96" t="str">
        <f t="shared" si="31"/>
        <v>L_305_070</v>
      </c>
      <c r="AH89" s="96" t="str">
        <f ca="1">OFFSET(L_305_ValidationCorner,IF(ISNA(MATCH(AG89,'BS - S3'!$J$19:$J$72,0)),IF(ISNA(MATCH(AG89,'BS - S3'!$L$19:$L$72,0)),IF(ISNA(MATCH(AG89,'BS - S3'!$N$19:$N$72,0)),IF(ISNA(MATCH(AG89,'BS - S3'!$P$19:$P$72,0)),MATCH(AG89,'BS - S3'!$R$19:$R$72,0),MATCH(AG89,'BS - S3'!$P$19:$P$72,0)),MATCH(AG89,'BS - S3'!$N$19:$N$72,0)),MATCH(AG89,'BS - S3'!$L$19:$L$72,0)),MATCH(AG89,'BS - S3'!$J$19:$J$72,0)),IF(ISNA(MATCH(AG89,'BS - S3'!$J$19:$J$72,0)),IF(ISNA(MATCH(AG89,'BS - S3'!$L$19:$L$72,0)),IF(ISNA(MATCH(AG89,'BS - S3'!$N$19:$N$72,0)),IF(ISNA(MATCH(AG89,'BS - S3'!$P$19:$P$72,0)),9,7),5),3),1))</f>
        <v>Pass</v>
      </c>
      <c r="AI89" s="96"/>
      <c r="AJ89" s="96"/>
      <c r="AK89" s="96"/>
      <c r="AL89" s="96"/>
      <c r="AM89" s="96"/>
      <c r="AN89" s="96"/>
      <c r="AO89" s="96" t="str">
        <f t="shared" si="32"/>
        <v>L_405_070</v>
      </c>
      <c r="AP89" s="96" t="str">
        <f ca="1">OFFSET(L_405_ValidationCorner,IF(ISNA(MATCH(AO89,'BS - S4'!$J$19:$J$72,0)),IF(ISNA(MATCH(AO89,'BS - S4'!$L$19:$L$72,0)),IF(ISNA(MATCH(AO89,'BS - S4'!$N$19:$N$72,0)),IF(ISNA(MATCH(AO89,'BS - S4'!$P$19:$P$72,0)),MATCH(AO89,'BS - S4'!$R$19:$R$72,0),MATCH(AO89,'BS - S4'!$P$19:$P$72,0)),MATCH(AO89,'BS - S4'!$N$19:$N$72,0)),MATCH(AO89,'BS - S4'!$L$19:$L$72,0)),MATCH(AO89,'BS - S4'!$J$19:$J$72,0)),IF(ISNA(MATCH(AO89,'BS - S4'!$J$19:$J$72,0)),IF(ISNA(MATCH(AO89,'BS - S4'!$L$19:$L$72,0)),IF(ISNA(MATCH(AO89,'BS - S4'!$N$19:$N$72,0)),IF(ISNA(MATCH(AO89,'BS - S4'!$P$19:$P$72,0)),9,7),5),3),1))</f>
        <v>Pass</v>
      </c>
      <c r="AQ89" s="96"/>
      <c r="AR89" s="96"/>
      <c r="AS89" s="96"/>
      <c r="AT89" s="96"/>
      <c r="AU89" s="96"/>
      <c r="AV89" s="96"/>
    </row>
    <row r="90" spans="1:48" x14ac:dyDescent="0.35">
      <c r="A90" s="96"/>
      <c r="B90" s="96"/>
      <c r="C90" s="96" t="str">
        <f t="shared" si="27"/>
        <v>L_002_071</v>
      </c>
      <c r="D90" s="96" t="str">
        <f ca="1">OFFSET(L_002_ValidationCorner,IF(ISNA(MATCH(C90,'Balance Sheet'!$J$22:$J$105,0)),IF(ISNA(MATCH(C90,'Balance Sheet'!$L$22:$L$105,0)),IF(ISNA(MATCH(C90,'Balance Sheet'!$N$22:$N$105,0)),IF(ISNA(MATCH(C90,'Balance Sheet'!$P$22:$P$105,0)),MATCH(C90,'Balance Sheet'!$R$22:$R$105,0),MATCH(C90,'Balance Sheet'!$P$22:$P$105,0)),MATCH(C90,'Balance Sheet'!$N$22:$N$105,0)),MATCH(C90,'Balance Sheet'!$L$22:$L$105,0)),MATCH(C90,'Balance Sheet'!$J$22:$J$105,0)),IF(ISNA(MATCH(C90,'Balance Sheet'!$J$22:$J$105,0)),IF(ISNA(MATCH(C90,'Balance Sheet'!$L$22:$L$105,0)),IF(ISNA(MATCH(C90,'Balance Sheet'!$N$22:$N$105,0)),IF(ISNA(MATCH(C90,'Balance Sheet'!$P$22:$P$105,0)),9,7),5),3),1))</f>
        <v>Pass</v>
      </c>
      <c r="E90" s="96"/>
      <c r="F90" s="96"/>
      <c r="G90" s="96" t="str">
        <f t="shared" si="28"/>
        <v>L_005_071</v>
      </c>
      <c r="H90" s="96" t="str">
        <f ca="1">OFFSET(L_005_ValidationCorner,IF(ISNA(MATCH(G90,'LIST Balance Sheet'!$J$20:$J$73,0)),IF(ISNA(MATCH(G90,'LIST Balance Sheet'!$L$20:$L$73,0)),IF(ISNA(MATCH(G90,'LIST Balance Sheet'!$N$20:$N$73,0)),IF(ISNA(MATCH(G90,'LIST Balance Sheet'!$P$20:$P$73,0)),MATCH(G90,'LIST Balance Sheet'!$R$20:$R$73,0),MATCH(G90,'LIST Balance Sheet'!$P$20:$P$73,0)),MATCH(G90,'LIST Balance Sheet'!$N$20:$N$73,0)),MATCH(G90,'LIST Balance Sheet'!$L$20:$L$73,0)),MATCH(G90,'LIST Balance Sheet'!$J$20:$J$73,0)),IF(ISNA(MATCH(G90,'LIST Balance Sheet'!$J$20:$J$73,0)),IF(ISNA(MATCH(G90,'LIST Balance Sheet'!$L$20:$L$73,0)),IF(ISNA(MATCH(G90,'LIST Balance Sheet'!$N$20:$N$73,0)),IF(ISNA(MATCH(G90,'LIST Balance Sheet'!$P$20:$P$73,0)),9,7),5),3),1))</f>
        <v>Pass</v>
      </c>
      <c r="I90" s="96"/>
      <c r="J90" s="96"/>
      <c r="K90" s="96"/>
      <c r="L90" s="96"/>
      <c r="M90" s="96"/>
      <c r="N90" s="96"/>
      <c r="O90" s="96"/>
      <c r="P90" s="96"/>
      <c r="Q90" s="96" t="str">
        <f t="shared" si="29"/>
        <v>L_105_071</v>
      </c>
      <c r="R90" s="96" t="str">
        <f ca="1">OFFSET(L_105_ValidationCorner,IF(ISNA(MATCH(Q90,'BS - S1'!$J$19:$J$72,0)),IF(ISNA(MATCH(Q90,'BS - S1'!$L$19:$L$72,0)),IF(ISNA(MATCH(Q90,'BS - S1'!$N$19:$N$72,0)),IF(ISNA(MATCH(Q90,'BS - S1'!$P$19:$P$72,0)),MATCH(Q90,'BS - S1'!$R$19:$R$72,0),MATCH(Q90,'BS - S1'!$P$19:$P$72,0)),MATCH(Q90,'BS - S1'!$N$19:$N$72,0)),MATCH(Q90,'BS - S1'!$L$19:$L$72,0)),MATCH(Q90,'BS - S1'!$J$19:$J$72,0)),IF(ISNA(MATCH(Q90,'BS - S1'!$J$19:$J$72,0)),IF(ISNA(MATCH(Q90,'BS - S1'!$L$19:$L$72,0)),IF(ISNA(MATCH(Q90,'BS - S1'!$N$19:$N$72,0)),IF(ISNA(MATCH(Q90,'BS - S1'!$P$19:$P$72,0)),9,7),5),3),1))</f>
        <v>Pass</v>
      </c>
      <c r="S90" s="96"/>
      <c r="T90" s="96"/>
      <c r="U90" s="96"/>
      <c r="V90" s="96"/>
      <c r="W90" s="96"/>
      <c r="X90" s="96"/>
      <c r="Y90" s="96" t="str">
        <f t="shared" si="30"/>
        <v>L_205_071</v>
      </c>
      <c r="Z90" s="96" t="str">
        <f ca="1">OFFSET(L_205_ValidationCorner,IF(ISNA(MATCH(Y90,'BS - S2'!$J$19:$J$72,0)),IF(ISNA(MATCH(Y90,'BS - S2'!$L$19:$L$72,0)),IF(ISNA(MATCH(Y90,'BS - S2'!$N$19:$N$72,0)),IF(ISNA(MATCH(Y90,'BS - S2'!$P$19:$P$72,0)),MATCH(Y90,'BS - S2'!$R$19:$R$72,0),MATCH(Y90,'BS - S2'!$P$19:$P$72,0)),MATCH(Y90,'BS - S2'!$N$19:$N$72,0)),MATCH(Y90,'BS - S2'!$L$19:$L$72,0)),MATCH(Y90,'BS - S2'!$J$19:$J$72,0)),IF(ISNA(MATCH(Y90,'BS - S2'!$J$19:$J$72,0)),IF(ISNA(MATCH(Y90,'BS - S2'!$L$19:$L$72,0)),IF(ISNA(MATCH(Y90,'BS - S2'!$N$19:$N$72,0)),IF(ISNA(MATCH(Y90,'BS - S2'!$P$19:$P$72,0)),9,7),5),3),1))</f>
        <v>Pass</v>
      </c>
      <c r="AA90" s="96"/>
      <c r="AB90" s="96"/>
      <c r="AC90" s="96"/>
      <c r="AD90" s="96"/>
      <c r="AE90" s="96"/>
      <c r="AF90" s="96"/>
      <c r="AG90" s="96" t="str">
        <f t="shared" si="31"/>
        <v>L_305_071</v>
      </c>
      <c r="AH90" s="96" t="str">
        <f ca="1">OFFSET(L_305_ValidationCorner,IF(ISNA(MATCH(AG90,'BS - S3'!$J$19:$J$72,0)),IF(ISNA(MATCH(AG90,'BS - S3'!$L$19:$L$72,0)),IF(ISNA(MATCH(AG90,'BS - S3'!$N$19:$N$72,0)),IF(ISNA(MATCH(AG90,'BS - S3'!$P$19:$P$72,0)),MATCH(AG90,'BS - S3'!$R$19:$R$72,0),MATCH(AG90,'BS - S3'!$P$19:$P$72,0)),MATCH(AG90,'BS - S3'!$N$19:$N$72,0)),MATCH(AG90,'BS - S3'!$L$19:$L$72,0)),MATCH(AG90,'BS - S3'!$J$19:$J$72,0)),IF(ISNA(MATCH(AG90,'BS - S3'!$J$19:$J$72,0)),IF(ISNA(MATCH(AG90,'BS - S3'!$L$19:$L$72,0)),IF(ISNA(MATCH(AG90,'BS - S3'!$N$19:$N$72,0)),IF(ISNA(MATCH(AG90,'BS - S3'!$P$19:$P$72,0)),9,7),5),3),1))</f>
        <v>Pass</v>
      </c>
      <c r="AI90" s="96"/>
      <c r="AJ90" s="96"/>
      <c r="AK90" s="96"/>
      <c r="AL90" s="96"/>
      <c r="AM90" s="96"/>
      <c r="AN90" s="96"/>
      <c r="AO90" s="96" t="str">
        <f t="shared" si="32"/>
        <v>L_405_071</v>
      </c>
      <c r="AP90" s="96" t="str">
        <f ca="1">OFFSET(L_405_ValidationCorner,IF(ISNA(MATCH(AO90,'BS - S4'!$J$19:$J$72,0)),IF(ISNA(MATCH(AO90,'BS - S4'!$L$19:$L$72,0)),IF(ISNA(MATCH(AO90,'BS - S4'!$N$19:$N$72,0)),IF(ISNA(MATCH(AO90,'BS - S4'!$P$19:$P$72,0)),MATCH(AO90,'BS - S4'!$R$19:$R$72,0),MATCH(AO90,'BS - S4'!$P$19:$P$72,0)),MATCH(AO90,'BS - S4'!$N$19:$N$72,0)),MATCH(AO90,'BS - S4'!$L$19:$L$72,0)),MATCH(AO90,'BS - S4'!$J$19:$J$72,0)),IF(ISNA(MATCH(AO90,'BS - S4'!$J$19:$J$72,0)),IF(ISNA(MATCH(AO90,'BS - S4'!$L$19:$L$72,0)),IF(ISNA(MATCH(AO90,'BS - S4'!$N$19:$N$72,0)),IF(ISNA(MATCH(AO90,'BS - S4'!$P$19:$P$72,0)),9,7),5),3),1))</f>
        <v>Pass</v>
      </c>
      <c r="AQ90" s="96"/>
      <c r="AR90" s="96"/>
      <c r="AS90" s="96"/>
      <c r="AT90" s="96"/>
      <c r="AU90" s="96"/>
      <c r="AV90" s="96"/>
    </row>
    <row r="91" spans="1:48" x14ac:dyDescent="0.35">
      <c r="A91" s="96"/>
      <c r="B91" s="96"/>
      <c r="C91" s="96" t="str">
        <f t="shared" si="27"/>
        <v>L_002_072</v>
      </c>
      <c r="D91" s="96" t="str">
        <f ca="1">OFFSET(L_002_ValidationCorner,IF(ISNA(MATCH(C91,'Balance Sheet'!$J$22:$J$105,0)),IF(ISNA(MATCH(C91,'Balance Sheet'!$L$22:$L$105,0)),IF(ISNA(MATCH(C91,'Balance Sheet'!$N$22:$N$105,0)),IF(ISNA(MATCH(C91,'Balance Sheet'!$P$22:$P$105,0)),MATCH(C91,'Balance Sheet'!$R$22:$R$105,0),MATCH(C91,'Balance Sheet'!$P$22:$P$105,0)),MATCH(C91,'Balance Sheet'!$N$22:$N$105,0)),MATCH(C91,'Balance Sheet'!$L$22:$L$105,0)),MATCH(C91,'Balance Sheet'!$J$22:$J$105,0)),IF(ISNA(MATCH(C91,'Balance Sheet'!$J$22:$J$105,0)),IF(ISNA(MATCH(C91,'Balance Sheet'!$L$22:$L$105,0)),IF(ISNA(MATCH(C91,'Balance Sheet'!$N$22:$N$105,0)),IF(ISNA(MATCH(C91,'Balance Sheet'!$P$22:$P$105,0)),9,7),5),3),1))</f>
        <v>Error Balance Sheet entries required</v>
      </c>
      <c r="E91" s="96"/>
      <c r="F91" s="96"/>
      <c r="G91" s="96" t="str">
        <f t="shared" si="28"/>
        <v>L_005_072</v>
      </c>
      <c r="H91" s="96" t="str">
        <f ca="1">OFFSET(L_005_ValidationCorner,IF(ISNA(MATCH(G91,'LIST Balance Sheet'!$J$20:$J$73,0)),IF(ISNA(MATCH(G91,'LIST Balance Sheet'!$L$20:$L$73,0)),IF(ISNA(MATCH(G91,'LIST Balance Sheet'!$N$20:$N$73,0)),IF(ISNA(MATCH(G91,'LIST Balance Sheet'!$P$20:$P$73,0)),MATCH(G91,'LIST Balance Sheet'!$R$20:$R$73,0),MATCH(G91,'LIST Balance Sheet'!$P$20:$P$73,0)),MATCH(G91,'LIST Balance Sheet'!$N$20:$N$73,0)),MATCH(G91,'LIST Balance Sheet'!$L$20:$L$73,0)),MATCH(G91,'LIST Balance Sheet'!$J$20:$J$73,0)),IF(ISNA(MATCH(G91,'LIST Balance Sheet'!$J$20:$J$73,0)),IF(ISNA(MATCH(G91,'LIST Balance Sheet'!$L$20:$L$73,0)),IF(ISNA(MATCH(G91,'LIST Balance Sheet'!$N$20:$N$73,0)),IF(ISNA(MATCH(G91,'LIST Balance Sheet'!$P$20:$P$73,0)),9,7),5),3),1))</f>
        <v>Pass</v>
      </c>
      <c r="I91" s="96"/>
      <c r="J91" s="96"/>
      <c r="K91" s="96"/>
      <c r="L91" s="96"/>
      <c r="M91" s="96"/>
      <c r="N91" s="96"/>
      <c r="O91" s="96"/>
      <c r="P91" s="96"/>
      <c r="Q91" s="96" t="str">
        <f t="shared" si="29"/>
        <v>L_105_072</v>
      </c>
      <c r="R91" s="96" t="str">
        <f ca="1">OFFSET(L_105_ValidationCorner,IF(ISNA(MATCH(Q91,'BS - S1'!$J$19:$J$72,0)),IF(ISNA(MATCH(Q91,'BS - S1'!$L$19:$L$72,0)),IF(ISNA(MATCH(Q91,'BS - S1'!$N$19:$N$72,0)),IF(ISNA(MATCH(Q91,'BS - S1'!$P$19:$P$72,0)),MATCH(Q91,'BS - S1'!$R$19:$R$72,0),MATCH(Q91,'BS - S1'!$P$19:$P$72,0)),MATCH(Q91,'BS - S1'!$N$19:$N$72,0)),MATCH(Q91,'BS - S1'!$L$19:$L$72,0)),MATCH(Q91,'BS - S1'!$J$19:$J$72,0)),IF(ISNA(MATCH(Q91,'BS - S1'!$J$19:$J$72,0)),IF(ISNA(MATCH(Q91,'BS - S1'!$L$19:$L$72,0)),IF(ISNA(MATCH(Q91,'BS - S1'!$N$19:$N$72,0)),IF(ISNA(MATCH(Q91,'BS - S1'!$P$19:$P$72,0)),9,7),5),3),1))</f>
        <v>Pass</v>
      </c>
      <c r="S91" s="96"/>
      <c r="T91" s="96"/>
      <c r="U91" s="96"/>
      <c r="V91" s="96"/>
      <c r="W91" s="96"/>
      <c r="X91" s="96"/>
      <c r="Y91" s="96" t="str">
        <f t="shared" si="30"/>
        <v>L_205_072</v>
      </c>
      <c r="Z91" s="96" t="str">
        <f ca="1">OFFSET(L_205_ValidationCorner,IF(ISNA(MATCH(Y91,'BS - S2'!$J$19:$J$72,0)),IF(ISNA(MATCH(Y91,'BS - S2'!$L$19:$L$72,0)),IF(ISNA(MATCH(Y91,'BS - S2'!$N$19:$N$72,0)),IF(ISNA(MATCH(Y91,'BS - S2'!$P$19:$P$72,0)),MATCH(Y91,'BS - S2'!$R$19:$R$72,0),MATCH(Y91,'BS - S2'!$P$19:$P$72,0)),MATCH(Y91,'BS - S2'!$N$19:$N$72,0)),MATCH(Y91,'BS - S2'!$L$19:$L$72,0)),MATCH(Y91,'BS - S2'!$J$19:$J$72,0)),IF(ISNA(MATCH(Y91,'BS - S2'!$J$19:$J$72,0)),IF(ISNA(MATCH(Y91,'BS - S2'!$L$19:$L$72,0)),IF(ISNA(MATCH(Y91,'BS - S2'!$N$19:$N$72,0)),IF(ISNA(MATCH(Y91,'BS - S2'!$P$19:$P$72,0)),9,7),5),3),1))</f>
        <v>Pass</v>
      </c>
      <c r="AA91" s="96"/>
      <c r="AB91" s="96"/>
      <c r="AC91" s="96"/>
      <c r="AD91" s="96"/>
      <c r="AE91" s="96"/>
      <c r="AF91" s="96"/>
      <c r="AG91" s="96" t="str">
        <f t="shared" si="31"/>
        <v>L_305_072</v>
      </c>
      <c r="AH91" s="96" t="str">
        <f ca="1">OFFSET(L_305_ValidationCorner,IF(ISNA(MATCH(AG91,'BS - S3'!$J$19:$J$72,0)),IF(ISNA(MATCH(AG91,'BS - S3'!$L$19:$L$72,0)),IF(ISNA(MATCH(AG91,'BS - S3'!$N$19:$N$72,0)),IF(ISNA(MATCH(AG91,'BS - S3'!$P$19:$P$72,0)),MATCH(AG91,'BS - S3'!$R$19:$R$72,0),MATCH(AG91,'BS - S3'!$P$19:$P$72,0)),MATCH(AG91,'BS - S3'!$N$19:$N$72,0)),MATCH(AG91,'BS - S3'!$L$19:$L$72,0)),MATCH(AG91,'BS - S3'!$J$19:$J$72,0)),IF(ISNA(MATCH(AG91,'BS - S3'!$J$19:$J$72,0)),IF(ISNA(MATCH(AG91,'BS - S3'!$L$19:$L$72,0)),IF(ISNA(MATCH(AG91,'BS - S3'!$N$19:$N$72,0)),IF(ISNA(MATCH(AG91,'BS - S3'!$P$19:$P$72,0)),9,7),5),3),1))</f>
        <v>Pass</v>
      </c>
      <c r="AI91" s="96"/>
      <c r="AJ91" s="96"/>
      <c r="AK91" s="96"/>
      <c r="AL91" s="96"/>
      <c r="AM91" s="96"/>
      <c r="AN91" s="96"/>
      <c r="AO91" s="96" t="str">
        <f t="shared" si="32"/>
        <v>L_405_072</v>
      </c>
      <c r="AP91" s="96" t="str">
        <f ca="1">OFFSET(L_405_ValidationCorner,IF(ISNA(MATCH(AO91,'BS - S4'!$J$19:$J$72,0)),IF(ISNA(MATCH(AO91,'BS - S4'!$L$19:$L$72,0)),IF(ISNA(MATCH(AO91,'BS - S4'!$N$19:$N$72,0)),IF(ISNA(MATCH(AO91,'BS - S4'!$P$19:$P$72,0)),MATCH(AO91,'BS - S4'!$R$19:$R$72,0),MATCH(AO91,'BS - S4'!$P$19:$P$72,0)),MATCH(AO91,'BS - S4'!$N$19:$N$72,0)),MATCH(AO91,'BS - S4'!$L$19:$L$72,0)),MATCH(AO91,'BS - S4'!$J$19:$J$72,0)),IF(ISNA(MATCH(AO91,'BS - S4'!$J$19:$J$72,0)),IF(ISNA(MATCH(AO91,'BS - S4'!$L$19:$L$72,0)),IF(ISNA(MATCH(AO91,'BS - S4'!$N$19:$N$72,0)),IF(ISNA(MATCH(AO91,'BS - S4'!$P$19:$P$72,0)),9,7),5),3),1))</f>
        <v>Pass</v>
      </c>
      <c r="AQ91" s="96"/>
      <c r="AR91" s="96"/>
      <c r="AS91" s="96"/>
      <c r="AT91" s="96"/>
      <c r="AU91" s="96"/>
      <c r="AV91" s="96"/>
    </row>
    <row r="92" spans="1:48" x14ac:dyDescent="0.35">
      <c r="A92" s="96"/>
      <c r="B92" s="96"/>
      <c r="C92" s="96" t="str">
        <f t="shared" si="27"/>
        <v>L_002_073</v>
      </c>
      <c r="D92" s="96" t="str">
        <f ca="1">OFFSET(L_002_ValidationCorner,IF(ISNA(MATCH(C92,'Balance Sheet'!$J$22:$J$105,0)),IF(ISNA(MATCH(C92,'Balance Sheet'!$L$22:$L$105,0)),IF(ISNA(MATCH(C92,'Balance Sheet'!$N$22:$N$105,0)),IF(ISNA(MATCH(C92,'Balance Sheet'!$P$22:$P$105,0)),MATCH(C92,'Balance Sheet'!$R$22:$R$105,0),MATCH(C92,'Balance Sheet'!$P$22:$P$105,0)),MATCH(C92,'Balance Sheet'!$N$22:$N$105,0)),MATCH(C92,'Balance Sheet'!$L$22:$L$105,0)),MATCH(C92,'Balance Sheet'!$J$22:$J$105,0)),IF(ISNA(MATCH(C92,'Balance Sheet'!$J$22:$J$105,0)),IF(ISNA(MATCH(C92,'Balance Sheet'!$L$22:$L$105,0)),IF(ISNA(MATCH(C92,'Balance Sheet'!$N$22:$N$105,0)),IF(ISNA(MATCH(C92,'Balance Sheet'!$P$22:$P$105,0)),9,7),5),3),1))</f>
        <v>Pass</v>
      </c>
      <c r="E92" s="96"/>
      <c r="F92" s="96"/>
      <c r="G92" s="96" t="str">
        <f t="shared" si="28"/>
        <v>L_005_073</v>
      </c>
      <c r="H92" s="96" t="str">
        <f ca="1">OFFSET(L_005_ValidationCorner,IF(ISNA(MATCH(G92,'LIST Balance Sheet'!$J$20:$J$73,0)),IF(ISNA(MATCH(G92,'LIST Balance Sheet'!$L$20:$L$73,0)),IF(ISNA(MATCH(G92,'LIST Balance Sheet'!$N$20:$N$73,0)),IF(ISNA(MATCH(G92,'LIST Balance Sheet'!$P$20:$P$73,0)),MATCH(G92,'LIST Balance Sheet'!$R$20:$R$73,0),MATCH(G92,'LIST Balance Sheet'!$P$20:$P$73,0)),MATCH(G92,'LIST Balance Sheet'!$N$20:$N$73,0)),MATCH(G92,'LIST Balance Sheet'!$L$20:$L$73,0)),MATCH(G92,'LIST Balance Sheet'!$J$20:$J$73,0)),IF(ISNA(MATCH(G92,'LIST Balance Sheet'!$J$20:$J$73,0)),IF(ISNA(MATCH(G92,'LIST Balance Sheet'!$L$20:$L$73,0)),IF(ISNA(MATCH(G92,'LIST Balance Sheet'!$N$20:$N$73,0)),IF(ISNA(MATCH(G92,'LIST Balance Sheet'!$P$20:$P$73,0)),9,7),5),3),1))</f>
        <v>Pass</v>
      </c>
      <c r="I92" s="96"/>
      <c r="J92" s="96"/>
      <c r="K92" s="96"/>
      <c r="L92" s="96"/>
      <c r="M92" s="96"/>
      <c r="N92" s="96"/>
      <c r="O92" s="96"/>
      <c r="P92" s="96"/>
      <c r="Q92" s="96" t="str">
        <f t="shared" si="29"/>
        <v>L_105_073</v>
      </c>
      <c r="R92" s="96" t="str">
        <f ca="1">OFFSET(L_105_ValidationCorner,IF(ISNA(MATCH(Q92,'BS - S1'!$J$19:$J$72,0)),IF(ISNA(MATCH(Q92,'BS - S1'!$L$19:$L$72,0)),IF(ISNA(MATCH(Q92,'BS - S1'!$N$19:$N$72,0)),IF(ISNA(MATCH(Q92,'BS - S1'!$P$19:$P$72,0)),MATCH(Q92,'BS - S1'!$R$19:$R$72,0),MATCH(Q92,'BS - S1'!$P$19:$P$72,0)),MATCH(Q92,'BS - S1'!$N$19:$N$72,0)),MATCH(Q92,'BS - S1'!$L$19:$L$72,0)),MATCH(Q92,'BS - S1'!$J$19:$J$72,0)),IF(ISNA(MATCH(Q92,'BS - S1'!$J$19:$J$72,0)),IF(ISNA(MATCH(Q92,'BS - S1'!$L$19:$L$72,0)),IF(ISNA(MATCH(Q92,'BS - S1'!$N$19:$N$72,0)),IF(ISNA(MATCH(Q92,'BS - S1'!$P$19:$P$72,0)),9,7),5),3),1))</f>
        <v>Pass</v>
      </c>
      <c r="S92" s="96"/>
      <c r="T92" s="96"/>
      <c r="U92" s="96"/>
      <c r="V92" s="96"/>
      <c r="W92" s="96"/>
      <c r="X92" s="96"/>
      <c r="Y92" s="96" t="str">
        <f t="shared" si="30"/>
        <v>L_205_073</v>
      </c>
      <c r="Z92" s="96" t="str">
        <f ca="1">OFFSET(L_205_ValidationCorner,IF(ISNA(MATCH(Y92,'BS - S2'!$J$19:$J$72,0)),IF(ISNA(MATCH(Y92,'BS - S2'!$L$19:$L$72,0)),IF(ISNA(MATCH(Y92,'BS - S2'!$N$19:$N$72,0)),IF(ISNA(MATCH(Y92,'BS - S2'!$P$19:$P$72,0)),MATCH(Y92,'BS - S2'!$R$19:$R$72,0),MATCH(Y92,'BS - S2'!$P$19:$P$72,0)),MATCH(Y92,'BS - S2'!$N$19:$N$72,0)),MATCH(Y92,'BS - S2'!$L$19:$L$72,0)),MATCH(Y92,'BS - S2'!$J$19:$J$72,0)),IF(ISNA(MATCH(Y92,'BS - S2'!$J$19:$J$72,0)),IF(ISNA(MATCH(Y92,'BS - S2'!$L$19:$L$72,0)),IF(ISNA(MATCH(Y92,'BS - S2'!$N$19:$N$72,0)),IF(ISNA(MATCH(Y92,'BS - S2'!$P$19:$P$72,0)),9,7),5),3),1))</f>
        <v>Pass</v>
      </c>
      <c r="AA92" s="96"/>
      <c r="AB92" s="96"/>
      <c r="AC92" s="96"/>
      <c r="AD92" s="96"/>
      <c r="AE92" s="96"/>
      <c r="AF92" s="96"/>
      <c r="AG92" s="96" t="str">
        <f t="shared" si="31"/>
        <v>L_305_073</v>
      </c>
      <c r="AH92" s="96" t="str">
        <f ca="1">OFFSET(L_305_ValidationCorner,IF(ISNA(MATCH(AG92,'BS - S3'!$J$19:$J$72,0)),IF(ISNA(MATCH(AG92,'BS - S3'!$L$19:$L$72,0)),IF(ISNA(MATCH(AG92,'BS - S3'!$N$19:$N$72,0)),IF(ISNA(MATCH(AG92,'BS - S3'!$P$19:$P$72,0)),MATCH(AG92,'BS - S3'!$R$19:$R$72,0),MATCH(AG92,'BS - S3'!$P$19:$P$72,0)),MATCH(AG92,'BS - S3'!$N$19:$N$72,0)),MATCH(AG92,'BS - S3'!$L$19:$L$72,0)),MATCH(AG92,'BS - S3'!$J$19:$J$72,0)),IF(ISNA(MATCH(AG92,'BS - S3'!$J$19:$J$72,0)),IF(ISNA(MATCH(AG92,'BS - S3'!$L$19:$L$72,0)),IF(ISNA(MATCH(AG92,'BS - S3'!$N$19:$N$72,0)),IF(ISNA(MATCH(AG92,'BS - S3'!$P$19:$P$72,0)),9,7),5),3),1))</f>
        <v>Pass</v>
      </c>
      <c r="AI92" s="96"/>
      <c r="AJ92" s="96"/>
      <c r="AK92" s="96"/>
      <c r="AL92" s="96"/>
      <c r="AM92" s="96"/>
      <c r="AN92" s="96"/>
      <c r="AO92" s="96" t="str">
        <f t="shared" si="32"/>
        <v>L_405_073</v>
      </c>
      <c r="AP92" s="96" t="str">
        <f ca="1">OFFSET(L_405_ValidationCorner,IF(ISNA(MATCH(AO92,'BS - S4'!$J$19:$J$72,0)),IF(ISNA(MATCH(AO92,'BS - S4'!$L$19:$L$72,0)),IF(ISNA(MATCH(AO92,'BS - S4'!$N$19:$N$72,0)),IF(ISNA(MATCH(AO92,'BS - S4'!$P$19:$P$72,0)),MATCH(AO92,'BS - S4'!$R$19:$R$72,0),MATCH(AO92,'BS - S4'!$P$19:$P$72,0)),MATCH(AO92,'BS - S4'!$N$19:$N$72,0)),MATCH(AO92,'BS - S4'!$L$19:$L$72,0)),MATCH(AO92,'BS - S4'!$J$19:$J$72,0)),IF(ISNA(MATCH(AO92,'BS - S4'!$J$19:$J$72,0)),IF(ISNA(MATCH(AO92,'BS - S4'!$L$19:$L$72,0)),IF(ISNA(MATCH(AO92,'BS - S4'!$N$19:$N$72,0)),IF(ISNA(MATCH(AO92,'BS - S4'!$P$19:$P$72,0)),9,7),5),3),1))</f>
        <v>Pass</v>
      </c>
      <c r="AQ92" s="96"/>
      <c r="AR92" s="96"/>
      <c r="AS92" s="96"/>
      <c r="AT92" s="96"/>
      <c r="AU92" s="96"/>
      <c r="AV92" s="96"/>
    </row>
    <row r="93" spans="1:48" x14ac:dyDescent="0.35">
      <c r="A93" s="96"/>
      <c r="B93" s="96"/>
      <c r="C93" s="96" t="str">
        <f t="shared" si="27"/>
        <v>L_002_074</v>
      </c>
      <c r="D93" s="96" t="str">
        <f ca="1">OFFSET(L_002_ValidationCorner,IF(ISNA(MATCH(C93,'Balance Sheet'!$J$22:$J$105,0)),IF(ISNA(MATCH(C93,'Balance Sheet'!$L$22:$L$105,0)),IF(ISNA(MATCH(C93,'Balance Sheet'!$N$22:$N$105,0)),IF(ISNA(MATCH(C93,'Balance Sheet'!$P$22:$P$105,0)),MATCH(C93,'Balance Sheet'!$R$22:$R$105,0),MATCH(C93,'Balance Sheet'!$P$22:$P$105,0)),MATCH(C93,'Balance Sheet'!$N$22:$N$105,0)),MATCH(C93,'Balance Sheet'!$L$22:$L$105,0)),MATCH(C93,'Balance Sheet'!$J$22:$J$105,0)),IF(ISNA(MATCH(C93,'Balance Sheet'!$J$22:$J$105,0)),IF(ISNA(MATCH(C93,'Balance Sheet'!$L$22:$L$105,0)),IF(ISNA(MATCH(C93,'Balance Sheet'!$N$22:$N$105,0)),IF(ISNA(MATCH(C93,'Balance Sheet'!$P$22:$P$105,0)),9,7),5),3),1))</f>
        <v>Error Balance Sheet entries required</v>
      </c>
      <c r="E93" s="96"/>
      <c r="F93" s="96"/>
      <c r="G93" s="96" t="str">
        <f t="shared" si="28"/>
        <v>L_005_074</v>
      </c>
      <c r="H93" s="96" t="str">
        <f ca="1">OFFSET(L_005_ValidationCorner,IF(ISNA(MATCH(G93,'LIST Balance Sheet'!$J$20:$J$73,0)),IF(ISNA(MATCH(G93,'LIST Balance Sheet'!$L$20:$L$73,0)),IF(ISNA(MATCH(G93,'LIST Balance Sheet'!$N$20:$N$73,0)),IF(ISNA(MATCH(G93,'LIST Balance Sheet'!$P$20:$P$73,0)),MATCH(G93,'LIST Balance Sheet'!$R$20:$R$73,0),MATCH(G93,'LIST Balance Sheet'!$P$20:$P$73,0)),MATCH(G93,'LIST Balance Sheet'!$N$20:$N$73,0)),MATCH(G93,'LIST Balance Sheet'!$L$20:$L$73,0)),MATCH(G93,'LIST Balance Sheet'!$J$20:$J$73,0)),IF(ISNA(MATCH(G93,'LIST Balance Sheet'!$J$20:$J$73,0)),IF(ISNA(MATCH(G93,'LIST Balance Sheet'!$L$20:$L$73,0)),IF(ISNA(MATCH(G93,'LIST Balance Sheet'!$N$20:$N$73,0)),IF(ISNA(MATCH(G93,'LIST Balance Sheet'!$P$20:$P$73,0)),9,7),5),3),1))</f>
        <v>Pass</v>
      </c>
      <c r="I93" s="96"/>
      <c r="J93" s="96"/>
      <c r="K93" s="96"/>
      <c r="L93" s="96"/>
      <c r="M93" s="96"/>
      <c r="N93" s="96"/>
      <c r="O93" s="96"/>
      <c r="P93" s="96"/>
      <c r="Q93" s="96" t="str">
        <f t="shared" si="29"/>
        <v>L_105_074</v>
      </c>
      <c r="R93" s="96" t="str">
        <f ca="1">OFFSET(L_105_ValidationCorner,IF(ISNA(MATCH(Q93,'BS - S1'!$J$19:$J$72,0)),IF(ISNA(MATCH(Q93,'BS - S1'!$L$19:$L$72,0)),IF(ISNA(MATCH(Q93,'BS - S1'!$N$19:$N$72,0)),IF(ISNA(MATCH(Q93,'BS - S1'!$P$19:$P$72,0)),MATCH(Q93,'BS - S1'!$R$19:$R$72,0),MATCH(Q93,'BS - S1'!$P$19:$P$72,0)),MATCH(Q93,'BS - S1'!$N$19:$N$72,0)),MATCH(Q93,'BS - S1'!$L$19:$L$72,0)),MATCH(Q93,'BS - S1'!$J$19:$J$72,0)),IF(ISNA(MATCH(Q93,'BS - S1'!$J$19:$J$72,0)),IF(ISNA(MATCH(Q93,'BS - S1'!$L$19:$L$72,0)),IF(ISNA(MATCH(Q93,'BS - S1'!$N$19:$N$72,0)),IF(ISNA(MATCH(Q93,'BS - S1'!$P$19:$P$72,0)),9,7),5),3),1))</f>
        <v>Pass</v>
      </c>
      <c r="S93" s="96"/>
      <c r="T93" s="96"/>
      <c r="U93" s="96"/>
      <c r="V93" s="96"/>
      <c r="W93" s="96"/>
      <c r="X93" s="96"/>
      <c r="Y93" s="96" t="str">
        <f t="shared" si="30"/>
        <v>L_205_074</v>
      </c>
      <c r="Z93" s="96" t="str">
        <f ca="1">OFFSET(L_205_ValidationCorner,IF(ISNA(MATCH(Y93,'BS - S2'!$J$19:$J$72,0)),IF(ISNA(MATCH(Y93,'BS - S2'!$L$19:$L$72,0)),IF(ISNA(MATCH(Y93,'BS - S2'!$N$19:$N$72,0)),IF(ISNA(MATCH(Y93,'BS - S2'!$P$19:$P$72,0)),MATCH(Y93,'BS - S2'!$R$19:$R$72,0),MATCH(Y93,'BS - S2'!$P$19:$P$72,0)),MATCH(Y93,'BS - S2'!$N$19:$N$72,0)),MATCH(Y93,'BS - S2'!$L$19:$L$72,0)),MATCH(Y93,'BS - S2'!$J$19:$J$72,0)),IF(ISNA(MATCH(Y93,'BS - S2'!$J$19:$J$72,0)),IF(ISNA(MATCH(Y93,'BS - S2'!$L$19:$L$72,0)),IF(ISNA(MATCH(Y93,'BS - S2'!$N$19:$N$72,0)),IF(ISNA(MATCH(Y93,'BS - S2'!$P$19:$P$72,0)),9,7),5),3),1))</f>
        <v>Pass</v>
      </c>
      <c r="AA93" s="96"/>
      <c r="AB93" s="96"/>
      <c r="AC93" s="96"/>
      <c r="AD93" s="96"/>
      <c r="AE93" s="96"/>
      <c r="AF93" s="96"/>
      <c r="AG93" s="96" t="str">
        <f t="shared" si="31"/>
        <v>L_305_074</v>
      </c>
      <c r="AH93" s="96" t="str">
        <f ca="1">OFFSET(L_305_ValidationCorner,IF(ISNA(MATCH(AG93,'BS - S3'!$J$19:$J$72,0)),IF(ISNA(MATCH(AG93,'BS - S3'!$L$19:$L$72,0)),IF(ISNA(MATCH(AG93,'BS - S3'!$N$19:$N$72,0)),IF(ISNA(MATCH(AG93,'BS - S3'!$P$19:$P$72,0)),MATCH(AG93,'BS - S3'!$R$19:$R$72,0),MATCH(AG93,'BS - S3'!$P$19:$P$72,0)),MATCH(AG93,'BS - S3'!$N$19:$N$72,0)),MATCH(AG93,'BS - S3'!$L$19:$L$72,0)),MATCH(AG93,'BS - S3'!$J$19:$J$72,0)),IF(ISNA(MATCH(AG93,'BS - S3'!$J$19:$J$72,0)),IF(ISNA(MATCH(AG93,'BS - S3'!$L$19:$L$72,0)),IF(ISNA(MATCH(AG93,'BS - S3'!$N$19:$N$72,0)),IF(ISNA(MATCH(AG93,'BS - S3'!$P$19:$P$72,0)),9,7),5),3),1))</f>
        <v>Pass</v>
      </c>
      <c r="AI93" s="96"/>
      <c r="AJ93" s="96"/>
      <c r="AK93" s="96"/>
      <c r="AL93" s="96"/>
      <c r="AM93" s="96"/>
      <c r="AN93" s="96"/>
      <c r="AO93" s="96" t="str">
        <f t="shared" si="32"/>
        <v>L_405_074</v>
      </c>
      <c r="AP93" s="96" t="str">
        <f ca="1">OFFSET(L_405_ValidationCorner,IF(ISNA(MATCH(AO93,'BS - S4'!$J$19:$J$72,0)),IF(ISNA(MATCH(AO93,'BS - S4'!$L$19:$L$72,0)),IF(ISNA(MATCH(AO93,'BS - S4'!$N$19:$N$72,0)),IF(ISNA(MATCH(AO93,'BS - S4'!$P$19:$P$72,0)),MATCH(AO93,'BS - S4'!$R$19:$R$72,0),MATCH(AO93,'BS - S4'!$P$19:$P$72,0)),MATCH(AO93,'BS - S4'!$N$19:$N$72,0)),MATCH(AO93,'BS - S4'!$L$19:$L$72,0)),MATCH(AO93,'BS - S4'!$J$19:$J$72,0)),IF(ISNA(MATCH(AO93,'BS - S4'!$J$19:$J$72,0)),IF(ISNA(MATCH(AO93,'BS - S4'!$L$19:$L$72,0)),IF(ISNA(MATCH(AO93,'BS - S4'!$N$19:$N$72,0)),IF(ISNA(MATCH(AO93,'BS - S4'!$P$19:$P$72,0)),9,7),5),3),1))</f>
        <v>Pass</v>
      </c>
      <c r="AQ93" s="96"/>
      <c r="AR93" s="96"/>
      <c r="AS93" s="96"/>
      <c r="AT93" s="96"/>
      <c r="AU93" s="96"/>
      <c r="AV93" s="96"/>
    </row>
    <row r="94" spans="1:48" x14ac:dyDescent="0.35">
      <c r="A94" s="96"/>
      <c r="B94" s="96"/>
      <c r="C94" s="96" t="str">
        <f t="shared" si="27"/>
        <v>L_002_075</v>
      </c>
      <c r="D94" s="96" t="str">
        <f ca="1">OFFSET(L_002_ValidationCorner,IF(ISNA(MATCH(C94,'Balance Sheet'!$J$22:$J$105,0)),IF(ISNA(MATCH(C94,'Balance Sheet'!$L$22:$L$105,0)),IF(ISNA(MATCH(C94,'Balance Sheet'!$N$22:$N$105,0)),IF(ISNA(MATCH(C94,'Balance Sheet'!$P$22:$P$105,0)),MATCH(C94,'Balance Sheet'!$R$22:$R$105,0),MATCH(C94,'Balance Sheet'!$P$22:$P$105,0)),MATCH(C94,'Balance Sheet'!$N$22:$N$105,0)),MATCH(C94,'Balance Sheet'!$L$22:$L$105,0)),MATCH(C94,'Balance Sheet'!$J$22:$J$105,0)),IF(ISNA(MATCH(C94,'Balance Sheet'!$J$22:$J$105,0)),IF(ISNA(MATCH(C94,'Balance Sheet'!$L$22:$L$105,0)),IF(ISNA(MATCH(C94,'Balance Sheet'!$N$22:$N$105,0)),IF(ISNA(MATCH(C94,'Balance Sheet'!$P$22:$P$105,0)),9,7),5),3),1))</f>
        <v>Pass</v>
      </c>
      <c r="E94" s="96"/>
      <c r="F94" s="96"/>
      <c r="G94" s="96" t="str">
        <f t="shared" si="28"/>
        <v>L_005_075</v>
      </c>
      <c r="H94" s="96" t="str">
        <f ca="1">OFFSET(L_005_ValidationCorner,IF(ISNA(MATCH(G94,'LIST Balance Sheet'!$J$20:$J$73,0)),IF(ISNA(MATCH(G94,'LIST Balance Sheet'!$L$20:$L$73,0)),IF(ISNA(MATCH(G94,'LIST Balance Sheet'!$N$20:$N$73,0)),IF(ISNA(MATCH(G94,'LIST Balance Sheet'!$P$20:$P$73,0)),MATCH(G94,'LIST Balance Sheet'!$R$20:$R$73,0),MATCH(G94,'LIST Balance Sheet'!$P$20:$P$73,0)),MATCH(G94,'LIST Balance Sheet'!$N$20:$N$73,0)),MATCH(G94,'LIST Balance Sheet'!$L$20:$L$73,0)),MATCH(G94,'LIST Balance Sheet'!$J$20:$J$73,0)),IF(ISNA(MATCH(G94,'LIST Balance Sheet'!$J$20:$J$73,0)),IF(ISNA(MATCH(G94,'LIST Balance Sheet'!$L$20:$L$73,0)),IF(ISNA(MATCH(G94,'LIST Balance Sheet'!$N$20:$N$73,0)),IF(ISNA(MATCH(G94,'LIST Balance Sheet'!$P$20:$P$73,0)),9,7),5),3),1))</f>
        <v>Pass</v>
      </c>
      <c r="I94" s="96"/>
      <c r="J94" s="96"/>
      <c r="K94" s="96"/>
      <c r="L94" s="96"/>
      <c r="M94" s="96"/>
      <c r="N94" s="96"/>
      <c r="O94" s="96"/>
      <c r="P94" s="96"/>
      <c r="Q94" s="96" t="str">
        <f t="shared" si="29"/>
        <v>L_105_075</v>
      </c>
      <c r="R94" s="96" t="str">
        <f ca="1">OFFSET(L_105_ValidationCorner,IF(ISNA(MATCH(Q94,'BS - S1'!$J$19:$J$72,0)),IF(ISNA(MATCH(Q94,'BS - S1'!$L$19:$L$72,0)),IF(ISNA(MATCH(Q94,'BS - S1'!$N$19:$N$72,0)),IF(ISNA(MATCH(Q94,'BS - S1'!$P$19:$P$72,0)),MATCH(Q94,'BS - S1'!$R$19:$R$72,0),MATCH(Q94,'BS - S1'!$P$19:$P$72,0)),MATCH(Q94,'BS - S1'!$N$19:$N$72,0)),MATCH(Q94,'BS - S1'!$L$19:$L$72,0)),MATCH(Q94,'BS - S1'!$J$19:$J$72,0)),IF(ISNA(MATCH(Q94,'BS - S1'!$J$19:$J$72,0)),IF(ISNA(MATCH(Q94,'BS - S1'!$L$19:$L$72,0)),IF(ISNA(MATCH(Q94,'BS - S1'!$N$19:$N$72,0)),IF(ISNA(MATCH(Q94,'BS - S1'!$P$19:$P$72,0)),9,7),5),3),1))</f>
        <v>Pass</v>
      </c>
      <c r="S94" s="96"/>
      <c r="T94" s="96"/>
      <c r="U94" s="96"/>
      <c r="V94" s="96"/>
      <c r="W94" s="96"/>
      <c r="X94" s="96"/>
      <c r="Y94" s="96" t="str">
        <f t="shared" si="30"/>
        <v>L_205_075</v>
      </c>
      <c r="Z94" s="96" t="str">
        <f ca="1">OFFSET(L_205_ValidationCorner,IF(ISNA(MATCH(Y94,'BS - S2'!$J$19:$J$72,0)),IF(ISNA(MATCH(Y94,'BS - S2'!$L$19:$L$72,0)),IF(ISNA(MATCH(Y94,'BS - S2'!$N$19:$N$72,0)),IF(ISNA(MATCH(Y94,'BS - S2'!$P$19:$P$72,0)),MATCH(Y94,'BS - S2'!$R$19:$R$72,0),MATCH(Y94,'BS - S2'!$P$19:$P$72,0)),MATCH(Y94,'BS - S2'!$N$19:$N$72,0)),MATCH(Y94,'BS - S2'!$L$19:$L$72,0)),MATCH(Y94,'BS - S2'!$J$19:$J$72,0)),IF(ISNA(MATCH(Y94,'BS - S2'!$J$19:$J$72,0)),IF(ISNA(MATCH(Y94,'BS - S2'!$L$19:$L$72,0)),IF(ISNA(MATCH(Y94,'BS - S2'!$N$19:$N$72,0)),IF(ISNA(MATCH(Y94,'BS - S2'!$P$19:$P$72,0)),9,7),5),3),1))</f>
        <v>Pass</v>
      </c>
      <c r="AA94" s="96"/>
      <c r="AB94" s="96"/>
      <c r="AC94" s="96"/>
      <c r="AD94" s="96"/>
      <c r="AE94" s="96"/>
      <c r="AF94" s="96"/>
      <c r="AG94" s="96" t="str">
        <f t="shared" si="31"/>
        <v>L_305_075</v>
      </c>
      <c r="AH94" s="96" t="str">
        <f ca="1">OFFSET(L_305_ValidationCorner,IF(ISNA(MATCH(AG94,'BS - S3'!$J$19:$J$72,0)),IF(ISNA(MATCH(AG94,'BS - S3'!$L$19:$L$72,0)),IF(ISNA(MATCH(AG94,'BS - S3'!$N$19:$N$72,0)),IF(ISNA(MATCH(AG94,'BS - S3'!$P$19:$P$72,0)),MATCH(AG94,'BS - S3'!$R$19:$R$72,0),MATCH(AG94,'BS - S3'!$P$19:$P$72,0)),MATCH(AG94,'BS - S3'!$N$19:$N$72,0)),MATCH(AG94,'BS - S3'!$L$19:$L$72,0)),MATCH(AG94,'BS - S3'!$J$19:$J$72,0)),IF(ISNA(MATCH(AG94,'BS - S3'!$J$19:$J$72,0)),IF(ISNA(MATCH(AG94,'BS - S3'!$L$19:$L$72,0)),IF(ISNA(MATCH(AG94,'BS - S3'!$N$19:$N$72,0)),IF(ISNA(MATCH(AG94,'BS - S3'!$P$19:$P$72,0)),9,7),5),3),1))</f>
        <v>Pass</v>
      </c>
      <c r="AI94" s="96"/>
      <c r="AJ94" s="96"/>
      <c r="AK94" s="96"/>
      <c r="AL94" s="96"/>
      <c r="AM94" s="96"/>
      <c r="AN94" s="96"/>
      <c r="AO94" s="96" t="str">
        <f t="shared" si="32"/>
        <v>L_405_075</v>
      </c>
      <c r="AP94" s="96" t="str">
        <f ca="1">OFFSET(L_405_ValidationCorner,IF(ISNA(MATCH(AO94,'BS - S4'!$J$19:$J$72,0)),IF(ISNA(MATCH(AO94,'BS - S4'!$L$19:$L$72,0)),IF(ISNA(MATCH(AO94,'BS - S4'!$N$19:$N$72,0)),IF(ISNA(MATCH(AO94,'BS - S4'!$P$19:$P$72,0)),MATCH(AO94,'BS - S4'!$R$19:$R$72,0),MATCH(AO94,'BS - S4'!$P$19:$P$72,0)),MATCH(AO94,'BS - S4'!$N$19:$N$72,0)),MATCH(AO94,'BS - S4'!$L$19:$L$72,0)),MATCH(AO94,'BS - S4'!$J$19:$J$72,0)),IF(ISNA(MATCH(AO94,'BS - S4'!$J$19:$J$72,0)),IF(ISNA(MATCH(AO94,'BS - S4'!$L$19:$L$72,0)),IF(ISNA(MATCH(AO94,'BS - S4'!$N$19:$N$72,0)),IF(ISNA(MATCH(AO94,'BS - S4'!$P$19:$P$72,0)),9,7),5),3),1))</f>
        <v>Pass</v>
      </c>
      <c r="AQ94" s="96"/>
      <c r="AR94" s="96"/>
      <c r="AS94" s="96"/>
      <c r="AT94" s="96"/>
      <c r="AU94" s="96"/>
      <c r="AV94" s="96"/>
    </row>
    <row r="95" spans="1:48" x14ac:dyDescent="0.35">
      <c r="A95" s="96"/>
      <c r="B95" s="96"/>
      <c r="C95" s="96" t="str">
        <f t="shared" si="27"/>
        <v>L_002_076</v>
      </c>
      <c r="D95" s="96" t="str">
        <f ca="1">OFFSET(L_002_ValidationCorner,IF(ISNA(MATCH(C95,'Balance Sheet'!$J$22:$J$105,0)),IF(ISNA(MATCH(C95,'Balance Sheet'!$L$22:$L$105,0)),IF(ISNA(MATCH(C95,'Balance Sheet'!$N$22:$N$105,0)),IF(ISNA(MATCH(C95,'Balance Sheet'!$P$22:$P$105,0)),MATCH(C95,'Balance Sheet'!$R$22:$R$105,0),MATCH(C95,'Balance Sheet'!$P$22:$P$105,0)),MATCH(C95,'Balance Sheet'!$N$22:$N$105,0)),MATCH(C95,'Balance Sheet'!$L$22:$L$105,0)),MATCH(C95,'Balance Sheet'!$J$22:$J$105,0)),IF(ISNA(MATCH(C95,'Balance Sheet'!$J$22:$J$105,0)),IF(ISNA(MATCH(C95,'Balance Sheet'!$L$22:$L$105,0)),IF(ISNA(MATCH(C95,'Balance Sheet'!$N$22:$N$105,0)),IF(ISNA(MATCH(C95,'Balance Sheet'!$P$22:$P$105,0)),9,7),5),3),1))</f>
        <v>Pass</v>
      </c>
      <c r="E95" s="96"/>
      <c r="F95" s="96"/>
      <c r="G95" s="96" t="str">
        <f t="shared" si="28"/>
        <v>L_005_076</v>
      </c>
      <c r="H95" s="96" t="str">
        <f ca="1">OFFSET(L_005_ValidationCorner,IF(ISNA(MATCH(G95,'LIST Balance Sheet'!$J$20:$J$73,0)),IF(ISNA(MATCH(G95,'LIST Balance Sheet'!$L$20:$L$73,0)),IF(ISNA(MATCH(G95,'LIST Balance Sheet'!$N$20:$N$73,0)),IF(ISNA(MATCH(G95,'LIST Balance Sheet'!$P$20:$P$73,0)),MATCH(G95,'LIST Balance Sheet'!$R$20:$R$73,0),MATCH(G95,'LIST Balance Sheet'!$P$20:$P$73,0)),MATCH(G95,'LIST Balance Sheet'!$N$20:$N$73,0)),MATCH(G95,'LIST Balance Sheet'!$L$20:$L$73,0)),MATCH(G95,'LIST Balance Sheet'!$J$20:$J$73,0)),IF(ISNA(MATCH(G95,'LIST Balance Sheet'!$J$20:$J$73,0)),IF(ISNA(MATCH(G95,'LIST Balance Sheet'!$L$20:$L$73,0)),IF(ISNA(MATCH(G95,'LIST Balance Sheet'!$N$20:$N$73,0)),IF(ISNA(MATCH(G95,'LIST Balance Sheet'!$P$20:$P$73,0)),9,7),5),3),1))</f>
        <v>Pass</v>
      </c>
      <c r="I95" s="96"/>
      <c r="J95" s="96"/>
      <c r="K95" s="96"/>
      <c r="L95" s="96"/>
      <c r="M95" s="96"/>
      <c r="N95" s="96"/>
      <c r="O95" s="96"/>
      <c r="P95" s="96"/>
      <c r="Q95" s="96" t="str">
        <f t="shared" si="29"/>
        <v>L_105_076</v>
      </c>
      <c r="R95" s="96" t="str">
        <f ca="1">OFFSET(L_105_ValidationCorner,IF(ISNA(MATCH(Q95,'BS - S1'!$J$19:$J$72,0)),IF(ISNA(MATCH(Q95,'BS - S1'!$L$19:$L$72,0)),IF(ISNA(MATCH(Q95,'BS - S1'!$N$19:$N$72,0)),IF(ISNA(MATCH(Q95,'BS - S1'!$P$19:$P$72,0)),MATCH(Q95,'BS - S1'!$R$19:$R$72,0),MATCH(Q95,'BS - S1'!$P$19:$P$72,0)),MATCH(Q95,'BS - S1'!$N$19:$N$72,0)),MATCH(Q95,'BS - S1'!$L$19:$L$72,0)),MATCH(Q95,'BS - S1'!$J$19:$J$72,0)),IF(ISNA(MATCH(Q95,'BS - S1'!$J$19:$J$72,0)),IF(ISNA(MATCH(Q95,'BS - S1'!$L$19:$L$72,0)),IF(ISNA(MATCH(Q95,'BS - S1'!$N$19:$N$72,0)),IF(ISNA(MATCH(Q95,'BS - S1'!$P$19:$P$72,0)),9,7),5),3),1))</f>
        <v>Pass</v>
      </c>
      <c r="S95" s="96"/>
      <c r="T95" s="96"/>
      <c r="U95" s="96"/>
      <c r="V95" s="96"/>
      <c r="W95" s="96"/>
      <c r="X95" s="96"/>
      <c r="Y95" s="96" t="str">
        <f t="shared" si="30"/>
        <v>L_205_076</v>
      </c>
      <c r="Z95" s="96" t="str">
        <f ca="1">OFFSET(L_205_ValidationCorner,IF(ISNA(MATCH(Y95,'BS - S2'!$J$19:$J$72,0)),IF(ISNA(MATCH(Y95,'BS - S2'!$L$19:$L$72,0)),IF(ISNA(MATCH(Y95,'BS - S2'!$N$19:$N$72,0)),IF(ISNA(MATCH(Y95,'BS - S2'!$P$19:$P$72,0)),MATCH(Y95,'BS - S2'!$R$19:$R$72,0),MATCH(Y95,'BS - S2'!$P$19:$P$72,0)),MATCH(Y95,'BS - S2'!$N$19:$N$72,0)),MATCH(Y95,'BS - S2'!$L$19:$L$72,0)),MATCH(Y95,'BS - S2'!$J$19:$J$72,0)),IF(ISNA(MATCH(Y95,'BS - S2'!$J$19:$J$72,0)),IF(ISNA(MATCH(Y95,'BS - S2'!$L$19:$L$72,0)),IF(ISNA(MATCH(Y95,'BS - S2'!$N$19:$N$72,0)),IF(ISNA(MATCH(Y95,'BS - S2'!$P$19:$P$72,0)),9,7),5),3),1))</f>
        <v>Pass</v>
      </c>
      <c r="AA95" s="96"/>
      <c r="AB95" s="96"/>
      <c r="AC95" s="96"/>
      <c r="AD95" s="96"/>
      <c r="AE95" s="96"/>
      <c r="AF95" s="96"/>
      <c r="AG95" s="96" t="str">
        <f t="shared" si="31"/>
        <v>L_305_076</v>
      </c>
      <c r="AH95" s="96" t="str">
        <f ca="1">OFFSET(L_305_ValidationCorner,IF(ISNA(MATCH(AG95,'BS - S3'!$J$19:$J$72,0)),IF(ISNA(MATCH(AG95,'BS - S3'!$L$19:$L$72,0)),IF(ISNA(MATCH(AG95,'BS - S3'!$N$19:$N$72,0)),IF(ISNA(MATCH(AG95,'BS - S3'!$P$19:$P$72,0)),MATCH(AG95,'BS - S3'!$R$19:$R$72,0),MATCH(AG95,'BS - S3'!$P$19:$P$72,0)),MATCH(AG95,'BS - S3'!$N$19:$N$72,0)),MATCH(AG95,'BS - S3'!$L$19:$L$72,0)),MATCH(AG95,'BS - S3'!$J$19:$J$72,0)),IF(ISNA(MATCH(AG95,'BS - S3'!$J$19:$J$72,0)),IF(ISNA(MATCH(AG95,'BS - S3'!$L$19:$L$72,0)),IF(ISNA(MATCH(AG95,'BS - S3'!$N$19:$N$72,0)),IF(ISNA(MATCH(AG95,'BS - S3'!$P$19:$P$72,0)),9,7),5),3),1))</f>
        <v>Pass</v>
      </c>
      <c r="AI95" s="96"/>
      <c r="AJ95" s="96"/>
      <c r="AK95" s="96"/>
      <c r="AL95" s="96"/>
      <c r="AM95" s="96"/>
      <c r="AN95" s="96"/>
      <c r="AO95" s="96" t="str">
        <f t="shared" si="32"/>
        <v>L_405_076</v>
      </c>
      <c r="AP95" s="96" t="str">
        <f ca="1">OFFSET(L_405_ValidationCorner,IF(ISNA(MATCH(AO95,'BS - S4'!$J$19:$J$72,0)),IF(ISNA(MATCH(AO95,'BS - S4'!$L$19:$L$72,0)),IF(ISNA(MATCH(AO95,'BS - S4'!$N$19:$N$72,0)),IF(ISNA(MATCH(AO95,'BS - S4'!$P$19:$P$72,0)),MATCH(AO95,'BS - S4'!$R$19:$R$72,0),MATCH(AO95,'BS - S4'!$P$19:$P$72,0)),MATCH(AO95,'BS - S4'!$N$19:$N$72,0)),MATCH(AO95,'BS - S4'!$L$19:$L$72,0)),MATCH(AO95,'BS - S4'!$J$19:$J$72,0)),IF(ISNA(MATCH(AO95,'BS - S4'!$J$19:$J$72,0)),IF(ISNA(MATCH(AO95,'BS - S4'!$L$19:$L$72,0)),IF(ISNA(MATCH(AO95,'BS - S4'!$N$19:$N$72,0)),IF(ISNA(MATCH(AO95,'BS - S4'!$P$19:$P$72,0)),9,7),5),3),1))</f>
        <v>Pass</v>
      </c>
      <c r="AQ95" s="96"/>
      <c r="AR95" s="96"/>
      <c r="AS95" s="96"/>
      <c r="AT95" s="96"/>
      <c r="AU95" s="96"/>
      <c r="AV95" s="96"/>
    </row>
    <row r="96" spans="1:48" x14ac:dyDescent="0.35">
      <c r="A96" s="96"/>
      <c r="B96" s="96"/>
      <c r="C96" s="96" t="str">
        <f t="shared" si="27"/>
        <v>L_002_077</v>
      </c>
      <c r="D96" s="96" t="str">
        <f ca="1">OFFSET(L_002_ValidationCorner,IF(ISNA(MATCH(C96,'Balance Sheet'!$J$22:$J$105,0)),IF(ISNA(MATCH(C96,'Balance Sheet'!$L$22:$L$105,0)),IF(ISNA(MATCH(C96,'Balance Sheet'!$N$22:$N$105,0)),IF(ISNA(MATCH(C96,'Balance Sheet'!$P$22:$P$105,0)),MATCH(C96,'Balance Sheet'!$R$22:$R$105,0),MATCH(C96,'Balance Sheet'!$P$22:$P$105,0)),MATCH(C96,'Balance Sheet'!$N$22:$N$105,0)),MATCH(C96,'Balance Sheet'!$L$22:$L$105,0)),MATCH(C96,'Balance Sheet'!$J$22:$J$105,0)),IF(ISNA(MATCH(C96,'Balance Sheet'!$J$22:$J$105,0)),IF(ISNA(MATCH(C96,'Balance Sheet'!$L$22:$L$105,0)),IF(ISNA(MATCH(C96,'Balance Sheet'!$N$22:$N$105,0)),IF(ISNA(MATCH(C96,'Balance Sheet'!$P$22:$P$105,0)),9,7),5),3),1))</f>
        <v>Error Balance Sheet entries required</v>
      </c>
      <c r="E96" s="96"/>
      <c r="F96" s="96"/>
      <c r="G96" s="96" t="str">
        <f t="shared" si="28"/>
        <v>L_005_077</v>
      </c>
      <c r="H96" s="96" t="str">
        <f ca="1">OFFSET(L_005_ValidationCorner,IF(ISNA(MATCH(G96,'LIST Balance Sheet'!$J$20:$J$73,0)),IF(ISNA(MATCH(G96,'LIST Balance Sheet'!$L$20:$L$73,0)),IF(ISNA(MATCH(G96,'LIST Balance Sheet'!$N$20:$N$73,0)),IF(ISNA(MATCH(G96,'LIST Balance Sheet'!$P$20:$P$73,0)),MATCH(G96,'LIST Balance Sheet'!$R$20:$R$73,0),MATCH(G96,'LIST Balance Sheet'!$P$20:$P$73,0)),MATCH(G96,'LIST Balance Sheet'!$N$20:$N$73,0)),MATCH(G96,'LIST Balance Sheet'!$L$20:$L$73,0)),MATCH(G96,'LIST Balance Sheet'!$J$20:$J$73,0)),IF(ISNA(MATCH(G96,'LIST Balance Sheet'!$J$20:$J$73,0)),IF(ISNA(MATCH(G96,'LIST Balance Sheet'!$L$20:$L$73,0)),IF(ISNA(MATCH(G96,'LIST Balance Sheet'!$N$20:$N$73,0)),IF(ISNA(MATCH(G96,'LIST Balance Sheet'!$P$20:$P$73,0)),9,7),5),3),1))</f>
        <v>Pass</v>
      </c>
      <c r="I96" s="96"/>
      <c r="J96" s="96"/>
      <c r="K96" s="96"/>
      <c r="L96" s="96"/>
      <c r="M96" s="96"/>
      <c r="N96" s="96"/>
      <c r="O96" s="96"/>
      <c r="P96" s="96"/>
      <c r="Q96" s="96" t="str">
        <f t="shared" si="29"/>
        <v>L_105_077</v>
      </c>
      <c r="R96" s="96" t="str">
        <f ca="1">OFFSET(L_105_ValidationCorner,IF(ISNA(MATCH(Q96,'BS - S1'!$J$19:$J$72,0)),IF(ISNA(MATCH(Q96,'BS - S1'!$L$19:$L$72,0)),IF(ISNA(MATCH(Q96,'BS - S1'!$N$19:$N$72,0)),IF(ISNA(MATCH(Q96,'BS - S1'!$P$19:$P$72,0)),MATCH(Q96,'BS - S1'!$R$19:$R$72,0),MATCH(Q96,'BS - S1'!$P$19:$P$72,0)),MATCH(Q96,'BS - S1'!$N$19:$N$72,0)),MATCH(Q96,'BS - S1'!$L$19:$L$72,0)),MATCH(Q96,'BS - S1'!$J$19:$J$72,0)),IF(ISNA(MATCH(Q96,'BS - S1'!$J$19:$J$72,0)),IF(ISNA(MATCH(Q96,'BS - S1'!$L$19:$L$72,0)),IF(ISNA(MATCH(Q96,'BS - S1'!$N$19:$N$72,0)),IF(ISNA(MATCH(Q96,'BS - S1'!$P$19:$P$72,0)),9,7),5),3),1))</f>
        <v>Pass</v>
      </c>
      <c r="S96" s="96"/>
      <c r="T96" s="96"/>
      <c r="U96" s="96"/>
      <c r="V96" s="96"/>
      <c r="W96" s="96"/>
      <c r="X96" s="96"/>
      <c r="Y96" s="96" t="str">
        <f t="shared" si="30"/>
        <v>L_205_077</v>
      </c>
      <c r="Z96" s="96" t="str">
        <f ca="1">OFFSET(L_205_ValidationCorner,IF(ISNA(MATCH(Y96,'BS - S2'!$J$19:$J$72,0)),IF(ISNA(MATCH(Y96,'BS - S2'!$L$19:$L$72,0)),IF(ISNA(MATCH(Y96,'BS - S2'!$N$19:$N$72,0)),IF(ISNA(MATCH(Y96,'BS - S2'!$P$19:$P$72,0)),MATCH(Y96,'BS - S2'!$R$19:$R$72,0),MATCH(Y96,'BS - S2'!$P$19:$P$72,0)),MATCH(Y96,'BS - S2'!$N$19:$N$72,0)),MATCH(Y96,'BS - S2'!$L$19:$L$72,0)),MATCH(Y96,'BS - S2'!$J$19:$J$72,0)),IF(ISNA(MATCH(Y96,'BS - S2'!$J$19:$J$72,0)),IF(ISNA(MATCH(Y96,'BS - S2'!$L$19:$L$72,0)),IF(ISNA(MATCH(Y96,'BS - S2'!$N$19:$N$72,0)),IF(ISNA(MATCH(Y96,'BS - S2'!$P$19:$P$72,0)),9,7),5),3),1))</f>
        <v>Pass</v>
      </c>
      <c r="AA96" s="96"/>
      <c r="AB96" s="96"/>
      <c r="AC96" s="96"/>
      <c r="AD96" s="96"/>
      <c r="AE96" s="96"/>
      <c r="AF96" s="96"/>
      <c r="AG96" s="96" t="str">
        <f t="shared" si="31"/>
        <v>L_305_077</v>
      </c>
      <c r="AH96" s="96" t="str">
        <f ca="1">OFFSET(L_305_ValidationCorner,IF(ISNA(MATCH(AG96,'BS - S3'!$J$19:$J$72,0)),IF(ISNA(MATCH(AG96,'BS - S3'!$L$19:$L$72,0)),IF(ISNA(MATCH(AG96,'BS - S3'!$N$19:$N$72,0)),IF(ISNA(MATCH(AG96,'BS - S3'!$P$19:$P$72,0)),MATCH(AG96,'BS - S3'!$R$19:$R$72,0),MATCH(AG96,'BS - S3'!$P$19:$P$72,0)),MATCH(AG96,'BS - S3'!$N$19:$N$72,0)),MATCH(AG96,'BS - S3'!$L$19:$L$72,0)),MATCH(AG96,'BS - S3'!$J$19:$J$72,0)),IF(ISNA(MATCH(AG96,'BS - S3'!$J$19:$J$72,0)),IF(ISNA(MATCH(AG96,'BS - S3'!$L$19:$L$72,0)),IF(ISNA(MATCH(AG96,'BS - S3'!$N$19:$N$72,0)),IF(ISNA(MATCH(AG96,'BS - S3'!$P$19:$P$72,0)),9,7),5),3),1))</f>
        <v>Pass</v>
      </c>
      <c r="AI96" s="96"/>
      <c r="AJ96" s="96"/>
      <c r="AK96" s="96"/>
      <c r="AL96" s="96"/>
      <c r="AM96" s="96"/>
      <c r="AN96" s="96"/>
      <c r="AO96" s="96" t="str">
        <f t="shared" si="32"/>
        <v>L_405_077</v>
      </c>
      <c r="AP96" s="96" t="str">
        <f ca="1">OFFSET(L_405_ValidationCorner,IF(ISNA(MATCH(AO96,'BS - S4'!$J$19:$J$72,0)),IF(ISNA(MATCH(AO96,'BS - S4'!$L$19:$L$72,0)),IF(ISNA(MATCH(AO96,'BS - S4'!$N$19:$N$72,0)),IF(ISNA(MATCH(AO96,'BS - S4'!$P$19:$P$72,0)),MATCH(AO96,'BS - S4'!$R$19:$R$72,0),MATCH(AO96,'BS - S4'!$P$19:$P$72,0)),MATCH(AO96,'BS - S4'!$N$19:$N$72,0)),MATCH(AO96,'BS - S4'!$L$19:$L$72,0)),MATCH(AO96,'BS - S4'!$J$19:$J$72,0)),IF(ISNA(MATCH(AO96,'BS - S4'!$J$19:$J$72,0)),IF(ISNA(MATCH(AO96,'BS - S4'!$L$19:$L$72,0)),IF(ISNA(MATCH(AO96,'BS - S4'!$N$19:$N$72,0)),IF(ISNA(MATCH(AO96,'BS - S4'!$P$19:$P$72,0)),9,7),5),3),1))</f>
        <v>Pass</v>
      </c>
      <c r="AQ96" s="96"/>
      <c r="AR96" s="96"/>
      <c r="AS96" s="96"/>
      <c r="AT96" s="96"/>
      <c r="AU96" s="96"/>
      <c r="AV96" s="96"/>
    </row>
    <row r="97" spans="1:48" x14ac:dyDescent="0.35">
      <c r="A97" s="96"/>
      <c r="B97" s="96"/>
      <c r="C97" s="96" t="str">
        <f t="shared" si="27"/>
        <v>L_002_078</v>
      </c>
      <c r="D97" s="96" t="str">
        <f ca="1">OFFSET(L_002_ValidationCorner,IF(ISNA(MATCH(C97,'Balance Sheet'!$J$22:$J$105,0)),IF(ISNA(MATCH(C97,'Balance Sheet'!$L$22:$L$105,0)),IF(ISNA(MATCH(C97,'Balance Sheet'!$N$22:$N$105,0)),IF(ISNA(MATCH(C97,'Balance Sheet'!$P$22:$P$105,0)),MATCH(C97,'Balance Sheet'!$R$22:$R$105,0),MATCH(C97,'Balance Sheet'!$P$22:$P$105,0)),MATCH(C97,'Balance Sheet'!$N$22:$N$105,0)),MATCH(C97,'Balance Sheet'!$L$22:$L$105,0)),MATCH(C97,'Balance Sheet'!$J$22:$J$105,0)),IF(ISNA(MATCH(C97,'Balance Sheet'!$J$22:$J$105,0)),IF(ISNA(MATCH(C97,'Balance Sheet'!$L$22:$L$105,0)),IF(ISNA(MATCH(C97,'Balance Sheet'!$N$22:$N$105,0)),IF(ISNA(MATCH(C97,'Balance Sheet'!$P$22:$P$105,0)),9,7),5),3),1))</f>
        <v>Pass</v>
      </c>
      <c r="E97" s="96"/>
      <c r="F97" s="96"/>
      <c r="G97" s="96" t="str">
        <f t="shared" si="28"/>
        <v>L_005_078</v>
      </c>
      <c r="H97" s="96" t="str">
        <f ca="1">OFFSET(L_005_ValidationCorner,IF(ISNA(MATCH(G97,'LIST Balance Sheet'!$J$20:$J$73,0)),IF(ISNA(MATCH(G97,'LIST Balance Sheet'!$L$20:$L$73,0)),IF(ISNA(MATCH(G97,'LIST Balance Sheet'!$N$20:$N$73,0)),IF(ISNA(MATCH(G97,'LIST Balance Sheet'!$P$20:$P$73,0)),MATCH(G97,'LIST Balance Sheet'!$R$20:$R$73,0),MATCH(G97,'LIST Balance Sheet'!$P$20:$P$73,0)),MATCH(G97,'LIST Balance Sheet'!$N$20:$N$73,0)),MATCH(G97,'LIST Balance Sheet'!$L$20:$L$73,0)),MATCH(G97,'LIST Balance Sheet'!$J$20:$J$73,0)),IF(ISNA(MATCH(G97,'LIST Balance Sheet'!$J$20:$J$73,0)),IF(ISNA(MATCH(G97,'LIST Balance Sheet'!$L$20:$L$73,0)),IF(ISNA(MATCH(G97,'LIST Balance Sheet'!$N$20:$N$73,0)),IF(ISNA(MATCH(G97,'LIST Balance Sheet'!$P$20:$P$73,0)),9,7),5),3),1))</f>
        <v>Pass</v>
      </c>
      <c r="I97" s="96"/>
      <c r="J97" s="96"/>
      <c r="K97" s="96"/>
      <c r="L97" s="96"/>
      <c r="M97" s="96"/>
      <c r="N97" s="96"/>
      <c r="O97" s="96"/>
      <c r="P97" s="96"/>
      <c r="Q97" s="96" t="str">
        <f t="shared" si="29"/>
        <v>L_105_078</v>
      </c>
      <c r="R97" s="96" t="str">
        <f ca="1">OFFSET(L_105_ValidationCorner,IF(ISNA(MATCH(Q97,'BS - S1'!$J$19:$J$72,0)),IF(ISNA(MATCH(Q97,'BS - S1'!$L$19:$L$72,0)),IF(ISNA(MATCH(Q97,'BS - S1'!$N$19:$N$72,0)),IF(ISNA(MATCH(Q97,'BS - S1'!$P$19:$P$72,0)),MATCH(Q97,'BS - S1'!$R$19:$R$72,0),MATCH(Q97,'BS - S1'!$P$19:$P$72,0)),MATCH(Q97,'BS - S1'!$N$19:$N$72,0)),MATCH(Q97,'BS - S1'!$L$19:$L$72,0)),MATCH(Q97,'BS - S1'!$J$19:$J$72,0)),IF(ISNA(MATCH(Q97,'BS - S1'!$J$19:$J$72,0)),IF(ISNA(MATCH(Q97,'BS - S1'!$L$19:$L$72,0)),IF(ISNA(MATCH(Q97,'BS - S1'!$N$19:$N$72,0)),IF(ISNA(MATCH(Q97,'BS - S1'!$P$19:$P$72,0)),9,7),5),3),1))</f>
        <v>Pass</v>
      </c>
      <c r="S97" s="96"/>
      <c r="T97" s="96"/>
      <c r="U97" s="96"/>
      <c r="V97" s="96"/>
      <c r="W97" s="96"/>
      <c r="X97" s="96"/>
      <c r="Y97" s="96" t="str">
        <f t="shared" si="30"/>
        <v>L_205_078</v>
      </c>
      <c r="Z97" s="96" t="str">
        <f ca="1">OFFSET(L_205_ValidationCorner,IF(ISNA(MATCH(Y97,'BS - S2'!$J$19:$J$72,0)),IF(ISNA(MATCH(Y97,'BS - S2'!$L$19:$L$72,0)),IF(ISNA(MATCH(Y97,'BS - S2'!$N$19:$N$72,0)),IF(ISNA(MATCH(Y97,'BS - S2'!$P$19:$P$72,0)),MATCH(Y97,'BS - S2'!$R$19:$R$72,0),MATCH(Y97,'BS - S2'!$P$19:$P$72,0)),MATCH(Y97,'BS - S2'!$N$19:$N$72,0)),MATCH(Y97,'BS - S2'!$L$19:$L$72,0)),MATCH(Y97,'BS - S2'!$J$19:$J$72,0)),IF(ISNA(MATCH(Y97,'BS - S2'!$J$19:$J$72,0)),IF(ISNA(MATCH(Y97,'BS - S2'!$L$19:$L$72,0)),IF(ISNA(MATCH(Y97,'BS - S2'!$N$19:$N$72,0)),IF(ISNA(MATCH(Y97,'BS - S2'!$P$19:$P$72,0)),9,7),5),3),1))</f>
        <v>Pass</v>
      </c>
      <c r="AA97" s="96"/>
      <c r="AB97" s="96"/>
      <c r="AC97" s="96"/>
      <c r="AD97" s="96"/>
      <c r="AE97" s="96"/>
      <c r="AF97" s="96"/>
      <c r="AG97" s="96" t="str">
        <f t="shared" si="31"/>
        <v>L_305_078</v>
      </c>
      <c r="AH97" s="96" t="str">
        <f ca="1">OFFSET(L_305_ValidationCorner,IF(ISNA(MATCH(AG97,'BS - S3'!$J$19:$J$72,0)),IF(ISNA(MATCH(AG97,'BS - S3'!$L$19:$L$72,0)),IF(ISNA(MATCH(AG97,'BS - S3'!$N$19:$N$72,0)),IF(ISNA(MATCH(AG97,'BS - S3'!$P$19:$P$72,0)),MATCH(AG97,'BS - S3'!$R$19:$R$72,0),MATCH(AG97,'BS - S3'!$P$19:$P$72,0)),MATCH(AG97,'BS - S3'!$N$19:$N$72,0)),MATCH(AG97,'BS - S3'!$L$19:$L$72,0)),MATCH(AG97,'BS - S3'!$J$19:$J$72,0)),IF(ISNA(MATCH(AG97,'BS - S3'!$J$19:$J$72,0)),IF(ISNA(MATCH(AG97,'BS - S3'!$L$19:$L$72,0)),IF(ISNA(MATCH(AG97,'BS - S3'!$N$19:$N$72,0)),IF(ISNA(MATCH(AG97,'BS - S3'!$P$19:$P$72,0)),9,7),5),3),1))</f>
        <v>Pass</v>
      </c>
      <c r="AI97" s="96"/>
      <c r="AJ97" s="96"/>
      <c r="AK97" s="96"/>
      <c r="AL97" s="96"/>
      <c r="AM97" s="96"/>
      <c r="AN97" s="96"/>
      <c r="AO97" s="96" t="str">
        <f t="shared" si="32"/>
        <v>L_405_078</v>
      </c>
      <c r="AP97" s="96" t="str">
        <f ca="1">OFFSET(L_405_ValidationCorner,IF(ISNA(MATCH(AO97,'BS - S4'!$J$19:$J$72,0)),IF(ISNA(MATCH(AO97,'BS - S4'!$L$19:$L$72,0)),IF(ISNA(MATCH(AO97,'BS - S4'!$N$19:$N$72,0)),IF(ISNA(MATCH(AO97,'BS - S4'!$P$19:$P$72,0)),MATCH(AO97,'BS - S4'!$R$19:$R$72,0),MATCH(AO97,'BS - S4'!$P$19:$P$72,0)),MATCH(AO97,'BS - S4'!$N$19:$N$72,0)),MATCH(AO97,'BS - S4'!$L$19:$L$72,0)),MATCH(AO97,'BS - S4'!$J$19:$J$72,0)),IF(ISNA(MATCH(AO97,'BS - S4'!$J$19:$J$72,0)),IF(ISNA(MATCH(AO97,'BS - S4'!$L$19:$L$72,0)),IF(ISNA(MATCH(AO97,'BS - S4'!$N$19:$N$72,0)),IF(ISNA(MATCH(AO97,'BS - S4'!$P$19:$P$72,0)),9,7),5),3),1))</f>
        <v>Pass</v>
      </c>
      <c r="AQ97" s="96"/>
      <c r="AR97" s="96"/>
      <c r="AS97" s="96"/>
      <c r="AT97" s="96"/>
      <c r="AU97" s="96"/>
      <c r="AV97" s="96"/>
    </row>
    <row r="98" spans="1:48" x14ac:dyDescent="0.35">
      <c r="A98" s="96"/>
      <c r="B98" s="96"/>
      <c r="C98" s="96" t="str">
        <f t="shared" si="27"/>
        <v>L_002_079</v>
      </c>
      <c r="D98" s="96" t="str">
        <f ca="1">OFFSET(L_002_ValidationCorner,IF(ISNA(MATCH(C98,'Balance Sheet'!$J$22:$J$105,0)),IF(ISNA(MATCH(C98,'Balance Sheet'!$L$22:$L$105,0)),IF(ISNA(MATCH(C98,'Balance Sheet'!$N$22:$N$105,0)),IF(ISNA(MATCH(C98,'Balance Sheet'!$P$22:$P$105,0)),MATCH(C98,'Balance Sheet'!$R$22:$R$105,0),MATCH(C98,'Balance Sheet'!$P$22:$P$105,0)),MATCH(C98,'Balance Sheet'!$N$22:$N$105,0)),MATCH(C98,'Balance Sheet'!$L$22:$L$105,0)),MATCH(C98,'Balance Sheet'!$J$22:$J$105,0)),IF(ISNA(MATCH(C98,'Balance Sheet'!$J$22:$J$105,0)),IF(ISNA(MATCH(C98,'Balance Sheet'!$L$22:$L$105,0)),IF(ISNA(MATCH(C98,'Balance Sheet'!$N$22:$N$105,0)),IF(ISNA(MATCH(C98,'Balance Sheet'!$P$22:$P$105,0)),9,7),5),3),1))</f>
        <v>Pass</v>
      </c>
      <c r="E98" s="96"/>
      <c r="F98" s="96"/>
      <c r="G98" s="96" t="str">
        <f t="shared" si="28"/>
        <v>L_005_079</v>
      </c>
      <c r="H98" s="96" t="str">
        <f ca="1">OFFSET(L_005_ValidationCorner,IF(ISNA(MATCH(G98,'LIST Balance Sheet'!$J$20:$J$73,0)),IF(ISNA(MATCH(G98,'LIST Balance Sheet'!$L$20:$L$73,0)),IF(ISNA(MATCH(G98,'LIST Balance Sheet'!$N$20:$N$73,0)),IF(ISNA(MATCH(G98,'LIST Balance Sheet'!$P$20:$P$73,0)),MATCH(G98,'LIST Balance Sheet'!$R$20:$R$73,0),MATCH(G98,'LIST Balance Sheet'!$P$20:$P$73,0)),MATCH(G98,'LIST Balance Sheet'!$N$20:$N$73,0)),MATCH(G98,'LIST Balance Sheet'!$L$20:$L$73,0)),MATCH(G98,'LIST Balance Sheet'!$J$20:$J$73,0)),IF(ISNA(MATCH(G98,'LIST Balance Sheet'!$J$20:$J$73,0)),IF(ISNA(MATCH(G98,'LIST Balance Sheet'!$L$20:$L$73,0)),IF(ISNA(MATCH(G98,'LIST Balance Sheet'!$N$20:$N$73,0)),IF(ISNA(MATCH(G98,'LIST Balance Sheet'!$P$20:$P$73,0)),9,7),5),3),1))</f>
        <v>Pass</v>
      </c>
      <c r="I98" s="96"/>
      <c r="J98" s="96"/>
      <c r="K98" s="96"/>
      <c r="L98" s="96"/>
      <c r="M98" s="96"/>
      <c r="N98" s="96"/>
      <c r="O98" s="96"/>
      <c r="P98" s="96"/>
      <c r="Q98" s="96" t="str">
        <f t="shared" si="29"/>
        <v>L_105_079</v>
      </c>
      <c r="R98" s="96" t="str">
        <f ca="1">OFFSET(L_105_ValidationCorner,IF(ISNA(MATCH(Q98,'BS - S1'!$J$19:$J$72,0)),IF(ISNA(MATCH(Q98,'BS - S1'!$L$19:$L$72,0)),IF(ISNA(MATCH(Q98,'BS - S1'!$N$19:$N$72,0)),IF(ISNA(MATCH(Q98,'BS - S1'!$P$19:$P$72,0)),MATCH(Q98,'BS - S1'!$R$19:$R$72,0),MATCH(Q98,'BS - S1'!$P$19:$P$72,0)),MATCH(Q98,'BS - S1'!$N$19:$N$72,0)),MATCH(Q98,'BS - S1'!$L$19:$L$72,0)),MATCH(Q98,'BS - S1'!$J$19:$J$72,0)),IF(ISNA(MATCH(Q98,'BS - S1'!$J$19:$J$72,0)),IF(ISNA(MATCH(Q98,'BS - S1'!$L$19:$L$72,0)),IF(ISNA(MATCH(Q98,'BS - S1'!$N$19:$N$72,0)),IF(ISNA(MATCH(Q98,'BS - S1'!$P$19:$P$72,0)),9,7),5),3),1))</f>
        <v>Pass</v>
      </c>
      <c r="S98" s="96"/>
      <c r="T98" s="96"/>
      <c r="U98" s="96"/>
      <c r="V98" s="96"/>
      <c r="W98" s="96"/>
      <c r="X98" s="96"/>
      <c r="Y98" s="96" t="str">
        <f t="shared" si="30"/>
        <v>L_205_079</v>
      </c>
      <c r="Z98" s="96" t="str">
        <f ca="1">OFFSET(L_205_ValidationCorner,IF(ISNA(MATCH(Y98,'BS - S2'!$J$19:$J$72,0)),IF(ISNA(MATCH(Y98,'BS - S2'!$L$19:$L$72,0)),IF(ISNA(MATCH(Y98,'BS - S2'!$N$19:$N$72,0)),IF(ISNA(MATCH(Y98,'BS - S2'!$P$19:$P$72,0)),MATCH(Y98,'BS - S2'!$R$19:$R$72,0),MATCH(Y98,'BS - S2'!$P$19:$P$72,0)),MATCH(Y98,'BS - S2'!$N$19:$N$72,0)),MATCH(Y98,'BS - S2'!$L$19:$L$72,0)),MATCH(Y98,'BS - S2'!$J$19:$J$72,0)),IF(ISNA(MATCH(Y98,'BS - S2'!$J$19:$J$72,0)),IF(ISNA(MATCH(Y98,'BS - S2'!$L$19:$L$72,0)),IF(ISNA(MATCH(Y98,'BS - S2'!$N$19:$N$72,0)),IF(ISNA(MATCH(Y98,'BS - S2'!$P$19:$P$72,0)),9,7),5),3),1))</f>
        <v>Pass</v>
      </c>
      <c r="AA98" s="96"/>
      <c r="AB98" s="96"/>
      <c r="AC98" s="96"/>
      <c r="AD98" s="96"/>
      <c r="AE98" s="96"/>
      <c r="AF98" s="96"/>
      <c r="AG98" s="96" t="str">
        <f t="shared" si="31"/>
        <v>L_305_079</v>
      </c>
      <c r="AH98" s="96" t="str">
        <f ca="1">OFFSET(L_305_ValidationCorner,IF(ISNA(MATCH(AG98,'BS - S3'!$J$19:$J$72,0)),IF(ISNA(MATCH(AG98,'BS - S3'!$L$19:$L$72,0)),IF(ISNA(MATCH(AG98,'BS - S3'!$N$19:$N$72,0)),IF(ISNA(MATCH(AG98,'BS - S3'!$P$19:$P$72,0)),MATCH(AG98,'BS - S3'!$R$19:$R$72,0),MATCH(AG98,'BS - S3'!$P$19:$P$72,0)),MATCH(AG98,'BS - S3'!$N$19:$N$72,0)),MATCH(AG98,'BS - S3'!$L$19:$L$72,0)),MATCH(AG98,'BS - S3'!$J$19:$J$72,0)),IF(ISNA(MATCH(AG98,'BS - S3'!$J$19:$J$72,0)),IF(ISNA(MATCH(AG98,'BS - S3'!$L$19:$L$72,0)),IF(ISNA(MATCH(AG98,'BS - S3'!$N$19:$N$72,0)),IF(ISNA(MATCH(AG98,'BS - S3'!$P$19:$P$72,0)),9,7),5),3),1))</f>
        <v>Pass</v>
      </c>
      <c r="AI98" s="96"/>
      <c r="AJ98" s="96"/>
      <c r="AK98" s="96"/>
      <c r="AL98" s="96"/>
      <c r="AM98" s="96"/>
      <c r="AN98" s="96"/>
      <c r="AO98" s="96" t="str">
        <f t="shared" si="32"/>
        <v>L_405_079</v>
      </c>
      <c r="AP98" s="96" t="str">
        <f ca="1">OFFSET(L_405_ValidationCorner,IF(ISNA(MATCH(AO98,'BS - S4'!$J$19:$J$72,0)),IF(ISNA(MATCH(AO98,'BS - S4'!$L$19:$L$72,0)),IF(ISNA(MATCH(AO98,'BS - S4'!$N$19:$N$72,0)),IF(ISNA(MATCH(AO98,'BS - S4'!$P$19:$P$72,0)),MATCH(AO98,'BS - S4'!$R$19:$R$72,0),MATCH(AO98,'BS - S4'!$P$19:$P$72,0)),MATCH(AO98,'BS - S4'!$N$19:$N$72,0)),MATCH(AO98,'BS - S4'!$L$19:$L$72,0)),MATCH(AO98,'BS - S4'!$J$19:$J$72,0)),IF(ISNA(MATCH(AO98,'BS - S4'!$J$19:$J$72,0)),IF(ISNA(MATCH(AO98,'BS - S4'!$L$19:$L$72,0)),IF(ISNA(MATCH(AO98,'BS - S4'!$N$19:$N$72,0)),IF(ISNA(MATCH(AO98,'BS - S4'!$P$19:$P$72,0)),9,7),5),3),1))</f>
        <v>Pass</v>
      </c>
      <c r="AQ98" s="96"/>
      <c r="AR98" s="96"/>
      <c r="AS98" s="96"/>
      <c r="AT98" s="96"/>
      <c r="AU98" s="96"/>
      <c r="AV98" s="96"/>
    </row>
    <row r="99" spans="1:48" x14ac:dyDescent="0.35">
      <c r="A99" s="96"/>
      <c r="B99" s="96"/>
      <c r="C99" s="96" t="str">
        <f t="shared" si="27"/>
        <v>L_002_080</v>
      </c>
      <c r="D99" s="96" t="str">
        <f ca="1">OFFSET(L_002_ValidationCorner,IF(ISNA(MATCH(C99,'Balance Sheet'!$J$22:$J$105,0)),IF(ISNA(MATCH(C99,'Balance Sheet'!$L$22:$L$105,0)),IF(ISNA(MATCH(C99,'Balance Sheet'!$N$22:$N$105,0)),IF(ISNA(MATCH(C99,'Balance Sheet'!$P$22:$P$105,0)),MATCH(C99,'Balance Sheet'!$R$22:$R$105,0),MATCH(C99,'Balance Sheet'!$P$22:$P$105,0)),MATCH(C99,'Balance Sheet'!$N$22:$N$105,0)),MATCH(C99,'Balance Sheet'!$L$22:$L$105,0)),MATCH(C99,'Balance Sheet'!$J$22:$J$105,0)),IF(ISNA(MATCH(C99,'Balance Sheet'!$J$22:$J$105,0)),IF(ISNA(MATCH(C99,'Balance Sheet'!$L$22:$L$105,0)),IF(ISNA(MATCH(C99,'Balance Sheet'!$N$22:$N$105,0)),IF(ISNA(MATCH(C99,'Balance Sheet'!$P$22:$P$105,0)),9,7),5),3),1))</f>
        <v>Pass</v>
      </c>
      <c r="E99" s="96"/>
      <c r="F99" s="96"/>
      <c r="G99" s="96" t="str">
        <f t="shared" si="28"/>
        <v>L_005_080</v>
      </c>
      <c r="H99" s="96" t="str">
        <f ca="1">OFFSET(L_005_ValidationCorner,IF(ISNA(MATCH(G99,'LIST Balance Sheet'!$J$20:$J$73,0)),IF(ISNA(MATCH(G99,'LIST Balance Sheet'!$L$20:$L$73,0)),IF(ISNA(MATCH(G99,'LIST Balance Sheet'!$N$20:$N$73,0)),IF(ISNA(MATCH(G99,'LIST Balance Sheet'!$P$20:$P$73,0)),MATCH(G99,'LIST Balance Sheet'!$R$20:$R$73,0),MATCH(G99,'LIST Balance Sheet'!$P$20:$P$73,0)),MATCH(G99,'LIST Balance Sheet'!$N$20:$N$73,0)),MATCH(G99,'LIST Balance Sheet'!$L$20:$L$73,0)),MATCH(G99,'LIST Balance Sheet'!$J$20:$J$73,0)),IF(ISNA(MATCH(G99,'LIST Balance Sheet'!$J$20:$J$73,0)),IF(ISNA(MATCH(G99,'LIST Balance Sheet'!$L$20:$L$73,0)),IF(ISNA(MATCH(G99,'LIST Balance Sheet'!$N$20:$N$73,0)),IF(ISNA(MATCH(G99,'LIST Balance Sheet'!$P$20:$P$73,0)),9,7),5),3),1))</f>
        <v>Pass</v>
      </c>
      <c r="I99" s="96"/>
      <c r="J99" s="96"/>
      <c r="K99" s="96"/>
      <c r="L99" s="96"/>
      <c r="M99" s="96"/>
      <c r="N99" s="96"/>
      <c r="O99" s="96"/>
      <c r="P99" s="96"/>
      <c r="Q99" s="96" t="str">
        <f t="shared" si="29"/>
        <v>L_105_080</v>
      </c>
      <c r="R99" s="96" t="str">
        <f ca="1">OFFSET(L_105_ValidationCorner,IF(ISNA(MATCH(Q99,'BS - S1'!$J$19:$J$72,0)),IF(ISNA(MATCH(Q99,'BS - S1'!$L$19:$L$72,0)),IF(ISNA(MATCH(Q99,'BS - S1'!$N$19:$N$72,0)),IF(ISNA(MATCH(Q99,'BS - S1'!$P$19:$P$72,0)),MATCH(Q99,'BS - S1'!$R$19:$R$72,0),MATCH(Q99,'BS - S1'!$P$19:$P$72,0)),MATCH(Q99,'BS - S1'!$N$19:$N$72,0)),MATCH(Q99,'BS - S1'!$L$19:$L$72,0)),MATCH(Q99,'BS - S1'!$J$19:$J$72,0)),IF(ISNA(MATCH(Q99,'BS - S1'!$J$19:$J$72,0)),IF(ISNA(MATCH(Q99,'BS - S1'!$L$19:$L$72,0)),IF(ISNA(MATCH(Q99,'BS - S1'!$N$19:$N$72,0)),IF(ISNA(MATCH(Q99,'BS - S1'!$P$19:$P$72,0)),9,7),5),3),1))</f>
        <v>Pass</v>
      </c>
      <c r="S99" s="96"/>
      <c r="T99" s="96"/>
      <c r="U99" s="96"/>
      <c r="V99" s="96"/>
      <c r="W99" s="96"/>
      <c r="X99" s="96"/>
      <c r="Y99" s="96" t="str">
        <f t="shared" si="30"/>
        <v>L_205_080</v>
      </c>
      <c r="Z99" s="96" t="str">
        <f ca="1">OFFSET(L_205_ValidationCorner,IF(ISNA(MATCH(Y99,'BS - S2'!$J$19:$J$72,0)),IF(ISNA(MATCH(Y99,'BS - S2'!$L$19:$L$72,0)),IF(ISNA(MATCH(Y99,'BS - S2'!$N$19:$N$72,0)),IF(ISNA(MATCH(Y99,'BS - S2'!$P$19:$P$72,0)),MATCH(Y99,'BS - S2'!$R$19:$R$72,0),MATCH(Y99,'BS - S2'!$P$19:$P$72,0)),MATCH(Y99,'BS - S2'!$N$19:$N$72,0)),MATCH(Y99,'BS - S2'!$L$19:$L$72,0)),MATCH(Y99,'BS - S2'!$J$19:$J$72,0)),IF(ISNA(MATCH(Y99,'BS - S2'!$J$19:$J$72,0)),IF(ISNA(MATCH(Y99,'BS - S2'!$L$19:$L$72,0)),IF(ISNA(MATCH(Y99,'BS - S2'!$N$19:$N$72,0)),IF(ISNA(MATCH(Y99,'BS - S2'!$P$19:$P$72,0)),9,7),5),3),1))</f>
        <v>Pass</v>
      </c>
      <c r="AA99" s="96"/>
      <c r="AB99" s="96"/>
      <c r="AC99" s="96"/>
      <c r="AD99" s="96"/>
      <c r="AE99" s="96"/>
      <c r="AF99" s="96"/>
      <c r="AG99" s="96" t="str">
        <f t="shared" si="31"/>
        <v>L_305_080</v>
      </c>
      <c r="AH99" s="96" t="str">
        <f ca="1">OFFSET(L_305_ValidationCorner,IF(ISNA(MATCH(AG99,'BS - S3'!$J$19:$J$72,0)),IF(ISNA(MATCH(AG99,'BS - S3'!$L$19:$L$72,0)),IF(ISNA(MATCH(AG99,'BS - S3'!$N$19:$N$72,0)),IF(ISNA(MATCH(AG99,'BS - S3'!$P$19:$P$72,0)),MATCH(AG99,'BS - S3'!$R$19:$R$72,0),MATCH(AG99,'BS - S3'!$P$19:$P$72,0)),MATCH(AG99,'BS - S3'!$N$19:$N$72,0)),MATCH(AG99,'BS - S3'!$L$19:$L$72,0)),MATCH(AG99,'BS - S3'!$J$19:$J$72,0)),IF(ISNA(MATCH(AG99,'BS - S3'!$J$19:$J$72,0)),IF(ISNA(MATCH(AG99,'BS - S3'!$L$19:$L$72,0)),IF(ISNA(MATCH(AG99,'BS - S3'!$N$19:$N$72,0)),IF(ISNA(MATCH(AG99,'BS - S3'!$P$19:$P$72,0)),9,7),5),3),1))</f>
        <v>Pass</v>
      </c>
      <c r="AI99" s="96"/>
      <c r="AJ99" s="96"/>
      <c r="AK99" s="96"/>
      <c r="AL99" s="96"/>
      <c r="AM99" s="96"/>
      <c r="AN99" s="96"/>
      <c r="AO99" s="96" t="str">
        <f t="shared" si="32"/>
        <v>L_405_080</v>
      </c>
      <c r="AP99" s="96" t="str">
        <f ca="1">OFFSET(L_405_ValidationCorner,IF(ISNA(MATCH(AO99,'BS - S4'!$J$19:$J$72,0)),IF(ISNA(MATCH(AO99,'BS - S4'!$L$19:$L$72,0)),IF(ISNA(MATCH(AO99,'BS - S4'!$N$19:$N$72,0)),IF(ISNA(MATCH(AO99,'BS - S4'!$P$19:$P$72,0)),MATCH(AO99,'BS - S4'!$R$19:$R$72,0),MATCH(AO99,'BS - S4'!$P$19:$P$72,0)),MATCH(AO99,'BS - S4'!$N$19:$N$72,0)),MATCH(AO99,'BS - S4'!$L$19:$L$72,0)),MATCH(AO99,'BS - S4'!$J$19:$J$72,0)),IF(ISNA(MATCH(AO99,'BS - S4'!$J$19:$J$72,0)),IF(ISNA(MATCH(AO99,'BS - S4'!$L$19:$L$72,0)),IF(ISNA(MATCH(AO99,'BS - S4'!$N$19:$N$72,0)),IF(ISNA(MATCH(AO99,'BS - S4'!$P$19:$P$72,0)),9,7),5),3),1))</f>
        <v>Pass</v>
      </c>
      <c r="AQ99" s="96"/>
      <c r="AR99" s="96"/>
      <c r="AS99" s="96"/>
      <c r="AT99" s="96"/>
      <c r="AU99" s="96"/>
      <c r="AV99" s="96"/>
    </row>
    <row r="100" spans="1:48" x14ac:dyDescent="0.35">
      <c r="A100" s="96"/>
      <c r="B100" s="96"/>
      <c r="C100" s="96" t="str">
        <f t="shared" si="27"/>
        <v>L_002_081</v>
      </c>
      <c r="D100" s="96" t="str">
        <f ca="1">OFFSET(L_002_ValidationCorner,IF(ISNA(MATCH(C100,'Balance Sheet'!$J$22:$J$105,0)),IF(ISNA(MATCH(C100,'Balance Sheet'!$L$22:$L$105,0)),IF(ISNA(MATCH(C100,'Balance Sheet'!$N$22:$N$105,0)),IF(ISNA(MATCH(C100,'Balance Sheet'!$P$22:$P$105,0)),MATCH(C100,'Balance Sheet'!$R$22:$R$105,0),MATCH(C100,'Balance Sheet'!$P$22:$P$105,0)),MATCH(C100,'Balance Sheet'!$N$22:$N$105,0)),MATCH(C100,'Balance Sheet'!$L$22:$L$105,0)),MATCH(C100,'Balance Sheet'!$J$22:$J$105,0)),IF(ISNA(MATCH(C100,'Balance Sheet'!$J$22:$J$105,0)),IF(ISNA(MATCH(C100,'Balance Sheet'!$L$22:$L$105,0)),IF(ISNA(MATCH(C100,'Balance Sheet'!$N$22:$N$105,0)),IF(ISNA(MATCH(C100,'Balance Sheet'!$P$22:$P$105,0)),9,7),5),3),1))</f>
        <v>Error Balance Sheet entries required</v>
      </c>
      <c r="E100" s="96"/>
      <c r="F100" s="96"/>
      <c r="G100" s="96" t="str">
        <f t="shared" si="28"/>
        <v>L_005_081</v>
      </c>
      <c r="H100" s="96" t="str">
        <f ca="1">OFFSET(L_005_ValidationCorner,IF(ISNA(MATCH(G100,'LIST Balance Sheet'!$J$20:$J$73,0)),IF(ISNA(MATCH(G100,'LIST Balance Sheet'!$L$20:$L$73,0)),IF(ISNA(MATCH(G100,'LIST Balance Sheet'!$N$20:$N$73,0)),IF(ISNA(MATCH(G100,'LIST Balance Sheet'!$P$20:$P$73,0)),MATCH(G100,'LIST Balance Sheet'!$R$20:$R$73,0),MATCH(G100,'LIST Balance Sheet'!$P$20:$P$73,0)),MATCH(G100,'LIST Balance Sheet'!$N$20:$N$73,0)),MATCH(G100,'LIST Balance Sheet'!$L$20:$L$73,0)),MATCH(G100,'LIST Balance Sheet'!$J$20:$J$73,0)),IF(ISNA(MATCH(G100,'LIST Balance Sheet'!$J$20:$J$73,0)),IF(ISNA(MATCH(G100,'LIST Balance Sheet'!$L$20:$L$73,0)),IF(ISNA(MATCH(G100,'LIST Balance Sheet'!$N$20:$N$73,0)),IF(ISNA(MATCH(G100,'LIST Balance Sheet'!$P$20:$P$73,0)),9,7),5),3),1))</f>
        <v>Pass</v>
      </c>
      <c r="I100" s="96"/>
      <c r="J100" s="96"/>
      <c r="K100" s="96"/>
      <c r="L100" s="96"/>
      <c r="M100" s="96"/>
      <c r="N100" s="96"/>
      <c r="O100" s="96"/>
      <c r="P100" s="96"/>
      <c r="Q100" s="96" t="str">
        <f t="shared" si="29"/>
        <v>L_105_081</v>
      </c>
      <c r="R100" s="96" t="str">
        <f ca="1">OFFSET(L_105_ValidationCorner,IF(ISNA(MATCH(Q100,'BS - S1'!$J$19:$J$72,0)),IF(ISNA(MATCH(Q100,'BS - S1'!$L$19:$L$72,0)),IF(ISNA(MATCH(Q100,'BS - S1'!$N$19:$N$72,0)),IF(ISNA(MATCH(Q100,'BS - S1'!$P$19:$P$72,0)),MATCH(Q100,'BS - S1'!$R$19:$R$72,0),MATCH(Q100,'BS - S1'!$P$19:$P$72,0)),MATCH(Q100,'BS - S1'!$N$19:$N$72,0)),MATCH(Q100,'BS - S1'!$L$19:$L$72,0)),MATCH(Q100,'BS - S1'!$J$19:$J$72,0)),IF(ISNA(MATCH(Q100,'BS - S1'!$J$19:$J$72,0)),IF(ISNA(MATCH(Q100,'BS - S1'!$L$19:$L$72,0)),IF(ISNA(MATCH(Q100,'BS - S1'!$N$19:$N$72,0)),IF(ISNA(MATCH(Q100,'BS - S1'!$P$19:$P$72,0)),9,7),5),3),1))</f>
        <v>Pass</v>
      </c>
      <c r="S100" s="96"/>
      <c r="T100" s="96"/>
      <c r="U100" s="96"/>
      <c r="V100" s="96"/>
      <c r="W100" s="96"/>
      <c r="X100" s="96"/>
      <c r="Y100" s="96" t="str">
        <f t="shared" si="30"/>
        <v>L_205_081</v>
      </c>
      <c r="Z100" s="96" t="str">
        <f ca="1">OFFSET(L_205_ValidationCorner,IF(ISNA(MATCH(Y100,'BS - S2'!$J$19:$J$72,0)),IF(ISNA(MATCH(Y100,'BS - S2'!$L$19:$L$72,0)),IF(ISNA(MATCH(Y100,'BS - S2'!$N$19:$N$72,0)),IF(ISNA(MATCH(Y100,'BS - S2'!$P$19:$P$72,0)),MATCH(Y100,'BS - S2'!$R$19:$R$72,0),MATCH(Y100,'BS - S2'!$P$19:$P$72,0)),MATCH(Y100,'BS - S2'!$N$19:$N$72,0)),MATCH(Y100,'BS - S2'!$L$19:$L$72,0)),MATCH(Y100,'BS - S2'!$J$19:$J$72,0)),IF(ISNA(MATCH(Y100,'BS - S2'!$J$19:$J$72,0)),IF(ISNA(MATCH(Y100,'BS - S2'!$L$19:$L$72,0)),IF(ISNA(MATCH(Y100,'BS - S2'!$N$19:$N$72,0)),IF(ISNA(MATCH(Y100,'BS - S2'!$P$19:$P$72,0)),9,7),5),3),1))</f>
        <v>Pass</v>
      </c>
      <c r="AA100" s="96"/>
      <c r="AB100" s="96"/>
      <c r="AC100" s="96"/>
      <c r="AD100" s="96"/>
      <c r="AE100" s="96"/>
      <c r="AF100" s="96"/>
      <c r="AG100" s="96" t="str">
        <f t="shared" si="31"/>
        <v>L_305_081</v>
      </c>
      <c r="AH100" s="96" t="str">
        <f ca="1">OFFSET(L_305_ValidationCorner,IF(ISNA(MATCH(AG100,'BS - S3'!$J$19:$J$72,0)),IF(ISNA(MATCH(AG100,'BS - S3'!$L$19:$L$72,0)),IF(ISNA(MATCH(AG100,'BS - S3'!$N$19:$N$72,0)),IF(ISNA(MATCH(AG100,'BS - S3'!$P$19:$P$72,0)),MATCH(AG100,'BS - S3'!$R$19:$R$72,0),MATCH(AG100,'BS - S3'!$P$19:$P$72,0)),MATCH(AG100,'BS - S3'!$N$19:$N$72,0)),MATCH(AG100,'BS - S3'!$L$19:$L$72,0)),MATCH(AG100,'BS - S3'!$J$19:$J$72,0)),IF(ISNA(MATCH(AG100,'BS - S3'!$J$19:$J$72,0)),IF(ISNA(MATCH(AG100,'BS - S3'!$L$19:$L$72,0)),IF(ISNA(MATCH(AG100,'BS - S3'!$N$19:$N$72,0)),IF(ISNA(MATCH(AG100,'BS - S3'!$P$19:$P$72,0)),9,7),5),3),1))</f>
        <v>Pass</v>
      </c>
      <c r="AI100" s="96"/>
      <c r="AJ100" s="96"/>
      <c r="AK100" s="96"/>
      <c r="AL100" s="96"/>
      <c r="AM100" s="96"/>
      <c r="AN100" s="96"/>
      <c r="AO100" s="96" t="str">
        <f t="shared" si="32"/>
        <v>L_405_081</v>
      </c>
      <c r="AP100" s="96" t="str">
        <f ca="1">OFFSET(L_405_ValidationCorner,IF(ISNA(MATCH(AO100,'BS - S4'!$J$19:$J$72,0)),IF(ISNA(MATCH(AO100,'BS - S4'!$L$19:$L$72,0)),IF(ISNA(MATCH(AO100,'BS - S4'!$N$19:$N$72,0)),IF(ISNA(MATCH(AO100,'BS - S4'!$P$19:$P$72,0)),MATCH(AO100,'BS - S4'!$R$19:$R$72,0),MATCH(AO100,'BS - S4'!$P$19:$P$72,0)),MATCH(AO100,'BS - S4'!$N$19:$N$72,0)),MATCH(AO100,'BS - S4'!$L$19:$L$72,0)),MATCH(AO100,'BS - S4'!$J$19:$J$72,0)),IF(ISNA(MATCH(AO100,'BS - S4'!$J$19:$J$72,0)),IF(ISNA(MATCH(AO100,'BS - S4'!$L$19:$L$72,0)),IF(ISNA(MATCH(AO100,'BS - S4'!$N$19:$N$72,0)),IF(ISNA(MATCH(AO100,'BS - S4'!$P$19:$P$72,0)),9,7),5),3),1))</f>
        <v>Pass</v>
      </c>
      <c r="AQ100" s="96"/>
      <c r="AR100" s="96"/>
      <c r="AS100" s="96"/>
      <c r="AT100" s="96"/>
      <c r="AU100" s="96"/>
      <c r="AV100" s="96"/>
    </row>
    <row r="101" spans="1:48" x14ac:dyDescent="0.35">
      <c r="A101" s="96"/>
      <c r="B101" s="96"/>
      <c r="C101" s="96" t="str">
        <f t="shared" si="27"/>
        <v>L_002_082</v>
      </c>
      <c r="D101" s="96" t="str">
        <f ca="1">OFFSET(L_002_ValidationCorner,IF(ISNA(MATCH(C101,'Balance Sheet'!$J$22:$J$105,0)),IF(ISNA(MATCH(C101,'Balance Sheet'!$L$22:$L$105,0)),IF(ISNA(MATCH(C101,'Balance Sheet'!$N$22:$N$105,0)),IF(ISNA(MATCH(C101,'Balance Sheet'!$P$22:$P$105,0)),MATCH(C101,'Balance Sheet'!$R$22:$R$105,0),MATCH(C101,'Balance Sheet'!$P$22:$P$105,0)),MATCH(C101,'Balance Sheet'!$N$22:$N$105,0)),MATCH(C101,'Balance Sheet'!$L$22:$L$105,0)),MATCH(C101,'Balance Sheet'!$J$22:$J$105,0)),IF(ISNA(MATCH(C101,'Balance Sheet'!$J$22:$J$105,0)),IF(ISNA(MATCH(C101,'Balance Sheet'!$L$22:$L$105,0)),IF(ISNA(MATCH(C101,'Balance Sheet'!$N$22:$N$105,0)),IF(ISNA(MATCH(C101,'Balance Sheet'!$P$22:$P$105,0)),9,7),5),3),1))</f>
        <v>Pass</v>
      </c>
      <c r="E101" s="96"/>
      <c r="F101" s="96"/>
      <c r="G101" s="96" t="str">
        <f t="shared" si="28"/>
        <v>L_005_082</v>
      </c>
      <c r="H101" s="96" t="str">
        <f ca="1">OFFSET(L_005_ValidationCorner,IF(ISNA(MATCH(G101,'LIST Balance Sheet'!$J$20:$J$73,0)),IF(ISNA(MATCH(G101,'LIST Balance Sheet'!$L$20:$L$73,0)),IF(ISNA(MATCH(G101,'LIST Balance Sheet'!$N$20:$N$73,0)),IF(ISNA(MATCH(G101,'LIST Balance Sheet'!$P$20:$P$73,0)),MATCH(G101,'LIST Balance Sheet'!$R$20:$R$73,0),MATCH(G101,'LIST Balance Sheet'!$P$20:$P$73,0)),MATCH(G101,'LIST Balance Sheet'!$N$20:$N$73,0)),MATCH(G101,'LIST Balance Sheet'!$L$20:$L$73,0)),MATCH(G101,'LIST Balance Sheet'!$J$20:$J$73,0)),IF(ISNA(MATCH(G101,'LIST Balance Sheet'!$J$20:$J$73,0)),IF(ISNA(MATCH(G101,'LIST Balance Sheet'!$L$20:$L$73,0)),IF(ISNA(MATCH(G101,'LIST Balance Sheet'!$N$20:$N$73,0)),IF(ISNA(MATCH(G101,'LIST Balance Sheet'!$P$20:$P$73,0)),9,7),5),3),1))</f>
        <v>Pass</v>
      </c>
      <c r="I101" s="96"/>
      <c r="J101" s="96"/>
      <c r="K101" s="96"/>
      <c r="L101" s="96"/>
      <c r="M101" s="96"/>
      <c r="N101" s="96"/>
      <c r="O101" s="96"/>
      <c r="P101" s="96"/>
      <c r="Q101" s="96" t="str">
        <f t="shared" si="29"/>
        <v>L_105_082</v>
      </c>
      <c r="R101" s="96" t="str">
        <f ca="1">OFFSET(L_105_ValidationCorner,IF(ISNA(MATCH(Q101,'BS - S1'!$J$19:$J$72,0)),IF(ISNA(MATCH(Q101,'BS - S1'!$L$19:$L$72,0)),IF(ISNA(MATCH(Q101,'BS - S1'!$N$19:$N$72,0)),IF(ISNA(MATCH(Q101,'BS - S1'!$P$19:$P$72,0)),MATCH(Q101,'BS - S1'!$R$19:$R$72,0),MATCH(Q101,'BS - S1'!$P$19:$P$72,0)),MATCH(Q101,'BS - S1'!$N$19:$N$72,0)),MATCH(Q101,'BS - S1'!$L$19:$L$72,0)),MATCH(Q101,'BS - S1'!$J$19:$J$72,0)),IF(ISNA(MATCH(Q101,'BS - S1'!$J$19:$J$72,0)),IF(ISNA(MATCH(Q101,'BS - S1'!$L$19:$L$72,0)),IF(ISNA(MATCH(Q101,'BS - S1'!$N$19:$N$72,0)),IF(ISNA(MATCH(Q101,'BS - S1'!$P$19:$P$72,0)),9,7),5),3),1))</f>
        <v>Pass</v>
      </c>
      <c r="S101" s="96"/>
      <c r="T101" s="96"/>
      <c r="U101" s="96"/>
      <c r="V101" s="96"/>
      <c r="W101" s="96"/>
      <c r="X101" s="96"/>
      <c r="Y101" s="96" t="str">
        <f t="shared" si="30"/>
        <v>L_205_082</v>
      </c>
      <c r="Z101" s="96" t="str">
        <f ca="1">OFFSET(L_205_ValidationCorner,IF(ISNA(MATCH(Y101,'BS - S2'!$J$19:$J$72,0)),IF(ISNA(MATCH(Y101,'BS - S2'!$L$19:$L$72,0)),IF(ISNA(MATCH(Y101,'BS - S2'!$N$19:$N$72,0)),IF(ISNA(MATCH(Y101,'BS - S2'!$P$19:$P$72,0)),MATCH(Y101,'BS - S2'!$R$19:$R$72,0),MATCH(Y101,'BS - S2'!$P$19:$P$72,0)),MATCH(Y101,'BS - S2'!$N$19:$N$72,0)),MATCH(Y101,'BS - S2'!$L$19:$L$72,0)),MATCH(Y101,'BS - S2'!$J$19:$J$72,0)),IF(ISNA(MATCH(Y101,'BS - S2'!$J$19:$J$72,0)),IF(ISNA(MATCH(Y101,'BS - S2'!$L$19:$L$72,0)),IF(ISNA(MATCH(Y101,'BS - S2'!$N$19:$N$72,0)),IF(ISNA(MATCH(Y101,'BS - S2'!$P$19:$P$72,0)),9,7),5),3),1))</f>
        <v>Pass</v>
      </c>
      <c r="AA101" s="96"/>
      <c r="AB101" s="96"/>
      <c r="AC101" s="96"/>
      <c r="AD101" s="96"/>
      <c r="AE101" s="96"/>
      <c r="AF101" s="96"/>
      <c r="AG101" s="96" t="str">
        <f t="shared" si="31"/>
        <v>L_305_082</v>
      </c>
      <c r="AH101" s="96" t="str">
        <f ca="1">OFFSET(L_305_ValidationCorner,IF(ISNA(MATCH(AG101,'BS - S3'!$J$19:$J$72,0)),IF(ISNA(MATCH(AG101,'BS - S3'!$L$19:$L$72,0)),IF(ISNA(MATCH(AG101,'BS - S3'!$N$19:$N$72,0)),IF(ISNA(MATCH(AG101,'BS - S3'!$P$19:$P$72,0)),MATCH(AG101,'BS - S3'!$R$19:$R$72,0),MATCH(AG101,'BS - S3'!$P$19:$P$72,0)),MATCH(AG101,'BS - S3'!$N$19:$N$72,0)),MATCH(AG101,'BS - S3'!$L$19:$L$72,0)),MATCH(AG101,'BS - S3'!$J$19:$J$72,0)),IF(ISNA(MATCH(AG101,'BS - S3'!$J$19:$J$72,0)),IF(ISNA(MATCH(AG101,'BS - S3'!$L$19:$L$72,0)),IF(ISNA(MATCH(AG101,'BS - S3'!$N$19:$N$72,0)),IF(ISNA(MATCH(AG101,'BS - S3'!$P$19:$P$72,0)),9,7),5),3),1))</f>
        <v>Pass</v>
      </c>
      <c r="AI101" s="96"/>
      <c r="AJ101" s="96"/>
      <c r="AK101" s="96"/>
      <c r="AL101" s="96"/>
      <c r="AM101" s="96"/>
      <c r="AN101" s="96"/>
      <c r="AO101" s="96" t="str">
        <f t="shared" si="32"/>
        <v>L_405_082</v>
      </c>
      <c r="AP101" s="96" t="str">
        <f ca="1">OFFSET(L_405_ValidationCorner,IF(ISNA(MATCH(AO101,'BS - S4'!$J$19:$J$72,0)),IF(ISNA(MATCH(AO101,'BS - S4'!$L$19:$L$72,0)),IF(ISNA(MATCH(AO101,'BS - S4'!$N$19:$N$72,0)),IF(ISNA(MATCH(AO101,'BS - S4'!$P$19:$P$72,0)),MATCH(AO101,'BS - S4'!$R$19:$R$72,0),MATCH(AO101,'BS - S4'!$P$19:$P$72,0)),MATCH(AO101,'BS - S4'!$N$19:$N$72,0)),MATCH(AO101,'BS - S4'!$L$19:$L$72,0)),MATCH(AO101,'BS - S4'!$J$19:$J$72,0)),IF(ISNA(MATCH(AO101,'BS - S4'!$J$19:$J$72,0)),IF(ISNA(MATCH(AO101,'BS - S4'!$L$19:$L$72,0)),IF(ISNA(MATCH(AO101,'BS - S4'!$N$19:$N$72,0)),IF(ISNA(MATCH(AO101,'BS - S4'!$P$19:$P$72,0)),9,7),5),3),1))</f>
        <v>Pass</v>
      </c>
      <c r="AQ101" s="96"/>
      <c r="AR101" s="96"/>
      <c r="AS101" s="96"/>
      <c r="AT101" s="96"/>
      <c r="AU101" s="96"/>
      <c r="AV101" s="96"/>
    </row>
    <row r="102" spans="1:48" x14ac:dyDescent="0.35">
      <c r="A102" s="96"/>
      <c r="B102" s="96"/>
      <c r="C102" s="96" t="str">
        <f t="shared" si="27"/>
        <v>L_002_083</v>
      </c>
      <c r="D102" s="96" t="str">
        <f ca="1">OFFSET(L_002_ValidationCorner,IF(ISNA(MATCH(C102,'Balance Sheet'!$J$22:$J$105,0)),IF(ISNA(MATCH(C102,'Balance Sheet'!$L$22:$L$105,0)),IF(ISNA(MATCH(C102,'Balance Sheet'!$N$22:$N$105,0)),IF(ISNA(MATCH(C102,'Balance Sheet'!$P$22:$P$105,0)),MATCH(C102,'Balance Sheet'!$R$22:$R$105,0),MATCH(C102,'Balance Sheet'!$P$22:$P$105,0)),MATCH(C102,'Balance Sheet'!$N$22:$N$105,0)),MATCH(C102,'Balance Sheet'!$L$22:$L$105,0)),MATCH(C102,'Balance Sheet'!$J$22:$J$105,0)),IF(ISNA(MATCH(C102,'Balance Sheet'!$J$22:$J$105,0)),IF(ISNA(MATCH(C102,'Balance Sheet'!$L$22:$L$105,0)),IF(ISNA(MATCH(C102,'Balance Sheet'!$N$22:$N$105,0)),IF(ISNA(MATCH(C102,'Balance Sheet'!$P$22:$P$105,0)),9,7),5),3),1))</f>
        <v>Pass</v>
      </c>
      <c r="E102" s="96"/>
      <c r="F102" s="96"/>
      <c r="G102" s="96" t="str">
        <f t="shared" si="28"/>
        <v>L_005_083</v>
      </c>
      <c r="H102" s="96" t="str">
        <f ca="1">OFFSET(L_005_ValidationCorner,IF(ISNA(MATCH(G102,'LIST Balance Sheet'!$J$20:$J$73,0)),IF(ISNA(MATCH(G102,'LIST Balance Sheet'!$L$20:$L$73,0)),IF(ISNA(MATCH(G102,'LIST Balance Sheet'!$N$20:$N$73,0)),IF(ISNA(MATCH(G102,'LIST Balance Sheet'!$P$20:$P$73,0)),MATCH(G102,'LIST Balance Sheet'!$R$20:$R$73,0),MATCH(G102,'LIST Balance Sheet'!$P$20:$P$73,0)),MATCH(G102,'LIST Balance Sheet'!$N$20:$N$73,0)),MATCH(G102,'LIST Balance Sheet'!$L$20:$L$73,0)),MATCH(G102,'LIST Balance Sheet'!$J$20:$J$73,0)),IF(ISNA(MATCH(G102,'LIST Balance Sheet'!$J$20:$J$73,0)),IF(ISNA(MATCH(G102,'LIST Balance Sheet'!$L$20:$L$73,0)),IF(ISNA(MATCH(G102,'LIST Balance Sheet'!$N$20:$N$73,0)),IF(ISNA(MATCH(G102,'LIST Balance Sheet'!$P$20:$P$73,0)),9,7),5),3),1))</f>
        <v>Pass</v>
      </c>
      <c r="I102" s="96"/>
      <c r="J102" s="96"/>
      <c r="K102" s="96"/>
      <c r="L102" s="96"/>
      <c r="M102" s="96"/>
      <c r="N102" s="96"/>
      <c r="O102" s="96"/>
      <c r="P102" s="96"/>
      <c r="Q102" s="96" t="str">
        <f t="shared" si="29"/>
        <v>L_105_083</v>
      </c>
      <c r="R102" s="96" t="str">
        <f ca="1">OFFSET(L_105_ValidationCorner,IF(ISNA(MATCH(Q102,'BS - S1'!$J$19:$J$72,0)),IF(ISNA(MATCH(Q102,'BS - S1'!$L$19:$L$72,0)),IF(ISNA(MATCH(Q102,'BS - S1'!$N$19:$N$72,0)),IF(ISNA(MATCH(Q102,'BS - S1'!$P$19:$P$72,0)),MATCH(Q102,'BS - S1'!$R$19:$R$72,0),MATCH(Q102,'BS - S1'!$P$19:$P$72,0)),MATCH(Q102,'BS - S1'!$N$19:$N$72,0)),MATCH(Q102,'BS - S1'!$L$19:$L$72,0)),MATCH(Q102,'BS - S1'!$J$19:$J$72,0)),IF(ISNA(MATCH(Q102,'BS - S1'!$J$19:$J$72,0)),IF(ISNA(MATCH(Q102,'BS - S1'!$L$19:$L$72,0)),IF(ISNA(MATCH(Q102,'BS - S1'!$N$19:$N$72,0)),IF(ISNA(MATCH(Q102,'BS - S1'!$P$19:$P$72,0)),9,7),5),3),1))</f>
        <v>Pass</v>
      </c>
      <c r="S102" s="96"/>
      <c r="T102" s="96"/>
      <c r="U102" s="96"/>
      <c r="V102" s="96"/>
      <c r="W102" s="96"/>
      <c r="X102" s="96"/>
      <c r="Y102" s="96" t="str">
        <f t="shared" si="30"/>
        <v>L_205_083</v>
      </c>
      <c r="Z102" s="96" t="str">
        <f ca="1">OFFSET(L_205_ValidationCorner,IF(ISNA(MATCH(Y102,'BS - S2'!$J$19:$J$72,0)),IF(ISNA(MATCH(Y102,'BS - S2'!$L$19:$L$72,0)),IF(ISNA(MATCH(Y102,'BS - S2'!$N$19:$N$72,0)),IF(ISNA(MATCH(Y102,'BS - S2'!$P$19:$P$72,0)),MATCH(Y102,'BS - S2'!$R$19:$R$72,0),MATCH(Y102,'BS - S2'!$P$19:$P$72,0)),MATCH(Y102,'BS - S2'!$N$19:$N$72,0)),MATCH(Y102,'BS - S2'!$L$19:$L$72,0)),MATCH(Y102,'BS - S2'!$J$19:$J$72,0)),IF(ISNA(MATCH(Y102,'BS - S2'!$J$19:$J$72,0)),IF(ISNA(MATCH(Y102,'BS - S2'!$L$19:$L$72,0)),IF(ISNA(MATCH(Y102,'BS - S2'!$N$19:$N$72,0)),IF(ISNA(MATCH(Y102,'BS - S2'!$P$19:$P$72,0)),9,7),5),3),1))</f>
        <v>Pass</v>
      </c>
      <c r="AA102" s="96"/>
      <c r="AB102" s="96"/>
      <c r="AC102" s="96"/>
      <c r="AD102" s="96"/>
      <c r="AE102" s="96"/>
      <c r="AF102" s="96"/>
      <c r="AG102" s="96" t="str">
        <f t="shared" si="31"/>
        <v>L_305_083</v>
      </c>
      <c r="AH102" s="96" t="str">
        <f ca="1">OFFSET(L_305_ValidationCorner,IF(ISNA(MATCH(AG102,'BS - S3'!$J$19:$J$72,0)),IF(ISNA(MATCH(AG102,'BS - S3'!$L$19:$L$72,0)),IF(ISNA(MATCH(AG102,'BS - S3'!$N$19:$N$72,0)),IF(ISNA(MATCH(AG102,'BS - S3'!$P$19:$P$72,0)),MATCH(AG102,'BS - S3'!$R$19:$R$72,0),MATCH(AG102,'BS - S3'!$P$19:$P$72,0)),MATCH(AG102,'BS - S3'!$N$19:$N$72,0)),MATCH(AG102,'BS - S3'!$L$19:$L$72,0)),MATCH(AG102,'BS - S3'!$J$19:$J$72,0)),IF(ISNA(MATCH(AG102,'BS - S3'!$J$19:$J$72,0)),IF(ISNA(MATCH(AG102,'BS - S3'!$L$19:$L$72,0)),IF(ISNA(MATCH(AG102,'BS - S3'!$N$19:$N$72,0)),IF(ISNA(MATCH(AG102,'BS - S3'!$P$19:$P$72,0)),9,7),5),3),1))</f>
        <v>Pass</v>
      </c>
      <c r="AI102" s="96"/>
      <c r="AJ102" s="96"/>
      <c r="AK102" s="96"/>
      <c r="AL102" s="96"/>
      <c r="AM102" s="96"/>
      <c r="AN102" s="96"/>
      <c r="AO102" s="96" t="str">
        <f t="shared" si="32"/>
        <v>L_405_083</v>
      </c>
      <c r="AP102" s="96" t="str">
        <f ca="1">OFFSET(L_405_ValidationCorner,IF(ISNA(MATCH(AO102,'BS - S4'!$J$19:$J$72,0)),IF(ISNA(MATCH(AO102,'BS - S4'!$L$19:$L$72,0)),IF(ISNA(MATCH(AO102,'BS - S4'!$N$19:$N$72,0)),IF(ISNA(MATCH(AO102,'BS - S4'!$P$19:$P$72,0)),MATCH(AO102,'BS - S4'!$R$19:$R$72,0),MATCH(AO102,'BS - S4'!$P$19:$P$72,0)),MATCH(AO102,'BS - S4'!$N$19:$N$72,0)),MATCH(AO102,'BS - S4'!$L$19:$L$72,0)),MATCH(AO102,'BS - S4'!$J$19:$J$72,0)),IF(ISNA(MATCH(AO102,'BS - S4'!$J$19:$J$72,0)),IF(ISNA(MATCH(AO102,'BS - S4'!$L$19:$L$72,0)),IF(ISNA(MATCH(AO102,'BS - S4'!$N$19:$N$72,0)),IF(ISNA(MATCH(AO102,'BS - S4'!$P$19:$P$72,0)),9,7),5),3),1))</f>
        <v>Pass</v>
      </c>
      <c r="AQ102" s="96"/>
      <c r="AR102" s="96"/>
      <c r="AS102" s="96"/>
      <c r="AT102" s="96"/>
      <c r="AU102" s="96"/>
      <c r="AV102" s="96"/>
    </row>
    <row r="103" spans="1:48" x14ac:dyDescent="0.35">
      <c r="A103" s="96"/>
      <c r="B103" s="96"/>
      <c r="C103" s="96" t="str">
        <f t="shared" si="27"/>
        <v>L_002_084</v>
      </c>
      <c r="D103" s="96" t="str">
        <f ca="1">OFFSET(L_002_ValidationCorner,IF(ISNA(MATCH(C103,'Balance Sheet'!$J$22:$J$105,0)),IF(ISNA(MATCH(C103,'Balance Sheet'!$L$22:$L$105,0)),IF(ISNA(MATCH(C103,'Balance Sheet'!$N$22:$N$105,0)),IF(ISNA(MATCH(C103,'Balance Sheet'!$P$22:$P$105,0)),MATCH(C103,'Balance Sheet'!$R$22:$R$105,0),MATCH(C103,'Balance Sheet'!$P$22:$P$105,0)),MATCH(C103,'Balance Sheet'!$N$22:$N$105,0)),MATCH(C103,'Balance Sheet'!$L$22:$L$105,0)),MATCH(C103,'Balance Sheet'!$J$22:$J$105,0)),IF(ISNA(MATCH(C103,'Balance Sheet'!$J$22:$J$105,0)),IF(ISNA(MATCH(C103,'Balance Sheet'!$L$22:$L$105,0)),IF(ISNA(MATCH(C103,'Balance Sheet'!$N$22:$N$105,0)),IF(ISNA(MATCH(C103,'Balance Sheet'!$P$22:$P$105,0)),9,7),5),3),1))</f>
        <v>Pass</v>
      </c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</row>
    <row r="104" spans="1:48" x14ac:dyDescent="0.35">
      <c r="A104" s="96"/>
      <c r="B104" s="96"/>
      <c r="C104" s="96" t="str">
        <f t="shared" si="27"/>
        <v>L_002_085</v>
      </c>
      <c r="D104" s="96" t="str">
        <f ca="1">OFFSET(L_002_ValidationCorner,IF(ISNA(MATCH(C104,'Balance Sheet'!$J$22:$J$105,0)),IF(ISNA(MATCH(C104,'Balance Sheet'!$L$22:$L$105,0)),IF(ISNA(MATCH(C104,'Balance Sheet'!$N$22:$N$105,0)),IF(ISNA(MATCH(C104,'Balance Sheet'!$P$22:$P$105,0)),MATCH(C104,'Balance Sheet'!$R$22:$R$105,0),MATCH(C104,'Balance Sheet'!$P$22:$P$105,0)),MATCH(C104,'Balance Sheet'!$N$22:$N$105,0)),MATCH(C104,'Balance Sheet'!$L$22:$L$105,0)),MATCH(C104,'Balance Sheet'!$J$22:$J$105,0)),IF(ISNA(MATCH(C104,'Balance Sheet'!$J$22:$J$105,0)),IF(ISNA(MATCH(C104,'Balance Sheet'!$L$22:$L$105,0)),IF(ISNA(MATCH(C104,'Balance Sheet'!$N$22:$N$105,0)),IF(ISNA(MATCH(C104,'Balance Sheet'!$P$22:$P$105,0)),9,7),5),3),1))</f>
        <v>Pass</v>
      </c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</row>
    <row r="105" spans="1:48" x14ac:dyDescent="0.35">
      <c r="A105" s="96"/>
      <c r="B105" s="96"/>
      <c r="C105" s="96" t="str">
        <f t="shared" si="27"/>
        <v>L_002_086</v>
      </c>
      <c r="D105" s="96" t="str">
        <f ca="1">OFFSET(L_002_ValidationCorner,IF(ISNA(MATCH(C105,'Balance Sheet'!$J$22:$J$105,0)),IF(ISNA(MATCH(C105,'Balance Sheet'!$L$22:$L$105,0)),IF(ISNA(MATCH(C105,'Balance Sheet'!$N$22:$N$105,0)),IF(ISNA(MATCH(C105,'Balance Sheet'!$P$22:$P$105,0)),MATCH(C105,'Balance Sheet'!$R$22:$R$105,0),MATCH(C105,'Balance Sheet'!$P$22:$P$105,0)),MATCH(C105,'Balance Sheet'!$N$22:$N$105,0)),MATCH(C105,'Balance Sheet'!$L$22:$L$105,0)),MATCH(C105,'Balance Sheet'!$J$22:$J$105,0)),IF(ISNA(MATCH(C105,'Balance Sheet'!$J$22:$J$105,0)),IF(ISNA(MATCH(C105,'Balance Sheet'!$L$22:$L$105,0)),IF(ISNA(MATCH(C105,'Balance Sheet'!$N$22:$N$105,0)),IF(ISNA(MATCH(C105,'Balance Sheet'!$P$22:$P$105,0)),9,7),5),3),1))</f>
        <v>Pass</v>
      </c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</row>
    <row r="106" spans="1:48" x14ac:dyDescent="0.35">
      <c r="A106" s="96"/>
      <c r="B106" s="96"/>
      <c r="C106" s="96" t="str">
        <f t="shared" si="27"/>
        <v>L_002_087</v>
      </c>
      <c r="D106" s="96" t="str">
        <f ca="1">OFFSET(L_002_ValidationCorner,IF(ISNA(MATCH(C106,'Balance Sheet'!$J$22:$J$105,0)),IF(ISNA(MATCH(C106,'Balance Sheet'!$L$22:$L$105,0)),IF(ISNA(MATCH(C106,'Balance Sheet'!$N$22:$N$105,0)),IF(ISNA(MATCH(C106,'Balance Sheet'!$P$22:$P$105,0)),MATCH(C106,'Balance Sheet'!$R$22:$R$105,0),MATCH(C106,'Balance Sheet'!$P$22:$P$105,0)),MATCH(C106,'Balance Sheet'!$N$22:$N$105,0)),MATCH(C106,'Balance Sheet'!$L$22:$L$105,0)),MATCH(C106,'Balance Sheet'!$J$22:$J$105,0)),IF(ISNA(MATCH(C106,'Balance Sheet'!$J$22:$J$105,0)),IF(ISNA(MATCH(C106,'Balance Sheet'!$L$22:$L$105,0)),IF(ISNA(MATCH(C106,'Balance Sheet'!$N$22:$N$105,0)),IF(ISNA(MATCH(C106,'Balance Sheet'!$P$22:$P$105,0)),9,7),5),3),1))</f>
        <v>Pass</v>
      </c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</row>
    <row r="107" spans="1:48" x14ac:dyDescent="0.35">
      <c r="A107" s="96"/>
      <c r="B107" s="96"/>
      <c r="C107" s="96" t="str">
        <f t="shared" si="27"/>
        <v>L_002_088</v>
      </c>
      <c r="D107" s="96" t="str">
        <f ca="1">OFFSET(L_002_ValidationCorner,IF(ISNA(MATCH(C107,'Balance Sheet'!$J$22:$J$105,0)),IF(ISNA(MATCH(C107,'Balance Sheet'!$L$22:$L$105,0)),IF(ISNA(MATCH(C107,'Balance Sheet'!$N$22:$N$105,0)),IF(ISNA(MATCH(C107,'Balance Sheet'!$P$22:$P$105,0)),MATCH(C107,'Balance Sheet'!$R$22:$R$105,0),MATCH(C107,'Balance Sheet'!$P$22:$P$105,0)),MATCH(C107,'Balance Sheet'!$N$22:$N$105,0)),MATCH(C107,'Balance Sheet'!$L$22:$L$105,0)),MATCH(C107,'Balance Sheet'!$J$22:$J$105,0)),IF(ISNA(MATCH(C107,'Balance Sheet'!$J$22:$J$105,0)),IF(ISNA(MATCH(C107,'Balance Sheet'!$L$22:$L$105,0)),IF(ISNA(MATCH(C107,'Balance Sheet'!$N$22:$N$105,0)),IF(ISNA(MATCH(C107,'Balance Sheet'!$P$22:$P$105,0)),9,7),5),3),1))</f>
        <v>Pass</v>
      </c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</row>
    <row r="108" spans="1:48" x14ac:dyDescent="0.35">
      <c r="A108" s="96"/>
      <c r="B108" s="96"/>
      <c r="C108" s="96" t="str">
        <f t="shared" si="27"/>
        <v>L_002_089</v>
      </c>
      <c r="D108" s="96" t="str">
        <f ca="1">OFFSET(L_002_ValidationCorner,IF(ISNA(MATCH(C108,'Balance Sheet'!$J$22:$J$105,0)),IF(ISNA(MATCH(C108,'Balance Sheet'!$L$22:$L$105,0)),IF(ISNA(MATCH(C108,'Balance Sheet'!$N$22:$N$105,0)),IF(ISNA(MATCH(C108,'Balance Sheet'!$P$22:$P$105,0)),MATCH(C108,'Balance Sheet'!$R$22:$R$105,0),MATCH(C108,'Balance Sheet'!$P$22:$P$105,0)),MATCH(C108,'Balance Sheet'!$N$22:$N$105,0)),MATCH(C108,'Balance Sheet'!$L$22:$L$105,0)),MATCH(C108,'Balance Sheet'!$J$22:$J$105,0)),IF(ISNA(MATCH(C108,'Balance Sheet'!$J$22:$J$105,0)),IF(ISNA(MATCH(C108,'Balance Sheet'!$L$22:$L$105,0)),IF(ISNA(MATCH(C108,'Balance Sheet'!$N$22:$N$105,0)),IF(ISNA(MATCH(C108,'Balance Sheet'!$P$22:$P$105,0)),9,7),5),3),1))</f>
        <v>Pass</v>
      </c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</row>
    <row r="109" spans="1:48" x14ac:dyDescent="0.35">
      <c r="A109" s="96"/>
      <c r="B109" s="96"/>
      <c r="C109" s="96" t="str">
        <f t="shared" si="27"/>
        <v>L_002_090</v>
      </c>
      <c r="D109" s="96" t="str">
        <f ca="1">OFFSET(L_002_ValidationCorner,IF(ISNA(MATCH(C109,'Balance Sheet'!$J$22:$J$105,0)),IF(ISNA(MATCH(C109,'Balance Sheet'!$L$22:$L$105,0)),IF(ISNA(MATCH(C109,'Balance Sheet'!$N$22:$N$105,0)),IF(ISNA(MATCH(C109,'Balance Sheet'!$P$22:$P$105,0)),MATCH(C109,'Balance Sheet'!$R$22:$R$105,0),MATCH(C109,'Balance Sheet'!$P$22:$P$105,0)),MATCH(C109,'Balance Sheet'!$N$22:$N$105,0)),MATCH(C109,'Balance Sheet'!$L$22:$L$105,0)),MATCH(C109,'Balance Sheet'!$J$22:$J$105,0)),IF(ISNA(MATCH(C109,'Balance Sheet'!$J$22:$J$105,0)),IF(ISNA(MATCH(C109,'Balance Sheet'!$L$22:$L$105,0)),IF(ISNA(MATCH(C109,'Balance Sheet'!$N$22:$N$105,0)),IF(ISNA(MATCH(C109,'Balance Sheet'!$P$22:$P$105,0)),9,7),5),3),1))</f>
        <v>Pass</v>
      </c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</row>
    <row r="110" spans="1:48" x14ac:dyDescent="0.35">
      <c r="A110" s="96"/>
      <c r="B110" s="96"/>
      <c r="C110" s="96" t="str">
        <f t="shared" si="27"/>
        <v>L_002_091</v>
      </c>
      <c r="D110" s="96" t="str">
        <f ca="1">OFFSET(L_002_ValidationCorner,IF(ISNA(MATCH(C110,'Balance Sheet'!$J$22:$J$105,0)),IF(ISNA(MATCH(C110,'Balance Sheet'!$L$22:$L$105,0)),IF(ISNA(MATCH(C110,'Balance Sheet'!$N$22:$N$105,0)),IF(ISNA(MATCH(C110,'Balance Sheet'!$P$22:$P$105,0)),MATCH(C110,'Balance Sheet'!$R$22:$R$105,0),MATCH(C110,'Balance Sheet'!$P$22:$P$105,0)),MATCH(C110,'Balance Sheet'!$N$22:$N$105,0)),MATCH(C110,'Balance Sheet'!$L$22:$L$105,0)),MATCH(C110,'Balance Sheet'!$J$22:$J$105,0)),IF(ISNA(MATCH(C110,'Balance Sheet'!$J$22:$J$105,0)),IF(ISNA(MATCH(C110,'Balance Sheet'!$L$22:$L$105,0)),IF(ISNA(MATCH(C110,'Balance Sheet'!$N$22:$N$105,0)),IF(ISNA(MATCH(C110,'Balance Sheet'!$P$22:$P$105,0)),9,7),5),3),1))</f>
        <v>Pass</v>
      </c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</row>
    <row r="111" spans="1:48" x14ac:dyDescent="0.35">
      <c r="A111" s="96"/>
      <c r="B111" s="96"/>
      <c r="C111" s="96" t="str">
        <f t="shared" si="27"/>
        <v>L_002_092</v>
      </c>
      <c r="D111" s="96" t="str">
        <f ca="1">OFFSET(L_002_ValidationCorner,IF(ISNA(MATCH(C111,'Balance Sheet'!$J$22:$J$105,0)),IF(ISNA(MATCH(C111,'Balance Sheet'!$L$22:$L$105,0)),IF(ISNA(MATCH(C111,'Balance Sheet'!$N$22:$N$105,0)),IF(ISNA(MATCH(C111,'Balance Sheet'!$P$22:$P$105,0)),MATCH(C111,'Balance Sheet'!$R$22:$R$105,0),MATCH(C111,'Balance Sheet'!$P$22:$P$105,0)),MATCH(C111,'Balance Sheet'!$N$22:$N$105,0)),MATCH(C111,'Balance Sheet'!$L$22:$L$105,0)),MATCH(C111,'Balance Sheet'!$J$22:$J$105,0)),IF(ISNA(MATCH(C111,'Balance Sheet'!$J$22:$J$105,0)),IF(ISNA(MATCH(C111,'Balance Sheet'!$L$22:$L$105,0)),IF(ISNA(MATCH(C111,'Balance Sheet'!$N$22:$N$105,0)),IF(ISNA(MATCH(C111,'Balance Sheet'!$P$22:$P$105,0)),9,7),5),3),1))</f>
        <v>Pass</v>
      </c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</row>
    <row r="112" spans="1:48" x14ac:dyDescent="0.35">
      <c r="A112" s="96"/>
      <c r="B112" s="96"/>
      <c r="C112" s="96" t="str">
        <f t="shared" si="27"/>
        <v>L_002_093</v>
      </c>
      <c r="D112" s="96" t="str">
        <f ca="1">OFFSET(L_002_ValidationCorner,IF(ISNA(MATCH(C112,'Balance Sheet'!$J$22:$J$105,0)),IF(ISNA(MATCH(C112,'Balance Sheet'!$L$22:$L$105,0)),IF(ISNA(MATCH(C112,'Balance Sheet'!$N$22:$N$105,0)),IF(ISNA(MATCH(C112,'Balance Sheet'!$P$22:$P$105,0)),MATCH(C112,'Balance Sheet'!$R$22:$R$105,0),MATCH(C112,'Balance Sheet'!$P$22:$P$105,0)),MATCH(C112,'Balance Sheet'!$N$22:$N$105,0)),MATCH(C112,'Balance Sheet'!$L$22:$L$105,0)),MATCH(C112,'Balance Sheet'!$J$22:$J$105,0)),IF(ISNA(MATCH(C112,'Balance Sheet'!$J$22:$J$105,0)),IF(ISNA(MATCH(C112,'Balance Sheet'!$L$22:$L$105,0)),IF(ISNA(MATCH(C112,'Balance Sheet'!$N$22:$N$105,0)),IF(ISNA(MATCH(C112,'Balance Sheet'!$P$22:$P$105,0)),9,7),5),3),1))</f>
        <v>Pass</v>
      </c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</row>
    <row r="113" spans="1:24" x14ac:dyDescent="0.35">
      <c r="A113" s="96"/>
      <c r="B113" s="96"/>
      <c r="C113" s="96" t="str">
        <f t="shared" si="27"/>
        <v>L_002_094</v>
      </c>
      <c r="D113" s="96" t="str">
        <f ca="1">OFFSET(L_002_ValidationCorner,IF(ISNA(MATCH(C113,'Balance Sheet'!$J$22:$J$105,0)),IF(ISNA(MATCH(C113,'Balance Sheet'!$L$22:$L$105,0)),IF(ISNA(MATCH(C113,'Balance Sheet'!$N$22:$N$105,0)),IF(ISNA(MATCH(C113,'Balance Sheet'!$P$22:$P$105,0)),MATCH(C113,'Balance Sheet'!$R$22:$R$105,0),MATCH(C113,'Balance Sheet'!$P$22:$P$105,0)),MATCH(C113,'Balance Sheet'!$N$22:$N$105,0)),MATCH(C113,'Balance Sheet'!$L$22:$L$105,0)),MATCH(C113,'Balance Sheet'!$J$22:$J$105,0)),IF(ISNA(MATCH(C113,'Balance Sheet'!$J$22:$J$105,0)),IF(ISNA(MATCH(C113,'Balance Sheet'!$L$22:$L$105,0)),IF(ISNA(MATCH(C113,'Balance Sheet'!$N$22:$N$105,0)),IF(ISNA(MATCH(C113,'Balance Sheet'!$P$22:$P$105,0)),9,7),5),3),1))</f>
        <v>Pass</v>
      </c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</row>
    <row r="114" spans="1:24" x14ac:dyDescent="0.35">
      <c r="A114" s="96"/>
      <c r="B114" s="96"/>
      <c r="C114" s="96" t="str">
        <f t="shared" si="27"/>
        <v>L_002_095</v>
      </c>
      <c r="D114" s="96" t="str">
        <f ca="1">OFFSET(L_002_ValidationCorner,IF(ISNA(MATCH(C114,'Balance Sheet'!$J$22:$J$105,0)),IF(ISNA(MATCH(C114,'Balance Sheet'!$L$22:$L$105,0)),IF(ISNA(MATCH(C114,'Balance Sheet'!$N$22:$N$105,0)),IF(ISNA(MATCH(C114,'Balance Sheet'!$P$22:$P$105,0)),MATCH(C114,'Balance Sheet'!$R$22:$R$105,0),MATCH(C114,'Balance Sheet'!$P$22:$P$105,0)),MATCH(C114,'Balance Sheet'!$N$22:$N$105,0)),MATCH(C114,'Balance Sheet'!$L$22:$L$105,0)),MATCH(C114,'Balance Sheet'!$J$22:$J$105,0)),IF(ISNA(MATCH(C114,'Balance Sheet'!$J$22:$J$105,0)),IF(ISNA(MATCH(C114,'Balance Sheet'!$L$22:$L$105,0)),IF(ISNA(MATCH(C114,'Balance Sheet'!$N$22:$N$105,0)),IF(ISNA(MATCH(C114,'Balance Sheet'!$P$22:$P$105,0)),9,7),5),3),1))</f>
        <v>Pass</v>
      </c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</row>
    <row r="115" spans="1:24" x14ac:dyDescent="0.35">
      <c r="A115" s="96"/>
      <c r="B115" s="96"/>
      <c r="C115" s="96" t="str">
        <f t="shared" si="27"/>
        <v>L_002_096</v>
      </c>
      <c r="D115" s="96" t="str">
        <f ca="1">OFFSET(L_002_ValidationCorner,IF(ISNA(MATCH(C115,'Balance Sheet'!$J$22:$J$105,0)),IF(ISNA(MATCH(C115,'Balance Sheet'!$L$22:$L$105,0)),IF(ISNA(MATCH(C115,'Balance Sheet'!$N$22:$N$105,0)),IF(ISNA(MATCH(C115,'Balance Sheet'!$P$22:$P$105,0)),MATCH(C115,'Balance Sheet'!$R$22:$R$105,0),MATCH(C115,'Balance Sheet'!$P$22:$P$105,0)),MATCH(C115,'Balance Sheet'!$N$22:$N$105,0)),MATCH(C115,'Balance Sheet'!$L$22:$L$105,0)),MATCH(C115,'Balance Sheet'!$J$22:$J$105,0)),IF(ISNA(MATCH(C115,'Balance Sheet'!$J$22:$J$105,0)),IF(ISNA(MATCH(C115,'Balance Sheet'!$L$22:$L$105,0)),IF(ISNA(MATCH(C115,'Balance Sheet'!$N$22:$N$105,0)),IF(ISNA(MATCH(C115,'Balance Sheet'!$P$22:$P$105,0)),9,7),5),3),1))</f>
        <v>Pass</v>
      </c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</row>
    <row r="116" spans="1:24" x14ac:dyDescent="0.35">
      <c r="A116" s="96"/>
      <c r="B116" s="96"/>
      <c r="C116" s="96" t="str">
        <f t="shared" si="27"/>
        <v>L_002_097</v>
      </c>
      <c r="D116" s="96" t="str">
        <f ca="1">OFFSET(L_002_ValidationCorner,IF(ISNA(MATCH(C116,'Balance Sheet'!$J$22:$J$105,0)),IF(ISNA(MATCH(C116,'Balance Sheet'!$L$22:$L$105,0)),IF(ISNA(MATCH(C116,'Balance Sheet'!$N$22:$N$105,0)),IF(ISNA(MATCH(C116,'Balance Sheet'!$P$22:$P$105,0)),MATCH(C116,'Balance Sheet'!$R$22:$R$105,0),MATCH(C116,'Balance Sheet'!$P$22:$P$105,0)),MATCH(C116,'Balance Sheet'!$N$22:$N$105,0)),MATCH(C116,'Balance Sheet'!$L$22:$L$105,0)),MATCH(C116,'Balance Sheet'!$J$22:$J$105,0)),IF(ISNA(MATCH(C116,'Balance Sheet'!$J$22:$J$105,0)),IF(ISNA(MATCH(C116,'Balance Sheet'!$L$22:$L$105,0)),IF(ISNA(MATCH(C116,'Balance Sheet'!$N$22:$N$105,0)),IF(ISNA(MATCH(C116,'Balance Sheet'!$P$22:$P$105,0)),9,7),5),3),1))</f>
        <v>Pass</v>
      </c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</row>
    <row r="117" spans="1:24" x14ac:dyDescent="0.35">
      <c r="A117" s="96"/>
      <c r="B117" s="96"/>
      <c r="C117" s="96" t="str">
        <f t="shared" si="27"/>
        <v>L_002_098</v>
      </c>
      <c r="D117" s="96" t="str">
        <f ca="1">OFFSET(L_002_ValidationCorner,IF(ISNA(MATCH(C117,'Balance Sheet'!$J$22:$J$105,0)),IF(ISNA(MATCH(C117,'Balance Sheet'!$L$22:$L$105,0)),IF(ISNA(MATCH(C117,'Balance Sheet'!$N$22:$N$105,0)),IF(ISNA(MATCH(C117,'Balance Sheet'!$P$22:$P$105,0)),MATCH(C117,'Balance Sheet'!$R$22:$R$105,0),MATCH(C117,'Balance Sheet'!$P$22:$P$105,0)),MATCH(C117,'Balance Sheet'!$N$22:$N$105,0)),MATCH(C117,'Balance Sheet'!$L$22:$L$105,0)),MATCH(C117,'Balance Sheet'!$J$22:$J$105,0)),IF(ISNA(MATCH(C117,'Balance Sheet'!$J$22:$J$105,0)),IF(ISNA(MATCH(C117,'Balance Sheet'!$L$22:$L$105,0)),IF(ISNA(MATCH(C117,'Balance Sheet'!$N$22:$N$105,0)),IF(ISNA(MATCH(C117,'Balance Sheet'!$P$22:$P$105,0)),9,7),5),3),1))</f>
        <v>Pass</v>
      </c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</row>
    <row r="118" spans="1:24" x14ac:dyDescent="0.35">
      <c r="A118" s="96"/>
      <c r="B118" s="96"/>
      <c r="C118" s="96" t="str">
        <f t="shared" si="27"/>
        <v>L_002_099</v>
      </c>
      <c r="D118" s="96" t="str">
        <f ca="1">OFFSET(L_002_ValidationCorner,IF(ISNA(MATCH(C118,'Balance Sheet'!$J$22:$J$105,0)),IF(ISNA(MATCH(C118,'Balance Sheet'!$L$22:$L$105,0)),IF(ISNA(MATCH(C118,'Balance Sheet'!$N$22:$N$105,0)),IF(ISNA(MATCH(C118,'Balance Sheet'!$P$22:$P$105,0)),MATCH(C118,'Balance Sheet'!$R$22:$R$105,0),MATCH(C118,'Balance Sheet'!$P$22:$P$105,0)),MATCH(C118,'Balance Sheet'!$N$22:$N$105,0)),MATCH(C118,'Balance Sheet'!$L$22:$L$105,0)),MATCH(C118,'Balance Sheet'!$J$22:$J$105,0)),IF(ISNA(MATCH(C118,'Balance Sheet'!$J$22:$J$105,0)),IF(ISNA(MATCH(C118,'Balance Sheet'!$L$22:$L$105,0)),IF(ISNA(MATCH(C118,'Balance Sheet'!$N$22:$N$105,0)),IF(ISNA(MATCH(C118,'Balance Sheet'!$P$22:$P$105,0)),9,7),5),3),1))</f>
        <v>Pass</v>
      </c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</row>
    <row r="119" spans="1:24" x14ac:dyDescent="0.35">
      <c r="A119" s="96"/>
      <c r="B119" s="96"/>
      <c r="C119" s="96" t="str">
        <f t="shared" si="27"/>
        <v>L_002_100</v>
      </c>
      <c r="D119" s="96" t="str">
        <f ca="1">OFFSET(L_002_ValidationCorner,IF(ISNA(MATCH(C119,'Balance Sheet'!$J$22:$J$105,0)),IF(ISNA(MATCH(C119,'Balance Sheet'!$L$22:$L$105,0)),IF(ISNA(MATCH(C119,'Balance Sheet'!$N$22:$N$105,0)),IF(ISNA(MATCH(C119,'Balance Sheet'!$P$22:$P$105,0)),MATCH(C119,'Balance Sheet'!$R$22:$R$105,0),MATCH(C119,'Balance Sheet'!$P$22:$P$105,0)),MATCH(C119,'Balance Sheet'!$N$22:$N$105,0)),MATCH(C119,'Balance Sheet'!$L$22:$L$105,0)),MATCH(C119,'Balance Sheet'!$J$22:$J$105,0)),IF(ISNA(MATCH(C119,'Balance Sheet'!$J$22:$J$105,0)),IF(ISNA(MATCH(C119,'Balance Sheet'!$L$22:$L$105,0)),IF(ISNA(MATCH(C119,'Balance Sheet'!$N$22:$N$105,0)),IF(ISNA(MATCH(C119,'Balance Sheet'!$P$22:$P$105,0)),9,7),5),3),1))</f>
        <v>Pass</v>
      </c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</row>
    <row r="120" spans="1:24" x14ac:dyDescent="0.35">
      <c r="A120" s="96"/>
      <c r="B120" s="96"/>
      <c r="C120" s="96" t="str">
        <f t="shared" si="27"/>
        <v>L_002_101</v>
      </c>
      <c r="D120" s="96" t="str">
        <f ca="1">OFFSET(L_002_ValidationCorner,IF(ISNA(MATCH(C120,'Balance Sheet'!$J$22:$J$105,0)),IF(ISNA(MATCH(C120,'Balance Sheet'!$L$22:$L$105,0)),IF(ISNA(MATCH(C120,'Balance Sheet'!$N$22:$N$105,0)),IF(ISNA(MATCH(C120,'Balance Sheet'!$P$22:$P$105,0)),MATCH(C120,'Balance Sheet'!$R$22:$R$105,0),MATCH(C120,'Balance Sheet'!$P$22:$P$105,0)),MATCH(C120,'Balance Sheet'!$N$22:$N$105,0)),MATCH(C120,'Balance Sheet'!$L$22:$L$105,0)),MATCH(C120,'Balance Sheet'!$J$22:$J$105,0)),IF(ISNA(MATCH(C120,'Balance Sheet'!$J$22:$J$105,0)),IF(ISNA(MATCH(C120,'Balance Sheet'!$L$22:$L$105,0)),IF(ISNA(MATCH(C120,'Balance Sheet'!$N$22:$N$105,0)),IF(ISNA(MATCH(C120,'Balance Sheet'!$P$22:$P$105,0)),9,7),5),3),1))</f>
        <v>Pass</v>
      </c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</row>
    <row r="121" spans="1:24" x14ac:dyDescent="0.35">
      <c r="A121" s="96"/>
      <c r="B121" s="96"/>
      <c r="C121" s="96" t="str">
        <f t="shared" si="27"/>
        <v>L_002_102</v>
      </c>
      <c r="D121" s="96" t="str">
        <f ca="1">OFFSET(L_002_ValidationCorner,IF(ISNA(MATCH(C121,'Balance Sheet'!$J$22:$J$105,0)),IF(ISNA(MATCH(C121,'Balance Sheet'!$L$22:$L$105,0)),IF(ISNA(MATCH(C121,'Balance Sheet'!$N$22:$N$105,0)),IF(ISNA(MATCH(C121,'Balance Sheet'!$P$22:$P$105,0)),MATCH(C121,'Balance Sheet'!$R$22:$R$105,0),MATCH(C121,'Balance Sheet'!$P$22:$P$105,0)),MATCH(C121,'Balance Sheet'!$N$22:$N$105,0)),MATCH(C121,'Balance Sheet'!$L$22:$L$105,0)),MATCH(C121,'Balance Sheet'!$J$22:$J$105,0)),IF(ISNA(MATCH(C121,'Balance Sheet'!$J$22:$J$105,0)),IF(ISNA(MATCH(C121,'Balance Sheet'!$L$22:$L$105,0)),IF(ISNA(MATCH(C121,'Balance Sheet'!$N$22:$N$105,0)),IF(ISNA(MATCH(C121,'Balance Sheet'!$P$22:$P$105,0)),9,7),5),3),1))</f>
        <v>Pass</v>
      </c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</row>
    <row r="122" spans="1:24" x14ac:dyDescent="0.35">
      <c r="A122" s="96"/>
      <c r="B122" s="96"/>
      <c r="C122" s="96" t="str">
        <f t="shared" si="27"/>
        <v>L_002_103</v>
      </c>
      <c r="D122" s="96" t="str">
        <f ca="1">OFFSET(L_002_ValidationCorner,IF(ISNA(MATCH(C122,'Balance Sheet'!$J$22:$J$105,0)),IF(ISNA(MATCH(C122,'Balance Sheet'!$L$22:$L$105,0)),IF(ISNA(MATCH(C122,'Balance Sheet'!$N$22:$N$105,0)),IF(ISNA(MATCH(C122,'Balance Sheet'!$P$22:$P$105,0)),MATCH(C122,'Balance Sheet'!$R$22:$R$105,0),MATCH(C122,'Balance Sheet'!$P$22:$P$105,0)),MATCH(C122,'Balance Sheet'!$N$22:$N$105,0)),MATCH(C122,'Balance Sheet'!$L$22:$L$105,0)),MATCH(C122,'Balance Sheet'!$J$22:$J$105,0)),IF(ISNA(MATCH(C122,'Balance Sheet'!$J$22:$J$105,0)),IF(ISNA(MATCH(C122,'Balance Sheet'!$L$22:$L$105,0)),IF(ISNA(MATCH(C122,'Balance Sheet'!$N$22:$N$105,0)),IF(ISNA(MATCH(C122,'Balance Sheet'!$P$22:$P$105,0)),9,7),5),3),1))</f>
        <v>Pass</v>
      </c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</row>
    <row r="123" spans="1:24" x14ac:dyDescent="0.35">
      <c r="A123" s="96"/>
      <c r="B123" s="96"/>
      <c r="C123" s="96" t="str">
        <f t="shared" si="27"/>
        <v>L_002_104</v>
      </c>
      <c r="D123" s="96" t="str">
        <f ca="1">OFFSET(L_002_ValidationCorner,IF(ISNA(MATCH(C123,'Balance Sheet'!$J$22:$J$105,0)),IF(ISNA(MATCH(C123,'Balance Sheet'!$L$22:$L$105,0)),IF(ISNA(MATCH(C123,'Balance Sheet'!$N$22:$N$105,0)),IF(ISNA(MATCH(C123,'Balance Sheet'!$P$22:$P$105,0)),MATCH(C123,'Balance Sheet'!$R$22:$R$105,0),MATCH(C123,'Balance Sheet'!$P$22:$P$105,0)),MATCH(C123,'Balance Sheet'!$N$22:$N$105,0)),MATCH(C123,'Balance Sheet'!$L$22:$L$105,0)),MATCH(C123,'Balance Sheet'!$J$22:$J$105,0)),IF(ISNA(MATCH(C123,'Balance Sheet'!$J$22:$J$105,0)),IF(ISNA(MATCH(C123,'Balance Sheet'!$L$22:$L$105,0)),IF(ISNA(MATCH(C123,'Balance Sheet'!$N$22:$N$105,0)),IF(ISNA(MATCH(C123,'Balance Sheet'!$P$22:$P$105,0)),9,7),5),3),1))</f>
        <v>Pass</v>
      </c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</row>
    <row r="124" spans="1:24" x14ac:dyDescent="0.35">
      <c r="A124" s="96"/>
      <c r="B124" s="96"/>
      <c r="C124" s="96" t="str">
        <f t="shared" si="27"/>
        <v>L_002_105</v>
      </c>
      <c r="D124" s="96" t="str">
        <f ca="1">OFFSET(L_002_ValidationCorner,IF(ISNA(MATCH(C124,'Balance Sheet'!$J$22:$J$105,0)),IF(ISNA(MATCH(C124,'Balance Sheet'!$L$22:$L$105,0)),IF(ISNA(MATCH(C124,'Balance Sheet'!$N$22:$N$105,0)),IF(ISNA(MATCH(C124,'Balance Sheet'!$P$22:$P$105,0)),MATCH(C124,'Balance Sheet'!$R$22:$R$105,0),MATCH(C124,'Balance Sheet'!$P$22:$P$105,0)),MATCH(C124,'Balance Sheet'!$N$22:$N$105,0)),MATCH(C124,'Balance Sheet'!$L$22:$L$105,0)),MATCH(C124,'Balance Sheet'!$J$22:$J$105,0)),IF(ISNA(MATCH(C124,'Balance Sheet'!$J$22:$J$105,0)),IF(ISNA(MATCH(C124,'Balance Sheet'!$L$22:$L$105,0)),IF(ISNA(MATCH(C124,'Balance Sheet'!$N$22:$N$105,0)),IF(ISNA(MATCH(C124,'Balance Sheet'!$P$22:$P$105,0)),9,7),5),3),1))</f>
        <v>Pass</v>
      </c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</row>
    <row r="125" spans="1:24" x14ac:dyDescent="0.35">
      <c r="A125" s="96"/>
      <c r="B125" s="96"/>
      <c r="C125" s="96" t="str">
        <f t="shared" si="27"/>
        <v>L_002_106</v>
      </c>
      <c r="D125" s="96" t="str">
        <f ca="1">OFFSET(L_002_ValidationCorner,IF(ISNA(MATCH(C125,'Balance Sheet'!$J$22:$J$105,0)),IF(ISNA(MATCH(C125,'Balance Sheet'!$L$22:$L$105,0)),IF(ISNA(MATCH(C125,'Balance Sheet'!$N$22:$N$105,0)),IF(ISNA(MATCH(C125,'Balance Sheet'!$P$22:$P$105,0)),MATCH(C125,'Balance Sheet'!$R$22:$R$105,0),MATCH(C125,'Balance Sheet'!$P$22:$P$105,0)),MATCH(C125,'Balance Sheet'!$N$22:$N$105,0)),MATCH(C125,'Balance Sheet'!$L$22:$L$105,0)),MATCH(C125,'Balance Sheet'!$J$22:$J$105,0)),IF(ISNA(MATCH(C125,'Balance Sheet'!$J$22:$J$105,0)),IF(ISNA(MATCH(C125,'Balance Sheet'!$L$22:$L$105,0)),IF(ISNA(MATCH(C125,'Balance Sheet'!$N$22:$N$105,0)),IF(ISNA(MATCH(C125,'Balance Sheet'!$P$22:$P$105,0)),9,7),5),3),1))</f>
        <v>Pass</v>
      </c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</row>
    <row r="126" spans="1:24" x14ac:dyDescent="0.35">
      <c r="A126" s="96"/>
      <c r="B126" s="96"/>
      <c r="C126" s="96" t="str">
        <f t="shared" si="27"/>
        <v>L_002_107</v>
      </c>
      <c r="D126" s="96" t="str">
        <f ca="1">OFFSET(L_002_ValidationCorner,IF(ISNA(MATCH(C126,'Balance Sheet'!$J$22:$J$105,0)),IF(ISNA(MATCH(C126,'Balance Sheet'!$L$22:$L$105,0)),IF(ISNA(MATCH(C126,'Balance Sheet'!$N$22:$N$105,0)),IF(ISNA(MATCH(C126,'Balance Sheet'!$P$22:$P$105,0)),MATCH(C126,'Balance Sheet'!$R$22:$R$105,0),MATCH(C126,'Balance Sheet'!$P$22:$P$105,0)),MATCH(C126,'Balance Sheet'!$N$22:$N$105,0)),MATCH(C126,'Balance Sheet'!$L$22:$L$105,0)),MATCH(C126,'Balance Sheet'!$J$22:$J$105,0)),IF(ISNA(MATCH(C126,'Balance Sheet'!$J$22:$J$105,0)),IF(ISNA(MATCH(C126,'Balance Sheet'!$L$22:$L$105,0)),IF(ISNA(MATCH(C126,'Balance Sheet'!$N$22:$N$105,0)),IF(ISNA(MATCH(C126,'Balance Sheet'!$P$22:$P$105,0)),9,7),5),3),1))</f>
        <v>Pass</v>
      </c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</row>
    <row r="127" spans="1:24" x14ac:dyDescent="0.35">
      <c r="A127" s="96"/>
      <c r="B127" s="96"/>
      <c r="C127" s="96" t="str">
        <f t="shared" si="27"/>
        <v>L_002_108</v>
      </c>
      <c r="D127" s="96" t="str">
        <f ca="1">OFFSET(L_002_ValidationCorner,IF(ISNA(MATCH(C127,'Balance Sheet'!$J$22:$J$105,0)),IF(ISNA(MATCH(C127,'Balance Sheet'!$L$22:$L$105,0)),IF(ISNA(MATCH(C127,'Balance Sheet'!$N$22:$N$105,0)),IF(ISNA(MATCH(C127,'Balance Sheet'!$P$22:$P$105,0)),MATCH(C127,'Balance Sheet'!$R$22:$R$105,0),MATCH(C127,'Balance Sheet'!$P$22:$P$105,0)),MATCH(C127,'Balance Sheet'!$N$22:$N$105,0)),MATCH(C127,'Balance Sheet'!$L$22:$L$105,0)),MATCH(C127,'Balance Sheet'!$J$22:$J$105,0)),IF(ISNA(MATCH(C127,'Balance Sheet'!$J$22:$J$105,0)),IF(ISNA(MATCH(C127,'Balance Sheet'!$L$22:$L$105,0)),IF(ISNA(MATCH(C127,'Balance Sheet'!$N$22:$N$105,0)),IF(ISNA(MATCH(C127,'Balance Sheet'!$P$22:$P$105,0)),9,7),5),3),1))</f>
        <v>Pass</v>
      </c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</row>
    <row r="128" spans="1:24" x14ac:dyDescent="0.35">
      <c r="A128" s="96"/>
      <c r="B128" s="96"/>
      <c r="C128" s="96" t="str">
        <f t="shared" si="27"/>
        <v>L_002_109</v>
      </c>
      <c r="D128" s="96" t="str">
        <f ca="1">OFFSET(L_002_ValidationCorner,IF(ISNA(MATCH(C128,'Balance Sheet'!$J$22:$J$105,0)),IF(ISNA(MATCH(C128,'Balance Sheet'!$L$22:$L$105,0)),IF(ISNA(MATCH(C128,'Balance Sheet'!$N$22:$N$105,0)),IF(ISNA(MATCH(C128,'Balance Sheet'!$P$22:$P$105,0)),MATCH(C128,'Balance Sheet'!$R$22:$R$105,0),MATCH(C128,'Balance Sheet'!$P$22:$P$105,0)),MATCH(C128,'Balance Sheet'!$N$22:$N$105,0)),MATCH(C128,'Balance Sheet'!$L$22:$L$105,0)),MATCH(C128,'Balance Sheet'!$J$22:$J$105,0)),IF(ISNA(MATCH(C128,'Balance Sheet'!$J$22:$J$105,0)),IF(ISNA(MATCH(C128,'Balance Sheet'!$L$22:$L$105,0)),IF(ISNA(MATCH(C128,'Balance Sheet'!$N$22:$N$105,0)),IF(ISNA(MATCH(C128,'Balance Sheet'!$P$22:$P$105,0)),9,7),5),3),1))</f>
        <v>Pass</v>
      </c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</row>
    <row r="129" spans="1:24" x14ac:dyDescent="0.35">
      <c r="A129" s="96"/>
      <c r="B129" s="96"/>
      <c r="C129" s="96" t="str">
        <f t="shared" si="27"/>
        <v>L_002_110</v>
      </c>
      <c r="D129" s="96" t="str">
        <f ca="1">OFFSET(L_002_ValidationCorner,IF(ISNA(MATCH(C129,'Balance Sheet'!$J$22:$J$105,0)),IF(ISNA(MATCH(C129,'Balance Sheet'!$L$22:$L$105,0)),IF(ISNA(MATCH(C129,'Balance Sheet'!$N$22:$N$105,0)),IF(ISNA(MATCH(C129,'Balance Sheet'!$P$22:$P$105,0)),MATCH(C129,'Balance Sheet'!$R$22:$R$105,0),MATCH(C129,'Balance Sheet'!$P$22:$P$105,0)),MATCH(C129,'Balance Sheet'!$N$22:$N$105,0)),MATCH(C129,'Balance Sheet'!$L$22:$L$105,0)),MATCH(C129,'Balance Sheet'!$J$22:$J$105,0)),IF(ISNA(MATCH(C129,'Balance Sheet'!$J$22:$J$105,0)),IF(ISNA(MATCH(C129,'Balance Sheet'!$L$22:$L$105,0)),IF(ISNA(MATCH(C129,'Balance Sheet'!$N$22:$N$105,0)),IF(ISNA(MATCH(C129,'Balance Sheet'!$P$22:$P$105,0)),9,7),5),3),1))</f>
        <v>Pass</v>
      </c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</row>
    <row r="130" spans="1:24" x14ac:dyDescent="0.35">
      <c r="A130" s="96"/>
      <c r="B130" s="96"/>
      <c r="C130" s="96" t="str">
        <f t="shared" si="27"/>
        <v>L_002_111</v>
      </c>
      <c r="D130" s="96" t="str">
        <f ca="1">OFFSET(L_002_ValidationCorner,IF(ISNA(MATCH(C130,'Balance Sheet'!$J$22:$J$105,0)),IF(ISNA(MATCH(C130,'Balance Sheet'!$L$22:$L$105,0)),IF(ISNA(MATCH(C130,'Balance Sheet'!$N$22:$N$105,0)),IF(ISNA(MATCH(C130,'Balance Sheet'!$P$22:$P$105,0)),MATCH(C130,'Balance Sheet'!$R$22:$R$105,0),MATCH(C130,'Balance Sheet'!$P$22:$P$105,0)),MATCH(C130,'Balance Sheet'!$N$22:$N$105,0)),MATCH(C130,'Balance Sheet'!$L$22:$L$105,0)),MATCH(C130,'Balance Sheet'!$J$22:$J$105,0)),IF(ISNA(MATCH(C130,'Balance Sheet'!$J$22:$J$105,0)),IF(ISNA(MATCH(C130,'Balance Sheet'!$L$22:$L$105,0)),IF(ISNA(MATCH(C130,'Balance Sheet'!$N$22:$N$105,0)),IF(ISNA(MATCH(C130,'Balance Sheet'!$P$22:$P$105,0)),9,7),5),3),1))</f>
        <v>Pass</v>
      </c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</row>
    <row r="131" spans="1:24" x14ac:dyDescent="0.35">
      <c r="A131" s="96"/>
      <c r="B131" s="96"/>
      <c r="C131" s="96" t="str">
        <f t="shared" si="27"/>
        <v>L_002_112</v>
      </c>
      <c r="D131" s="96" t="str">
        <f ca="1">OFFSET(L_002_ValidationCorner,IF(ISNA(MATCH(C131,'Balance Sheet'!$J$22:$J$105,0)),IF(ISNA(MATCH(C131,'Balance Sheet'!$L$22:$L$105,0)),IF(ISNA(MATCH(C131,'Balance Sheet'!$N$22:$N$105,0)),IF(ISNA(MATCH(C131,'Balance Sheet'!$P$22:$P$105,0)),MATCH(C131,'Balance Sheet'!$R$22:$R$105,0),MATCH(C131,'Balance Sheet'!$P$22:$P$105,0)),MATCH(C131,'Balance Sheet'!$N$22:$N$105,0)),MATCH(C131,'Balance Sheet'!$L$22:$L$105,0)),MATCH(C131,'Balance Sheet'!$J$22:$J$105,0)),IF(ISNA(MATCH(C131,'Balance Sheet'!$J$22:$J$105,0)),IF(ISNA(MATCH(C131,'Balance Sheet'!$L$22:$L$105,0)),IF(ISNA(MATCH(C131,'Balance Sheet'!$N$22:$N$105,0)),IF(ISNA(MATCH(C131,'Balance Sheet'!$P$22:$P$105,0)),9,7),5),3),1))</f>
        <v>Pass</v>
      </c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</row>
    <row r="132" spans="1:24" x14ac:dyDescent="0.35">
      <c r="A132" s="96"/>
      <c r="B132" s="96"/>
      <c r="C132" s="96" t="str">
        <f t="shared" si="27"/>
        <v>L_002_113</v>
      </c>
      <c r="D132" s="96" t="str">
        <f ca="1">OFFSET(L_002_ValidationCorner,IF(ISNA(MATCH(C132,'Balance Sheet'!$J$22:$J$105,0)),IF(ISNA(MATCH(C132,'Balance Sheet'!$L$22:$L$105,0)),IF(ISNA(MATCH(C132,'Balance Sheet'!$N$22:$N$105,0)),IF(ISNA(MATCH(C132,'Balance Sheet'!$P$22:$P$105,0)),MATCH(C132,'Balance Sheet'!$R$22:$R$105,0),MATCH(C132,'Balance Sheet'!$P$22:$P$105,0)),MATCH(C132,'Balance Sheet'!$N$22:$N$105,0)),MATCH(C132,'Balance Sheet'!$L$22:$L$105,0)),MATCH(C132,'Balance Sheet'!$J$22:$J$105,0)),IF(ISNA(MATCH(C132,'Balance Sheet'!$J$22:$J$105,0)),IF(ISNA(MATCH(C132,'Balance Sheet'!$L$22:$L$105,0)),IF(ISNA(MATCH(C132,'Balance Sheet'!$N$22:$N$105,0)),IF(ISNA(MATCH(C132,'Balance Sheet'!$P$22:$P$105,0)),9,7),5),3),1))</f>
        <v>Pass</v>
      </c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</row>
    <row r="133" spans="1:24" x14ac:dyDescent="0.35">
      <c r="A133" s="96"/>
      <c r="B133" s="96"/>
      <c r="C133" s="96" t="str">
        <f t="shared" si="27"/>
        <v>L_002_114</v>
      </c>
      <c r="D133" s="96" t="str">
        <f ca="1">OFFSET(L_002_ValidationCorner,IF(ISNA(MATCH(C133,'Balance Sheet'!$J$22:$J$105,0)),IF(ISNA(MATCH(C133,'Balance Sheet'!$L$22:$L$105,0)),IF(ISNA(MATCH(C133,'Balance Sheet'!$N$22:$N$105,0)),IF(ISNA(MATCH(C133,'Balance Sheet'!$P$22:$P$105,0)),MATCH(C133,'Balance Sheet'!$R$22:$R$105,0),MATCH(C133,'Balance Sheet'!$P$22:$P$105,0)),MATCH(C133,'Balance Sheet'!$N$22:$N$105,0)),MATCH(C133,'Balance Sheet'!$L$22:$L$105,0)),MATCH(C133,'Balance Sheet'!$J$22:$J$105,0)),IF(ISNA(MATCH(C133,'Balance Sheet'!$J$22:$J$105,0)),IF(ISNA(MATCH(C133,'Balance Sheet'!$L$22:$L$105,0)),IF(ISNA(MATCH(C133,'Balance Sheet'!$N$22:$N$105,0)),IF(ISNA(MATCH(C133,'Balance Sheet'!$P$22:$P$105,0)),9,7),5),3),1))</f>
        <v>Pass</v>
      </c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</row>
    <row r="134" spans="1:24" x14ac:dyDescent="0.35">
      <c r="A134" s="96"/>
      <c r="B134" s="96"/>
      <c r="C134" s="96" t="str">
        <f t="shared" si="27"/>
        <v>L_002_115</v>
      </c>
      <c r="D134" s="96" t="str">
        <f ca="1">OFFSET(L_002_ValidationCorner,IF(ISNA(MATCH(C134,'Balance Sheet'!$J$22:$J$105,0)),IF(ISNA(MATCH(C134,'Balance Sheet'!$L$22:$L$105,0)),IF(ISNA(MATCH(C134,'Balance Sheet'!$N$22:$N$105,0)),IF(ISNA(MATCH(C134,'Balance Sheet'!$P$22:$P$105,0)),MATCH(C134,'Balance Sheet'!$R$22:$R$105,0),MATCH(C134,'Balance Sheet'!$P$22:$P$105,0)),MATCH(C134,'Balance Sheet'!$N$22:$N$105,0)),MATCH(C134,'Balance Sheet'!$L$22:$L$105,0)),MATCH(C134,'Balance Sheet'!$J$22:$J$105,0)),IF(ISNA(MATCH(C134,'Balance Sheet'!$J$22:$J$105,0)),IF(ISNA(MATCH(C134,'Balance Sheet'!$L$22:$L$105,0)),IF(ISNA(MATCH(C134,'Balance Sheet'!$N$22:$N$105,0)),IF(ISNA(MATCH(C134,'Balance Sheet'!$P$22:$P$105,0)),9,7),5),3),1))</f>
        <v>Pass</v>
      </c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</row>
    <row r="135" spans="1:24" x14ac:dyDescent="0.35">
      <c r="A135" s="96"/>
      <c r="B135" s="96"/>
      <c r="C135" s="96" t="str">
        <f t="shared" si="27"/>
        <v>L_002_116</v>
      </c>
      <c r="D135" s="96" t="str">
        <f ca="1">OFFSET(L_002_ValidationCorner,IF(ISNA(MATCH(C135,'Balance Sheet'!$J$22:$J$105,0)),IF(ISNA(MATCH(C135,'Balance Sheet'!$L$22:$L$105,0)),IF(ISNA(MATCH(C135,'Balance Sheet'!$N$22:$N$105,0)),IF(ISNA(MATCH(C135,'Balance Sheet'!$P$22:$P$105,0)),MATCH(C135,'Balance Sheet'!$R$22:$R$105,0),MATCH(C135,'Balance Sheet'!$P$22:$P$105,0)),MATCH(C135,'Balance Sheet'!$N$22:$N$105,0)),MATCH(C135,'Balance Sheet'!$L$22:$L$105,0)),MATCH(C135,'Balance Sheet'!$J$22:$J$105,0)),IF(ISNA(MATCH(C135,'Balance Sheet'!$J$22:$J$105,0)),IF(ISNA(MATCH(C135,'Balance Sheet'!$L$22:$L$105,0)),IF(ISNA(MATCH(C135,'Balance Sheet'!$N$22:$N$105,0)),IF(ISNA(MATCH(C135,'Balance Sheet'!$P$22:$P$105,0)),9,7),5),3),1))</f>
        <v>Pass</v>
      </c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</row>
    <row r="136" spans="1:24" x14ac:dyDescent="0.35">
      <c r="A136" s="96"/>
      <c r="B136" s="96"/>
      <c r="C136" s="96" t="str">
        <f t="shared" si="27"/>
        <v>L_002_117</v>
      </c>
      <c r="D136" s="96" t="str">
        <f ca="1">OFFSET(L_002_ValidationCorner,IF(ISNA(MATCH(C136,'Balance Sheet'!$J$22:$J$105,0)),IF(ISNA(MATCH(C136,'Balance Sheet'!$L$22:$L$105,0)),IF(ISNA(MATCH(C136,'Balance Sheet'!$N$22:$N$105,0)),IF(ISNA(MATCH(C136,'Balance Sheet'!$P$22:$P$105,0)),MATCH(C136,'Balance Sheet'!$R$22:$R$105,0),MATCH(C136,'Balance Sheet'!$P$22:$P$105,0)),MATCH(C136,'Balance Sheet'!$N$22:$N$105,0)),MATCH(C136,'Balance Sheet'!$L$22:$L$105,0)),MATCH(C136,'Balance Sheet'!$J$22:$J$105,0)),IF(ISNA(MATCH(C136,'Balance Sheet'!$J$22:$J$105,0)),IF(ISNA(MATCH(C136,'Balance Sheet'!$L$22:$L$105,0)),IF(ISNA(MATCH(C136,'Balance Sheet'!$N$22:$N$105,0)),IF(ISNA(MATCH(C136,'Balance Sheet'!$P$22:$P$105,0)),9,7),5),3),1))</f>
        <v>Pass</v>
      </c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</row>
    <row r="137" spans="1:24" x14ac:dyDescent="0.35">
      <c r="A137" s="96"/>
      <c r="B137" s="96"/>
      <c r="C137" s="96" t="str">
        <f t="shared" si="27"/>
        <v>L_002_118</v>
      </c>
      <c r="D137" s="96" t="str">
        <f ca="1">OFFSET(L_002_ValidationCorner,IF(ISNA(MATCH(C137,'Balance Sheet'!$J$22:$J$105,0)),IF(ISNA(MATCH(C137,'Balance Sheet'!$L$22:$L$105,0)),IF(ISNA(MATCH(C137,'Balance Sheet'!$N$22:$N$105,0)),IF(ISNA(MATCH(C137,'Balance Sheet'!$P$22:$P$105,0)),MATCH(C137,'Balance Sheet'!$R$22:$R$105,0),MATCH(C137,'Balance Sheet'!$P$22:$P$105,0)),MATCH(C137,'Balance Sheet'!$N$22:$N$105,0)),MATCH(C137,'Balance Sheet'!$L$22:$L$105,0)),MATCH(C137,'Balance Sheet'!$J$22:$J$105,0)),IF(ISNA(MATCH(C137,'Balance Sheet'!$J$22:$J$105,0)),IF(ISNA(MATCH(C137,'Balance Sheet'!$L$22:$L$105,0)),IF(ISNA(MATCH(C137,'Balance Sheet'!$N$22:$N$105,0)),IF(ISNA(MATCH(C137,'Balance Sheet'!$P$22:$P$105,0)),9,7),5),3),1))</f>
        <v>Pass</v>
      </c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</row>
    <row r="138" spans="1:24" x14ac:dyDescent="0.35">
      <c r="A138" s="96"/>
      <c r="B138" s="96"/>
      <c r="C138" s="96" t="str">
        <f t="shared" si="27"/>
        <v>L_002_119</v>
      </c>
      <c r="D138" s="96" t="str">
        <f ca="1">OFFSET(L_002_ValidationCorner,IF(ISNA(MATCH(C138,'Balance Sheet'!$J$22:$J$105,0)),IF(ISNA(MATCH(C138,'Balance Sheet'!$L$22:$L$105,0)),IF(ISNA(MATCH(C138,'Balance Sheet'!$N$22:$N$105,0)),IF(ISNA(MATCH(C138,'Balance Sheet'!$P$22:$P$105,0)),MATCH(C138,'Balance Sheet'!$R$22:$R$105,0),MATCH(C138,'Balance Sheet'!$P$22:$P$105,0)),MATCH(C138,'Balance Sheet'!$N$22:$N$105,0)),MATCH(C138,'Balance Sheet'!$L$22:$L$105,0)),MATCH(C138,'Balance Sheet'!$J$22:$J$105,0)),IF(ISNA(MATCH(C138,'Balance Sheet'!$J$22:$J$105,0)),IF(ISNA(MATCH(C138,'Balance Sheet'!$L$22:$L$105,0)),IF(ISNA(MATCH(C138,'Balance Sheet'!$N$22:$N$105,0)),IF(ISNA(MATCH(C138,'Balance Sheet'!$P$22:$P$105,0)),9,7),5),3),1))</f>
        <v>Pass</v>
      </c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</row>
    <row r="139" spans="1:24" x14ac:dyDescent="0.35">
      <c r="A139" s="96"/>
      <c r="B139" s="96"/>
      <c r="C139" s="96" t="str">
        <f t="shared" si="27"/>
        <v>L_002_120</v>
      </c>
      <c r="D139" s="96" t="str">
        <f ca="1">OFFSET(L_002_ValidationCorner,IF(ISNA(MATCH(C139,'Balance Sheet'!$J$22:$J$105,0)),IF(ISNA(MATCH(C139,'Balance Sheet'!$L$22:$L$105,0)),IF(ISNA(MATCH(C139,'Balance Sheet'!$N$22:$N$105,0)),IF(ISNA(MATCH(C139,'Balance Sheet'!$P$22:$P$105,0)),MATCH(C139,'Balance Sheet'!$R$22:$R$105,0),MATCH(C139,'Balance Sheet'!$P$22:$P$105,0)),MATCH(C139,'Balance Sheet'!$N$22:$N$105,0)),MATCH(C139,'Balance Sheet'!$L$22:$L$105,0)),MATCH(C139,'Balance Sheet'!$J$22:$J$105,0)),IF(ISNA(MATCH(C139,'Balance Sheet'!$J$22:$J$105,0)),IF(ISNA(MATCH(C139,'Balance Sheet'!$L$22:$L$105,0)),IF(ISNA(MATCH(C139,'Balance Sheet'!$N$22:$N$105,0)),IF(ISNA(MATCH(C139,'Balance Sheet'!$P$22:$P$105,0)),9,7),5),3),1))</f>
        <v>Pass</v>
      </c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</row>
    <row r="140" spans="1:24" x14ac:dyDescent="0.35">
      <c r="A140" s="96"/>
      <c r="B140" s="96"/>
      <c r="C140" s="96" t="str">
        <f t="shared" si="27"/>
        <v>L_002_121</v>
      </c>
      <c r="D140" s="96" t="str">
        <f ca="1">OFFSET(L_002_ValidationCorner,IF(ISNA(MATCH(C140,'Balance Sheet'!$J$22:$J$105,0)),IF(ISNA(MATCH(C140,'Balance Sheet'!$L$22:$L$105,0)),IF(ISNA(MATCH(C140,'Balance Sheet'!$N$22:$N$105,0)),IF(ISNA(MATCH(C140,'Balance Sheet'!$P$22:$P$105,0)),MATCH(C140,'Balance Sheet'!$R$22:$R$105,0),MATCH(C140,'Balance Sheet'!$P$22:$P$105,0)),MATCH(C140,'Balance Sheet'!$N$22:$N$105,0)),MATCH(C140,'Balance Sheet'!$L$22:$L$105,0)),MATCH(C140,'Balance Sheet'!$J$22:$J$105,0)),IF(ISNA(MATCH(C140,'Balance Sheet'!$J$22:$J$105,0)),IF(ISNA(MATCH(C140,'Balance Sheet'!$L$22:$L$105,0)),IF(ISNA(MATCH(C140,'Balance Sheet'!$N$22:$N$105,0)),IF(ISNA(MATCH(C140,'Balance Sheet'!$P$22:$P$105,0)),9,7),5),3),1))</f>
        <v>Pass</v>
      </c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</row>
    <row r="141" spans="1:24" x14ac:dyDescent="0.35">
      <c r="A141" s="96"/>
      <c r="B141" s="96"/>
      <c r="C141" s="96" t="str">
        <f t="shared" si="27"/>
        <v>L_002_122</v>
      </c>
      <c r="D141" s="96" t="str">
        <f ca="1">OFFSET(L_002_ValidationCorner,IF(ISNA(MATCH(C141,'Balance Sheet'!$J$22:$J$105,0)),IF(ISNA(MATCH(C141,'Balance Sheet'!$L$22:$L$105,0)),IF(ISNA(MATCH(C141,'Balance Sheet'!$N$22:$N$105,0)),IF(ISNA(MATCH(C141,'Balance Sheet'!$P$22:$P$105,0)),MATCH(C141,'Balance Sheet'!$R$22:$R$105,0),MATCH(C141,'Balance Sheet'!$P$22:$P$105,0)),MATCH(C141,'Balance Sheet'!$N$22:$N$105,0)),MATCH(C141,'Balance Sheet'!$L$22:$L$105,0)),MATCH(C141,'Balance Sheet'!$J$22:$J$105,0)),IF(ISNA(MATCH(C141,'Balance Sheet'!$J$22:$J$105,0)),IF(ISNA(MATCH(C141,'Balance Sheet'!$L$22:$L$105,0)),IF(ISNA(MATCH(C141,'Balance Sheet'!$N$22:$N$105,0)),IF(ISNA(MATCH(C141,'Balance Sheet'!$P$22:$P$105,0)),9,7),5),3),1))</f>
        <v>Pass</v>
      </c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</row>
    <row r="142" spans="1:24" x14ac:dyDescent="0.35">
      <c r="A142" s="96"/>
      <c r="B142" s="96"/>
      <c r="C142" s="96" t="str">
        <f t="shared" si="27"/>
        <v>L_002_123</v>
      </c>
      <c r="D142" s="96" t="str">
        <f ca="1">OFFSET(L_002_ValidationCorner,IF(ISNA(MATCH(C142,'Balance Sheet'!$J$22:$J$105,0)),IF(ISNA(MATCH(C142,'Balance Sheet'!$L$22:$L$105,0)),IF(ISNA(MATCH(C142,'Balance Sheet'!$N$22:$N$105,0)),IF(ISNA(MATCH(C142,'Balance Sheet'!$P$22:$P$105,0)),MATCH(C142,'Balance Sheet'!$R$22:$R$105,0),MATCH(C142,'Balance Sheet'!$P$22:$P$105,0)),MATCH(C142,'Balance Sheet'!$N$22:$N$105,0)),MATCH(C142,'Balance Sheet'!$L$22:$L$105,0)),MATCH(C142,'Balance Sheet'!$J$22:$J$105,0)),IF(ISNA(MATCH(C142,'Balance Sheet'!$J$22:$J$105,0)),IF(ISNA(MATCH(C142,'Balance Sheet'!$L$22:$L$105,0)),IF(ISNA(MATCH(C142,'Balance Sheet'!$N$22:$N$105,0)),IF(ISNA(MATCH(C142,'Balance Sheet'!$P$22:$P$105,0)),9,7),5),3),1))</f>
        <v>Pass</v>
      </c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</row>
    <row r="143" spans="1:24" x14ac:dyDescent="0.35">
      <c r="A143" s="96"/>
      <c r="B143" s="96"/>
      <c r="C143" s="96" t="str">
        <f t="shared" si="27"/>
        <v>L_002_124</v>
      </c>
      <c r="D143" s="96" t="str">
        <f ca="1">OFFSET(L_002_ValidationCorner,IF(ISNA(MATCH(C143,'Balance Sheet'!$J$22:$J$105,0)),IF(ISNA(MATCH(C143,'Balance Sheet'!$L$22:$L$105,0)),IF(ISNA(MATCH(C143,'Balance Sheet'!$N$22:$N$105,0)),IF(ISNA(MATCH(C143,'Balance Sheet'!$P$22:$P$105,0)),MATCH(C143,'Balance Sheet'!$R$22:$R$105,0),MATCH(C143,'Balance Sheet'!$P$22:$P$105,0)),MATCH(C143,'Balance Sheet'!$N$22:$N$105,0)),MATCH(C143,'Balance Sheet'!$L$22:$L$105,0)),MATCH(C143,'Balance Sheet'!$J$22:$J$105,0)),IF(ISNA(MATCH(C143,'Balance Sheet'!$J$22:$J$105,0)),IF(ISNA(MATCH(C143,'Balance Sheet'!$L$22:$L$105,0)),IF(ISNA(MATCH(C143,'Balance Sheet'!$N$22:$N$105,0)),IF(ISNA(MATCH(C143,'Balance Sheet'!$P$22:$P$105,0)),9,7),5),3),1))</f>
        <v>Pass</v>
      </c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</row>
    <row r="144" spans="1:24" x14ac:dyDescent="0.35">
      <c r="A144" s="96"/>
      <c r="B144" s="96"/>
      <c r="C144" s="96" t="str">
        <f t="shared" si="27"/>
        <v>L_002_125</v>
      </c>
      <c r="D144" s="96" t="str">
        <f ca="1">OFFSET(L_002_ValidationCorner,IF(ISNA(MATCH(C144,'Balance Sheet'!$J$22:$J$105,0)),IF(ISNA(MATCH(C144,'Balance Sheet'!$L$22:$L$105,0)),IF(ISNA(MATCH(C144,'Balance Sheet'!$N$22:$N$105,0)),IF(ISNA(MATCH(C144,'Balance Sheet'!$P$22:$P$105,0)),MATCH(C144,'Balance Sheet'!$R$22:$R$105,0),MATCH(C144,'Balance Sheet'!$P$22:$P$105,0)),MATCH(C144,'Balance Sheet'!$N$22:$N$105,0)),MATCH(C144,'Balance Sheet'!$L$22:$L$105,0)),MATCH(C144,'Balance Sheet'!$J$22:$J$105,0)),IF(ISNA(MATCH(C144,'Balance Sheet'!$J$22:$J$105,0)),IF(ISNA(MATCH(C144,'Balance Sheet'!$L$22:$L$105,0)),IF(ISNA(MATCH(C144,'Balance Sheet'!$N$22:$N$105,0)),IF(ISNA(MATCH(C144,'Balance Sheet'!$P$22:$P$105,0)),9,7),5),3),1))</f>
        <v>Pass</v>
      </c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</row>
    <row r="145" spans="1:24" x14ac:dyDescent="0.35">
      <c r="A145" s="96"/>
      <c r="B145" s="96"/>
      <c r="C145" s="96" t="str">
        <f t="shared" si="27"/>
        <v>L_002_126</v>
      </c>
      <c r="D145" s="96" t="str">
        <f ca="1">OFFSET(L_002_ValidationCorner,IF(ISNA(MATCH(C145,'Balance Sheet'!$J$22:$J$105,0)),IF(ISNA(MATCH(C145,'Balance Sheet'!$L$22:$L$105,0)),IF(ISNA(MATCH(C145,'Balance Sheet'!$N$22:$N$105,0)),IF(ISNA(MATCH(C145,'Balance Sheet'!$P$22:$P$105,0)),MATCH(C145,'Balance Sheet'!$R$22:$R$105,0),MATCH(C145,'Balance Sheet'!$P$22:$P$105,0)),MATCH(C145,'Balance Sheet'!$N$22:$N$105,0)),MATCH(C145,'Balance Sheet'!$L$22:$L$105,0)),MATCH(C145,'Balance Sheet'!$J$22:$J$105,0)),IF(ISNA(MATCH(C145,'Balance Sheet'!$J$22:$J$105,0)),IF(ISNA(MATCH(C145,'Balance Sheet'!$L$22:$L$105,0)),IF(ISNA(MATCH(C145,'Balance Sheet'!$N$22:$N$105,0)),IF(ISNA(MATCH(C145,'Balance Sheet'!$P$22:$P$105,0)),9,7),5),3),1))</f>
        <v>Pass</v>
      </c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</row>
    <row r="146" spans="1:24" x14ac:dyDescent="0.35">
      <c r="A146" s="96"/>
      <c r="B146" s="96"/>
      <c r="C146" s="96" t="str">
        <f t="shared" si="27"/>
        <v>L_002_127</v>
      </c>
      <c r="D146" s="96" t="str">
        <f ca="1">OFFSET(L_002_ValidationCorner,IF(ISNA(MATCH(C146,'Balance Sheet'!$J$22:$J$105,0)),IF(ISNA(MATCH(C146,'Balance Sheet'!$L$22:$L$105,0)),IF(ISNA(MATCH(C146,'Balance Sheet'!$N$22:$N$105,0)),IF(ISNA(MATCH(C146,'Balance Sheet'!$P$22:$P$105,0)),MATCH(C146,'Balance Sheet'!$R$22:$R$105,0),MATCH(C146,'Balance Sheet'!$P$22:$P$105,0)),MATCH(C146,'Balance Sheet'!$N$22:$N$105,0)),MATCH(C146,'Balance Sheet'!$L$22:$L$105,0)),MATCH(C146,'Balance Sheet'!$J$22:$J$105,0)),IF(ISNA(MATCH(C146,'Balance Sheet'!$J$22:$J$105,0)),IF(ISNA(MATCH(C146,'Balance Sheet'!$L$22:$L$105,0)),IF(ISNA(MATCH(C146,'Balance Sheet'!$N$22:$N$105,0)),IF(ISNA(MATCH(C146,'Balance Sheet'!$P$22:$P$105,0)),9,7),5),3),1))</f>
        <v>Pass</v>
      </c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</row>
    <row r="147" spans="1:24" x14ac:dyDescent="0.35">
      <c r="A147" s="96"/>
      <c r="B147" s="96"/>
      <c r="C147" s="96" t="str">
        <f t="shared" si="27"/>
        <v>L_002_128</v>
      </c>
      <c r="D147" s="96" t="str">
        <f ca="1">OFFSET(L_002_ValidationCorner,IF(ISNA(MATCH(C147,'Balance Sheet'!$J$22:$J$105,0)),IF(ISNA(MATCH(C147,'Balance Sheet'!$L$22:$L$105,0)),IF(ISNA(MATCH(C147,'Balance Sheet'!$N$22:$N$105,0)),IF(ISNA(MATCH(C147,'Balance Sheet'!$P$22:$P$105,0)),MATCH(C147,'Balance Sheet'!$R$22:$R$105,0),MATCH(C147,'Balance Sheet'!$P$22:$P$105,0)),MATCH(C147,'Balance Sheet'!$N$22:$N$105,0)),MATCH(C147,'Balance Sheet'!$L$22:$L$105,0)),MATCH(C147,'Balance Sheet'!$J$22:$J$105,0)),IF(ISNA(MATCH(C147,'Balance Sheet'!$J$22:$J$105,0)),IF(ISNA(MATCH(C147,'Balance Sheet'!$L$22:$L$105,0)),IF(ISNA(MATCH(C147,'Balance Sheet'!$N$22:$N$105,0)),IF(ISNA(MATCH(C147,'Balance Sheet'!$P$22:$P$105,0)),9,7),5),3),1))</f>
        <v>Pass</v>
      </c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</row>
    <row r="148" spans="1:24" x14ac:dyDescent="0.35">
      <c r="A148" s="96"/>
      <c r="B148" s="96"/>
      <c r="C148" s="96" t="str">
        <f t="shared" si="27"/>
        <v>L_002_129</v>
      </c>
      <c r="D148" s="96" t="str">
        <f ca="1">OFFSET(L_002_ValidationCorner,IF(ISNA(MATCH(C148,'Balance Sheet'!$J$22:$J$105,0)),IF(ISNA(MATCH(C148,'Balance Sheet'!$L$22:$L$105,0)),IF(ISNA(MATCH(C148,'Balance Sheet'!$N$22:$N$105,0)),IF(ISNA(MATCH(C148,'Balance Sheet'!$P$22:$P$105,0)),MATCH(C148,'Balance Sheet'!$R$22:$R$105,0),MATCH(C148,'Balance Sheet'!$P$22:$P$105,0)),MATCH(C148,'Balance Sheet'!$N$22:$N$105,0)),MATCH(C148,'Balance Sheet'!$L$22:$L$105,0)),MATCH(C148,'Balance Sheet'!$J$22:$J$105,0)),IF(ISNA(MATCH(C148,'Balance Sheet'!$J$22:$J$105,0)),IF(ISNA(MATCH(C148,'Balance Sheet'!$L$22:$L$105,0)),IF(ISNA(MATCH(C148,'Balance Sheet'!$N$22:$N$105,0)),IF(ISNA(MATCH(C148,'Balance Sheet'!$P$22:$P$105,0)),9,7),5),3),1))</f>
        <v>Pass</v>
      </c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</row>
    <row r="149" spans="1:24" x14ac:dyDescent="0.35">
      <c r="A149" s="96"/>
      <c r="B149" s="96"/>
      <c r="C149" s="96" t="str">
        <f t="shared" si="27"/>
        <v>L_002_130</v>
      </c>
      <c r="D149" s="96" t="str">
        <f ca="1">OFFSET(L_002_ValidationCorner,IF(ISNA(MATCH(C149,'Balance Sheet'!$J$22:$J$105,0)),IF(ISNA(MATCH(C149,'Balance Sheet'!$L$22:$L$105,0)),IF(ISNA(MATCH(C149,'Balance Sheet'!$N$22:$N$105,0)),IF(ISNA(MATCH(C149,'Balance Sheet'!$P$22:$P$105,0)),MATCH(C149,'Balance Sheet'!$R$22:$R$105,0),MATCH(C149,'Balance Sheet'!$P$22:$P$105,0)),MATCH(C149,'Balance Sheet'!$N$22:$N$105,0)),MATCH(C149,'Balance Sheet'!$L$22:$L$105,0)),MATCH(C149,'Balance Sheet'!$J$22:$J$105,0)),IF(ISNA(MATCH(C149,'Balance Sheet'!$J$22:$J$105,0)),IF(ISNA(MATCH(C149,'Balance Sheet'!$L$22:$L$105,0)),IF(ISNA(MATCH(C149,'Balance Sheet'!$N$22:$N$105,0)),IF(ISNA(MATCH(C149,'Balance Sheet'!$P$22:$P$105,0)),9,7),5),3),1))</f>
        <v>Pass</v>
      </c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</row>
    <row r="150" spans="1:24" x14ac:dyDescent="0.35">
      <c r="A150" s="96"/>
      <c r="B150" s="96"/>
      <c r="C150" s="96" t="str">
        <f t="shared" ref="C150:C213" si="33">LEFT(C149,5)&amp;"_"&amp;TEXT(VALUE(RIGHT(C149,3))+1,"000")</f>
        <v>L_002_131</v>
      </c>
      <c r="D150" s="96" t="str">
        <f ca="1">OFFSET(L_002_ValidationCorner,IF(ISNA(MATCH(C150,'Balance Sheet'!$J$22:$J$105,0)),IF(ISNA(MATCH(C150,'Balance Sheet'!$L$22:$L$105,0)),IF(ISNA(MATCH(C150,'Balance Sheet'!$N$22:$N$105,0)),IF(ISNA(MATCH(C150,'Balance Sheet'!$P$22:$P$105,0)),MATCH(C150,'Balance Sheet'!$R$22:$R$105,0),MATCH(C150,'Balance Sheet'!$P$22:$P$105,0)),MATCH(C150,'Balance Sheet'!$N$22:$N$105,0)),MATCH(C150,'Balance Sheet'!$L$22:$L$105,0)),MATCH(C150,'Balance Sheet'!$J$22:$J$105,0)),IF(ISNA(MATCH(C150,'Balance Sheet'!$J$22:$J$105,0)),IF(ISNA(MATCH(C150,'Balance Sheet'!$L$22:$L$105,0)),IF(ISNA(MATCH(C150,'Balance Sheet'!$N$22:$N$105,0)),IF(ISNA(MATCH(C150,'Balance Sheet'!$P$22:$P$105,0)),9,7),5),3),1))</f>
        <v>Pass</v>
      </c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</row>
    <row r="151" spans="1:24" x14ac:dyDescent="0.35">
      <c r="A151" s="96"/>
      <c r="B151" s="96"/>
      <c r="C151" s="96" t="str">
        <f t="shared" si="33"/>
        <v>L_002_132</v>
      </c>
      <c r="D151" s="96" t="str">
        <f ca="1">OFFSET(L_002_ValidationCorner,IF(ISNA(MATCH(C151,'Balance Sheet'!$J$22:$J$105,0)),IF(ISNA(MATCH(C151,'Balance Sheet'!$L$22:$L$105,0)),IF(ISNA(MATCH(C151,'Balance Sheet'!$N$22:$N$105,0)),IF(ISNA(MATCH(C151,'Balance Sheet'!$P$22:$P$105,0)),MATCH(C151,'Balance Sheet'!$R$22:$R$105,0),MATCH(C151,'Balance Sheet'!$P$22:$P$105,0)),MATCH(C151,'Balance Sheet'!$N$22:$N$105,0)),MATCH(C151,'Balance Sheet'!$L$22:$L$105,0)),MATCH(C151,'Balance Sheet'!$J$22:$J$105,0)),IF(ISNA(MATCH(C151,'Balance Sheet'!$J$22:$J$105,0)),IF(ISNA(MATCH(C151,'Balance Sheet'!$L$22:$L$105,0)),IF(ISNA(MATCH(C151,'Balance Sheet'!$N$22:$N$105,0)),IF(ISNA(MATCH(C151,'Balance Sheet'!$P$22:$P$105,0)),9,7),5),3),1))</f>
        <v>Pass</v>
      </c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</row>
    <row r="152" spans="1:24" x14ac:dyDescent="0.35">
      <c r="A152" s="96"/>
      <c r="B152" s="96"/>
      <c r="C152" s="96" t="str">
        <f t="shared" si="33"/>
        <v>L_002_133</v>
      </c>
      <c r="D152" s="96" t="str">
        <f ca="1">OFFSET(L_002_ValidationCorner,IF(ISNA(MATCH(C152,'Balance Sheet'!$J$22:$J$105,0)),IF(ISNA(MATCH(C152,'Balance Sheet'!$L$22:$L$105,0)),IF(ISNA(MATCH(C152,'Balance Sheet'!$N$22:$N$105,0)),IF(ISNA(MATCH(C152,'Balance Sheet'!$P$22:$P$105,0)),MATCH(C152,'Balance Sheet'!$R$22:$R$105,0),MATCH(C152,'Balance Sheet'!$P$22:$P$105,0)),MATCH(C152,'Balance Sheet'!$N$22:$N$105,0)),MATCH(C152,'Balance Sheet'!$L$22:$L$105,0)),MATCH(C152,'Balance Sheet'!$J$22:$J$105,0)),IF(ISNA(MATCH(C152,'Balance Sheet'!$J$22:$J$105,0)),IF(ISNA(MATCH(C152,'Balance Sheet'!$L$22:$L$105,0)),IF(ISNA(MATCH(C152,'Balance Sheet'!$N$22:$N$105,0)),IF(ISNA(MATCH(C152,'Balance Sheet'!$P$22:$P$105,0)),9,7),5),3),1))</f>
        <v>Pass</v>
      </c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</row>
    <row r="153" spans="1:24" x14ac:dyDescent="0.35">
      <c r="A153" s="96"/>
      <c r="B153" s="96"/>
      <c r="C153" s="96" t="str">
        <f t="shared" si="33"/>
        <v>L_002_134</v>
      </c>
      <c r="D153" s="96" t="str">
        <f ca="1">OFFSET(L_002_ValidationCorner,IF(ISNA(MATCH(C153,'Balance Sheet'!$J$22:$J$105,0)),IF(ISNA(MATCH(C153,'Balance Sheet'!$L$22:$L$105,0)),IF(ISNA(MATCH(C153,'Balance Sheet'!$N$22:$N$105,0)),IF(ISNA(MATCH(C153,'Balance Sheet'!$P$22:$P$105,0)),MATCH(C153,'Balance Sheet'!$R$22:$R$105,0),MATCH(C153,'Balance Sheet'!$P$22:$P$105,0)),MATCH(C153,'Balance Sheet'!$N$22:$N$105,0)),MATCH(C153,'Balance Sheet'!$L$22:$L$105,0)),MATCH(C153,'Balance Sheet'!$J$22:$J$105,0)),IF(ISNA(MATCH(C153,'Balance Sheet'!$J$22:$J$105,0)),IF(ISNA(MATCH(C153,'Balance Sheet'!$L$22:$L$105,0)),IF(ISNA(MATCH(C153,'Balance Sheet'!$N$22:$N$105,0)),IF(ISNA(MATCH(C153,'Balance Sheet'!$P$22:$P$105,0)),9,7),5),3),1))</f>
        <v>Pass</v>
      </c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</row>
    <row r="154" spans="1:24" x14ac:dyDescent="0.35">
      <c r="A154" s="96"/>
      <c r="B154" s="96"/>
      <c r="C154" s="96" t="str">
        <f t="shared" si="33"/>
        <v>L_002_135</v>
      </c>
      <c r="D154" s="96" t="str">
        <f ca="1">OFFSET(L_002_ValidationCorner,IF(ISNA(MATCH(C154,'Balance Sheet'!$J$22:$J$105,0)),IF(ISNA(MATCH(C154,'Balance Sheet'!$L$22:$L$105,0)),IF(ISNA(MATCH(C154,'Balance Sheet'!$N$22:$N$105,0)),IF(ISNA(MATCH(C154,'Balance Sheet'!$P$22:$P$105,0)),MATCH(C154,'Balance Sheet'!$R$22:$R$105,0),MATCH(C154,'Balance Sheet'!$P$22:$P$105,0)),MATCH(C154,'Balance Sheet'!$N$22:$N$105,0)),MATCH(C154,'Balance Sheet'!$L$22:$L$105,0)),MATCH(C154,'Balance Sheet'!$J$22:$J$105,0)),IF(ISNA(MATCH(C154,'Balance Sheet'!$J$22:$J$105,0)),IF(ISNA(MATCH(C154,'Balance Sheet'!$L$22:$L$105,0)),IF(ISNA(MATCH(C154,'Balance Sheet'!$N$22:$N$105,0)),IF(ISNA(MATCH(C154,'Balance Sheet'!$P$22:$P$105,0)),9,7),5),3),1))</f>
        <v>Pass</v>
      </c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</row>
    <row r="155" spans="1:24" x14ac:dyDescent="0.35">
      <c r="A155" s="96"/>
      <c r="B155" s="96"/>
      <c r="C155" s="96" t="str">
        <f t="shared" si="33"/>
        <v>L_002_136</v>
      </c>
      <c r="D155" s="96" t="str">
        <f ca="1">OFFSET(L_002_ValidationCorner,IF(ISNA(MATCH(C155,'Balance Sheet'!$J$22:$J$105,0)),IF(ISNA(MATCH(C155,'Balance Sheet'!$L$22:$L$105,0)),IF(ISNA(MATCH(C155,'Balance Sheet'!$N$22:$N$105,0)),IF(ISNA(MATCH(C155,'Balance Sheet'!$P$22:$P$105,0)),MATCH(C155,'Balance Sheet'!$R$22:$R$105,0),MATCH(C155,'Balance Sheet'!$P$22:$P$105,0)),MATCH(C155,'Balance Sheet'!$N$22:$N$105,0)),MATCH(C155,'Balance Sheet'!$L$22:$L$105,0)),MATCH(C155,'Balance Sheet'!$J$22:$J$105,0)),IF(ISNA(MATCH(C155,'Balance Sheet'!$J$22:$J$105,0)),IF(ISNA(MATCH(C155,'Balance Sheet'!$L$22:$L$105,0)),IF(ISNA(MATCH(C155,'Balance Sheet'!$N$22:$N$105,0)),IF(ISNA(MATCH(C155,'Balance Sheet'!$P$22:$P$105,0)),9,7),5),3),1))</f>
        <v>Pass</v>
      </c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</row>
    <row r="156" spans="1:24" x14ac:dyDescent="0.35">
      <c r="A156" s="96"/>
      <c r="B156" s="96"/>
      <c r="C156" s="96" t="str">
        <f t="shared" si="33"/>
        <v>L_002_137</v>
      </c>
      <c r="D156" s="96" t="str">
        <f ca="1">OFFSET(L_002_ValidationCorner,IF(ISNA(MATCH(C156,'Balance Sheet'!$J$22:$J$105,0)),IF(ISNA(MATCH(C156,'Balance Sheet'!$L$22:$L$105,0)),IF(ISNA(MATCH(C156,'Balance Sheet'!$N$22:$N$105,0)),IF(ISNA(MATCH(C156,'Balance Sheet'!$P$22:$P$105,0)),MATCH(C156,'Balance Sheet'!$R$22:$R$105,0),MATCH(C156,'Balance Sheet'!$P$22:$P$105,0)),MATCH(C156,'Balance Sheet'!$N$22:$N$105,0)),MATCH(C156,'Balance Sheet'!$L$22:$L$105,0)),MATCH(C156,'Balance Sheet'!$J$22:$J$105,0)),IF(ISNA(MATCH(C156,'Balance Sheet'!$J$22:$J$105,0)),IF(ISNA(MATCH(C156,'Balance Sheet'!$L$22:$L$105,0)),IF(ISNA(MATCH(C156,'Balance Sheet'!$N$22:$N$105,0)),IF(ISNA(MATCH(C156,'Balance Sheet'!$P$22:$P$105,0)),9,7),5),3),1))</f>
        <v>Pass</v>
      </c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</row>
    <row r="157" spans="1:24" x14ac:dyDescent="0.35">
      <c r="A157" s="96"/>
      <c r="B157" s="96"/>
      <c r="C157" s="96" t="str">
        <f t="shared" si="33"/>
        <v>L_002_138</v>
      </c>
      <c r="D157" s="96" t="str">
        <f ca="1">OFFSET(L_002_ValidationCorner,IF(ISNA(MATCH(C157,'Balance Sheet'!$J$22:$J$105,0)),IF(ISNA(MATCH(C157,'Balance Sheet'!$L$22:$L$105,0)),IF(ISNA(MATCH(C157,'Balance Sheet'!$N$22:$N$105,0)),IF(ISNA(MATCH(C157,'Balance Sheet'!$P$22:$P$105,0)),MATCH(C157,'Balance Sheet'!$R$22:$R$105,0),MATCH(C157,'Balance Sheet'!$P$22:$P$105,0)),MATCH(C157,'Balance Sheet'!$N$22:$N$105,0)),MATCH(C157,'Balance Sheet'!$L$22:$L$105,0)),MATCH(C157,'Balance Sheet'!$J$22:$J$105,0)),IF(ISNA(MATCH(C157,'Balance Sheet'!$J$22:$J$105,0)),IF(ISNA(MATCH(C157,'Balance Sheet'!$L$22:$L$105,0)),IF(ISNA(MATCH(C157,'Balance Sheet'!$N$22:$N$105,0)),IF(ISNA(MATCH(C157,'Balance Sheet'!$P$22:$P$105,0)),9,7),5),3),1))</f>
        <v>Pass</v>
      </c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</row>
    <row r="158" spans="1:24" x14ac:dyDescent="0.35">
      <c r="A158" s="96"/>
      <c r="B158" s="96"/>
      <c r="C158" s="96" t="str">
        <f t="shared" si="33"/>
        <v>L_002_139</v>
      </c>
      <c r="D158" s="96" t="str">
        <f ca="1">OFFSET(L_002_ValidationCorner,IF(ISNA(MATCH(C158,'Balance Sheet'!$J$22:$J$105,0)),IF(ISNA(MATCH(C158,'Balance Sheet'!$L$22:$L$105,0)),IF(ISNA(MATCH(C158,'Balance Sheet'!$N$22:$N$105,0)),IF(ISNA(MATCH(C158,'Balance Sheet'!$P$22:$P$105,0)),MATCH(C158,'Balance Sheet'!$R$22:$R$105,0),MATCH(C158,'Balance Sheet'!$P$22:$P$105,0)),MATCH(C158,'Balance Sheet'!$N$22:$N$105,0)),MATCH(C158,'Balance Sheet'!$L$22:$L$105,0)),MATCH(C158,'Balance Sheet'!$J$22:$J$105,0)),IF(ISNA(MATCH(C158,'Balance Sheet'!$J$22:$J$105,0)),IF(ISNA(MATCH(C158,'Balance Sheet'!$L$22:$L$105,0)),IF(ISNA(MATCH(C158,'Balance Sheet'!$N$22:$N$105,0)),IF(ISNA(MATCH(C158,'Balance Sheet'!$P$22:$P$105,0)),9,7),5),3),1))</f>
        <v>Pass</v>
      </c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</row>
    <row r="159" spans="1:24" x14ac:dyDescent="0.35">
      <c r="A159" s="96"/>
      <c r="B159" s="96"/>
      <c r="C159" s="96" t="str">
        <f t="shared" si="33"/>
        <v>L_002_140</v>
      </c>
      <c r="D159" s="96" t="str">
        <f ca="1">OFFSET(L_002_ValidationCorner,IF(ISNA(MATCH(C159,'Balance Sheet'!$J$22:$J$105,0)),IF(ISNA(MATCH(C159,'Balance Sheet'!$L$22:$L$105,0)),IF(ISNA(MATCH(C159,'Balance Sheet'!$N$22:$N$105,0)),IF(ISNA(MATCH(C159,'Balance Sheet'!$P$22:$P$105,0)),MATCH(C159,'Balance Sheet'!$R$22:$R$105,0),MATCH(C159,'Balance Sheet'!$P$22:$P$105,0)),MATCH(C159,'Balance Sheet'!$N$22:$N$105,0)),MATCH(C159,'Balance Sheet'!$L$22:$L$105,0)),MATCH(C159,'Balance Sheet'!$J$22:$J$105,0)),IF(ISNA(MATCH(C159,'Balance Sheet'!$J$22:$J$105,0)),IF(ISNA(MATCH(C159,'Balance Sheet'!$L$22:$L$105,0)),IF(ISNA(MATCH(C159,'Balance Sheet'!$N$22:$N$105,0)),IF(ISNA(MATCH(C159,'Balance Sheet'!$P$22:$P$105,0)),9,7),5),3),1))</f>
        <v>Pass</v>
      </c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</row>
    <row r="160" spans="1:24" x14ac:dyDescent="0.35">
      <c r="A160" s="96"/>
      <c r="B160" s="96"/>
      <c r="C160" s="96" t="str">
        <f t="shared" si="33"/>
        <v>L_002_141</v>
      </c>
      <c r="D160" s="96" t="str">
        <f ca="1">OFFSET(L_002_ValidationCorner,IF(ISNA(MATCH(C160,'Balance Sheet'!$J$22:$J$105,0)),IF(ISNA(MATCH(C160,'Balance Sheet'!$L$22:$L$105,0)),IF(ISNA(MATCH(C160,'Balance Sheet'!$N$22:$N$105,0)),IF(ISNA(MATCH(C160,'Balance Sheet'!$P$22:$P$105,0)),MATCH(C160,'Balance Sheet'!$R$22:$R$105,0),MATCH(C160,'Balance Sheet'!$P$22:$P$105,0)),MATCH(C160,'Balance Sheet'!$N$22:$N$105,0)),MATCH(C160,'Balance Sheet'!$L$22:$L$105,0)),MATCH(C160,'Balance Sheet'!$J$22:$J$105,0)),IF(ISNA(MATCH(C160,'Balance Sheet'!$J$22:$J$105,0)),IF(ISNA(MATCH(C160,'Balance Sheet'!$L$22:$L$105,0)),IF(ISNA(MATCH(C160,'Balance Sheet'!$N$22:$N$105,0)),IF(ISNA(MATCH(C160,'Balance Sheet'!$P$22:$P$105,0)),9,7),5),3),1))</f>
        <v>Pass</v>
      </c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</row>
    <row r="161" spans="1:24" x14ac:dyDescent="0.35">
      <c r="A161" s="96"/>
      <c r="B161" s="96"/>
      <c r="C161" s="96" t="str">
        <f t="shared" si="33"/>
        <v>L_002_142</v>
      </c>
      <c r="D161" s="96" t="str">
        <f ca="1">OFFSET(L_002_ValidationCorner,IF(ISNA(MATCH(C161,'Balance Sheet'!$J$22:$J$105,0)),IF(ISNA(MATCH(C161,'Balance Sheet'!$L$22:$L$105,0)),IF(ISNA(MATCH(C161,'Balance Sheet'!$N$22:$N$105,0)),IF(ISNA(MATCH(C161,'Balance Sheet'!$P$22:$P$105,0)),MATCH(C161,'Balance Sheet'!$R$22:$R$105,0),MATCH(C161,'Balance Sheet'!$P$22:$P$105,0)),MATCH(C161,'Balance Sheet'!$N$22:$N$105,0)),MATCH(C161,'Balance Sheet'!$L$22:$L$105,0)),MATCH(C161,'Balance Sheet'!$J$22:$J$105,0)),IF(ISNA(MATCH(C161,'Balance Sheet'!$J$22:$J$105,0)),IF(ISNA(MATCH(C161,'Balance Sheet'!$L$22:$L$105,0)),IF(ISNA(MATCH(C161,'Balance Sheet'!$N$22:$N$105,0)),IF(ISNA(MATCH(C161,'Balance Sheet'!$P$22:$P$105,0)),9,7),5),3),1))</f>
        <v>Pass</v>
      </c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</row>
    <row r="162" spans="1:24" x14ac:dyDescent="0.35">
      <c r="A162" s="96"/>
      <c r="B162" s="96"/>
      <c r="C162" s="96" t="str">
        <f t="shared" si="33"/>
        <v>L_002_143</v>
      </c>
      <c r="D162" s="96" t="str">
        <f ca="1">OFFSET(L_002_ValidationCorner,IF(ISNA(MATCH(C162,'Balance Sheet'!$J$22:$J$105,0)),IF(ISNA(MATCH(C162,'Balance Sheet'!$L$22:$L$105,0)),IF(ISNA(MATCH(C162,'Balance Sheet'!$N$22:$N$105,0)),IF(ISNA(MATCH(C162,'Balance Sheet'!$P$22:$P$105,0)),MATCH(C162,'Balance Sheet'!$R$22:$R$105,0),MATCH(C162,'Balance Sheet'!$P$22:$P$105,0)),MATCH(C162,'Balance Sheet'!$N$22:$N$105,0)),MATCH(C162,'Balance Sheet'!$L$22:$L$105,0)),MATCH(C162,'Balance Sheet'!$J$22:$J$105,0)),IF(ISNA(MATCH(C162,'Balance Sheet'!$J$22:$J$105,0)),IF(ISNA(MATCH(C162,'Balance Sheet'!$L$22:$L$105,0)),IF(ISNA(MATCH(C162,'Balance Sheet'!$N$22:$N$105,0)),IF(ISNA(MATCH(C162,'Balance Sheet'!$P$22:$P$105,0)),9,7),5),3),1))</f>
        <v>Pass</v>
      </c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</row>
    <row r="163" spans="1:24" x14ac:dyDescent="0.35">
      <c r="A163" s="96"/>
      <c r="B163" s="96"/>
      <c r="C163" s="96" t="str">
        <f t="shared" si="33"/>
        <v>L_002_144</v>
      </c>
      <c r="D163" s="96" t="str">
        <f ca="1">OFFSET(L_002_ValidationCorner,IF(ISNA(MATCH(C163,'Balance Sheet'!$J$22:$J$105,0)),IF(ISNA(MATCH(C163,'Balance Sheet'!$L$22:$L$105,0)),IF(ISNA(MATCH(C163,'Balance Sheet'!$N$22:$N$105,0)),IF(ISNA(MATCH(C163,'Balance Sheet'!$P$22:$P$105,0)),MATCH(C163,'Balance Sheet'!$R$22:$R$105,0),MATCH(C163,'Balance Sheet'!$P$22:$P$105,0)),MATCH(C163,'Balance Sheet'!$N$22:$N$105,0)),MATCH(C163,'Balance Sheet'!$L$22:$L$105,0)),MATCH(C163,'Balance Sheet'!$J$22:$J$105,0)),IF(ISNA(MATCH(C163,'Balance Sheet'!$J$22:$J$105,0)),IF(ISNA(MATCH(C163,'Balance Sheet'!$L$22:$L$105,0)),IF(ISNA(MATCH(C163,'Balance Sheet'!$N$22:$N$105,0)),IF(ISNA(MATCH(C163,'Balance Sheet'!$P$22:$P$105,0)),9,7),5),3),1))</f>
        <v>Pass</v>
      </c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</row>
    <row r="164" spans="1:24" x14ac:dyDescent="0.35">
      <c r="A164" s="96"/>
      <c r="B164" s="96"/>
      <c r="C164" s="96" t="str">
        <f t="shared" si="33"/>
        <v>L_002_145</v>
      </c>
      <c r="D164" s="96" t="str">
        <f ca="1">OFFSET(L_002_ValidationCorner,IF(ISNA(MATCH(C164,'Balance Sheet'!$J$22:$J$105,0)),IF(ISNA(MATCH(C164,'Balance Sheet'!$L$22:$L$105,0)),IF(ISNA(MATCH(C164,'Balance Sheet'!$N$22:$N$105,0)),IF(ISNA(MATCH(C164,'Balance Sheet'!$P$22:$P$105,0)),MATCH(C164,'Balance Sheet'!$R$22:$R$105,0),MATCH(C164,'Balance Sheet'!$P$22:$P$105,0)),MATCH(C164,'Balance Sheet'!$N$22:$N$105,0)),MATCH(C164,'Balance Sheet'!$L$22:$L$105,0)),MATCH(C164,'Balance Sheet'!$J$22:$J$105,0)),IF(ISNA(MATCH(C164,'Balance Sheet'!$J$22:$J$105,0)),IF(ISNA(MATCH(C164,'Balance Sheet'!$L$22:$L$105,0)),IF(ISNA(MATCH(C164,'Balance Sheet'!$N$22:$N$105,0)),IF(ISNA(MATCH(C164,'Balance Sheet'!$P$22:$P$105,0)),9,7),5),3),1))</f>
        <v>Pass</v>
      </c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</row>
    <row r="165" spans="1:24" x14ac:dyDescent="0.35">
      <c r="A165" s="96"/>
      <c r="B165" s="96"/>
      <c r="C165" s="96" t="str">
        <f t="shared" si="33"/>
        <v>L_002_146</v>
      </c>
      <c r="D165" s="96" t="str">
        <f ca="1">OFFSET(L_002_ValidationCorner,IF(ISNA(MATCH(C165,'Balance Sheet'!$J$22:$J$105,0)),IF(ISNA(MATCH(C165,'Balance Sheet'!$L$22:$L$105,0)),IF(ISNA(MATCH(C165,'Balance Sheet'!$N$22:$N$105,0)),IF(ISNA(MATCH(C165,'Balance Sheet'!$P$22:$P$105,0)),MATCH(C165,'Balance Sheet'!$R$22:$R$105,0),MATCH(C165,'Balance Sheet'!$P$22:$P$105,0)),MATCH(C165,'Balance Sheet'!$N$22:$N$105,0)),MATCH(C165,'Balance Sheet'!$L$22:$L$105,0)),MATCH(C165,'Balance Sheet'!$J$22:$J$105,0)),IF(ISNA(MATCH(C165,'Balance Sheet'!$J$22:$J$105,0)),IF(ISNA(MATCH(C165,'Balance Sheet'!$L$22:$L$105,0)),IF(ISNA(MATCH(C165,'Balance Sheet'!$N$22:$N$105,0)),IF(ISNA(MATCH(C165,'Balance Sheet'!$P$22:$P$105,0)),9,7),5),3),1))</f>
        <v>Pass</v>
      </c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</row>
    <row r="166" spans="1:24" x14ac:dyDescent="0.35">
      <c r="A166" s="96"/>
      <c r="B166" s="96"/>
      <c r="C166" s="96" t="str">
        <f t="shared" si="33"/>
        <v>L_002_147</v>
      </c>
      <c r="D166" s="96" t="str">
        <f ca="1">OFFSET(L_002_ValidationCorner,IF(ISNA(MATCH(C166,'Balance Sheet'!$J$22:$J$105,0)),IF(ISNA(MATCH(C166,'Balance Sheet'!$L$22:$L$105,0)),IF(ISNA(MATCH(C166,'Balance Sheet'!$N$22:$N$105,0)),IF(ISNA(MATCH(C166,'Balance Sheet'!$P$22:$P$105,0)),MATCH(C166,'Balance Sheet'!$R$22:$R$105,0),MATCH(C166,'Balance Sheet'!$P$22:$P$105,0)),MATCH(C166,'Balance Sheet'!$N$22:$N$105,0)),MATCH(C166,'Balance Sheet'!$L$22:$L$105,0)),MATCH(C166,'Balance Sheet'!$J$22:$J$105,0)),IF(ISNA(MATCH(C166,'Balance Sheet'!$J$22:$J$105,0)),IF(ISNA(MATCH(C166,'Balance Sheet'!$L$22:$L$105,0)),IF(ISNA(MATCH(C166,'Balance Sheet'!$N$22:$N$105,0)),IF(ISNA(MATCH(C166,'Balance Sheet'!$P$22:$P$105,0)),9,7),5),3),1))</f>
        <v>Pass</v>
      </c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</row>
    <row r="167" spans="1:24" x14ac:dyDescent="0.35">
      <c r="A167" s="96"/>
      <c r="B167" s="96"/>
      <c r="C167" s="96" t="str">
        <f t="shared" si="33"/>
        <v>L_002_148</v>
      </c>
      <c r="D167" s="96" t="str">
        <f ca="1">OFFSET(L_002_ValidationCorner,IF(ISNA(MATCH(C167,'Balance Sheet'!$J$22:$J$105,0)),IF(ISNA(MATCH(C167,'Balance Sheet'!$L$22:$L$105,0)),IF(ISNA(MATCH(C167,'Balance Sheet'!$N$22:$N$105,0)),IF(ISNA(MATCH(C167,'Balance Sheet'!$P$22:$P$105,0)),MATCH(C167,'Balance Sheet'!$R$22:$R$105,0),MATCH(C167,'Balance Sheet'!$P$22:$P$105,0)),MATCH(C167,'Balance Sheet'!$N$22:$N$105,0)),MATCH(C167,'Balance Sheet'!$L$22:$L$105,0)),MATCH(C167,'Balance Sheet'!$J$22:$J$105,0)),IF(ISNA(MATCH(C167,'Balance Sheet'!$J$22:$J$105,0)),IF(ISNA(MATCH(C167,'Balance Sheet'!$L$22:$L$105,0)),IF(ISNA(MATCH(C167,'Balance Sheet'!$N$22:$N$105,0)),IF(ISNA(MATCH(C167,'Balance Sheet'!$P$22:$P$105,0)),9,7),5),3),1))</f>
        <v>Pass</v>
      </c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</row>
    <row r="168" spans="1:24" x14ac:dyDescent="0.35">
      <c r="A168" s="96"/>
      <c r="B168" s="96"/>
      <c r="C168" s="96" t="str">
        <f t="shared" si="33"/>
        <v>L_002_149</v>
      </c>
      <c r="D168" s="96" t="str">
        <f ca="1">OFFSET(L_002_ValidationCorner,IF(ISNA(MATCH(C168,'Balance Sheet'!$J$22:$J$105,0)),IF(ISNA(MATCH(C168,'Balance Sheet'!$L$22:$L$105,0)),IF(ISNA(MATCH(C168,'Balance Sheet'!$N$22:$N$105,0)),IF(ISNA(MATCH(C168,'Balance Sheet'!$P$22:$P$105,0)),MATCH(C168,'Balance Sheet'!$R$22:$R$105,0),MATCH(C168,'Balance Sheet'!$P$22:$P$105,0)),MATCH(C168,'Balance Sheet'!$N$22:$N$105,0)),MATCH(C168,'Balance Sheet'!$L$22:$L$105,0)),MATCH(C168,'Balance Sheet'!$J$22:$J$105,0)),IF(ISNA(MATCH(C168,'Balance Sheet'!$J$22:$J$105,0)),IF(ISNA(MATCH(C168,'Balance Sheet'!$L$22:$L$105,0)),IF(ISNA(MATCH(C168,'Balance Sheet'!$N$22:$N$105,0)),IF(ISNA(MATCH(C168,'Balance Sheet'!$P$22:$P$105,0)),9,7),5),3),1))</f>
        <v>Pass</v>
      </c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</row>
    <row r="169" spans="1:24" x14ac:dyDescent="0.35">
      <c r="A169" s="96"/>
      <c r="B169" s="96"/>
      <c r="C169" s="96" t="str">
        <f t="shared" si="33"/>
        <v>L_002_150</v>
      </c>
      <c r="D169" s="96" t="str">
        <f ca="1">OFFSET(L_002_ValidationCorner,IF(ISNA(MATCH(C169,'Balance Sheet'!$J$22:$J$105,0)),IF(ISNA(MATCH(C169,'Balance Sheet'!$L$22:$L$105,0)),IF(ISNA(MATCH(C169,'Balance Sheet'!$N$22:$N$105,0)),IF(ISNA(MATCH(C169,'Balance Sheet'!$P$22:$P$105,0)),MATCH(C169,'Balance Sheet'!$R$22:$R$105,0),MATCH(C169,'Balance Sheet'!$P$22:$P$105,0)),MATCH(C169,'Balance Sheet'!$N$22:$N$105,0)),MATCH(C169,'Balance Sheet'!$L$22:$L$105,0)),MATCH(C169,'Balance Sheet'!$J$22:$J$105,0)),IF(ISNA(MATCH(C169,'Balance Sheet'!$J$22:$J$105,0)),IF(ISNA(MATCH(C169,'Balance Sheet'!$L$22:$L$105,0)),IF(ISNA(MATCH(C169,'Balance Sheet'!$N$22:$N$105,0)),IF(ISNA(MATCH(C169,'Balance Sheet'!$P$22:$P$105,0)),9,7),5),3),1))</f>
        <v>Pass</v>
      </c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</row>
    <row r="170" spans="1:24" x14ac:dyDescent="0.35">
      <c r="A170" s="96"/>
      <c r="B170" s="96"/>
      <c r="C170" s="96" t="str">
        <f t="shared" si="33"/>
        <v>L_002_151</v>
      </c>
      <c r="D170" s="96" t="str">
        <f ca="1">OFFSET(L_002_ValidationCorner,IF(ISNA(MATCH(C170,'Balance Sheet'!$J$22:$J$105,0)),IF(ISNA(MATCH(C170,'Balance Sheet'!$L$22:$L$105,0)),IF(ISNA(MATCH(C170,'Balance Sheet'!$N$22:$N$105,0)),IF(ISNA(MATCH(C170,'Balance Sheet'!$P$22:$P$105,0)),MATCH(C170,'Balance Sheet'!$R$22:$R$105,0),MATCH(C170,'Balance Sheet'!$P$22:$P$105,0)),MATCH(C170,'Balance Sheet'!$N$22:$N$105,0)),MATCH(C170,'Balance Sheet'!$L$22:$L$105,0)),MATCH(C170,'Balance Sheet'!$J$22:$J$105,0)),IF(ISNA(MATCH(C170,'Balance Sheet'!$J$22:$J$105,0)),IF(ISNA(MATCH(C170,'Balance Sheet'!$L$22:$L$105,0)),IF(ISNA(MATCH(C170,'Balance Sheet'!$N$22:$N$105,0)),IF(ISNA(MATCH(C170,'Balance Sheet'!$P$22:$P$105,0)),9,7),5),3),1))</f>
        <v>Pass</v>
      </c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</row>
    <row r="171" spans="1:24" x14ac:dyDescent="0.35">
      <c r="A171" s="96"/>
      <c r="B171" s="96"/>
      <c r="C171" s="96" t="str">
        <f t="shared" si="33"/>
        <v>L_002_152</v>
      </c>
      <c r="D171" s="96" t="str">
        <f ca="1">OFFSET(L_002_ValidationCorner,IF(ISNA(MATCH(C171,'Balance Sheet'!$J$22:$J$105,0)),IF(ISNA(MATCH(C171,'Balance Sheet'!$L$22:$L$105,0)),IF(ISNA(MATCH(C171,'Balance Sheet'!$N$22:$N$105,0)),IF(ISNA(MATCH(C171,'Balance Sheet'!$P$22:$P$105,0)),MATCH(C171,'Balance Sheet'!$R$22:$R$105,0),MATCH(C171,'Balance Sheet'!$P$22:$P$105,0)),MATCH(C171,'Balance Sheet'!$N$22:$N$105,0)),MATCH(C171,'Balance Sheet'!$L$22:$L$105,0)),MATCH(C171,'Balance Sheet'!$J$22:$J$105,0)),IF(ISNA(MATCH(C171,'Balance Sheet'!$J$22:$J$105,0)),IF(ISNA(MATCH(C171,'Balance Sheet'!$L$22:$L$105,0)),IF(ISNA(MATCH(C171,'Balance Sheet'!$N$22:$N$105,0)),IF(ISNA(MATCH(C171,'Balance Sheet'!$P$22:$P$105,0)),9,7),5),3),1))</f>
        <v>Pass</v>
      </c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</row>
    <row r="172" spans="1:24" x14ac:dyDescent="0.35">
      <c r="A172" s="96"/>
      <c r="B172" s="96"/>
      <c r="C172" s="96" t="str">
        <f t="shared" si="33"/>
        <v>L_002_153</v>
      </c>
      <c r="D172" s="96" t="str">
        <f ca="1">OFFSET(L_002_ValidationCorner,IF(ISNA(MATCH(C172,'Balance Sheet'!$J$22:$J$105,0)),IF(ISNA(MATCH(C172,'Balance Sheet'!$L$22:$L$105,0)),IF(ISNA(MATCH(C172,'Balance Sheet'!$N$22:$N$105,0)),IF(ISNA(MATCH(C172,'Balance Sheet'!$P$22:$P$105,0)),MATCH(C172,'Balance Sheet'!$R$22:$R$105,0),MATCH(C172,'Balance Sheet'!$P$22:$P$105,0)),MATCH(C172,'Balance Sheet'!$N$22:$N$105,0)),MATCH(C172,'Balance Sheet'!$L$22:$L$105,0)),MATCH(C172,'Balance Sheet'!$J$22:$J$105,0)),IF(ISNA(MATCH(C172,'Balance Sheet'!$J$22:$J$105,0)),IF(ISNA(MATCH(C172,'Balance Sheet'!$L$22:$L$105,0)),IF(ISNA(MATCH(C172,'Balance Sheet'!$N$22:$N$105,0)),IF(ISNA(MATCH(C172,'Balance Sheet'!$P$22:$P$105,0)),9,7),5),3),1))</f>
        <v>Pass</v>
      </c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</row>
    <row r="173" spans="1:24" x14ac:dyDescent="0.35">
      <c r="A173" s="96"/>
      <c r="B173" s="96"/>
      <c r="C173" s="96" t="str">
        <f t="shared" si="33"/>
        <v>L_002_154</v>
      </c>
      <c r="D173" s="96" t="str">
        <f ca="1">OFFSET(L_002_ValidationCorner,IF(ISNA(MATCH(C173,'Balance Sheet'!$J$22:$J$105,0)),IF(ISNA(MATCH(C173,'Balance Sheet'!$L$22:$L$105,0)),IF(ISNA(MATCH(C173,'Balance Sheet'!$N$22:$N$105,0)),IF(ISNA(MATCH(C173,'Balance Sheet'!$P$22:$P$105,0)),MATCH(C173,'Balance Sheet'!$R$22:$R$105,0),MATCH(C173,'Balance Sheet'!$P$22:$P$105,0)),MATCH(C173,'Balance Sheet'!$N$22:$N$105,0)),MATCH(C173,'Balance Sheet'!$L$22:$L$105,0)),MATCH(C173,'Balance Sheet'!$J$22:$J$105,0)),IF(ISNA(MATCH(C173,'Balance Sheet'!$J$22:$J$105,0)),IF(ISNA(MATCH(C173,'Balance Sheet'!$L$22:$L$105,0)),IF(ISNA(MATCH(C173,'Balance Sheet'!$N$22:$N$105,0)),IF(ISNA(MATCH(C173,'Balance Sheet'!$P$22:$P$105,0)),9,7),5),3),1))</f>
        <v>Pass</v>
      </c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</row>
    <row r="174" spans="1:24" x14ac:dyDescent="0.35">
      <c r="A174" s="96"/>
      <c r="B174" s="96"/>
      <c r="C174" s="96" t="str">
        <f t="shared" si="33"/>
        <v>L_002_155</v>
      </c>
      <c r="D174" s="96" t="str">
        <f ca="1">OFFSET(L_002_ValidationCorner,IF(ISNA(MATCH(C174,'Balance Sheet'!$J$22:$J$105,0)),IF(ISNA(MATCH(C174,'Balance Sheet'!$L$22:$L$105,0)),IF(ISNA(MATCH(C174,'Balance Sheet'!$N$22:$N$105,0)),IF(ISNA(MATCH(C174,'Balance Sheet'!$P$22:$P$105,0)),MATCH(C174,'Balance Sheet'!$R$22:$R$105,0),MATCH(C174,'Balance Sheet'!$P$22:$P$105,0)),MATCH(C174,'Balance Sheet'!$N$22:$N$105,0)),MATCH(C174,'Balance Sheet'!$L$22:$L$105,0)),MATCH(C174,'Balance Sheet'!$J$22:$J$105,0)),IF(ISNA(MATCH(C174,'Balance Sheet'!$J$22:$J$105,0)),IF(ISNA(MATCH(C174,'Balance Sheet'!$L$22:$L$105,0)),IF(ISNA(MATCH(C174,'Balance Sheet'!$N$22:$N$105,0)),IF(ISNA(MATCH(C174,'Balance Sheet'!$P$22:$P$105,0)),9,7),5),3),1))</f>
        <v>Pass</v>
      </c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</row>
    <row r="175" spans="1:24" x14ac:dyDescent="0.35">
      <c r="A175" s="96"/>
      <c r="B175" s="96"/>
      <c r="C175" s="96" t="str">
        <f t="shared" si="33"/>
        <v>L_002_156</v>
      </c>
      <c r="D175" s="96" t="str">
        <f ca="1">OFFSET(L_002_ValidationCorner,IF(ISNA(MATCH(C175,'Balance Sheet'!$J$22:$J$105,0)),IF(ISNA(MATCH(C175,'Balance Sheet'!$L$22:$L$105,0)),IF(ISNA(MATCH(C175,'Balance Sheet'!$N$22:$N$105,0)),IF(ISNA(MATCH(C175,'Balance Sheet'!$P$22:$P$105,0)),MATCH(C175,'Balance Sheet'!$R$22:$R$105,0),MATCH(C175,'Balance Sheet'!$P$22:$P$105,0)),MATCH(C175,'Balance Sheet'!$N$22:$N$105,0)),MATCH(C175,'Balance Sheet'!$L$22:$L$105,0)),MATCH(C175,'Balance Sheet'!$J$22:$J$105,0)),IF(ISNA(MATCH(C175,'Balance Sheet'!$J$22:$J$105,0)),IF(ISNA(MATCH(C175,'Balance Sheet'!$L$22:$L$105,0)),IF(ISNA(MATCH(C175,'Balance Sheet'!$N$22:$N$105,0)),IF(ISNA(MATCH(C175,'Balance Sheet'!$P$22:$P$105,0)),9,7),5),3),1))</f>
        <v>Pass</v>
      </c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</row>
    <row r="176" spans="1:24" x14ac:dyDescent="0.35">
      <c r="A176" s="96"/>
      <c r="B176" s="96"/>
      <c r="C176" s="96" t="str">
        <f t="shared" si="33"/>
        <v>L_002_157</v>
      </c>
      <c r="D176" s="96" t="str">
        <f ca="1">OFFSET(L_002_ValidationCorner,IF(ISNA(MATCH(C176,'Balance Sheet'!$J$22:$J$105,0)),IF(ISNA(MATCH(C176,'Balance Sheet'!$L$22:$L$105,0)),IF(ISNA(MATCH(C176,'Balance Sheet'!$N$22:$N$105,0)),IF(ISNA(MATCH(C176,'Balance Sheet'!$P$22:$P$105,0)),MATCH(C176,'Balance Sheet'!$R$22:$R$105,0),MATCH(C176,'Balance Sheet'!$P$22:$P$105,0)),MATCH(C176,'Balance Sheet'!$N$22:$N$105,0)),MATCH(C176,'Balance Sheet'!$L$22:$L$105,0)),MATCH(C176,'Balance Sheet'!$J$22:$J$105,0)),IF(ISNA(MATCH(C176,'Balance Sheet'!$J$22:$J$105,0)),IF(ISNA(MATCH(C176,'Balance Sheet'!$L$22:$L$105,0)),IF(ISNA(MATCH(C176,'Balance Sheet'!$N$22:$N$105,0)),IF(ISNA(MATCH(C176,'Balance Sheet'!$P$22:$P$105,0)),9,7),5),3),1))</f>
        <v>Pass</v>
      </c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</row>
    <row r="177" spans="1:24" x14ac:dyDescent="0.35">
      <c r="A177" s="96"/>
      <c r="B177" s="96"/>
      <c r="C177" s="96" t="str">
        <f t="shared" si="33"/>
        <v>L_002_158</v>
      </c>
      <c r="D177" s="96" t="str">
        <f ca="1">OFFSET(L_002_ValidationCorner,IF(ISNA(MATCH(C177,'Balance Sheet'!$J$22:$J$105,0)),IF(ISNA(MATCH(C177,'Balance Sheet'!$L$22:$L$105,0)),IF(ISNA(MATCH(C177,'Balance Sheet'!$N$22:$N$105,0)),IF(ISNA(MATCH(C177,'Balance Sheet'!$P$22:$P$105,0)),MATCH(C177,'Balance Sheet'!$R$22:$R$105,0),MATCH(C177,'Balance Sheet'!$P$22:$P$105,0)),MATCH(C177,'Balance Sheet'!$N$22:$N$105,0)),MATCH(C177,'Balance Sheet'!$L$22:$L$105,0)),MATCH(C177,'Balance Sheet'!$J$22:$J$105,0)),IF(ISNA(MATCH(C177,'Balance Sheet'!$J$22:$J$105,0)),IF(ISNA(MATCH(C177,'Balance Sheet'!$L$22:$L$105,0)),IF(ISNA(MATCH(C177,'Balance Sheet'!$N$22:$N$105,0)),IF(ISNA(MATCH(C177,'Balance Sheet'!$P$22:$P$105,0)),9,7),5),3),1))</f>
        <v>Pass</v>
      </c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</row>
    <row r="178" spans="1:24" x14ac:dyDescent="0.35">
      <c r="A178" s="96"/>
      <c r="B178" s="96"/>
      <c r="C178" s="96" t="str">
        <f t="shared" si="33"/>
        <v>L_002_159</v>
      </c>
      <c r="D178" s="96" t="str">
        <f ca="1">OFFSET(L_002_ValidationCorner,IF(ISNA(MATCH(C178,'Balance Sheet'!$J$22:$J$105,0)),IF(ISNA(MATCH(C178,'Balance Sheet'!$L$22:$L$105,0)),IF(ISNA(MATCH(C178,'Balance Sheet'!$N$22:$N$105,0)),IF(ISNA(MATCH(C178,'Balance Sheet'!$P$22:$P$105,0)),MATCH(C178,'Balance Sheet'!$R$22:$R$105,0),MATCH(C178,'Balance Sheet'!$P$22:$P$105,0)),MATCH(C178,'Balance Sheet'!$N$22:$N$105,0)),MATCH(C178,'Balance Sheet'!$L$22:$L$105,0)),MATCH(C178,'Balance Sheet'!$J$22:$J$105,0)),IF(ISNA(MATCH(C178,'Balance Sheet'!$J$22:$J$105,0)),IF(ISNA(MATCH(C178,'Balance Sheet'!$L$22:$L$105,0)),IF(ISNA(MATCH(C178,'Balance Sheet'!$N$22:$N$105,0)),IF(ISNA(MATCH(C178,'Balance Sheet'!$P$22:$P$105,0)),9,7),5),3),1))</f>
        <v>Pass</v>
      </c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</row>
    <row r="179" spans="1:24" x14ac:dyDescent="0.35">
      <c r="A179" s="96"/>
      <c r="B179" s="96"/>
      <c r="C179" s="96" t="str">
        <f t="shared" si="33"/>
        <v>L_002_160</v>
      </c>
      <c r="D179" s="96" t="str">
        <f ca="1">OFFSET(L_002_ValidationCorner,IF(ISNA(MATCH(C179,'Balance Sheet'!$J$22:$J$105,0)),IF(ISNA(MATCH(C179,'Balance Sheet'!$L$22:$L$105,0)),IF(ISNA(MATCH(C179,'Balance Sheet'!$N$22:$N$105,0)),IF(ISNA(MATCH(C179,'Balance Sheet'!$P$22:$P$105,0)),MATCH(C179,'Balance Sheet'!$R$22:$R$105,0),MATCH(C179,'Balance Sheet'!$P$22:$P$105,0)),MATCH(C179,'Balance Sheet'!$N$22:$N$105,0)),MATCH(C179,'Balance Sheet'!$L$22:$L$105,0)),MATCH(C179,'Balance Sheet'!$J$22:$J$105,0)),IF(ISNA(MATCH(C179,'Balance Sheet'!$J$22:$J$105,0)),IF(ISNA(MATCH(C179,'Balance Sheet'!$L$22:$L$105,0)),IF(ISNA(MATCH(C179,'Balance Sheet'!$N$22:$N$105,0)),IF(ISNA(MATCH(C179,'Balance Sheet'!$P$22:$P$105,0)),9,7),5),3),1))</f>
        <v>Pass</v>
      </c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</row>
    <row r="180" spans="1:24" x14ac:dyDescent="0.35">
      <c r="A180" s="96"/>
      <c r="B180" s="96"/>
      <c r="C180" s="96" t="str">
        <f t="shared" si="33"/>
        <v>L_002_161</v>
      </c>
      <c r="D180" s="96" t="str">
        <f ca="1">OFFSET(L_002_ValidationCorner,IF(ISNA(MATCH(C180,'Balance Sheet'!$J$22:$J$105,0)),IF(ISNA(MATCH(C180,'Balance Sheet'!$L$22:$L$105,0)),IF(ISNA(MATCH(C180,'Balance Sheet'!$N$22:$N$105,0)),IF(ISNA(MATCH(C180,'Balance Sheet'!$P$22:$P$105,0)),MATCH(C180,'Balance Sheet'!$R$22:$R$105,0),MATCH(C180,'Balance Sheet'!$P$22:$P$105,0)),MATCH(C180,'Balance Sheet'!$N$22:$N$105,0)),MATCH(C180,'Balance Sheet'!$L$22:$L$105,0)),MATCH(C180,'Balance Sheet'!$J$22:$J$105,0)),IF(ISNA(MATCH(C180,'Balance Sheet'!$J$22:$J$105,0)),IF(ISNA(MATCH(C180,'Balance Sheet'!$L$22:$L$105,0)),IF(ISNA(MATCH(C180,'Balance Sheet'!$N$22:$N$105,0)),IF(ISNA(MATCH(C180,'Balance Sheet'!$P$22:$P$105,0)),9,7),5),3),1))</f>
        <v>Pass</v>
      </c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</row>
    <row r="181" spans="1:24" x14ac:dyDescent="0.35">
      <c r="A181" s="96"/>
      <c r="B181" s="96"/>
      <c r="C181" s="96" t="str">
        <f t="shared" si="33"/>
        <v>L_002_162</v>
      </c>
      <c r="D181" s="96" t="str">
        <f ca="1">OFFSET(L_002_ValidationCorner,IF(ISNA(MATCH(C181,'Balance Sheet'!$J$22:$J$105,0)),IF(ISNA(MATCH(C181,'Balance Sheet'!$L$22:$L$105,0)),IF(ISNA(MATCH(C181,'Balance Sheet'!$N$22:$N$105,0)),IF(ISNA(MATCH(C181,'Balance Sheet'!$P$22:$P$105,0)),MATCH(C181,'Balance Sheet'!$R$22:$R$105,0),MATCH(C181,'Balance Sheet'!$P$22:$P$105,0)),MATCH(C181,'Balance Sheet'!$N$22:$N$105,0)),MATCH(C181,'Balance Sheet'!$L$22:$L$105,0)),MATCH(C181,'Balance Sheet'!$J$22:$J$105,0)),IF(ISNA(MATCH(C181,'Balance Sheet'!$J$22:$J$105,0)),IF(ISNA(MATCH(C181,'Balance Sheet'!$L$22:$L$105,0)),IF(ISNA(MATCH(C181,'Balance Sheet'!$N$22:$N$105,0)),IF(ISNA(MATCH(C181,'Balance Sheet'!$P$22:$P$105,0)),9,7),5),3),1))</f>
        <v>Pass</v>
      </c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</row>
    <row r="182" spans="1:24" x14ac:dyDescent="0.35">
      <c r="A182" s="96"/>
      <c r="B182" s="96"/>
      <c r="C182" s="96" t="str">
        <f t="shared" si="33"/>
        <v>L_002_163</v>
      </c>
      <c r="D182" s="96" t="str">
        <f ca="1">OFFSET(L_002_ValidationCorner,IF(ISNA(MATCH(C182,'Balance Sheet'!$J$22:$J$105,0)),IF(ISNA(MATCH(C182,'Balance Sheet'!$L$22:$L$105,0)),IF(ISNA(MATCH(C182,'Balance Sheet'!$N$22:$N$105,0)),IF(ISNA(MATCH(C182,'Balance Sheet'!$P$22:$P$105,0)),MATCH(C182,'Balance Sheet'!$R$22:$R$105,0),MATCH(C182,'Balance Sheet'!$P$22:$P$105,0)),MATCH(C182,'Balance Sheet'!$N$22:$N$105,0)),MATCH(C182,'Balance Sheet'!$L$22:$L$105,0)),MATCH(C182,'Balance Sheet'!$J$22:$J$105,0)),IF(ISNA(MATCH(C182,'Balance Sheet'!$J$22:$J$105,0)),IF(ISNA(MATCH(C182,'Balance Sheet'!$L$22:$L$105,0)),IF(ISNA(MATCH(C182,'Balance Sheet'!$N$22:$N$105,0)),IF(ISNA(MATCH(C182,'Balance Sheet'!$P$22:$P$105,0)),9,7),5),3),1))</f>
        <v>Pass</v>
      </c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</row>
    <row r="183" spans="1:24" x14ac:dyDescent="0.35">
      <c r="A183" s="96"/>
      <c r="B183" s="96"/>
      <c r="C183" s="96" t="str">
        <f t="shared" si="33"/>
        <v>L_002_164</v>
      </c>
      <c r="D183" s="96" t="str">
        <f ca="1">OFFSET(L_002_ValidationCorner,IF(ISNA(MATCH(C183,'Balance Sheet'!$J$22:$J$105,0)),IF(ISNA(MATCH(C183,'Balance Sheet'!$L$22:$L$105,0)),IF(ISNA(MATCH(C183,'Balance Sheet'!$N$22:$N$105,0)),IF(ISNA(MATCH(C183,'Balance Sheet'!$P$22:$P$105,0)),MATCH(C183,'Balance Sheet'!$R$22:$R$105,0),MATCH(C183,'Balance Sheet'!$P$22:$P$105,0)),MATCH(C183,'Balance Sheet'!$N$22:$N$105,0)),MATCH(C183,'Balance Sheet'!$L$22:$L$105,0)),MATCH(C183,'Balance Sheet'!$J$22:$J$105,0)),IF(ISNA(MATCH(C183,'Balance Sheet'!$J$22:$J$105,0)),IF(ISNA(MATCH(C183,'Balance Sheet'!$L$22:$L$105,0)),IF(ISNA(MATCH(C183,'Balance Sheet'!$N$22:$N$105,0)),IF(ISNA(MATCH(C183,'Balance Sheet'!$P$22:$P$105,0)),9,7),5),3),1))</f>
        <v>Pass</v>
      </c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</row>
    <row r="184" spans="1:24" x14ac:dyDescent="0.35">
      <c r="A184" s="96"/>
      <c r="B184" s="96"/>
      <c r="C184" s="96" t="str">
        <f t="shared" si="33"/>
        <v>L_002_165</v>
      </c>
      <c r="D184" s="96" t="str">
        <f ca="1">OFFSET(L_002_ValidationCorner,IF(ISNA(MATCH(C184,'Balance Sheet'!$J$22:$J$105,0)),IF(ISNA(MATCH(C184,'Balance Sheet'!$L$22:$L$105,0)),IF(ISNA(MATCH(C184,'Balance Sheet'!$N$22:$N$105,0)),IF(ISNA(MATCH(C184,'Balance Sheet'!$P$22:$P$105,0)),MATCH(C184,'Balance Sheet'!$R$22:$R$105,0),MATCH(C184,'Balance Sheet'!$P$22:$P$105,0)),MATCH(C184,'Balance Sheet'!$N$22:$N$105,0)),MATCH(C184,'Balance Sheet'!$L$22:$L$105,0)),MATCH(C184,'Balance Sheet'!$J$22:$J$105,0)),IF(ISNA(MATCH(C184,'Balance Sheet'!$J$22:$J$105,0)),IF(ISNA(MATCH(C184,'Balance Sheet'!$L$22:$L$105,0)),IF(ISNA(MATCH(C184,'Balance Sheet'!$N$22:$N$105,0)),IF(ISNA(MATCH(C184,'Balance Sheet'!$P$22:$P$105,0)),9,7),5),3),1))</f>
        <v>Pass</v>
      </c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</row>
    <row r="185" spans="1:24" x14ac:dyDescent="0.35">
      <c r="A185" s="96"/>
      <c r="B185" s="96"/>
      <c r="C185" s="96" t="str">
        <f t="shared" si="33"/>
        <v>L_002_166</v>
      </c>
      <c r="D185" s="96" t="str">
        <f ca="1">OFFSET(L_002_ValidationCorner,IF(ISNA(MATCH(C185,'Balance Sheet'!$J$22:$J$105,0)),IF(ISNA(MATCH(C185,'Balance Sheet'!$L$22:$L$105,0)),IF(ISNA(MATCH(C185,'Balance Sheet'!$N$22:$N$105,0)),IF(ISNA(MATCH(C185,'Balance Sheet'!$P$22:$P$105,0)),MATCH(C185,'Balance Sheet'!$R$22:$R$105,0),MATCH(C185,'Balance Sheet'!$P$22:$P$105,0)),MATCH(C185,'Balance Sheet'!$N$22:$N$105,0)),MATCH(C185,'Balance Sheet'!$L$22:$L$105,0)),MATCH(C185,'Balance Sheet'!$J$22:$J$105,0)),IF(ISNA(MATCH(C185,'Balance Sheet'!$J$22:$J$105,0)),IF(ISNA(MATCH(C185,'Balance Sheet'!$L$22:$L$105,0)),IF(ISNA(MATCH(C185,'Balance Sheet'!$N$22:$N$105,0)),IF(ISNA(MATCH(C185,'Balance Sheet'!$P$22:$P$105,0)),9,7),5),3),1))</f>
        <v>Pass</v>
      </c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</row>
    <row r="186" spans="1:24" x14ac:dyDescent="0.35">
      <c r="A186" s="96"/>
      <c r="B186" s="96"/>
      <c r="C186" s="96" t="str">
        <f t="shared" si="33"/>
        <v>L_002_167</v>
      </c>
      <c r="D186" s="96" t="str">
        <f ca="1">OFFSET(L_002_ValidationCorner,IF(ISNA(MATCH(C186,'Balance Sheet'!$J$22:$J$105,0)),IF(ISNA(MATCH(C186,'Balance Sheet'!$L$22:$L$105,0)),IF(ISNA(MATCH(C186,'Balance Sheet'!$N$22:$N$105,0)),IF(ISNA(MATCH(C186,'Balance Sheet'!$P$22:$P$105,0)),MATCH(C186,'Balance Sheet'!$R$22:$R$105,0),MATCH(C186,'Balance Sheet'!$P$22:$P$105,0)),MATCH(C186,'Balance Sheet'!$N$22:$N$105,0)),MATCH(C186,'Balance Sheet'!$L$22:$L$105,0)),MATCH(C186,'Balance Sheet'!$J$22:$J$105,0)),IF(ISNA(MATCH(C186,'Balance Sheet'!$J$22:$J$105,0)),IF(ISNA(MATCH(C186,'Balance Sheet'!$L$22:$L$105,0)),IF(ISNA(MATCH(C186,'Balance Sheet'!$N$22:$N$105,0)),IF(ISNA(MATCH(C186,'Balance Sheet'!$P$22:$P$105,0)),9,7),5),3),1))</f>
        <v>Pass</v>
      </c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</row>
    <row r="187" spans="1:24" x14ac:dyDescent="0.35">
      <c r="A187" s="96"/>
      <c r="B187" s="96"/>
      <c r="C187" s="96" t="str">
        <f t="shared" si="33"/>
        <v>L_002_168</v>
      </c>
      <c r="D187" s="96" t="str">
        <f ca="1">OFFSET(L_002_ValidationCorner,IF(ISNA(MATCH(C187,'Balance Sheet'!$J$22:$J$105,0)),IF(ISNA(MATCH(C187,'Balance Sheet'!$L$22:$L$105,0)),IF(ISNA(MATCH(C187,'Balance Sheet'!$N$22:$N$105,0)),IF(ISNA(MATCH(C187,'Balance Sheet'!$P$22:$P$105,0)),MATCH(C187,'Balance Sheet'!$R$22:$R$105,0),MATCH(C187,'Balance Sheet'!$P$22:$P$105,0)),MATCH(C187,'Balance Sheet'!$N$22:$N$105,0)),MATCH(C187,'Balance Sheet'!$L$22:$L$105,0)),MATCH(C187,'Balance Sheet'!$J$22:$J$105,0)),IF(ISNA(MATCH(C187,'Balance Sheet'!$J$22:$J$105,0)),IF(ISNA(MATCH(C187,'Balance Sheet'!$L$22:$L$105,0)),IF(ISNA(MATCH(C187,'Balance Sheet'!$N$22:$N$105,0)),IF(ISNA(MATCH(C187,'Balance Sheet'!$P$22:$P$105,0)),9,7),5),3),1))</f>
        <v>Pass</v>
      </c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</row>
    <row r="188" spans="1:24" x14ac:dyDescent="0.35">
      <c r="A188" s="96"/>
      <c r="B188" s="96"/>
      <c r="C188" s="96" t="str">
        <f t="shared" si="33"/>
        <v>L_002_169</v>
      </c>
      <c r="D188" s="96" t="str">
        <f ca="1">OFFSET(L_002_ValidationCorner,IF(ISNA(MATCH(C188,'Balance Sheet'!$J$22:$J$105,0)),IF(ISNA(MATCH(C188,'Balance Sheet'!$L$22:$L$105,0)),IF(ISNA(MATCH(C188,'Balance Sheet'!$N$22:$N$105,0)),IF(ISNA(MATCH(C188,'Balance Sheet'!$P$22:$P$105,0)),MATCH(C188,'Balance Sheet'!$R$22:$R$105,0),MATCH(C188,'Balance Sheet'!$P$22:$P$105,0)),MATCH(C188,'Balance Sheet'!$N$22:$N$105,0)),MATCH(C188,'Balance Sheet'!$L$22:$L$105,0)),MATCH(C188,'Balance Sheet'!$J$22:$J$105,0)),IF(ISNA(MATCH(C188,'Balance Sheet'!$J$22:$J$105,0)),IF(ISNA(MATCH(C188,'Balance Sheet'!$L$22:$L$105,0)),IF(ISNA(MATCH(C188,'Balance Sheet'!$N$22:$N$105,0)),IF(ISNA(MATCH(C188,'Balance Sheet'!$P$22:$P$105,0)),9,7),5),3),1))</f>
        <v>Pass</v>
      </c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</row>
    <row r="189" spans="1:24" x14ac:dyDescent="0.35">
      <c r="A189" s="96"/>
      <c r="B189" s="96"/>
      <c r="C189" s="96" t="str">
        <f t="shared" si="33"/>
        <v>L_002_170</v>
      </c>
      <c r="D189" s="96" t="str">
        <f ca="1">OFFSET(L_002_ValidationCorner,IF(ISNA(MATCH(C189,'Balance Sheet'!$J$22:$J$105,0)),IF(ISNA(MATCH(C189,'Balance Sheet'!$L$22:$L$105,0)),IF(ISNA(MATCH(C189,'Balance Sheet'!$N$22:$N$105,0)),IF(ISNA(MATCH(C189,'Balance Sheet'!$P$22:$P$105,0)),MATCH(C189,'Balance Sheet'!$R$22:$R$105,0),MATCH(C189,'Balance Sheet'!$P$22:$P$105,0)),MATCH(C189,'Balance Sheet'!$N$22:$N$105,0)),MATCH(C189,'Balance Sheet'!$L$22:$L$105,0)),MATCH(C189,'Balance Sheet'!$J$22:$J$105,0)),IF(ISNA(MATCH(C189,'Balance Sheet'!$J$22:$J$105,0)),IF(ISNA(MATCH(C189,'Balance Sheet'!$L$22:$L$105,0)),IF(ISNA(MATCH(C189,'Balance Sheet'!$N$22:$N$105,0)),IF(ISNA(MATCH(C189,'Balance Sheet'!$P$22:$P$105,0)),9,7),5),3),1))</f>
        <v>Pass</v>
      </c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</row>
    <row r="190" spans="1:24" x14ac:dyDescent="0.35">
      <c r="A190" s="96"/>
      <c r="B190" s="96"/>
      <c r="C190" s="96" t="str">
        <f t="shared" si="33"/>
        <v>L_002_171</v>
      </c>
      <c r="D190" s="96" t="str">
        <f ca="1">OFFSET(L_002_ValidationCorner,IF(ISNA(MATCH(C190,'Balance Sheet'!$J$22:$J$105,0)),IF(ISNA(MATCH(C190,'Balance Sheet'!$L$22:$L$105,0)),IF(ISNA(MATCH(C190,'Balance Sheet'!$N$22:$N$105,0)),IF(ISNA(MATCH(C190,'Balance Sheet'!$P$22:$P$105,0)),MATCH(C190,'Balance Sheet'!$R$22:$R$105,0),MATCH(C190,'Balance Sheet'!$P$22:$P$105,0)),MATCH(C190,'Balance Sheet'!$N$22:$N$105,0)),MATCH(C190,'Balance Sheet'!$L$22:$L$105,0)),MATCH(C190,'Balance Sheet'!$J$22:$J$105,0)),IF(ISNA(MATCH(C190,'Balance Sheet'!$J$22:$J$105,0)),IF(ISNA(MATCH(C190,'Balance Sheet'!$L$22:$L$105,0)),IF(ISNA(MATCH(C190,'Balance Sheet'!$N$22:$N$105,0)),IF(ISNA(MATCH(C190,'Balance Sheet'!$P$22:$P$105,0)),9,7),5),3),1))</f>
        <v>Pass</v>
      </c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</row>
    <row r="191" spans="1:24" x14ac:dyDescent="0.35">
      <c r="A191" s="96"/>
      <c r="B191" s="96"/>
      <c r="C191" s="96" t="str">
        <f t="shared" si="33"/>
        <v>L_002_172</v>
      </c>
      <c r="D191" s="96" t="str">
        <f ca="1">OFFSET(L_002_ValidationCorner,IF(ISNA(MATCH(C191,'Balance Sheet'!$J$22:$J$105,0)),IF(ISNA(MATCH(C191,'Balance Sheet'!$L$22:$L$105,0)),IF(ISNA(MATCH(C191,'Balance Sheet'!$N$22:$N$105,0)),IF(ISNA(MATCH(C191,'Balance Sheet'!$P$22:$P$105,0)),MATCH(C191,'Balance Sheet'!$R$22:$R$105,0),MATCH(C191,'Balance Sheet'!$P$22:$P$105,0)),MATCH(C191,'Balance Sheet'!$N$22:$N$105,0)),MATCH(C191,'Balance Sheet'!$L$22:$L$105,0)),MATCH(C191,'Balance Sheet'!$J$22:$J$105,0)),IF(ISNA(MATCH(C191,'Balance Sheet'!$J$22:$J$105,0)),IF(ISNA(MATCH(C191,'Balance Sheet'!$L$22:$L$105,0)),IF(ISNA(MATCH(C191,'Balance Sheet'!$N$22:$N$105,0)),IF(ISNA(MATCH(C191,'Balance Sheet'!$P$22:$P$105,0)),9,7),5),3),1))</f>
        <v>Pass</v>
      </c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</row>
    <row r="192" spans="1:24" x14ac:dyDescent="0.35">
      <c r="A192" s="96"/>
      <c r="B192" s="96"/>
      <c r="C192" s="96" t="str">
        <f t="shared" si="33"/>
        <v>L_002_173</v>
      </c>
      <c r="D192" s="96" t="str">
        <f ca="1">OFFSET(L_002_ValidationCorner,IF(ISNA(MATCH(C192,'Balance Sheet'!$J$22:$J$105,0)),IF(ISNA(MATCH(C192,'Balance Sheet'!$L$22:$L$105,0)),IF(ISNA(MATCH(C192,'Balance Sheet'!$N$22:$N$105,0)),IF(ISNA(MATCH(C192,'Balance Sheet'!$P$22:$P$105,0)),MATCH(C192,'Balance Sheet'!$R$22:$R$105,0),MATCH(C192,'Balance Sheet'!$P$22:$P$105,0)),MATCH(C192,'Balance Sheet'!$N$22:$N$105,0)),MATCH(C192,'Balance Sheet'!$L$22:$L$105,0)),MATCH(C192,'Balance Sheet'!$J$22:$J$105,0)),IF(ISNA(MATCH(C192,'Balance Sheet'!$J$22:$J$105,0)),IF(ISNA(MATCH(C192,'Balance Sheet'!$L$22:$L$105,0)),IF(ISNA(MATCH(C192,'Balance Sheet'!$N$22:$N$105,0)),IF(ISNA(MATCH(C192,'Balance Sheet'!$P$22:$P$105,0)),9,7),5),3),1))</f>
        <v>Pass</v>
      </c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</row>
    <row r="193" spans="1:34" x14ac:dyDescent="0.35">
      <c r="A193" s="96"/>
      <c r="B193" s="96"/>
      <c r="C193" s="96" t="str">
        <f t="shared" si="33"/>
        <v>L_002_174</v>
      </c>
      <c r="D193" s="96" t="str">
        <f ca="1">OFFSET(L_002_ValidationCorner,IF(ISNA(MATCH(C193,'Balance Sheet'!$J$22:$J$105,0)),IF(ISNA(MATCH(C193,'Balance Sheet'!$L$22:$L$105,0)),IF(ISNA(MATCH(C193,'Balance Sheet'!$N$22:$N$105,0)),IF(ISNA(MATCH(C193,'Balance Sheet'!$P$22:$P$105,0)),MATCH(C193,'Balance Sheet'!$R$22:$R$105,0),MATCH(C193,'Balance Sheet'!$P$22:$P$105,0)),MATCH(C193,'Balance Sheet'!$N$22:$N$105,0)),MATCH(C193,'Balance Sheet'!$L$22:$L$105,0)),MATCH(C193,'Balance Sheet'!$J$22:$J$105,0)),IF(ISNA(MATCH(C193,'Balance Sheet'!$J$22:$J$105,0)),IF(ISNA(MATCH(C193,'Balance Sheet'!$L$22:$L$105,0)),IF(ISNA(MATCH(C193,'Balance Sheet'!$N$22:$N$105,0)),IF(ISNA(MATCH(C193,'Balance Sheet'!$P$22:$P$105,0)),9,7),5),3),1))</f>
        <v>Pass</v>
      </c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</row>
    <row r="194" spans="1:34" x14ac:dyDescent="0.35">
      <c r="A194" s="96"/>
      <c r="B194" s="96"/>
      <c r="C194" s="96" t="str">
        <f t="shared" si="33"/>
        <v>L_002_175</v>
      </c>
      <c r="D194" s="96" t="str">
        <f ca="1">OFFSET(L_002_ValidationCorner,IF(ISNA(MATCH(C194,'Balance Sheet'!$J$22:$J$105,0)),IF(ISNA(MATCH(C194,'Balance Sheet'!$L$22:$L$105,0)),IF(ISNA(MATCH(C194,'Balance Sheet'!$N$22:$N$105,0)),IF(ISNA(MATCH(C194,'Balance Sheet'!$P$22:$P$105,0)),MATCH(C194,'Balance Sheet'!$R$22:$R$105,0),MATCH(C194,'Balance Sheet'!$P$22:$P$105,0)),MATCH(C194,'Balance Sheet'!$N$22:$N$105,0)),MATCH(C194,'Balance Sheet'!$L$22:$L$105,0)),MATCH(C194,'Balance Sheet'!$J$22:$J$105,0)),IF(ISNA(MATCH(C194,'Balance Sheet'!$J$22:$J$105,0)),IF(ISNA(MATCH(C194,'Balance Sheet'!$L$22:$L$105,0)),IF(ISNA(MATCH(C194,'Balance Sheet'!$N$22:$N$105,0)),IF(ISNA(MATCH(C194,'Balance Sheet'!$P$22:$P$105,0)),9,7),5),3),1))</f>
        <v>Pass</v>
      </c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</row>
    <row r="195" spans="1:34" x14ac:dyDescent="0.35">
      <c r="A195" s="96"/>
      <c r="B195" s="96"/>
      <c r="C195" s="96" t="str">
        <f t="shared" si="33"/>
        <v>L_002_176</v>
      </c>
      <c r="D195" s="96" t="str">
        <f ca="1">OFFSET(L_002_ValidationCorner,IF(ISNA(MATCH(C195,'Balance Sheet'!$J$22:$J$105,0)),IF(ISNA(MATCH(C195,'Balance Sheet'!$L$22:$L$105,0)),IF(ISNA(MATCH(C195,'Balance Sheet'!$N$22:$N$105,0)),IF(ISNA(MATCH(C195,'Balance Sheet'!$P$22:$P$105,0)),MATCH(C195,'Balance Sheet'!$R$22:$R$105,0),MATCH(C195,'Balance Sheet'!$P$22:$P$105,0)),MATCH(C195,'Balance Sheet'!$N$22:$N$105,0)),MATCH(C195,'Balance Sheet'!$L$22:$L$105,0)),MATCH(C195,'Balance Sheet'!$J$22:$J$105,0)),IF(ISNA(MATCH(C195,'Balance Sheet'!$J$22:$J$105,0)),IF(ISNA(MATCH(C195,'Balance Sheet'!$L$22:$L$105,0)),IF(ISNA(MATCH(C195,'Balance Sheet'!$N$22:$N$105,0)),IF(ISNA(MATCH(C195,'Balance Sheet'!$P$22:$P$105,0)),9,7),5),3),1))</f>
        <v>Pass</v>
      </c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</row>
    <row r="196" spans="1:34" x14ac:dyDescent="0.35">
      <c r="A196" s="96"/>
      <c r="B196" s="96"/>
      <c r="C196" s="96" t="str">
        <f t="shared" si="33"/>
        <v>L_002_177</v>
      </c>
      <c r="D196" s="96" t="str">
        <f ca="1">OFFSET(L_002_ValidationCorner,IF(ISNA(MATCH(C196,'Balance Sheet'!$J$22:$J$105,0)),IF(ISNA(MATCH(C196,'Balance Sheet'!$L$22:$L$105,0)),IF(ISNA(MATCH(C196,'Balance Sheet'!$N$22:$N$105,0)),IF(ISNA(MATCH(C196,'Balance Sheet'!$P$22:$P$105,0)),MATCH(C196,'Balance Sheet'!$R$22:$R$105,0),MATCH(C196,'Balance Sheet'!$P$22:$P$105,0)),MATCH(C196,'Balance Sheet'!$N$22:$N$105,0)),MATCH(C196,'Balance Sheet'!$L$22:$L$105,0)),MATCH(C196,'Balance Sheet'!$J$22:$J$105,0)),IF(ISNA(MATCH(C196,'Balance Sheet'!$J$22:$J$105,0)),IF(ISNA(MATCH(C196,'Balance Sheet'!$L$22:$L$105,0)),IF(ISNA(MATCH(C196,'Balance Sheet'!$N$22:$N$105,0)),IF(ISNA(MATCH(C196,'Balance Sheet'!$P$22:$P$105,0)),9,7),5),3),1))</f>
        <v>Pass</v>
      </c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</row>
    <row r="197" spans="1:34" x14ac:dyDescent="0.35">
      <c r="A197" s="96"/>
      <c r="B197" s="96"/>
      <c r="C197" s="96" t="str">
        <f t="shared" si="33"/>
        <v>L_002_178</v>
      </c>
      <c r="D197" s="96" t="str">
        <f ca="1">OFFSET(L_002_ValidationCorner,IF(ISNA(MATCH(C197,'Balance Sheet'!$J$22:$J$105,0)),IF(ISNA(MATCH(C197,'Balance Sheet'!$L$22:$L$105,0)),IF(ISNA(MATCH(C197,'Balance Sheet'!$N$22:$N$105,0)),IF(ISNA(MATCH(C197,'Balance Sheet'!$P$22:$P$105,0)),MATCH(C197,'Balance Sheet'!$R$22:$R$105,0),MATCH(C197,'Balance Sheet'!$P$22:$P$105,0)),MATCH(C197,'Balance Sheet'!$N$22:$N$105,0)),MATCH(C197,'Balance Sheet'!$L$22:$L$105,0)),MATCH(C197,'Balance Sheet'!$J$22:$J$105,0)),IF(ISNA(MATCH(C197,'Balance Sheet'!$J$22:$J$105,0)),IF(ISNA(MATCH(C197,'Balance Sheet'!$L$22:$L$105,0)),IF(ISNA(MATCH(C197,'Balance Sheet'!$N$22:$N$105,0)),IF(ISNA(MATCH(C197,'Balance Sheet'!$P$22:$P$105,0)),9,7),5),3),1))</f>
        <v>Pass</v>
      </c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</row>
    <row r="198" spans="1:34" x14ac:dyDescent="0.35">
      <c r="A198" s="96"/>
      <c r="B198" s="96"/>
      <c r="C198" s="96" t="str">
        <f t="shared" si="33"/>
        <v>L_002_179</v>
      </c>
      <c r="D198" s="96" t="str">
        <f ca="1">OFFSET(L_002_ValidationCorner,IF(ISNA(MATCH(C198,'Balance Sheet'!$J$22:$J$105,0)),IF(ISNA(MATCH(C198,'Balance Sheet'!$L$22:$L$105,0)),IF(ISNA(MATCH(C198,'Balance Sheet'!$N$22:$N$105,0)),IF(ISNA(MATCH(C198,'Balance Sheet'!$P$22:$P$105,0)),MATCH(C198,'Balance Sheet'!$R$22:$R$105,0),MATCH(C198,'Balance Sheet'!$P$22:$P$105,0)),MATCH(C198,'Balance Sheet'!$N$22:$N$105,0)),MATCH(C198,'Balance Sheet'!$L$22:$L$105,0)),MATCH(C198,'Balance Sheet'!$J$22:$J$105,0)),IF(ISNA(MATCH(C198,'Balance Sheet'!$J$22:$J$105,0)),IF(ISNA(MATCH(C198,'Balance Sheet'!$L$22:$L$105,0)),IF(ISNA(MATCH(C198,'Balance Sheet'!$N$22:$N$105,0)),IF(ISNA(MATCH(C198,'Balance Sheet'!$P$22:$P$105,0)),9,7),5),3),1))</f>
        <v>Pass</v>
      </c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</row>
    <row r="199" spans="1:34" x14ac:dyDescent="0.35">
      <c r="A199" s="96"/>
      <c r="B199" s="96"/>
      <c r="C199" s="96" t="str">
        <f t="shared" si="33"/>
        <v>L_002_180</v>
      </c>
      <c r="D199" s="96" t="str">
        <f ca="1">OFFSET(L_002_ValidationCorner,IF(ISNA(MATCH(C199,'Balance Sheet'!$J$22:$J$105,0)),IF(ISNA(MATCH(C199,'Balance Sheet'!$L$22:$L$105,0)),IF(ISNA(MATCH(C199,'Balance Sheet'!$N$22:$N$105,0)),IF(ISNA(MATCH(C199,'Balance Sheet'!$P$22:$P$105,0)),MATCH(C199,'Balance Sheet'!$R$22:$R$105,0),MATCH(C199,'Balance Sheet'!$P$22:$P$105,0)),MATCH(C199,'Balance Sheet'!$N$22:$N$105,0)),MATCH(C199,'Balance Sheet'!$L$22:$L$105,0)),MATCH(C199,'Balance Sheet'!$J$22:$J$105,0)),IF(ISNA(MATCH(C199,'Balance Sheet'!$J$22:$J$105,0)),IF(ISNA(MATCH(C199,'Balance Sheet'!$L$22:$L$105,0)),IF(ISNA(MATCH(C199,'Balance Sheet'!$N$22:$N$105,0)),IF(ISNA(MATCH(C199,'Balance Sheet'!$P$22:$P$105,0)),9,7),5),3),1))</f>
        <v>Pass</v>
      </c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</row>
    <row r="200" spans="1:34" x14ac:dyDescent="0.35">
      <c r="A200" s="96"/>
      <c r="B200" s="96"/>
      <c r="C200" s="96" t="str">
        <f t="shared" si="33"/>
        <v>L_002_181</v>
      </c>
      <c r="D200" s="96" t="str">
        <f ca="1">OFFSET(L_002_ValidationCorner,IF(ISNA(MATCH(C200,'Balance Sheet'!$J$22:$J$105,0)),IF(ISNA(MATCH(C200,'Balance Sheet'!$L$22:$L$105,0)),IF(ISNA(MATCH(C200,'Balance Sheet'!$N$22:$N$105,0)),IF(ISNA(MATCH(C200,'Balance Sheet'!$P$22:$P$105,0)),MATCH(C200,'Balance Sheet'!$R$22:$R$105,0),MATCH(C200,'Balance Sheet'!$P$22:$P$105,0)),MATCH(C200,'Balance Sheet'!$N$22:$N$105,0)),MATCH(C200,'Balance Sheet'!$L$22:$L$105,0)),MATCH(C200,'Balance Sheet'!$J$22:$J$105,0)),IF(ISNA(MATCH(C200,'Balance Sheet'!$J$22:$J$105,0)),IF(ISNA(MATCH(C200,'Balance Sheet'!$L$22:$L$105,0)),IF(ISNA(MATCH(C200,'Balance Sheet'!$N$22:$N$105,0)),IF(ISNA(MATCH(C200,'Balance Sheet'!$P$22:$P$105,0)),9,7),5),3),1))</f>
        <v>Pass</v>
      </c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</row>
    <row r="201" spans="1:34" x14ac:dyDescent="0.35">
      <c r="A201" s="96"/>
      <c r="B201" s="96"/>
      <c r="C201" s="96" t="str">
        <f t="shared" si="33"/>
        <v>L_002_182</v>
      </c>
      <c r="D201" s="96" t="str">
        <f ca="1">OFFSET(L_002_ValidationCorner,IF(ISNA(MATCH(C201,'Balance Sheet'!$J$22:$J$105,0)),IF(ISNA(MATCH(C201,'Balance Sheet'!$L$22:$L$105,0)),IF(ISNA(MATCH(C201,'Balance Sheet'!$N$22:$N$105,0)),IF(ISNA(MATCH(C201,'Balance Sheet'!$P$22:$P$105,0)),MATCH(C201,'Balance Sheet'!$R$22:$R$105,0),MATCH(C201,'Balance Sheet'!$P$22:$P$105,0)),MATCH(C201,'Balance Sheet'!$N$22:$N$105,0)),MATCH(C201,'Balance Sheet'!$L$22:$L$105,0)),MATCH(C201,'Balance Sheet'!$J$22:$J$105,0)),IF(ISNA(MATCH(C201,'Balance Sheet'!$J$22:$J$105,0)),IF(ISNA(MATCH(C201,'Balance Sheet'!$L$22:$L$105,0)),IF(ISNA(MATCH(C201,'Balance Sheet'!$N$22:$N$105,0)),IF(ISNA(MATCH(C201,'Balance Sheet'!$P$22:$P$105,0)),9,7),5),3),1))</f>
        <v>Pass</v>
      </c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</row>
    <row r="202" spans="1:34" x14ac:dyDescent="0.35">
      <c r="A202" s="96"/>
      <c r="B202" s="96"/>
      <c r="C202" s="96" t="str">
        <f t="shared" si="33"/>
        <v>L_002_183</v>
      </c>
      <c r="D202" s="96" t="str">
        <f ca="1">OFFSET(L_002_ValidationCorner,IF(ISNA(MATCH(C202,'Balance Sheet'!$J$22:$J$105,0)),IF(ISNA(MATCH(C202,'Balance Sheet'!$L$22:$L$105,0)),IF(ISNA(MATCH(C202,'Balance Sheet'!$N$22:$N$105,0)),IF(ISNA(MATCH(C202,'Balance Sheet'!$P$22:$P$105,0)),MATCH(C202,'Balance Sheet'!$R$22:$R$105,0),MATCH(C202,'Balance Sheet'!$P$22:$P$105,0)),MATCH(C202,'Balance Sheet'!$N$22:$N$105,0)),MATCH(C202,'Balance Sheet'!$L$22:$L$105,0)),MATCH(C202,'Balance Sheet'!$J$22:$J$105,0)),IF(ISNA(MATCH(C202,'Balance Sheet'!$J$22:$J$105,0)),IF(ISNA(MATCH(C202,'Balance Sheet'!$L$22:$L$105,0)),IF(ISNA(MATCH(C202,'Balance Sheet'!$N$22:$N$105,0)),IF(ISNA(MATCH(C202,'Balance Sheet'!$P$22:$P$105,0)),9,7),5),3),1))</f>
        <v>Pass</v>
      </c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</row>
    <row r="203" spans="1:34" x14ac:dyDescent="0.35">
      <c r="A203" s="96"/>
      <c r="B203" s="96"/>
      <c r="C203" s="96" t="str">
        <f t="shared" si="33"/>
        <v>L_002_184</v>
      </c>
      <c r="D203" s="96" t="str">
        <f ca="1">OFFSET(L_002_ValidationCorner,IF(ISNA(MATCH(C203,'Balance Sheet'!$J$22:$J$105,0)),IF(ISNA(MATCH(C203,'Balance Sheet'!$L$22:$L$105,0)),IF(ISNA(MATCH(C203,'Balance Sheet'!$N$22:$N$105,0)),IF(ISNA(MATCH(C203,'Balance Sheet'!$P$22:$P$105,0)),MATCH(C203,'Balance Sheet'!$R$22:$R$105,0),MATCH(C203,'Balance Sheet'!$P$22:$P$105,0)),MATCH(C203,'Balance Sheet'!$N$22:$N$105,0)),MATCH(C203,'Balance Sheet'!$L$22:$L$105,0)),MATCH(C203,'Balance Sheet'!$J$22:$J$105,0)),IF(ISNA(MATCH(C203,'Balance Sheet'!$J$22:$J$105,0)),IF(ISNA(MATCH(C203,'Balance Sheet'!$L$22:$L$105,0)),IF(ISNA(MATCH(C203,'Balance Sheet'!$N$22:$N$105,0)),IF(ISNA(MATCH(C203,'Balance Sheet'!$P$22:$P$105,0)),9,7),5),3),1))</f>
        <v>Pass</v>
      </c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</row>
    <row r="204" spans="1:34" x14ac:dyDescent="0.35">
      <c r="A204" s="96"/>
      <c r="B204" s="96"/>
      <c r="C204" s="96" t="str">
        <f t="shared" si="33"/>
        <v>L_002_185</v>
      </c>
      <c r="D204" s="96" t="str">
        <f ca="1">OFFSET(L_002_ValidationCorner,IF(ISNA(MATCH(C204,'Balance Sheet'!$J$22:$J$105,0)),IF(ISNA(MATCH(C204,'Balance Sheet'!$L$22:$L$105,0)),IF(ISNA(MATCH(C204,'Balance Sheet'!$N$22:$N$105,0)),IF(ISNA(MATCH(C204,'Balance Sheet'!$P$22:$P$105,0)),MATCH(C204,'Balance Sheet'!$R$22:$R$105,0),MATCH(C204,'Balance Sheet'!$P$22:$P$105,0)),MATCH(C204,'Balance Sheet'!$N$22:$N$105,0)),MATCH(C204,'Balance Sheet'!$L$22:$L$105,0)),MATCH(C204,'Balance Sheet'!$J$22:$J$105,0)),IF(ISNA(MATCH(C204,'Balance Sheet'!$J$22:$J$105,0)),IF(ISNA(MATCH(C204,'Balance Sheet'!$L$22:$L$105,0)),IF(ISNA(MATCH(C204,'Balance Sheet'!$N$22:$N$105,0)),IF(ISNA(MATCH(C204,'Balance Sheet'!$P$22:$P$105,0)),9,7),5),3),1))</f>
        <v>Pass</v>
      </c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</row>
    <row r="205" spans="1:34" x14ac:dyDescent="0.35">
      <c r="A205" s="96"/>
      <c r="B205" s="96"/>
      <c r="C205" s="96" t="str">
        <f t="shared" si="33"/>
        <v>L_002_186</v>
      </c>
      <c r="D205" s="96" t="str">
        <f ca="1">OFFSET(L_002_ValidationCorner,IF(ISNA(MATCH(C205,'Balance Sheet'!$J$22:$J$105,0)),IF(ISNA(MATCH(C205,'Balance Sheet'!$L$22:$L$105,0)),IF(ISNA(MATCH(C205,'Balance Sheet'!$N$22:$N$105,0)),IF(ISNA(MATCH(C205,'Balance Sheet'!$P$22:$P$105,0)),MATCH(C205,'Balance Sheet'!$R$22:$R$105,0),MATCH(C205,'Balance Sheet'!$P$22:$P$105,0)),MATCH(C205,'Balance Sheet'!$N$22:$N$105,0)),MATCH(C205,'Balance Sheet'!$L$22:$L$105,0)),MATCH(C205,'Balance Sheet'!$J$22:$J$105,0)),IF(ISNA(MATCH(C205,'Balance Sheet'!$J$22:$J$105,0)),IF(ISNA(MATCH(C205,'Balance Sheet'!$L$22:$L$105,0)),IF(ISNA(MATCH(C205,'Balance Sheet'!$N$22:$N$105,0)),IF(ISNA(MATCH(C205,'Balance Sheet'!$P$22:$P$105,0)),9,7),5),3),1))</f>
        <v>Pass</v>
      </c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</row>
    <row r="206" spans="1:34" x14ac:dyDescent="0.35">
      <c r="A206" s="96"/>
      <c r="B206" s="96"/>
      <c r="C206" s="96" t="str">
        <f t="shared" si="33"/>
        <v>L_002_187</v>
      </c>
      <c r="D206" s="96" t="str">
        <f ca="1">OFFSET(L_002_ValidationCorner,IF(ISNA(MATCH(C206,'Balance Sheet'!$J$22:$J$105,0)),IF(ISNA(MATCH(C206,'Balance Sheet'!$L$22:$L$105,0)),IF(ISNA(MATCH(C206,'Balance Sheet'!$N$22:$N$105,0)),IF(ISNA(MATCH(C206,'Balance Sheet'!$P$22:$P$105,0)),MATCH(C206,'Balance Sheet'!$R$22:$R$105,0),MATCH(C206,'Balance Sheet'!$P$22:$P$105,0)),MATCH(C206,'Balance Sheet'!$N$22:$N$105,0)),MATCH(C206,'Balance Sheet'!$L$22:$L$105,0)),MATCH(C206,'Balance Sheet'!$J$22:$J$105,0)),IF(ISNA(MATCH(C206,'Balance Sheet'!$J$22:$J$105,0)),IF(ISNA(MATCH(C206,'Balance Sheet'!$L$22:$L$105,0)),IF(ISNA(MATCH(C206,'Balance Sheet'!$N$22:$N$105,0)),IF(ISNA(MATCH(C206,'Balance Sheet'!$P$22:$P$105,0)),9,7),5),3),1))</f>
        <v>Pass</v>
      </c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</row>
    <row r="207" spans="1:34" x14ac:dyDescent="0.35">
      <c r="A207" s="96"/>
      <c r="B207" s="96"/>
      <c r="C207" s="96" t="str">
        <f t="shared" si="33"/>
        <v>L_002_188</v>
      </c>
      <c r="D207" s="96" t="str">
        <f ca="1">OFFSET(L_002_ValidationCorner,IF(ISNA(MATCH(C207,'Balance Sheet'!$J$22:$J$105,0)),IF(ISNA(MATCH(C207,'Balance Sheet'!$L$22:$L$105,0)),IF(ISNA(MATCH(C207,'Balance Sheet'!$N$22:$N$105,0)),IF(ISNA(MATCH(C207,'Balance Sheet'!$P$22:$P$105,0)),MATCH(C207,'Balance Sheet'!$R$22:$R$105,0),MATCH(C207,'Balance Sheet'!$P$22:$P$105,0)),MATCH(C207,'Balance Sheet'!$N$22:$N$105,0)),MATCH(C207,'Balance Sheet'!$L$22:$L$105,0)),MATCH(C207,'Balance Sheet'!$J$22:$J$105,0)),IF(ISNA(MATCH(C207,'Balance Sheet'!$J$22:$J$105,0)),IF(ISNA(MATCH(C207,'Balance Sheet'!$L$22:$L$105,0)),IF(ISNA(MATCH(C207,'Balance Sheet'!$N$22:$N$105,0)),IF(ISNA(MATCH(C207,'Balance Sheet'!$P$22:$P$105,0)),9,7),5),3),1))</f>
        <v>Pass</v>
      </c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</row>
    <row r="208" spans="1:34" x14ac:dyDescent="0.35">
      <c r="A208" s="96"/>
      <c r="B208" s="96"/>
      <c r="C208" s="96" t="str">
        <f t="shared" si="33"/>
        <v>L_002_189</v>
      </c>
      <c r="D208" s="96" t="str">
        <f ca="1">OFFSET(L_002_ValidationCorner,IF(ISNA(MATCH(C208,'Balance Sheet'!$J$22:$J$105,0)),IF(ISNA(MATCH(C208,'Balance Sheet'!$L$22:$L$105,0)),IF(ISNA(MATCH(C208,'Balance Sheet'!$N$22:$N$105,0)),IF(ISNA(MATCH(C208,'Balance Sheet'!$P$22:$P$105,0)),MATCH(C208,'Balance Sheet'!$R$22:$R$105,0),MATCH(C208,'Balance Sheet'!$P$22:$P$105,0)),MATCH(C208,'Balance Sheet'!$N$22:$N$105,0)),MATCH(C208,'Balance Sheet'!$L$22:$L$105,0)),MATCH(C208,'Balance Sheet'!$J$22:$J$105,0)),IF(ISNA(MATCH(C208,'Balance Sheet'!$J$22:$J$105,0)),IF(ISNA(MATCH(C208,'Balance Sheet'!$L$22:$L$105,0)),IF(ISNA(MATCH(C208,'Balance Sheet'!$N$22:$N$105,0)),IF(ISNA(MATCH(C208,'Balance Sheet'!$P$22:$P$105,0)),9,7),5),3),1))</f>
        <v>Pass</v>
      </c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</row>
    <row r="209" spans="1:34" x14ac:dyDescent="0.35">
      <c r="A209" s="96"/>
      <c r="B209" s="96"/>
      <c r="C209" s="96" t="str">
        <f t="shared" si="33"/>
        <v>L_002_190</v>
      </c>
      <c r="D209" s="96" t="str">
        <f ca="1">OFFSET(L_002_ValidationCorner,IF(ISNA(MATCH(C209,'Balance Sheet'!$J$22:$J$105,0)),IF(ISNA(MATCH(C209,'Balance Sheet'!$L$22:$L$105,0)),IF(ISNA(MATCH(C209,'Balance Sheet'!$N$22:$N$105,0)),IF(ISNA(MATCH(C209,'Balance Sheet'!$P$22:$P$105,0)),MATCH(C209,'Balance Sheet'!$R$22:$R$105,0),MATCH(C209,'Balance Sheet'!$P$22:$P$105,0)),MATCH(C209,'Balance Sheet'!$N$22:$N$105,0)),MATCH(C209,'Balance Sheet'!$L$22:$L$105,0)),MATCH(C209,'Balance Sheet'!$J$22:$J$105,0)),IF(ISNA(MATCH(C209,'Balance Sheet'!$J$22:$J$105,0)),IF(ISNA(MATCH(C209,'Balance Sheet'!$L$22:$L$105,0)),IF(ISNA(MATCH(C209,'Balance Sheet'!$N$22:$N$105,0)),IF(ISNA(MATCH(C209,'Balance Sheet'!$P$22:$P$105,0)),9,7),5),3),1))</f>
        <v>Pass</v>
      </c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</row>
    <row r="210" spans="1:34" x14ac:dyDescent="0.35">
      <c r="A210" s="96"/>
      <c r="B210" s="96"/>
      <c r="C210" s="96" t="str">
        <f t="shared" si="33"/>
        <v>L_002_191</v>
      </c>
      <c r="D210" s="96" t="str">
        <f ca="1">OFFSET(L_002_ValidationCorner,IF(ISNA(MATCH(C210,'Balance Sheet'!$J$22:$J$105,0)),IF(ISNA(MATCH(C210,'Balance Sheet'!$L$22:$L$105,0)),IF(ISNA(MATCH(C210,'Balance Sheet'!$N$22:$N$105,0)),IF(ISNA(MATCH(C210,'Balance Sheet'!$P$22:$P$105,0)),MATCH(C210,'Balance Sheet'!$R$22:$R$105,0),MATCH(C210,'Balance Sheet'!$P$22:$P$105,0)),MATCH(C210,'Balance Sheet'!$N$22:$N$105,0)),MATCH(C210,'Balance Sheet'!$L$22:$L$105,0)),MATCH(C210,'Balance Sheet'!$J$22:$J$105,0)),IF(ISNA(MATCH(C210,'Balance Sheet'!$J$22:$J$105,0)),IF(ISNA(MATCH(C210,'Balance Sheet'!$L$22:$L$105,0)),IF(ISNA(MATCH(C210,'Balance Sheet'!$N$22:$N$105,0)),IF(ISNA(MATCH(C210,'Balance Sheet'!$P$22:$P$105,0)),9,7),5),3),1))</f>
        <v>Pass</v>
      </c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</row>
    <row r="211" spans="1:34" x14ac:dyDescent="0.35">
      <c r="A211" s="96"/>
      <c r="B211" s="96"/>
      <c r="C211" s="96" t="str">
        <f t="shared" si="33"/>
        <v>L_002_192</v>
      </c>
      <c r="D211" s="96" t="str">
        <f ca="1">OFFSET(L_002_ValidationCorner,IF(ISNA(MATCH(C211,'Balance Sheet'!$J$22:$J$105,0)),IF(ISNA(MATCH(C211,'Balance Sheet'!$L$22:$L$105,0)),IF(ISNA(MATCH(C211,'Balance Sheet'!$N$22:$N$105,0)),IF(ISNA(MATCH(C211,'Balance Sheet'!$P$22:$P$105,0)),MATCH(C211,'Balance Sheet'!$R$22:$R$105,0),MATCH(C211,'Balance Sheet'!$P$22:$P$105,0)),MATCH(C211,'Balance Sheet'!$N$22:$N$105,0)),MATCH(C211,'Balance Sheet'!$L$22:$L$105,0)),MATCH(C211,'Balance Sheet'!$J$22:$J$105,0)),IF(ISNA(MATCH(C211,'Balance Sheet'!$J$22:$J$105,0)),IF(ISNA(MATCH(C211,'Balance Sheet'!$L$22:$L$105,0)),IF(ISNA(MATCH(C211,'Balance Sheet'!$N$22:$N$105,0)),IF(ISNA(MATCH(C211,'Balance Sheet'!$P$22:$P$105,0)),9,7),5),3),1))</f>
        <v>Pass</v>
      </c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</row>
    <row r="212" spans="1:34" x14ac:dyDescent="0.35">
      <c r="A212" s="96"/>
      <c r="B212" s="96"/>
      <c r="C212" s="96" t="str">
        <f t="shared" si="33"/>
        <v>L_002_193</v>
      </c>
      <c r="D212" s="96" t="str">
        <f ca="1">OFFSET(L_002_ValidationCorner,IF(ISNA(MATCH(C212,'Balance Sheet'!$J$22:$J$105,0)),IF(ISNA(MATCH(C212,'Balance Sheet'!$L$22:$L$105,0)),IF(ISNA(MATCH(C212,'Balance Sheet'!$N$22:$N$105,0)),IF(ISNA(MATCH(C212,'Balance Sheet'!$P$22:$P$105,0)),MATCH(C212,'Balance Sheet'!$R$22:$R$105,0),MATCH(C212,'Balance Sheet'!$P$22:$P$105,0)),MATCH(C212,'Balance Sheet'!$N$22:$N$105,0)),MATCH(C212,'Balance Sheet'!$L$22:$L$105,0)),MATCH(C212,'Balance Sheet'!$J$22:$J$105,0)),IF(ISNA(MATCH(C212,'Balance Sheet'!$J$22:$J$105,0)),IF(ISNA(MATCH(C212,'Balance Sheet'!$L$22:$L$105,0)),IF(ISNA(MATCH(C212,'Balance Sheet'!$N$22:$N$105,0)),IF(ISNA(MATCH(C212,'Balance Sheet'!$P$22:$P$105,0)),9,7),5),3),1))</f>
        <v>Pass</v>
      </c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</row>
    <row r="213" spans="1:34" x14ac:dyDescent="0.35">
      <c r="A213" s="96"/>
      <c r="B213" s="96"/>
      <c r="C213" s="96" t="str">
        <f t="shared" si="33"/>
        <v>L_002_194</v>
      </c>
      <c r="D213" s="96" t="str">
        <f ca="1">OFFSET(L_002_ValidationCorner,IF(ISNA(MATCH(C213,'Balance Sheet'!$J$22:$J$105,0)),IF(ISNA(MATCH(C213,'Balance Sheet'!$L$22:$L$105,0)),IF(ISNA(MATCH(C213,'Balance Sheet'!$N$22:$N$105,0)),IF(ISNA(MATCH(C213,'Balance Sheet'!$P$22:$P$105,0)),MATCH(C213,'Balance Sheet'!$R$22:$R$105,0),MATCH(C213,'Balance Sheet'!$P$22:$P$105,0)),MATCH(C213,'Balance Sheet'!$N$22:$N$105,0)),MATCH(C213,'Balance Sheet'!$L$22:$L$105,0)),MATCH(C213,'Balance Sheet'!$J$22:$J$105,0)),IF(ISNA(MATCH(C213,'Balance Sheet'!$J$22:$J$105,0)),IF(ISNA(MATCH(C213,'Balance Sheet'!$L$22:$L$105,0)),IF(ISNA(MATCH(C213,'Balance Sheet'!$N$22:$N$105,0)),IF(ISNA(MATCH(C213,'Balance Sheet'!$P$22:$P$105,0)),9,7),5),3),1))</f>
        <v>Pass</v>
      </c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</row>
    <row r="214" spans="1:34" x14ac:dyDescent="0.35">
      <c r="A214" s="96"/>
      <c r="B214" s="96"/>
      <c r="C214" s="96" t="str">
        <f t="shared" ref="C214:C239" si="34">LEFT(C213,5)&amp;"_"&amp;TEXT(VALUE(RIGHT(C213,3))+1,"000")</f>
        <v>L_002_195</v>
      </c>
      <c r="D214" s="96" t="str">
        <f ca="1">OFFSET(L_002_ValidationCorner,IF(ISNA(MATCH(C214,'Balance Sheet'!$J$22:$J$105,0)),IF(ISNA(MATCH(C214,'Balance Sheet'!$L$22:$L$105,0)),IF(ISNA(MATCH(C214,'Balance Sheet'!$N$22:$N$105,0)),IF(ISNA(MATCH(C214,'Balance Sheet'!$P$22:$P$105,0)),MATCH(C214,'Balance Sheet'!$R$22:$R$105,0),MATCH(C214,'Balance Sheet'!$P$22:$P$105,0)),MATCH(C214,'Balance Sheet'!$N$22:$N$105,0)),MATCH(C214,'Balance Sheet'!$L$22:$L$105,0)),MATCH(C214,'Balance Sheet'!$J$22:$J$105,0)),IF(ISNA(MATCH(C214,'Balance Sheet'!$J$22:$J$105,0)),IF(ISNA(MATCH(C214,'Balance Sheet'!$L$22:$L$105,0)),IF(ISNA(MATCH(C214,'Balance Sheet'!$N$22:$N$105,0)),IF(ISNA(MATCH(C214,'Balance Sheet'!$P$22:$P$105,0)),9,7),5),3),1))</f>
        <v>Pass</v>
      </c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</row>
    <row r="215" spans="1:34" x14ac:dyDescent="0.35">
      <c r="A215" s="96"/>
      <c r="B215" s="96"/>
      <c r="C215" s="96" t="str">
        <f t="shared" si="34"/>
        <v>L_002_196</v>
      </c>
      <c r="D215" s="96" t="str">
        <f ca="1">OFFSET(L_002_ValidationCorner,IF(ISNA(MATCH(C215,'Balance Sheet'!$J$22:$J$105,0)),IF(ISNA(MATCH(C215,'Balance Sheet'!$L$22:$L$105,0)),IF(ISNA(MATCH(C215,'Balance Sheet'!$N$22:$N$105,0)),IF(ISNA(MATCH(C215,'Balance Sheet'!$P$22:$P$105,0)),MATCH(C215,'Balance Sheet'!$R$22:$R$105,0),MATCH(C215,'Balance Sheet'!$P$22:$P$105,0)),MATCH(C215,'Balance Sheet'!$N$22:$N$105,0)),MATCH(C215,'Balance Sheet'!$L$22:$L$105,0)),MATCH(C215,'Balance Sheet'!$J$22:$J$105,0)),IF(ISNA(MATCH(C215,'Balance Sheet'!$J$22:$J$105,0)),IF(ISNA(MATCH(C215,'Balance Sheet'!$L$22:$L$105,0)),IF(ISNA(MATCH(C215,'Balance Sheet'!$N$22:$N$105,0)),IF(ISNA(MATCH(C215,'Balance Sheet'!$P$22:$P$105,0)),9,7),5),3),1))</f>
        <v>Pass</v>
      </c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</row>
    <row r="216" spans="1:34" x14ac:dyDescent="0.35">
      <c r="A216" s="96"/>
      <c r="B216" s="96"/>
      <c r="C216" s="96" t="str">
        <f t="shared" si="34"/>
        <v>L_002_197</v>
      </c>
      <c r="D216" s="96" t="str">
        <f ca="1">OFFSET(L_002_ValidationCorner,IF(ISNA(MATCH(C216,'Balance Sheet'!$J$22:$J$105,0)),IF(ISNA(MATCH(C216,'Balance Sheet'!$L$22:$L$105,0)),IF(ISNA(MATCH(C216,'Balance Sheet'!$N$22:$N$105,0)),IF(ISNA(MATCH(C216,'Balance Sheet'!$P$22:$P$105,0)),MATCH(C216,'Balance Sheet'!$R$22:$R$105,0),MATCH(C216,'Balance Sheet'!$P$22:$P$105,0)),MATCH(C216,'Balance Sheet'!$N$22:$N$105,0)),MATCH(C216,'Balance Sheet'!$L$22:$L$105,0)),MATCH(C216,'Balance Sheet'!$J$22:$J$105,0)),IF(ISNA(MATCH(C216,'Balance Sheet'!$J$22:$J$105,0)),IF(ISNA(MATCH(C216,'Balance Sheet'!$L$22:$L$105,0)),IF(ISNA(MATCH(C216,'Balance Sheet'!$N$22:$N$105,0)),IF(ISNA(MATCH(C216,'Balance Sheet'!$P$22:$P$105,0)),9,7),5),3),1))</f>
        <v>Pass</v>
      </c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</row>
    <row r="217" spans="1:34" x14ac:dyDescent="0.35">
      <c r="A217" s="96"/>
      <c r="B217" s="96"/>
      <c r="C217" s="96" t="str">
        <f t="shared" si="34"/>
        <v>L_002_198</v>
      </c>
      <c r="D217" s="96" t="str">
        <f ca="1">OFFSET(L_002_ValidationCorner,IF(ISNA(MATCH(C217,'Balance Sheet'!$J$22:$J$105,0)),IF(ISNA(MATCH(C217,'Balance Sheet'!$L$22:$L$105,0)),IF(ISNA(MATCH(C217,'Balance Sheet'!$N$22:$N$105,0)),IF(ISNA(MATCH(C217,'Balance Sheet'!$P$22:$P$105,0)),MATCH(C217,'Balance Sheet'!$R$22:$R$105,0),MATCH(C217,'Balance Sheet'!$P$22:$P$105,0)),MATCH(C217,'Balance Sheet'!$N$22:$N$105,0)),MATCH(C217,'Balance Sheet'!$L$22:$L$105,0)),MATCH(C217,'Balance Sheet'!$J$22:$J$105,0)),IF(ISNA(MATCH(C217,'Balance Sheet'!$J$22:$J$105,0)),IF(ISNA(MATCH(C217,'Balance Sheet'!$L$22:$L$105,0)),IF(ISNA(MATCH(C217,'Balance Sheet'!$N$22:$N$105,0)),IF(ISNA(MATCH(C217,'Balance Sheet'!$P$22:$P$105,0)),9,7),5),3),1))</f>
        <v>Pass</v>
      </c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</row>
    <row r="218" spans="1:34" x14ac:dyDescent="0.35">
      <c r="A218" s="96"/>
      <c r="B218" s="96"/>
      <c r="C218" s="96" t="str">
        <f t="shared" si="34"/>
        <v>L_002_199</v>
      </c>
      <c r="D218" s="96" t="str">
        <f ca="1">OFFSET(L_002_ValidationCorner,IF(ISNA(MATCH(C218,'Balance Sheet'!$J$22:$J$105,0)),IF(ISNA(MATCH(C218,'Balance Sheet'!$L$22:$L$105,0)),IF(ISNA(MATCH(C218,'Balance Sheet'!$N$22:$N$105,0)),IF(ISNA(MATCH(C218,'Balance Sheet'!$P$22:$P$105,0)),MATCH(C218,'Balance Sheet'!$R$22:$R$105,0),MATCH(C218,'Balance Sheet'!$P$22:$P$105,0)),MATCH(C218,'Balance Sheet'!$N$22:$N$105,0)),MATCH(C218,'Balance Sheet'!$L$22:$L$105,0)),MATCH(C218,'Balance Sheet'!$J$22:$J$105,0)),IF(ISNA(MATCH(C218,'Balance Sheet'!$J$22:$J$105,0)),IF(ISNA(MATCH(C218,'Balance Sheet'!$L$22:$L$105,0)),IF(ISNA(MATCH(C218,'Balance Sheet'!$N$22:$N$105,0)),IF(ISNA(MATCH(C218,'Balance Sheet'!$P$22:$P$105,0)),9,7),5),3),1))</f>
        <v>Pass</v>
      </c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</row>
    <row r="219" spans="1:34" x14ac:dyDescent="0.35">
      <c r="A219" s="96"/>
      <c r="B219" s="96"/>
      <c r="C219" s="96" t="str">
        <f t="shared" si="34"/>
        <v>L_002_200</v>
      </c>
      <c r="D219" s="96" t="str">
        <f ca="1">OFFSET(L_002_ValidationCorner,IF(ISNA(MATCH(C219,'Balance Sheet'!$J$22:$J$105,0)),IF(ISNA(MATCH(C219,'Balance Sheet'!$L$22:$L$105,0)),IF(ISNA(MATCH(C219,'Balance Sheet'!$N$22:$N$105,0)),IF(ISNA(MATCH(C219,'Balance Sheet'!$P$22:$P$105,0)),MATCH(C219,'Balance Sheet'!$R$22:$R$105,0),MATCH(C219,'Balance Sheet'!$P$22:$P$105,0)),MATCH(C219,'Balance Sheet'!$N$22:$N$105,0)),MATCH(C219,'Balance Sheet'!$L$22:$L$105,0)),MATCH(C219,'Balance Sheet'!$J$22:$J$105,0)),IF(ISNA(MATCH(C219,'Balance Sheet'!$J$22:$J$105,0)),IF(ISNA(MATCH(C219,'Balance Sheet'!$L$22:$L$105,0)),IF(ISNA(MATCH(C219,'Balance Sheet'!$N$22:$N$105,0)),IF(ISNA(MATCH(C219,'Balance Sheet'!$P$22:$P$105,0)),9,7),5),3),1))</f>
        <v>Pass</v>
      </c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</row>
    <row r="220" spans="1:34" x14ac:dyDescent="0.35">
      <c r="A220" s="96"/>
      <c r="B220" s="96"/>
      <c r="C220" s="96" t="str">
        <f t="shared" si="34"/>
        <v>L_002_201</v>
      </c>
      <c r="D220" s="96" t="str">
        <f ca="1">OFFSET(L_002_ValidationCorner,IF(ISNA(MATCH(C220,'Balance Sheet'!$J$22:$J$105,0)),IF(ISNA(MATCH(C220,'Balance Sheet'!$L$22:$L$105,0)),IF(ISNA(MATCH(C220,'Balance Sheet'!$N$22:$N$105,0)),IF(ISNA(MATCH(C220,'Balance Sheet'!$P$22:$P$105,0)),MATCH(C220,'Balance Sheet'!$R$22:$R$105,0),MATCH(C220,'Balance Sheet'!$P$22:$P$105,0)),MATCH(C220,'Balance Sheet'!$N$22:$N$105,0)),MATCH(C220,'Balance Sheet'!$L$22:$L$105,0)),MATCH(C220,'Balance Sheet'!$J$22:$J$105,0)),IF(ISNA(MATCH(C220,'Balance Sheet'!$J$22:$J$105,0)),IF(ISNA(MATCH(C220,'Balance Sheet'!$L$22:$L$105,0)),IF(ISNA(MATCH(C220,'Balance Sheet'!$N$22:$N$105,0)),IF(ISNA(MATCH(C220,'Balance Sheet'!$P$22:$P$105,0)),9,7),5),3),1))</f>
        <v>Pass</v>
      </c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</row>
    <row r="221" spans="1:34" x14ac:dyDescent="0.35">
      <c r="A221" s="96"/>
      <c r="B221" s="96"/>
      <c r="C221" s="96" t="str">
        <f t="shared" si="34"/>
        <v>L_002_202</v>
      </c>
      <c r="D221" s="96" t="str">
        <f ca="1">OFFSET(L_002_ValidationCorner,IF(ISNA(MATCH(C221,'Balance Sheet'!$J$22:$J$105,0)),IF(ISNA(MATCH(C221,'Balance Sheet'!$L$22:$L$105,0)),IF(ISNA(MATCH(C221,'Balance Sheet'!$N$22:$N$105,0)),IF(ISNA(MATCH(C221,'Balance Sheet'!$P$22:$P$105,0)),MATCH(C221,'Balance Sheet'!$R$22:$R$105,0),MATCH(C221,'Balance Sheet'!$P$22:$P$105,0)),MATCH(C221,'Balance Sheet'!$N$22:$N$105,0)),MATCH(C221,'Balance Sheet'!$L$22:$L$105,0)),MATCH(C221,'Balance Sheet'!$J$22:$J$105,0)),IF(ISNA(MATCH(C221,'Balance Sheet'!$J$22:$J$105,0)),IF(ISNA(MATCH(C221,'Balance Sheet'!$L$22:$L$105,0)),IF(ISNA(MATCH(C221,'Balance Sheet'!$N$22:$N$105,0)),IF(ISNA(MATCH(C221,'Balance Sheet'!$P$22:$P$105,0)),9,7),5),3),1))</f>
        <v>Pass</v>
      </c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</row>
    <row r="222" spans="1:34" x14ac:dyDescent="0.35">
      <c r="A222" s="96"/>
      <c r="B222" s="96"/>
      <c r="C222" s="96" t="str">
        <f t="shared" si="34"/>
        <v>L_002_203</v>
      </c>
      <c r="D222" s="96" t="str">
        <f ca="1">OFFSET(L_002_ValidationCorner,IF(ISNA(MATCH(C222,'Balance Sheet'!$J$22:$J$105,0)),IF(ISNA(MATCH(C222,'Balance Sheet'!$L$22:$L$105,0)),IF(ISNA(MATCH(C222,'Balance Sheet'!$N$22:$N$105,0)),IF(ISNA(MATCH(C222,'Balance Sheet'!$P$22:$P$105,0)),MATCH(C222,'Balance Sheet'!$R$22:$R$105,0),MATCH(C222,'Balance Sheet'!$P$22:$P$105,0)),MATCH(C222,'Balance Sheet'!$N$22:$N$105,0)),MATCH(C222,'Balance Sheet'!$L$22:$L$105,0)),MATCH(C222,'Balance Sheet'!$J$22:$J$105,0)),IF(ISNA(MATCH(C222,'Balance Sheet'!$J$22:$J$105,0)),IF(ISNA(MATCH(C222,'Balance Sheet'!$L$22:$L$105,0)),IF(ISNA(MATCH(C222,'Balance Sheet'!$N$22:$N$105,0)),IF(ISNA(MATCH(C222,'Balance Sheet'!$P$22:$P$105,0)),9,7),5),3),1))</f>
        <v>Pass</v>
      </c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</row>
    <row r="223" spans="1:34" x14ac:dyDescent="0.35">
      <c r="A223" s="96"/>
      <c r="B223" s="96"/>
      <c r="C223" s="96" t="str">
        <f t="shared" si="34"/>
        <v>L_002_204</v>
      </c>
      <c r="D223" s="96" t="str">
        <f ca="1">OFFSET(L_002_ValidationCorner,IF(ISNA(MATCH(C223,'Balance Sheet'!$J$22:$J$105,0)),IF(ISNA(MATCH(C223,'Balance Sheet'!$L$22:$L$105,0)),IF(ISNA(MATCH(C223,'Balance Sheet'!$N$22:$N$105,0)),IF(ISNA(MATCH(C223,'Balance Sheet'!$P$22:$P$105,0)),MATCH(C223,'Balance Sheet'!$R$22:$R$105,0),MATCH(C223,'Balance Sheet'!$P$22:$P$105,0)),MATCH(C223,'Balance Sheet'!$N$22:$N$105,0)),MATCH(C223,'Balance Sheet'!$L$22:$L$105,0)),MATCH(C223,'Balance Sheet'!$J$22:$J$105,0)),IF(ISNA(MATCH(C223,'Balance Sheet'!$J$22:$J$105,0)),IF(ISNA(MATCH(C223,'Balance Sheet'!$L$22:$L$105,0)),IF(ISNA(MATCH(C223,'Balance Sheet'!$N$22:$N$105,0)),IF(ISNA(MATCH(C223,'Balance Sheet'!$P$22:$P$105,0)),9,7),5),3),1))</f>
        <v>Pass</v>
      </c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</row>
    <row r="224" spans="1:34" x14ac:dyDescent="0.35">
      <c r="A224" s="96"/>
      <c r="B224" s="96"/>
      <c r="C224" s="96" t="str">
        <f t="shared" si="34"/>
        <v>L_002_205</v>
      </c>
      <c r="D224" s="96" t="str">
        <f ca="1">OFFSET(L_002_ValidationCorner,IF(ISNA(MATCH(C224,'Balance Sheet'!$J$22:$J$105,0)),IF(ISNA(MATCH(C224,'Balance Sheet'!$L$22:$L$105,0)),IF(ISNA(MATCH(C224,'Balance Sheet'!$N$22:$N$105,0)),IF(ISNA(MATCH(C224,'Balance Sheet'!$P$22:$P$105,0)),MATCH(C224,'Balance Sheet'!$R$22:$R$105,0),MATCH(C224,'Balance Sheet'!$P$22:$P$105,0)),MATCH(C224,'Balance Sheet'!$N$22:$N$105,0)),MATCH(C224,'Balance Sheet'!$L$22:$L$105,0)),MATCH(C224,'Balance Sheet'!$J$22:$J$105,0)),IF(ISNA(MATCH(C224,'Balance Sheet'!$J$22:$J$105,0)),IF(ISNA(MATCH(C224,'Balance Sheet'!$L$22:$L$105,0)),IF(ISNA(MATCH(C224,'Balance Sheet'!$N$22:$N$105,0)),IF(ISNA(MATCH(C224,'Balance Sheet'!$P$22:$P$105,0)),9,7),5),3),1))</f>
        <v>Pass</v>
      </c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</row>
    <row r="225" spans="1:34" x14ac:dyDescent="0.35">
      <c r="A225" s="96"/>
      <c r="B225" s="96"/>
      <c r="C225" s="96" t="str">
        <f t="shared" si="34"/>
        <v>L_002_206</v>
      </c>
      <c r="D225" s="96" t="str">
        <f ca="1">OFFSET(L_002_ValidationCorner,IF(ISNA(MATCH(C225,'Balance Sheet'!$J$22:$J$105,0)),IF(ISNA(MATCH(C225,'Balance Sheet'!$L$22:$L$105,0)),IF(ISNA(MATCH(C225,'Balance Sheet'!$N$22:$N$105,0)),IF(ISNA(MATCH(C225,'Balance Sheet'!$P$22:$P$105,0)),MATCH(C225,'Balance Sheet'!$R$22:$R$105,0),MATCH(C225,'Balance Sheet'!$P$22:$P$105,0)),MATCH(C225,'Balance Sheet'!$N$22:$N$105,0)),MATCH(C225,'Balance Sheet'!$L$22:$L$105,0)),MATCH(C225,'Balance Sheet'!$J$22:$J$105,0)),IF(ISNA(MATCH(C225,'Balance Sheet'!$J$22:$J$105,0)),IF(ISNA(MATCH(C225,'Balance Sheet'!$L$22:$L$105,0)),IF(ISNA(MATCH(C225,'Balance Sheet'!$N$22:$N$105,0)),IF(ISNA(MATCH(C225,'Balance Sheet'!$P$22:$P$105,0)),9,7),5),3),1))</f>
        <v>Pass</v>
      </c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</row>
    <row r="226" spans="1:34" x14ac:dyDescent="0.35">
      <c r="A226" s="96"/>
      <c r="B226" s="96"/>
      <c r="C226" s="96" t="str">
        <f t="shared" si="34"/>
        <v>L_002_207</v>
      </c>
      <c r="D226" s="96" t="str">
        <f ca="1">OFFSET(L_002_ValidationCorner,IF(ISNA(MATCH(C226,'Balance Sheet'!$J$22:$J$105,0)),IF(ISNA(MATCH(C226,'Balance Sheet'!$L$22:$L$105,0)),IF(ISNA(MATCH(C226,'Balance Sheet'!$N$22:$N$105,0)),IF(ISNA(MATCH(C226,'Balance Sheet'!$P$22:$P$105,0)),MATCH(C226,'Balance Sheet'!$R$22:$R$105,0),MATCH(C226,'Balance Sheet'!$P$22:$P$105,0)),MATCH(C226,'Balance Sheet'!$N$22:$N$105,0)),MATCH(C226,'Balance Sheet'!$L$22:$L$105,0)),MATCH(C226,'Balance Sheet'!$J$22:$J$105,0)),IF(ISNA(MATCH(C226,'Balance Sheet'!$J$22:$J$105,0)),IF(ISNA(MATCH(C226,'Balance Sheet'!$L$22:$L$105,0)),IF(ISNA(MATCH(C226,'Balance Sheet'!$N$22:$N$105,0)),IF(ISNA(MATCH(C226,'Balance Sheet'!$P$22:$P$105,0)),9,7),5),3),1))</f>
        <v>Pass</v>
      </c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</row>
    <row r="227" spans="1:34" x14ac:dyDescent="0.35">
      <c r="A227" s="96"/>
      <c r="B227" s="96"/>
      <c r="C227" s="96" t="str">
        <f t="shared" si="34"/>
        <v>L_002_208</v>
      </c>
      <c r="D227" s="96" t="str">
        <f ca="1">OFFSET(L_002_ValidationCorner,IF(ISNA(MATCH(C227,'Balance Sheet'!$J$22:$J$105,0)),IF(ISNA(MATCH(C227,'Balance Sheet'!$L$22:$L$105,0)),IF(ISNA(MATCH(C227,'Balance Sheet'!$N$22:$N$105,0)),IF(ISNA(MATCH(C227,'Balance Sheet'!$P$22:$P$105,0)),MATCH(C227,'Balance Sheet'!$R$22:$R$105,0),MATCH(C227,'Balance Sheet'!$P$22:$P$105,0)),MATCH(C227,'Balance Sheet'!$N$22:$N$105,0)),MATCH(C227,'Balance Sheet'!$L$22:$L$105,0)),MATCH(C227,'Balance Sheet'!$J$22:$J$105,0)),IF(ISNA(MATCH(C227,'Balance Sheet'!$J$22:$J$105,0)),IF(ISNA(MATCH(C227,'Balance Sheet'!$L$22:$L$105,0)),IF(ISNA(MATCH(C227,'Balance Sheet'!$N$22:$N$105,0)),IF(ISNA(MATCH(C227,'Balance Sheet'!$P$22:$P$105,0)),9,7),5),3),1))</f>
        <v>Pass</v>
      </c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</row>
    <row r="228" spans="1:34" x14ac:dyDescent="0.35">
      <c r="A228" s="96"/>
      <c r="B228" s="96"/>
      <c r="C228" s="96" t="str">
        <f t="shared" si="34"/>
        <v>L_002_209</v>
      </c>
      <c r="D228" s="96" t="str">
        <f ca="1">OFFSET(L_002_ValidationCorner,IF(ISNA(MATCH(C228,'Balance Sheet'!$J$22:$J$105,0)),IF(ISNA(MATCH(C228,'Balance Sheet'!$L$22:$L$105,0)),IF(ISNA(MATCH(C228,'Balance Sheet'!$N$22:$N$105,0)),IF(ISNA(MATCH(C228,'Balance Sheet'!$P$22:$P$105,0)),MATCH(C228,'Balance Sheet'!$R$22:$R$105,0),MATCH(C228,'Balance Sheet'!$P$22:$P$105,0)),MATCH(C228,'Balance Sheet'!$N$22:$N$105,0)),MATCH(C228,'Balance Sheet'!$L$22:$L$105,0)),MATCH(C228,'Balance Sheet'!$J$22:$J$105,0)),IF(ISNA(MATCH(C228,'Balance Sheet'!$J$22:$J$105,0)),IF(ISNA(MATCH(C228,'Balance Sheet'!$L$22:$L$105,0)),IF(ISNA(MATCH(C228,'Balance Sheet'!$N$22:$N$105,0)),IF(ISNA(MATCH(C228,'Balance Sheet'!$P$22:$P$105,0)),9,7),5),3),1))</f>
        <v>Pass</v>
      </c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</row>
    <row r="229" spans="1:34" x14ac:dyDescent="0.35">
      <c r="A229" s="96"/>
      <c r="B229" s="96"/>
      <c r="C229" s="96" t="str">
        <f t="shared" si="34"/>
        <v>L_002_210</v>
      </c>
      <c r="D229" s="96" t="str">
        <f ca="1">OFFSET(L_002_ValidationCorner,IF(ISNA(MATCH(C229,'Balance Sheet'!$J$22:$J$105,0)),IF(ISNA(MATCH(C229,'Balance Sheet'!$L$22:$L$105,0)),IF(ISNA(MATCH(C229,'Balance Sheet'!$N$22:$N$105,0)),IF(ISNA(MATCH(C229,'Balance Sheet'!$P$22:$P$105,0)),MATCH(C229,'Balance Sheet'!$R$22:$R$105,0),MATCH(C229,'Balance Sheet'!$P$22:$P$105,0)),MATCH(C229,'Balance Sheet'!$N$22:$N$105,0)),MATCH(C229,'Balance Sheet'!$L$22:$L$105,0)),MATCH(C229,'Balance Sheet'!$J$22:$J$105,0)),IF(ISNA(MATCH(C229,'Balance Sheet'!$J$22:$J$105,0)),IF(ISNA(MATCH(C229,'Balance Sheet'!$L$22:$L$105,0)),IF(ISNA(MATCH(C229,'Balance Sheet'!$N$22:$N$105,0)),IF(ISNA(MATCH(C229,'Balance Sheet'!$P$22:$P$105,0)),9,7),5),3),1))</f>
        <v>Pass</v>
      </c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</row>
    <row r="230" spans="1:34" x14ac:dyDescent="0.35">
      <c r="A230" s="96"/>
      <c r="B230" s="96"/>
      <c r="C230" s="96" t="str">
        <f t="shared" si="34"/>
        <v>L_002_211</v>
      </c>
      <c r="D230" s="96" t="str">
        <f ca="1">OFFSET(L_002_ValidationCorner,IF(ISNA(MATCH(C230,'Balance Sheet'!$J$22:$J$105,0)),IF(ISNA(MATCH(C230,'Balance Sheet'!$L$22:$L$105,0)),IF(ISNA(MATCH(C230,'Balance Sheet'!$N$22:$N$105,0)),IF(ISNA(MATCH(C230,'Balance Sheet'!$P$22:$P$105,0)),MATCH(C230,'Balance Sheet'!$R$22:$R$105,0),MATCH(C230,'Balance Sheet'!$P$22:$P$105,0)),MATCH(C230,'Balance Sheet'!$N$22:$N$105,0)),MATCH(C230,'Balance Sheet'!$L$22:$L$105,0)),MATCH(C230,'Balance Sheet'!$J$22:$J$105,0)),IF(ISNA(MATCH(C230,'Balance Sheet'!$J$22:$J$105,0)),IF(ISNA(MATCH(C230,'Balance Sheet'!$L$22:$L$105,0)),IF(ISNA(MATCH(C230,'Balance Sheet'!$N$22:$N$105,0)),IF(ISNA(MATCH(C230,'Balance Sheet'!$P$22:$P$105,0)),9,7),5),3),1))</f>
        <v>Pass</v>
      </c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</row>
    <row r="231" spans="1:34" x14ac:dyDescent="0.35">
      <c r="A231" s="96"/>
      <c r="B231" s="96"/>
      <c r="C231" s="96" t="str">
        <f t="shared" si="34"/>
        <v>L_002_212</v>
      </c>
      <c r="D231" s="96" t="str">
        <f ca="1">OFFSET(L_002_ValidationCorner,IF(ISNA(MATCH(C231,'Balance Sheet'!$J$22:$J$105,0)),IF(ISNA(MATCH(C231,'Balance Sheet'!$L$22:$L$105,0)),IF(ISNA(MATCH(C231,'Balance Sheet'!$N$22:$N$105,0)),IF(ISNA(MATCH(C231,'Balance Sheet'!$P$22:$P$105,0)),MATCH(C231,'Balance Sheet'!$R$22:$R$105,0),MATCH(C231,'Balance Sheet'!$P$22:$P$105,0)),MATCH(C231,'Balance Sheet'!$N$22:$N$105,0)),MATCH(C231,'Balance Sheet'!$L$22:$L$105,0)),MATCH(C231,'Balance Sheet'!$J$22:$J$105,0)),IF(ISNA(MATCH(C231,'Balance Sheet'!$J$22:$J$105,0)),IF(ISNA(MATCH(C231,'Balance Sheet'!$L$22:$L$105,0)),IF(ISNA(MATCH(C231,'Balance Sheet'!$N$22:$N$105,0)),IF(ISNA(MATCH(C231,'Balance Sheet'!$P$22:$P$105,0)),9,7),5),3),1))</f>
        <v>Pass</v>
      </c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</row>
    <row r="232" spans="1:34" x14ac:dyDescent="0.35">
      <c r="A232" s="96"/>
      <c r="B232" s="96"/>
      <c r="C232" s="96" t="str">
        <f t="shared" si="34"/>
        <v>L_002_213</v>
      </c>
      <c r="D232" s="96" t="str">
        <f ca="1">OFFSET(L_002_ValidationCorner,IF(ISNA(MATCH(C232,'Balance Sheet'!$J$22:$J$105,0)),IF(ISNA(MATCH(C232,'Balance Sheet'!$L$22:$L$105,0)),IF(ISNA(MATCH(C232,'Balance Sheet'!$N$22:$N$105,0)),IF(ISNA(MATCH(C232,'Balance Sheet'!$P$22:$P$105,0)),MATCH(C232,'Balance Sheet'!$R$22:$R$105,0),MATCH(C232,'Balance Sheet'!$P$22:$P$105,0)),MATCH(C232,'Balance Sheet'!$N$22:$N$105,0)),MATCH(C232,'Balance Sheet'!$L$22:$L$105,0)),MATCH(C232,'Balance Sheet'!$J$22:$J$105,0)),IF(ISNA(MATCH(C232,'Balance Sheet'!$J$22:$J$105,0)),IF(ISNA(MATCH(C232,'Balance Sheet'!$L$22:$L$105,0)),IF(ISNA(MATCH(C232,'Balance Sheet'!$N$22:$N$105,0)),IF(ISNA(MATCH(C232,'Balance Sheet'!$P$22:$P$105,0)),9,7),5),3),1))</f>
        <v>Pass</v>
      </c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</row>
    <row r="233" spans="1:34" x14ac:dyDescent="0.35">
      <c r="A233" s="96"/>
      <c r="B233" s="96"/>
      <c r="C233" s="96" t="str">
        <f t="shared" si="34"/>
        <v>L_002_214</v>
      </c>
      <c r="D233" s="96" t="str">
        <f ca="1">OFFSET(L_002_ValidationCorner,IF(ISNA(MATCH(C233,'Balance Sheet'!$J$22:$J$105,0)),IF(ISNA(MATCH(C233,'Balance Sheet'!$L$22:$L$105,0)),IF(ISNA(MATCH(C233,'Balance Sheet'!$N$22:$N$105,0)),IF(ISNA(MATCH(C233,'Balance Sheet'!$P$22:$P$105,0)),MATCH(C233,'Balance Sheet'!$R$22:$R$105,0),MATCH(C233,'Balance Sheet'!$P$22:$P$105,0)),MATCH(C233,'Balance Sheet'!$N$22:$N$105,0)),MATCH(C233,'Balance Sheet'!$L$22:$L$105,0)),MATCH(C233,'Balance Sheet'!$J$22:$J$105,0)),IF(ISNA(MATCH(C233,'Balance Sheet'!$J$22:$J$105,0)),IF(ISNA(MATCH(C233,'Balance Sheet'!$L$22:$L$105,0)),IF(ISNA(MATCH(C233,'Balance Sheet'!$N$22:$N$105,0)),IF(ISNA(MATCH(C233,'Balance Sheet'!$P$22:$P$105,0)),9,7),5),3),1))</f>
        <v>Pass</v>
      </c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</row>
    <row r="234" spans="1:34" x14ac:dyDescent="0.35">
      <c r="A234" s="96"/>
      <c r="B234" s="96"/>
      <c r="C234" s="96" t="str">
        <f t="shared" si="34"/>
        <v>L_002_215</v>
      </c>
      <c r="D234" s="96" t="str">
        <f ca="1">OFFSET(L_002_ValidationCorner,IF(ISNA(MATCH(C234,'Balance Sheet'!$J$22:$J$105,0)),IF(ISNA(MATCH(C234,'Balance Sheet'!$L$22:$L$105,0)),IF(ISNA(MATCH(C234,'Balance Sheet'!$N$22:$N$105,0)),IF(ISNA(MATCH(C234,'Balance Sheet'!$P$22:$P$105,0)),MATCH(C234,'Balance Sheet'!$R$22:$R$105,0),MATCH(C234,'Balance Sheet'!$P$22:$P$105,0)),MATCH(C234,'Balance Sheet'!$N$22:$N$105,0)),MATCH(C234,'Balance Sheet'!$L$22:$L$105,0)),MATCH(C234,'Balance Sheet'!$J$22:$J$105,0)),IF(ISNA(MATCH(C234,'Balance Sheet'!$J$22:$J$105,0)),IF(ISNA(MATCH(C234,'Balance Sheet'!$L$22:$L$105,0)),IF(ISNA(MATCH(C234,'Balance Sheet'!$N$22:$N$105,0)),IF(ISNA(MATCH(C234,'Balance Sheet'!$P$22:$P$105,0)),9,7),5),3),1))</f>
        <v>Pass</v>
      </c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</row>
    <row r="235" spans="1:34" x14ac:dyDescent="0.35">
      <c r="A235" s="96"/>
      <c r="B235" s="96"/>
      <c r="C235" s="96" t="str">
        <f t="shared" si="34"/>
        <v>L_002_216</v>
      </c>
      <c r="D235" s="96" t="str">
        <f ca="1">OFFSET(L_002_ValidationCorner,IF(ISNA(MATCH(C235,'Balance Sheet'!$J$22:$J$105,0)),IF(ISNA(MATCH(C235,'Balance Sheet'!$L$22:$L$105,0)),IF(ISNA(MATCH(C235,'Balance Sheet'!$N$22:$N$105,0)),IF(ISNA(MATCH(C235,'Balance Sheet'!$P$22:$P$105,0)),MATCH(C235,'Balance Sheet'!$R$22:$R$105,0),MATCH(C235,'Balance Sheet'!$P$22:$P$105,0)),MATCH(C235,'Balance Sheet'!$N$22:$N$105,0)),MATCH(C235,'Balance Sheet'!$L$22:$L$105,0)),MATCH(C235,'Balance Sheet'!$J$22:$J$105,0)),IF(ISNA(MATCH(C235,'Balance Sheet'!$J$22:$J$105,0)),IF(ISNA(MATCH(C235,'Balance Sheet'!$L$22:$L$105,0)),IF(ISNA(MATCH(C235,'Balance Sheet'!$N$22:$N$105,0)),IF(ISNA(MATCH(C235,'Balance Sheet'!$P$22:$P$105,0)),9,7),5),3),1))</f>
        <v>Pass</v>
      </c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</row>
    <row r="236" spans="1:34" x14ac:dyDescent="0.35">
      <c r="A236" s="96"/>
      <c r="B236" s="96"/>
      <c r="C236" s="96" t="str">
        <f t="shared" si="34"/>
        <v>L_002_217</v>
      </c>
      <c r="D236" s="96" t="str">
        <f ca="1">OFFSET(L_002_ValidationCorner,IF(ISNA(MATCH(C236,'Balance Sheet'!$J$22:$J$105,0)),IF(ISNA(MATCH(C236,'Balance Sheet'!$L$22:$L$105,0)),IF(ISNA(MATCH(C236,'Balance Sheet'!$N$22:$N$105,0)),IF(ISNA(MATCH(C236,'Balance Sheet'!$P$22:$P$105,0)),MATCH(C236,'Balance Sheet'!$R$22:$R$105,0),MATCH(C236,'Balance Sheet'!$P$22:$P$105,0)),MATCH(C236,'Balance Sheet'!$N$22:$N$105,0)),MATCH(C236,'Balance Sheet'!$L$22:$L$105,0)),MATCH(C236,'Balance Sheet'!$J$22:$J$105,0)),IF(ISNA(MATCH(C236,'Balance Sheet'!$J$22:$J$105,0)),IF(ISNA(MATCH(C236,'Balance Sheet'!$L$22:$L$105,0)),IF(ISNA(MATCH(C236,'Balance Sheet'!$N$22:$N$105,0)),IF(ISNA(MATCH(C236,'Balance Sheet'!$P$22:$P$105,0)),9,7),5),3),1))</f>
        <v>Pass</v>
      </c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</row>
    <row r="237" spans="1:34" x14ac:dyDescent="0.35">
      <c r="A237" s="96"/>
      <c r="B237" s="96"/>
      <c r="C237" s="96" t="str">
        <f t="shared" si="34"/>
        <v>L_002_218</v>
      </c>
      <c r="D237" s="96" t="str">
        <f ca="1">OFFSET(L_002_ValidationCorner,IF(ISNA(MATCH(C237,'Balance Sheet'!$J$22:$J$105,0)),IF(ISNA(MATCH(C237,'Balance Sheet'!$L$22:$L$105,0)),IF(ISNA(MATCH(C237,'Balance Sheet'!$N$22:$N$105,0)),IF(ISNA(MATCH(C237,'Balance Sheet'!$P$22:$P$105,0)),MATCH(C237,'Balance Sheet'!$R$22:$R$105,0),MATCH(C237,'Balance Sheet'!$P$22:$P$105,0)),MATCH(C237,'Balance Sheet'!$N$22:$N$105,0)),MATCH(C237,'Balance Sheet'!$L$22:$L$105,0)),MATCH(C237,'Balance Sheet'!$J$22:$J$105,0)),IF(ISNA(MATCH(C237,'Balance Sheet'!$J$22:$J$105,0)),IF(ISNA(MATCH(C237,'Balance Sheet'!$L$22:$L$105,0)),IF(ISNA(MATCH(C237,'Balance Sheet'!$N$22:$N$105,0)),IF(ISNA(MATCH(C237,'Balance Sheet'!$P$22:$P$105,0)),9,7),5),3),1))</f>
        <v>Pass</v>
      </c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</row>
    <row r="238" spans="1:34" x14ac:dyDescent="0.35">
      <c r="A238" s="96"/>
      <c r="B238" s="96"/>
      <c r="C238" s="96" t="str">
        <f t="shared" si="34"/>
        <v>L_002_219</v>
      </c>
      <c r="D238" s="96" t="str">
        <f ca="1">OFFSET(L_002_ValidationCorner,IF(ISNA(MATCH(C238,'Balance Sheet'!$J$22:$J$105,0)),IF(ISNA(MATCH(C238,'Balance Sheet'!$L$22:$L$105,0)),IF(ISNA(MATCH(C238,'Balance Sheet'!$N$22:$N$105,0)),IF(ISNA(MATCH(C238,'Balance Sheet'!$P$22:$P$105,0)),MATCH(C238,'Balance Sheet'!$R$22:$R$105,0),MATCH(C238,'Balance Sheet'!$P$22:$P$105,0)),MATCH(C238,'Balance Sheet'!$N$22:$N$105,0)),MATCH(C238,'Balance Sheet'!$L$22:$L$105,0)),MATCH(C238,'Balance Sheet'!$J$22:$J$105,0)),IF(ISNA(MATCH(C238,'Balance Sheet'!$J$22:$J$105,0)),IF(ISNA(MATCH(C238,'Balance Sheet'!$L$22:$L$105,0)),IF(ISNA(MATCH(C238,'Balance Sheet'!$N$22:$N$105,0)),IF(ISNA(MATCH(C238,'Balance Sheet'!$P$22:$P$105,0)),9,7),5),3),1))</f>
        <v>Pass</v>
      </c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</row>
    <row r="239" spans="1:34" x14ac:dyDescent="0.35">
      <c r="A239" s="96"/>
      <c r="B239" s="96"/>
      <c r="C239" s="96" t="str">
        <f t="shared" si="34"/>
        <v>L_002_220</v>
      </c>
      <c r="D239" s="96" t="str">
        <f ca="1">OFFSET(L_002_ValidationCorner,IF(ISNA(MATCH(C239,'Balance Sheet'!$J$22:$J$105,0)),IF(ISNA(MATCH(C239,'Balance Sheet'!$L$22:$L$105,0)),IF(ISNA(MATCH(C239,'Balance Sheet'!$N$22:$N$105,0)),IF(ISNA(MATCH(C239,'Balance Sheet'!$P$22:$P$105,0)),MATCH(C239,'Balance Sheet'!$R$22:$R$105,0),MATCH(C239,'Balance Sheet'!$P$22:$P$105,0)),MATCH(C239,'Balance Sheet'!$N$22:$N$105,0)),MATCH(C239,'Balance Sheet'!$L$22:$L$105,0)),MATCH(C239,'Balance Sheet'!$J$22:$J$105,0)),IF(ISNA(MATCH(C239,'Balance Sheet'!$J$22:$J$105,0)),IF(ISNA(MATCH(C239,'Balance Sheet'!$L$22:$L$105,0)),IF(ISNA(MATCH(C239,'Balance Sheet'!$N$22:$N$105,0)),IF(ISNA(MATCH(C239,'Balance Sheet'!$P$22:$P$105,0)),9,7),5),3),1))</f>
        <v>Pass</v>
      </c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</row>
  </sheetData>
  <sheetProtection password="AAC6" sheet="1" objects="1" scenarios="1"/>
  <protectedRanges>
    <protectedRange password="E8C7" sqref="A1:F2 A4:F8 A3:E3" name="WholeSheet"/>
    <protectedRange password="E8C7" sqref="E155:P203 E56:F114 I75:L114 E20:E55 C20:C239 G20:G114 I20:I55 I56:J74 K20:K74 E115:N154 O20:O154 Q20:Q203 S20:S203 U20:U203 E206:AH239 E204:V205 Y204:AH205 Y20:Y102 AA20:AA102 AC20:AC102 AG20:AG102 AI20:AI102 AK20:AK102 AO20:AO102 AQ20:AQ102 AS20:AS102 A20:A239 M20:M114 W20:W205 AE20:AE102 AM20:AM102 AU20:AU102" name="Whole sheet"/>
    <protectedRange password="E8C7" sqref="C19 E19 G19 I19 K19 M19 O19 Q19 S19 U19 W19 Y19 AA19 AC19 AE19 AG19 AI19 AK19 AM19 AO19 AQ19 AS19 AU19 A19" name="Whole sheet_1"/>
  </protectedRanges>
  <mergeCells count="3">
    <mergeCell ref="B6:E6"/>
    <mergeCell ref="B7:E7"/>
    <mergeCell ref="B8:E8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zoomScaleNormal="100" workbookViewId="0">
      <selection activeCell="C4" sqref="C4:D20"/>
    </sheetView>
  </sheetViews>
  <sheetFormatPr defaultRowHeight="14.5" x14ac:dyDescent="0.35"/>
  <cols>
    <col min="1" max="5" width="18" customWidth="1"/>
    <col min="8" max="8" width="10.1796875" bestFit="1" customWidth="1"/>
    <col min="9" max="9" width="10.1796875" customWidth="1"/>
  </cols>
  <sheetData>
    <row r="1" spans="1:12" x14ac:dyDescent="0.35">
      <c r="A1" t="s">
        <v>594</v>
      </c>
      <c r="C1" t="s">
        <v>622</v>
      </c>
      <c r="D1" t="s">
        <v>533</v>
      </c>
      <c r="E1" t="s">
        <v>534</v>
      </c>
      <c r="F1" t="s">
        <v>531</v>
      </c>
      <c r="G1" t="s">
        <v>450</v>
      </c>
      <c r="H1" t="s">
        <v>581</v>
      </c>
      <c r="I1" t="s">
        <v>590</v>
      </c>
      <c r="J1" t="s">
        <v>532</v>
      </c>
      <c r="K1" t="s">
        <v>528</v>
      </c>
      <c r="L1" t="s">
        <v>591</v>
      </c>
    </row>
    <row r="2" spans="1:12" x14ac:dyDescent="0.35">
      <c r="A2" t="s">
        <v>606</v>
      </c>
    </row>
    <row r="3" spans="1:12" x14ac:dyDescent="0.35">
      <c r="A3" t="s">
        <v>366</v>
      </c>
      <c r="B3" t="s">
        <v>595</v>
      </c>
    </row>
    <row r="4" spans="1:12" ht="34.5" customHeight="1" x14ac:dyDescent="0.35">
      <c r="A4" t="s">
        <v>367</v>
      </c>
      <c r="B4" t="s">
        <v>596</v>
      </c>
      <c r="C4" t="s">
        <v>535</v>
      </c>
      <c r="D4" t="s">
        <v>703</v>
      </c>
      <c r="E4" t="s">
        <v>536</v>
      </c>
      <c r="F4" t="s">
        <v>447</v>
      </c>
      <c r="G4">
        <v>1</v>
      </c>
      <c r="H4" s="97">
        <v>44561</v>
      </c>
      <c r="I4" s="97" t="s">
        <v>0</v>
      </c>
      <c r="J4">
        <v>1</v>
      </c>
      <c r="K4" t="s">
        <v>1</v>
      </c>
      <c r="L4" t="s">
        <v>482</v>
      </c>
    </row>
    <row r="5" spans="1:12" x14ac:dyDescent="0.35">
      <c r="A5" t="s">
        <v>368</v>
      </c>
      <c r="B5" t="s">
        <v>596</v>
      </c>
      <c r="C5" t="s">
        <v>537</v>
      </c>
      <c r="D5" t="s">
        <v>704</v>
      </c>
      <c r="E5" t="s">
        <v>536</v>
      </c>
      <c r="G5">
        <v>2</v>
      </c>
      <c r="I5" t="s">
        <v>1</v>
      </c>
      <c r="J5">
        <v>2</v>
      </c>
      <c r="K5" t="s">
        <v>332</v>
      </c>
      <c r="L5" t="s">
        <v>478</v>
      </c>
    </row>
    <row r="6" spans="1:12" x14ac:dyDescent="0.35">
      <c r="A6" t="s">
        <v>369</v>
      </c>
      <c r="B6" t="s">
        <v>596</v>
      </c>
      <c r="C6" t="s">
        <v>538</v>
      </c>
      <c r="D6" t="s">
        <v>539</v>
      </c>
      <c r="E6" t="s">
        <v>540</v>
      </c>
      <c r="G6">
        <v>3</v>
      </c>
      <c r="J6">
        <v>3</v>
      </c>
      <c r="K6" t="s">
        <v>333</v>
      </c>
      <c r="L6" t="s">
        <v>483</v>
      </c>
    </row>
    <row r="7" spans="1:12" x14ac:dyDescent="0.35">
      <c r="A7" t="s">
        <v>370</v>
      </c>
      <c r="B7" t="s">
        <v>597</v>
      </c>
      <c r="C7" t="s">
        <v>541</v>
      </c>
      <c r="D7" t="s">
        <v>542</v>
      </c>
      <c r="E7" t="s">
        <v>543</v>
      </c>
      <c r="G7">
        <v>4</v>
      </c>
      <c r="J7">
        <v>4</v>
      </c>
      <c r="K7" t="s">
        <v>334</v>
      </c>
      <c r="L7" t="s">
        <v>480</v>
      </c>
    </row>
    <row r="8" spans="1:12" x14ac:dyDescent="0.35">
      <c r="A8" t="s">
        <v>382</v>
      </c>
      <c r="B8" t="s">
        <v>596</v>
      </c>
      <c r="C8" t="s">
        <v>544</v>
      </c>
      <c r="D8" t="s">
        <v>545</v>
      </c>
      <c r="E8" t="s">
        <v>546</v>
      </c>
      <c r="G8">
        <v>5</v>
      </c>
      <c r="J8">
        <v>5</v>
      </c>
      <c r="K8" t="s">
        <v>335</v>
      </c>
      <c r="L8" t="s">
        <v>477</v>
      </c>
    </row>
    <row r="9" spans="1:12" x14ac:dyDescent="0.35">
      <c r="A9" t="s">
        <v>383</v>
      </c>
      <c r="B9" t="s">
        <v>596</v>
      </c>
      <c r="C9" t="s">
        <v>547</v>
      </c>
      <c r="D9" t="s">
        <v>548</v>
      </c>
      <c r="E9" t="s">
        <v>549</v>
      </c>
      <c r="G9">
        <v>6</v>
      </c>
      <c r="J9">
        <v>6</v>
      </c>
      <c r="L9" t="s">
        <v>479</v>
      </c>
    </row>
    <row r="10" spans="1:12" x14ac:dyDescent="0.35">
      <c r="A10" t="s">
        <v>384</v>
      </c>
      <c r="B10" t="s">
        <v>596</v>
      </c>
      <c r="C10" t="s">
        <v>550</v>
      </c>
      <c r="D10" t="s">
        <v>551</v>
      </c>
      <c r="E10" t="s">
        <v>552</v>
      </c>
      <c r="G10">
        <v>7</v>
      </c>
      <c r="J10">
        <v>7</v>
      </c>
      <c r="L10" t="s">
        <v>484</v>
      </c>
    </row>
    <row r="11" spans="1:12" x14ac:dyDescent="0.35">
      <c r="A11" t="s">
        <v>385</v>
      </c>
      <c r="B11" t="s">
        <v>596</v>
      </c>
      <c r="C11" t="s">
        <v>553</v>
      </c>
      <c r="D11" t="s">
        <v>554</v>
      </c>
      <c r="E11" t="s">
        <v>543</v>
      </c>
      <c r="G11">
        <v>8</v>
      </c>
      <c r="J11">
        <v>8</v>
      </c>
      <c r="L11" t="s">
        <v>481</v>
      </c>
    </row>
    <row r="12" spans="1:12" x14ac:dyDescent="0.35">
      <c r="A12" t="s">
        <v>387</v>
      </c>
      <c r="B12" t="s">
        <v>598</v>
      </c>
      <c r="C12" t="s">
        <v>555</v>
      </c>
      <c r="D12" t="s">
        <v>556</v>
      </c>
      <c r="E12" t="s">
        <v>557</v>
      </c>
      <c r="G12">
        <v>9</v>
      </c>
      <c r="J12">
        <v>9</v>
      </c>
      <c r="L12" t="s">
        <v>485</v>
      </c>
    </row>
    <row r="13" spans="1:12" x14ac:dyDescent="0.35">
      <c r="A13" t="s">
        <v>454</v>
      </c>
      <c r="B13" t="s">
        <v>599</v>
      </c>
      <c r="C13" t="s">
        <v>558</v>
      </c>
      <c r="D13" t="s">
        <v>559</v>
      </c>
      <c r="E13" t="s">
        <v>560</v>
      </c>
      <c r="G13">
        <v>10</v>
      </c>
      <c r="J13">
        <v>10</v>
      </c>
      <c r="L13" t="s">
        <v>486</v>
      </c>
    </row>
    <row r="14" spans="1:12" x14ac:dyDescent="0.35">
      <c r="A14" t="s">
        <v>458</v>
      </c>
      <c r="B14" t="s">
        <v>599</v>
      </c>
      <c r="C14" t="s">
        <v>561</v>
      </c>
      <c r="D14" t="s">
        <v>562</v>
      </c>
      <c r="E14" t="s">
        <v>560</v>
      </c>
      <c r="G14">
        <v>11</v>
      </c>
      <c r="J14">
        <v>11</v>
      </c>
    </row>
    <row r="15" spans="1:12" x14ac:dyDescent="0.35">
      <c r="A15" t="s">
        <v>462</v>
      </c>
      <c r="B15" t="s">
        <v>599</v>
      </c>
      <c r="C15" t="s">
        <v>563</v>
      </c>
      <c r="D15" t="s">
        <v>564</v>
      </c>
      <c r="E15" t="s">
        <v>565</v>
      </c>
      <c r="G15">
        <v>12</v>
      </c>
      <c r="J15">
        <v>12</v>
      </c>
    </row>
    <row r="16" spans="1:12" x14ac:dyDescent="0.35">
      <c r="A16" t="s">
        <v>469</v>
      </c>
      <c r="B16" t="s">
        <v>599</v>
      </c>
      <c r="C16" t="s">
        <v>566</v>
      </c>
      <c r="D16" t="s">
        <v>567</v>
      </c>
      <c r="E16" t="s">
        <v>560</v>
      </c>
      <c r="G16">
        <v>13</v>
      </c>
    </row>
    <row r="17" spans="1:7" x14ac:dyDescent="0.35">
      <c r="A17" t="s">
        <v>455</v>
      </c>
      <c r="B17" t="s">
        <v>600</v>
      </c>
      <c r="C17" t="s">
        <v>568</v>
      </c>
      <c r="D17" t="s">
        <v>569</v>
      </c>
      <c r="E17" t="s">
        <v>570</v>
      </c>
      <c r="G17">
        <v>14</v>
      </c>
    </row>
    <row r="18" spans="1:7" x14ac:dyDescent="0.35">
      <c r="A18" t="s">
        <v>459</v>
      </c>
      <c r="B18" t="s">
        <v>600</v>
      </c>
      <c r="C18" t="s">
        <v>571</v>
      </c>
      <c r="D18" t="s">
        <v>572</v>
      </c>
      <c r="E18" t="s">
        <v>573</v>
      </c>
      <c r="G18">
        <v>15</v>
      </c>
    </row>
    <row r="19" spans="1:7" x14ac:dyDescent="0.35">
      <c r="A19" t="s">
        <v>463</v>
      </c>
      <c r="B19" t="s">
        <v>600</v>
      </c>
      <c r="C19" t="s">
        <v>574</v>
      </c>
      <c r="D19" t="s">
        <v>575</v>
      </c>
      <c r="E19" t="s">
        <v>576</v>
      </c>
    </row>
    <row r="20" spans="1:7" x14ac:dyDescent="0.35">
      <c r="A20" t="s">
        <v>468</v>
      </c>
      <c r="B20" t="s">
        <v>600</v>
      </c>
      <c r="C20" t="s">
        <v>577</v>
      </c>
      <c r="D20" t="s">
        <v>578</v>
      </c>
      <c r="E20" t="s">
        <v>560</v>
      </c>
    </row>
    <row r="21" spans="1:7" x14ac:dyDescent="0.35">
      <c r="A21" t="s">
        <v>456</v>
      </c>
      <c r="B21" t="s">
        <v>601</v>
      </c>
    </row>
    <row r="22" spans="1:7" x14ac:dyDescent="0.35">
      <c r="A22" t="s">
        <v>460</v>
      </c>
      <c r="B22" t="s">
        <v>601</v>
      </c>
    </row>
    <row r="23" spans="1:7" x14ac:dyDescent="0.35">
      <c r="A23" t="s">
        <v>464</v>
      </c>
      <c r="B23" t="s">
        <v>601</v>
      </c>
    </row>
    <row r="24" spans="1:7" x14ac:dyDescent="0.35">
      <c r="A24" t="s">
        <v>466</v>
      </c>
      <c r="B24" t="s">
        <v>601</v>
      </c>
    </row>
    <row r="25" spans="1:7" x14ac:dyDescent="0.35">
      <c r="A25" t="s">
        <v>457</v>
      </c>
      <c r="B25" t="s">
        <v>602</v>
      </c>
    </row>
    <row r="26" spans="1:7" x14ac:dyDescent="0.35">
      <c r="A26" t="s">
        <v>461</v>
      </c>
      <c r="B26" t="s">
        <v>602</v>
      </c>
    </row>
    <row r="27" spans="1:7" x14ac:dyDescent="0.35">
      <c r="A27" t="s">
        <v>465</v>
      </c>
      <c r="B27" t="s">
        <v>602</v>
      </c>
    </row>
    <row r="28" spans="1:7" x14ac:dyDescent="0.35">
      <c r="A28" t="s">
        <v>467</v>
      </c>
      <c r="B28" t="s">
        <v>602</v>
      </c>
    </row>
    <row r="45" spans="4:4" x14ac:dyDescent="0.35">
      <c r="D45" s="260"/>
    </row>
  </sheetData>
  <sheetProtection password="AAC6" sheet="1" objects="1" scenarios="1"/>
  <protectedRanges>
    <protectedRange password="E8C7" sqref="A1:XFD1048576" name="Wholesheet"/>
  </protectedRange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8" tint="0.59999389629810485"/>
  </sheetPr>
  <dimension ref="A1"/>
  <sheetViews>
    <sheetView workbookViewId="0"/>
  </sheetViews>
  <sheetFormatPr defaultRowHeight="14.5" x14ac:dyDescent="0.35"/>
  <sheetData/>
  <sheetProtection password="AAC6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  <pageSetUpPr fitToPage="1"/>
  </sheetPr>
  <dimension ref="A1:H89"/>
  <sheetViews>
    <sheetView showGridLines="0" topLeftCell="A9" zoomScale="70" zoomScaleNormal="70" workbookViewId="0">
      <selection activeCell="D65" sqref="D65"/>
    </sheetView>
  </sheetViews>
  <sheetFormatPr defaultColWidth="0" defaultRowHeight="14.5" zeroHeight="1" x14ac:dyDescent="0.35"/>
  <cols>
    <col min="1" max="1" width="4" style="14" customWidth="1"/>
    <col min="2" max="2" width="66.7265625" style="18" bestFit="1" customWidth="1"/>
    <col min="3" max="5" width="22" style="14" customWidth="1"/>
    <col min="6" max="7" width="22" style="13" customWidth="1"/>
    <col min="8" max="8" width="29" style="13" customWidth="1"/>
    <col min="9" max="16384" width="9" style="13" hidden="1"/>
  </cols>
  <sheetData>
    <row r="1" spans="1:8" ht="34.5" customHeight="1" x14ac:dyDescent="0.55000000000000004">
      <c r="A1" s="12" t="s">
        <v>2</v>
      </c>
      <c r="B1" s="13"/>
      <c r="C1" s="13"/>
      <c r="D1" s="13"/>
    </row>
    <row r="2" spans="1:8" ht="21" customHeight="1" x14ac:dyDescent="0.5">
      <c r="A2" s="15" t="s">
        <v>9</v>
      </c>
      <c r="B2" s="13"/>
      <c r="C2" s="13"/>
      <c r="D2" s="13"/>
      <c r="E2" s="8" t="s">
        <v>4</v>
      </c>
    </row>
    <row r="3" spans="1:8" ht="21" customHeight="1" x14ac:dyDescent="0.35">
      <c r="A3" s="16" t="s">
        <v>10</v>
      </c>
      <c r="B3" s="17"/>
      <c r="C3" s="13"/>
      <c r="D3" s="13"/>
      <c r="E3" s="10" t="s">
        <v>6</v>
      </c>
    </row>
    <row r="4" spans="1:8" ht="21" customHeight="1" x14ac:dyDescent="0.35">
      <c r="C4" s="17"/>
      <c r="D4" s="17"/>
    </row>
    <row r="5" spans="1:8" x14ac:dyDescent="0.35">
      <c r="A5" s="13"/>
      <c r="B5" s="13"/>
      <c r="C5" s="13"/>
      <c r="D5" s="13"/>
      <c r="E5" s="13"/>
    </row>
    <row r="6" spans="1:8" x14ac:dyDescent="0.35">
      <c r="A6" s="274" t="s">
        <v>7</v>
      </c>
      <c r="B6" s="274"/>
      <c r="C6" s="275" t="e">
        <f ca="1">IF(OR('Firm Info'!$B$6="",ISERROR('Firm Info'!$B$6)),"",'Firm Info'!$B$6)</f>
        <v>#N/A</v>
      </c>
      <c r="D6" s="275"/>
      <c r="E6" s="275"/>
    </row>
    <row r="7" spans="1:8" x14ac:dyDescent="0.35">
      <c r="A7" s="274" t="str">
        <f>'Firm Info'!A8</f>
        <v>Group name</v>
      </c>
      <c r="B7" s="274"/>
      <c r="C7" s="275" t="e">
        <f ca="1">IF(OR('Firm Info'!B8="",ISERROR('Firm Info'!B8)),"",'Firm Info'!B8)</f>
        <v>#N/A</v>
      </c>
      <c r="D7" s="275"/>
      <c r="E7" s="275"/>
    </row>
    <row r="8" spans="1:8" x14ac:dyDescent="0.35">
      <c r="A8" s="19"/>
      <c r="B8" s="19"/>
      <c r="C8" s="19"/>
      <c r="D8" s="19"/>
      <c r="E8" s="19"/>
    </row>
    <row r="9" spans="1:8" x14ac:dyDescent="0.35">
      <c r="A9" s="19"/>
      <c r="B9" s="19"/>
      <c r="C9" s="19"/>
      <c r="D9" s="19"/>
      <c r="E9" s="19"/>
    </row>
    <row r="10" spans="1:8" x14ac:dyDescent="0.35">
      <c r="A10" s="19"/>
      <c r="B10" s="19"/>
      <c r="C10" s="19"/>
      <c r="D10" s="19"/>
      <c r="E10" s="19"/>
    </row>
    <row r="11" spans="1:8" x14ac:dyDescent="0.35">
      <c r="A11" s="19"/>
      <c r="B11" s="19"/>
      <c r="C11" s="19"/>
      <c r="D11" s="19"/>
      <c r="E11" s="19"/>
    </row>
    <row r="12" spans="1:8" x14ac:dyDescent="0.35">
      <c r="A12" s="22" t="s">
        <v>12</v>
      </c>
      <c r="B12" s="13"/>
      <c r="C12" s="13"/>
      <c r="D12" s="13"/>
      <c r="E12" s="13"/>
    </row>
    <row r="13" spans="1:8" ht="39.4" customHeight="1" x14ac:dyDescent="0.35">
      <c r="E13" s="79" t="s">
        <v>14</v>
      </c>
      <c r="F13" s="79" t="s">
        <v>15</v>
      </c>
      <c r="G13" s="79" t="s">
        <v>16</v>
      </c>
      <c r="H13" s="79" t="s">
        <v>228</v>
      </c>
    </row>
    <row r="14" spans="1:8" x14ac:dyDescent="0.35">
      <c r="B14" s="23" t="s">
        <v>13</v>
      </c>
      <c r="C14" s="24">
        <v>2021</v>
      </c>
      <c r="D14" s="69" t="s">
        <v>265</v>
      </c>
      <c r="E14" s="24" t="s">
        <v>224</v>
      </c>
      <c r="F14" s="24" t="s">
        <v>225</v>
      </c>
      <c r="G14" s="24" t="s">
        <v>226</v>
      </c>
      <c r="H14" s="24" t="s">
        <v>227</v>
      </c>
    </row>
    <row r="15" spans="1:8" x14ac:dyDescent="0.35">
      <c r="B15" s="68" t="s">
        <v>17</v>
      </c>
      <c r="C15" s="20"/>
      <c r="D15" s="67"/>
      <c r="E15" s="20"/>
      <c r="F15" s="20"/>
      <c r="G15" s="20"/>
      <c r="H15" s="20"/>
    </row>
    <row r="16" spans="1:8" x14ac:dyDescent="0.35">
      <c r="B16" s="64" t="s">
        <v>34</v>
      </c>
      <c r="C16" s="67">
        <f>'Balance Sheet'!$D131</f>
        <v>0</v>
      </c>
      <c r="D16" s="67">
        <f>'LIST Balance Sheet'!$D20</f>
        <v>0</v>
      </c>
      <c r="E16" s="67">
        <f>'BS - S1'!$D19</f>
        <v>0</v>
      </c>
      <c r="F16" s="67">
        <f>'BS - S2'!$D19</f>
        <v>0</v>
      </c>
      <c r="G16" s="67">
        <f>'BS - S3'!$D19</f>
        <v>0</v>
      </c>
      <c r="H16" s="67">
        <f>'BS - S4'!$D19</f>
        <v>0</v>
      </c>
    </row>
    <row r="17" spans="2:8" x14ac:dyDescent="0.35">
      <c r="B17" s="64" t="s">
        <v>36</v>
      </c>
      <c r="C17" s="67">
        <f>'Balance Sheet'!$D132</f>
        <v>0</v>
      </c>
      <c r="D17" s="67">
        <f>'LIST Balance Sheet'!$D21</f>
        <v>0</v>
      </c>
      <c r="E17" s="67">
        <f>'BS - S1'!$D20</f>
        <v>0</v>
      </c>
      <c r="F17" s="67">
        <f>'BS - S2'!$D20</f>
        <v>0</v>
      </c>
      <c r="G17" s="67">
        <f>'BS - S3'!$D20</f>
        <v>0</v>
      </c>
      <c r="H17" s="67">
        <f>'BS - S4'!$D20</f>
        <v>0</v>
      </c>
    </row>
    <row r="18" spans="2:8" x14ac:dyDescent="0.35">
      <c r="B18" s="64" t="s">
        <v>38</v>
      </c>
      <c r="C18" s="67">
        <f>'Balance Sheet'!$D133</f>
        <v>0</v>
      </c>
      <c r="D18" s="67">
        <f>'LIST Balance Sheet'!$D22</f>
        <v>0</v>
      </c>
      <c r="E18" s="67">
        <f>'BS - S1'!$D21</f>
        <v>0</v>
      </c>
      <c r="F18" s="67">
        <f>'BS - S2'!$D21</f>
        <v>0</v>
      </c>
      <c r="G18" s="67">
        <f>'BS - S3'!$D21</f>
        <v>0</v>
      </c>
      <c r="H18" s="67">
        <f>'BS - S4'!$D21</f>
        <v>0</v>
      </c>
    </row>
    <row r="19" spans="2:8" x14ac:dyDescent="0.35">
      <c r="B19" s="64" t="s">
        <v>40</v>
      </c>
      <c r="C19" s="67">
        <f>'Balance Sheet'!$D134</f>
        <v>0</v>
      </c>
      <c r="D19" s="67">
        <f>'LIST Balance Sheet'!$D23</f>
        <v>0</v>
      </c>
      <c r="E19" s="67">
        <f>'BS - S1'!$D22</f>
        <v>0</v>
      </c>
      <c r="F19" s="67">
        <f>'BS - S2'!$D22</f>
        <v>0</v>
      </c>
      <c r="G19" s="67">
        <f>'BS - S3'!$D22</f>
        <v>0</v>
      </c>
      <c r="H19" s="67">
        <f>'BS - S4'!$D22</f>
        <v>0</v>
      </c>
    </row>
    <row r="20" spans="2:8" x14ac:dyDescent="0.35">
      <c r="B20" s="64" t="s">
        <v>42</v>
      </c>
      <c r="C20" s="67">
        <f>'Balance Sheet'!$D135</f>
        <v>0</v>
      </c>
      <c r="D20" s="67">
        <f>'LIST Balance Sheet'!$D24</f>
        <v>0</v>
      </c>
      <c r="E20" s="67">
        <f>'BS - S1'!$D23</f>
        <v>0</v>
      </c>
      <c r="F20" s="67">
        <f>'BS - S2'!$D23</f>
        <v>0</v>
      </c>
      <c r="G20" s="67">
        <f>'BS - S3'!$D23</f>
        <v>0</v>
      </c>
      <c r="H20" s="67">
        <f>'BS - S4'!$D23</f>
        <v>0</v>
      </c>
    </row>
    <row r="21" spans="2:8" x14ac:dyDescent="0.35">
      <c r="B21" s="64" t="s">
        <v>72</v>
      </c>
      <c r="C21" s="67">
        <f>'Balance Sheet'!$D150</f>
        <v>0</v>
      </c>
      <c r="D21" s="67">
        <f>'LIST Balance Sheet'!$D39</f>
        <v>0</v>
      </c>
      <c r="E21" s="67">
        <f>'BS - S1'!$D38</f>
        <v>0</v>
      </c>
      <c r="F21" s="67">
        <f>'BS - S2'!$D38</f>
        <v>0</v>
      </c>
      <c r="G21" s="67">
        <f>'BS - S3'!$D38</f>
        <v>0</v>
      </c>
      <c r="H21" s="67">
        <f>'BS - S4'!$D38</f>
        <v>0</v>
      </c>
    </row>
    <row r="22" spans="2:8" x14ac:dyDescent="0.35">
      <c r="B22" s="64" t="s">
        <v>74</v>
      </c>
      <c r="C22" s="67">
        <f>'Balance Sheet'!$D151</f>
        <v>0</v>
      </c>
      <c r="D22" s="67">
        <f>'LIST Balance Sheet'!$D40</f>
        <v>0</v>
      </c>
      <c r="E22" s="67">
        <f>'BS - S1'!$D39</f>
        <v>0</v>
      </c>
      <c r="F22" s="67">
        <f>'BS - S2'!$D39</f>
        <v>0</v>
      </c>
      <c r="G22" s="67">
        <f>'BS - S3'!$D39</f>
        <v>0</v>
      </c>
      <c r="H22" s="67">
        <f>'BS - S4'!$D39</f>
        <v>0</v>
      </c>
    </row>
    <row r="23" spans="2:8" x14ac:dyDescent="0.35">
      <c r="B23" s="64" t="s">
        <v>267</v>
      </c>
      <c r="C23" s="67">
        <f>'Balance Sheet'!$D156</f>
        <v>0</v>
      </c>
      <c r="D23" s="67">
        <f>'LIST Balance Sheet'!$D45</f>
        <v>0</v>
      </c>
      <c r="E23" s="67">
        <f>'BS - S1'!$D44</f>
        <v>0</v>
      </c>
      <c r="F23" s="67">
        <f>'BS - S2'!$D44</f>
        <v>0</v>
      </c>
      <c r="G23" s="67">
        <f>'BS - S3'!$D44</f>
        <v>0</v>
      </c>
      <c r="H23" s="67">
        <f>'BS - S4'!$D44</f>
        <v>0</v>
      </c>
    </row>
    <row r="24" spans="2:8" x14ac:dyDescent="0.35">
      <c r="B24" s="64" t="s">
        <v>110</v>
      </c>
      <c r="C24" s="67">
        <f>'Balance Sheet'!D161</f>
        <v>0</v>
      </c>
      <c r="D24" s="67">
        <f>'LIST Balance Sheet'!$D50</f>
        <v>0</v>
      </c>
      <c r="E24" s="67">
        <f>'BS - S1'!$D49</f>
        <v>0</v>
      </c>
      <c r="F24" s="67">
        <f>'BS - S2'!$D49</f>
        <v>0</v>
      </c>
      <c r="G24" s="67">
        <f>'BS - S3'!$D49</f>
        <v>0</v>
      </c>
      <c r="H24" s="67">
        <f>'BS - S4'!$D49</f>
        <v>0</v>
      </c>
    </row>
    <row r="25" spans="2:8" x14ac:dyDescent="0.35">
      <c r="B25" s="64" t="s">
        <v>231</v>
      </c>
      <c r="C25" s="67">
        <f>'Balance Sheet'!D162</f>
        <v>0</v>
      </c>
      <c r="D25" s="67">
        <f>'LIST Balance Sheet'!$D51</f>
        <v>0</v>
      </c>
      <c r="E25" s="67">
        <f>'BS - S1'!$D50</f>
        <v>0</v>
      </c>
      <c r="F25" s="67">
        <f>'BS - S2'!$D50</f>
        <v>0</v>
      </c>
      <c r="G25" s="67">
        <f>'BS - S3'!$D50</f>
        <v>0</v>
      </c>
      <c r="H25" s="67">
        <f>'BS - S4'!$D50</f>
        <v>0</v>
      </c>
    </row>
    <row r="26" spans="2:8" x14ac:dyDescent="0.35">
      <c r="B26" s="71" t="s">
        <v>266</v>
      </c>
      <c r="C26" s="67">
        <f>SUM(C16:C25)</f>
        <v>0</v>
      </c>
      <c r="D26" s="67">
        <f t="shared" ref="D26:H26" si="0">SUM(D16:D25)</f>
        <v>0</v>
      </c>
      <c r="E26" s="67">
        <f t="shared" si="0"/>
        <v>0</v>
      </c>
      <c r="F26" s="67">
        <f t="shared" si="0"/>
        <v>0</v>
      </c>
      <c r="G26" s="67">
        <f t="shared" si="0"/>
        <v>0</v>
      </c>
      <c r="H26" s="67">
        <f t="shared" si="0"/>
        <v>0</v>
      </c>
    </row>
    <row r="27" spans="2:8" x14ac:dyDescent="0.35">
      <c r="B27" s="72" t="s">
        <v>116</v>
      </c>
      <c r="C27" s="67"/>
      <c r="D27" s="67"/>
      <c r="E27" s="67"/>
      <c r="F27" s="67"/>
      <c r="G27" s="67"/>
      <c r="H27" s="67"/>
    </row>
    <row r="28" spans="2:8" x14ac:dyDescent="0.35">
      <c r="B28" s="41" t="s">
        <v>121</v>
      </c>
      <c r="C28" s="20">
        <f>SUM('Balance Sheet'!$D166,'Balance Sheet'!$D170,'Balance Sheet'!$D174)</f>
        <v>0</v>
      </c>
      <c r="D28" s="67">
        <f>SUM('LIST Balance Sheet'!$D55,'LIST Balance Sheet'!$D59,'LIST Balance Sheet'!$D63)</f>
        <v>0</v>
      </c>
      <c r="E28" s="67">
        <f>SUM('BS - S1'!$D54,'BS - S1'!$D58,'BS - S1'!$D62)</f>
        <v>0</v>
      </c>
      <c r="F28" s="67">
        <f>SUM('BS - S2'!$D54,'BS - S2'!$D58,'BS - S2'!$D62)</f>
        <v>0</v>
      </c>
      <c r="G28" s="67">
        <f>SUM('BS - S3'!$D54,'BS - S3'!$D58,'BS - S3'!$D62)</f>
        <v>0</v>
      </c>
      <c r="H28" s="67">
        <f>SUM('BS - S4'!$D54,'BS - S4'!$D58,'BS - S4'!$D62)</f>
        <v>0</v>
      </c>
    </row>
    <row r="29" spans="2:8" x14ac:dyDescent="0.35">
      <c r="B29" s="64" t="s">
        <v>123</v>
      </c>
      <c r="C29" s="20">
        <f>SUM('Balance Sheet'!$D167,'Balance Sheet'!$D171,'Balance Sheet'!$D175)</f>
        <v>0</v>
      </c>
      <c r="D29" s="67">
        <f>SUM('LIST Balance Sheet'!$D56,'LIST Balance Sheet'!$D60,'LIST Balance Sheet'!$D64)</f>
        <v>0</v>
      </c>
      <c r="E29" s="67">
        <f>SUM('BS - S1'!$D55,'BS - S1'!$D59,'BS - S1'!$D63)</f>
        <v>0</v>
      </c>
      <c r="F29" s="67">
        <f>SUM('BS - S2'!$D55,'BS - S2'!$D59,'BS - S2'!$D63)</f>
        <v>0</v>
      </c>
      <c r="G29" s="67">
        <f>SUM('BS - S3'!$D55,'BS - S3'!$D59,'BS - S3'!$D63)</f>
        <v>0</v>
      </c>
      <c r="H29" s="67">
        <f>SUM('BS - S4'!$D55,'BS - S4'!$D59,'BS - S4'!$D63)</f>
        <v>0</v>
      </c>
    </row>
    <row r="30" spans="2:8" x14ac:dyDescent="0.35">
      <c r="B30" s="64" t="s">
        <v>125</v>
      </c>
      <c r="C30" s="20">
        <f>SUM('Balance Sheet'!$D168,'Balance Sheet'!$D172,'Balance Sheet'!$D176)</f>
        <v>0</v>
      </c>
      <c r="D30" s="67">
        <f>SUM('LIST Balance Sheet'!$D57,'LIST Balance Sheet'!$D61,'LIST Balance Sheet'!$D65)</f>
        <v>0</v>
      </c>
      <c r="E30" s="67">
        <f>SUM('BS - S1'!$D56,'BS - S1'!$D60,'BS - S1'!$D64)</f>
        <v>0</v>
      </c>
      <c r="F30" s="67">
        <f>SUM('BS - S2'!$D56,'BS - S2'!$D60,'BS - S2'!$D64)</f>
        <v>0</v>
      </c>
      <c r="G30" s="67">
        <f>SUM('BS - S3'!$D56,'BS - S3'!$D60,'BS - S3'!$D64)</f>
        <v>0</v>
      </c>
      <c r="H30" s="67">
        <f>SUM('BS - S4'!$D56,'BS - S4'!$D60,'BS - S4'!$D64)</f>
        <v>0</v>
      </c>
    </row>
    <row r="31" spans="2:8" x14ac:dyDescent="0.35">
      <c r="B31" s="64" t="s">
        <v>248</v>
      </c>
      <c r="C31" s="67">
        <f>'Balance Sheet'!$D177</f>
        <v>0</v>
      </c>
      <c r="D31" s="67">
        <f>'LIST Balance Sheet'!$D66</f>
        <v>0</v>
      </c>
      <c r="E31" s="67">
        <f>'BS - S1'!$D65</f>
        <v>0</v>
      </c>
      <c r="F31" s="67">
        <f>'BS - S2'!$D65</f>
        <v>0</v>
      </c>
      <c r="G31" s="67">
        <f>'BS - S3'!$D65</f>
        <v>0</v>
      </c>
      <c r="H31" s="67">
        <f>'BS - S4'!$D65</f>
        <v>0</v>
      </c>
    </row>
    <row r="32" spans="2:8" x14ac:dyDescent="0.35">
      <c r="B32" s="64" t="s">
        <v>155</v>
      </c>
      <c r="C32" s="67">
        <f>'Balance Sheet'!$D178</f>
        <v>0</v>
      </c>
      <c r="D32" s="67">
        <f>'LIST Balance Sheet'!$D67</f>
        <v>0</v>
      </c>
      <c r="E32" s="67">
        <f>'BS - S1'!$D66</f>
        <v>0</v>
      </c>
      <c r="F32" s="67">
        <f>'BS - S2'!$D66</f>
        <v>0</v>
      </c>
      <c r="G32" s="67">
        <f>'BS - S3'!$D66</f>
        <v>0</v>
      </c>
      <c r="H32" s="67">
        <f>'BS - S4'!$D66</f>
        <v>0</v>
      </c>
    </row>
    <row r="33" spans="2:8" x14ac:dyDescent="0.35">
      <c r="B33" s="64" t="s">
        <v>159</v>
      </c>
      <c r="C33" s="67">
        <f>'Balance Sheet'!$D179</f>
        <v>0</v>
      </c>
      <c r="D33" s="67">
        <f>'LIST Balance Sheet'!$D68</f>
        <v>0</v>
      </c>
      <c r="E33" s="67">
        <f>'BS - S1'!$D67</f>
        <v>0</v>
      </c>
      <c r="F33" s="67">
        <f>'BS - S2'!$D67</f>
        <v>0</v>
      </c>
      <c r="G33" s="67">
        <f>'BS - S3'!$D67</f>
        <v>0</v>
      </c>
      <c r="H33" s="67">
        <f>'BS - S4'!$D67</f>
        <v>0</v>
      </c>
    </row>
    <row r="34" spans="2:8" x14ac:dyDescent="0.35">
      <c r="B34" s="64" t="s">
        <v>66</v>
      </c>
      <c r="C34" s="67">
        <f>'Balance Sheet'!$D180</f>
        <v>0</v>
      </c>
      <c r="D34" s="67">
        <f>'LIST Balance Sheet'!$D69</f>
        <v>0</v>
      </c>
      <c r="E34" s="67">
        <f>'BS - S1'!$D68</f>
        <v>0</v>
      </c>
      <c r="F34" s="67">
        <f>'BS - S2'!$D68</f>
        <v>0</v>
      </c>
      <c r="G34" s="67">
        <f>'BS - S3'!$D68</f>
        <v>0</v>
      </c>
      <c r="H34" s="67">
        <f>'BS - S4'!$D68</f>
        <v>0</v>
      </c>
    </row>
    <row r="35" spans="2:8" x14ac:dyDescent="0.35">
      <c r="B35" s="64" t="s">
        <v>172</v>
      </c>
      <c r="C35" s="67">
        <f>'Balance Sheet'!$D181</f>
        <v>0</v>
      </c>
      <c r="D35" s="67">
        <f>'LIST Balance Sheet'!$D70</f>
        <v>0</v>
      </c>
      <c r="E35" s="67">
        <f>'BS - S1'!$D69</f>
        <v>0</v>
      </c>
      <c r="F35" s="67">
        <f>'BS - S2'!$D69</f>
        <v>0</v>
      </c>
      <c r="G35" s="67">
        <f>'BS - S3'!$D69</f>
        <v>0</v>
      </c>
      <c r="H35" s="67">
        <f>'BS - S4'!$D69</f>
        <v>0</v>
      </c>
    </row>
    <row r="36" spans="2:8" x14ac:dyDescent="0.35">
      <c r="B36" s="41" t="s">
        <v>18</v>
      </c>
      <c r="C36" s="67">
        <f>'Balance Sheet'!$D182</f>
        <v>0</v>
      </c>
      <c r="D36" s="67">
        <f>'LIST Balance Sheet'!$D71</f>
        <v>0</v>
      </c>
      <c r="E36" s="67">
        <f>'BS - S1'!$D70</f>
        <v>0</v>
      </c>
      <c r="F36" s="67">
        <f>'BS - S2'!$D70</f>
        <v>0</v>
      </c>
      <c r="G36" s="67">
        <f>'BS - S3'!$D70</f>
        <v>0</v>
      </c>
      <c r="H36" s="67">
        <f>'BS - S4'!$D70</f>
        <v>0</v>
      </c>
    </row>
    <row r="37" spans="2:8" x14ac:dyDescent="0.35">
      <c r="B37" s="26" t="s">
        <v>19</v>
      </c>
      <c r="C37" s="20">
        <f>SUM(C28:C36)</f>
        <v>0</v>
      </c>
      <c r="D37" s="20">
        <f t="shared" ref="D37:H37" si="1">SUM(D28:D36)</f>
        <v>0</v>
      </c>
      <c r="E37" s="20">
        <f t="shared" si="1"/>
        <v>0</v>
      </c>
      <c r="F37" s="20">
        <f t="shared" si="1"/>
        <v>0</v>
      </c>
      <c r="G37" s="20">
        <f t="shared" si="1"/>
        <v>0</v>
      </c>
      <c r="H37" s="20">
        <f t="shared" si="1"/>
        <v>0</v>
      </c>
    </row>
    <row r="38" spans="2:8" x14ac:dyDescent="0.35">
      <c r="B38" s="26" t="s">
        <v>20</v>
      </c>
      <c r="C38" s="27">
        <f>C26-C37</f>
        <v>0</v>
      </c>
      <c r="D38" s="27">
        <f t="shared" ref="D38:H38" si="2">D26-D37</f>
        <v>0</v>
      </c>
      <c r="E38" s="27">
        <f t="shared" si="2"/>
        <v>0</v>
      </c>
      <c r="F38" s="27">
        <f t="shared" si="2"/>
        <v>0</v>
      </c>
      <c r="G38" s="27">
        <f t="shared" si="2"/>
        <v>0</v>
      </c>
      <c r="H38" s="27">
        <f t="shared" si="2"/>
        <v>0</v>
      </c>
    </row>
    <row r="39" spans="2:8" x14ac:dyDescent="0.35">
      <c r="B39" s="25" t="s">
        <v>214</v>
      </c>
      <c r="C39" s="20">
        <f>'Own Funds'!D61</f>
        <v>0</v>
      </c>
      <c r="D39" s="20">
        <f>C39</f>
        <v>0</v>
      </c>
      <c r="E39" s="20">
        <f>'Own Funds - S1'!$D$27</f>
        <v>0</v>
      </c>
      <c r="F39" s="20">
        <f>'Own Funds - S2'!$D$27</f>
        <v>0</v>
      </c>
      <c r="G39" s="20">
        <f>'Own Funds - S3'!$D$27</f>
        <v>0</v>
      </c>
      <c r="H39" s="20">
        <f>'Own Funds - S4'!$D$27</f>
        <v>0</v>
      </c>
    </row>
    <row r="40" spans="2:8" x14ac:dyDescent="0.35">
      <c r="B40" s="25" t="s">
        <v>11</v>
      </c>
      <c r="C40" s="20">
        <f>Capital!D24</f>
        <v>0</v>
      </c>
      <c r="D40" s="20">
        <f>C40</f>
        <v>0</v>
      </c>
      <c r="E40" s="20">
        <f>'Capital - S1'!$D$24</f>
        <v>0</v>
      </c>
      <c r="F40" s="20">
        <f>'Capital - S2'!$D$24</f>
        <v>0</v>
      </c>
      <c r="G40" s="20">
        <f>'Capital - S3'!$D$24</f>
        <v>0</v>
      </c>
      <c r="H40" s="20">
        <f>'Capital - S4'!$D$24</f>
        <v>0</v>
      </c>
    </row>
    <row r="41" spans="2:8" x14ac:dyDescent="0.35">
      <c r="B41" s="26" t="s">
        <v>21</v>
      </c>
      <c r="C41" s="254" t="str">
        <f>IFERROR(C39/C40,"")</f>
        <v/>
      </c>
      <c r="D41" s="254" t="str">
        <f t="shared" ref="D41:H41" si="3">IFERROR(D39/D40,"")</f>
        <v/>
      </c>
      <c r="E41" s="254" t="str">
        <f t="shared" si="3"/>
        <v/>
      </c>
      <c r="F41" s="254" t="str">
        <f t="shared" si="3"/>
        <v/>
      </c>
      <c r="G41" s="254" t="str">
        <f t="shared" si="3"/>
        <v/>
      </c>
      <c r="H41" s="254" t="str">
        <f t="shared" si="3"/>
        <v/>
      </c>
    </row>
    <row r="42" spans="2:8" x14ac:dyDescent="0.35">
      <c r="B42" s="25" t="s">
        <v>215</v>
      </c>
      <c r="C42" s="255">
        <f>'Own Funds'!D$62</f>
        <v>0</v>
      </c>
      <c r="D42" s="256">
        <f>C42</f>
        <v>0</v>
      </c>
      <c r="E42" s="255">
        <f>'Own Funds - S1'!$D$28</f>
        <v>0</v>
      </c>
      <c r="F42" s="255">
        <f>'Own Funds - S2'!$D$28</f>
        <v>0</v>
      </c>
      <c r="G42" s="255">
        <f>'Own Funds - S3'!$D$28</f>
        <v>0</v>
      </c>
      <c r="H42" s="255">
        <f>'Own Funds - S4'!$D$28</f>
        <v>0</v>
      </c>
    </row>
    <row r="43" spans="2:8" x14ac:dyDescent="0.35">
      <c r="B43" s="25" t="s">
        <v>527</v>
      </c>
      <c r="C43" s="255">
        <f>Capital!D40</f>
        <v>0</v>
      </c>
      <c r="D43" s="256">
        <f>C43</f>
        <v>0</v>
      </c>
      <c r="E43" s="255">
        <f>'Capital - S1'!$D$40</f>
        <v>0</v>
      </c>
      <c r="F43" s="255">
        <f>'Capital - S2'!$D$40</f>
        <v>0</v>
      </c>
      <c r="G43" s="255">
        <f>'Capital - S3'!$D$40</f>
        <v>0</v>
      </c>
      <c r="H43" s="255">
        <f>'Capital - S4'!$D$40</f>
        <v>0</v>
      </c>
    </row>
    <row r="44" spans="2:8" x14ac:dyDescent="0.35">
      <c r="B44" s="26" t="s">
        <v>324</v>
      </c>
      <c r="C44" s="254" t="str">
        <f>IFERROR(C42/C43,"")</f>
        <v/>
      </c>
      <c r="D44" s="254" t="str">
        <f t="shared" ref="D44" si="4">IFERROR(D42/D43,"")</f>
        <v/>
      </c>
      <c r="E44" s="254" t="str">
        <f t="shared" ref="E44" si="5">IFERROR(E42/E43,"")</f>
        <v/>
      </c>
      <c r="F44" s="254" t="str">
        <f t="shared" ref="F44" si="6">IFERROR(F42/F43,"")</f>
        <v/>
      </c>
      <c r="G44" s="254" t="str">
        <f t="shared" ref="G44" si="7">IFERROR(G42/G43,"")</f>
        <v/>
      </c>
      <c r="H44" s="254" t="str">
        <f t="shared" ref="H44" si="8">IFERROR(H42/H43,"")</f>
        <v/>
      </c>
    </row>
    <row r="45" spans="2:8" x14ac:dyDescent="0.35">
      <c r="F45" s="14"/>
    </row>
    <row r="46" spans="2:8" x14ac:dyDescent="0.35">
      <c r="B46" s="28" t="s">
        <v>325</v>
      </c>
      <c r="C46" s="29"/>
      <c r="D46" s="29"/>
      <c r="F46" s="14"/>
    </row>
    <row r="47" spans="2:8" x14ac:dyDescent="0.35">
      <c r="B47" s="23" t="s">
        <v>13</v>
      </c>
      <c r="C47" s="30">
        <f>C14</f>
        <v>2021</v>
      </c>
      <c r="D47" s="30" t="str">
        <f>D14</f>
        <v>2021 Modelled BS</v>
      </c>
      <c r="E47" s="24" t="str">
        <f>E14</f>
        <v>S1</v>
      </c>
      <c r="F47" s="24" t="str">
        <f t="shared" ref="F47:H47" si="9">F14</f>
        <v>S2</v>
      </c>
      <c r="G47" s="24" t="str">
        <f t="shared" si="9"/>
        <v>S3</v>
      </c>
      <c r="H47" s="24" t="str">
        <f t="shared" si="9"/>
        <v>S4</v>
      </c>
    </row>
    <row r="48" spans="2:8" x14ac:dyDescent="0.35">
      <c r="B48" s="68" t="s">
        <v>17</v>
      </c>
      <c r="C48" s="31"/>
      <c r="D48" s="70"/>
      <c r="E48" s="70"/>
      <c r="F48" s="70"/>
      <c r="G48" s="70"/>
      <c r="H48" s="70"/>
    </row>
    <row r="49" spans="2:8" x14ac:dyDescent="0.35">
      <c r="B49" s="64" t="s">
        <v>34</v>
      </c>
      <c r="C49" s="31"/>
      <c r="D49" s="21" t="str">
        <f t="shared" ref="D49" si="10">IFERROR(D16/C16-1,"")</f>
        <v/>
      </c>
      <c r="E49" s="21" t="str">
        <f>IFERROR(E16/D16-1,"")</f>
        <v/>
      </c>
      <c r="F49" s="21" t="str">
        <f t="shared" ref="F49:H49" si="11">IFERROR(F16/E16-1,"")</f>
        <v/>
      </c>
      <c r="G49" s="21" t="str">
        <f t="shared" si="11"/>
        <v/>
      </c>
      <c r="H49" s="21" t="str">
        <f t="shared" si="11"/>
        <v/>
      </c>
    </row>
    <row r="50" spans="2:8" x14ac:dyDescent="0.35">
      <c r="B50" s="64" t="s">
        <v>36</v>
      </c>
      <c r="C50" s="70"/>
      <c r="D50" s="21" t="str">
        <f t="shared" ref="D50:H50" si="12">IFERROR(D17/C17-1,"")</f>
        <v/>
      </c>
      <c r="E50" s="21" t="str">
        <f t="shared" si="12"/>
        <v/>
      </c>
      <c r="F50" s="21" t="str">
        <f t="shared" si="12"/>
        <v/>
      </c>
      <c r="G50" s="21" t="str">
        <f t="shared" si="12"/>
        <v/>
      </c>
      <c r="H50" s="21" t="str">
        <f t="shared" si="12"/>
        <v/>
      </c>
    </row>
    <row r="51" spans="2:8" x14ac:dyDescent="0.35">
      <c r="B51" s="64" t="s">
        <v>38</v>
      </c>
      <c r="C51" s="70"/>
      <c r="D51" s="21" t="str">
        <f t="shared" ref="D51:H51" si="13">IFERROR(D18/C18-1,"")</f>
        <v/>
      </c>
      <c r="E51" s="21" t="str">
        <f t="shared" si="13"/>
        <v/>
      </c>
      <c r="F51" s="21" t="str">
        <f t="shared" si="13"/>
        <v/>
      </c>
      <c r="G51" s="21" t="str">
        <f t="shared" si="13"/>
        <v/>
      </c>
      <c r="H51" s="21" t="str">
        <f t="shared" si="13"/>
        <v/>
      </c>
    </row>
    <row r="52" spans="2:8" x14ac:dyDescent="0.35">
      <c r="B52" s="64" t="s">
        <v>40</v>
      </c>
      <c r="C52" s="70"/>
      <c r="D52" s="21" t="str">
        <f t="shared" ref="D52:H52" si="14">IFERROR(D19/C19-1,"")</f>
        <v/>
      </c>
      <c r="E52" s="21" t="str">
        <f t="shared" si="14"/>
        <v/>
      </c>
      <c r="F52" s="21" t="str">
        <f t="shared" si="14"/>
        <v/>
      </c>
      <c r="G52" s="21" t="str">
        <f t="shared" si="14"/>
        <v/>
      </c>
      <c r="H52" s="21" t="str">
        <f t="shared" si="14"/>
        <v/>
      </c>
    </row>
    <row r="53" spans="2:8" x14ac:dyDescent="0.35">
      <c r="B53" s="64" t="s">
        <v>42</v>
      </c>
      <c r="C53" s="70"/>
      <c r="D53" s="21" t="str">
        <f t="shared" ref="D53:H53" si="15">IFERROR(D20/C20-1,"")</f>
        <v/>
      </c>
      <c r="E53" s="21" t="str">
        <f t="shared" si="15"/>
        <v/>
      </c>
      <c r="F53" s="21" t="str">
        <f t="shared" si="15"/>
        <v/>
      </c>
      <c r="G53" s="21" t="str">
        <f t="shared" si="15"/>
        <v/>
      </c>
      <c r="H53" s="21" t="str">
        <f t="shared" si="15"/>
        <v/>
      </c>
    </row>
    <row r="54" spans="2:8" x14ac:dyDescent="0.35">
      <c r="B54" s="64" t="s">
        <v>72</v>
      </c>
      <c r="C54" s="70"/>
      <c r="D54" s="21" t="str">
        <f t="shared" ref="D54:H54" si="16">IFERROR(D21/C21-1,"")</f>
        <v/>
      </c>
      <c r="E54" s="21" t="str">
        <f t="shared" si="16"/>
        <v/>
      </c>
      <c r="F54" s="21" t="str">
        <f t="shared" si="16"/>
        <v/>
      </c>
      <c r="G54" s="21" t="str">
        <f t="shared" si="16"/>
        <v/>
      </c>
      <c r="H54" s="21" t="str">
        <f t="shared" si="16"/>
        <v/>
      </c>
    </row>
    <row r="55" spans="2:8" x14ac:dyDescent="0.35">
      <c r="B55" s="64" t="s">
        <v>74</v>
      </c>
      <c r="C55" s="70"/>
      <c r="D55" s="21" t="str">
        <f t="shared" ref="D55:H55" si="17">IFERROR(D22/C22-1,"")</f>
        <v/>
      </c>
      <c r="E55" s="21" t="str">
        <f t="shared" si="17"/>
        <v/>
      </c>
      <c r="F55" s="21" t="str">
        <f t="shared" si="17"/>
        <v/>
      </c>
      <c r="G55" s="21" t="str">
        <f t="shared" si="17"/>
        <v/>
      </c>
      <c r="H55" s="21" t="str">
        <f t="shared" si="17"/>
        <v/>
      </c>
    </row>
    <row r="56" spans="2:8" x14ac:dyDescent="0.35">
      <c r="B56" s="64" t="s">
        <v>267</v>
      </c>
      <c r="C56" s="70"/>
      <c r="D56" s="21" t="str">
        <f t="shared" ref="D56:H56" si="18">IFERROR(D23/C23-1,"")</f>
        <v/>
      </c>
      <c r="E56" s="21" t="str">
        <f t="shared" si="18"/>
        <v/>
      </c>
      <c r="F56" s="21" t="str">
        <f t="shared" si="18"/>
        <v/>
      </c>
      <c r="G56" s="21" t="str">
        <f t="shared" si="18"/>
        <v/>
      </c>
      <c r="H56" s="21" t="str">
        <f t="shared" si="18"/>
        <v/>
      </c>
    </row>
    <row r="57" spans="2:8" x14ac:dyDescent="0.35">
      <c r="B57" s="64" t="s">
        <v>110</v>
      </c>
      <c r="C57" s="70"/>
      <c r="D57" s="21" t="str">
        <f t="shared" ref="D57:H57" si="19">IFERROR(D24/C24-1,"")</f>
        <v/>
      </c>
      <c r="E57" s="21" t="str">
        <f t="shared" si="19"/>
        <v/>
      </c>
      <c r="F57" s="21" t="str">
        <f t="shared" si="19"/>
        <v/>
      </c>
      <c r="G57" s="21" t="str">
        <f t="shared" si="19"/>
        <v/>
      </c>
      <c r="H57" s="21" t="str">
        <f t="shared" si="19"/>
        <v/>
      </c>
    </row>
    <row r="58" spans="2:8" x14ac:dyDescent="0.35">
      <c r="B58" s="64" t="s">
        <v>231</v>
      </c>
      <c r="C58" s="70"/>
      <c r="D58" s="21" t="str">
        <f t="shared" ref="D58:H58" si="20">IFERROR(D25/C25-1,"")</f>
        <v/>
      </c>
      <c r="E58" s="21" t="str">
        <f t="shared" si="20"/>
        <v/>
      </c>
      <c r="F58" s="21" t="str">
        <f t="shared" si="20"/>
        <v/>
      </c>
      <c r="G58" s="21" t="str">
        <f t="shared" si="20"/>
        <v/>
      </c>
      <c r="H58" s="21" t="str">
        <f t="shared" si="20"/>
        <v/>
      </c>
    </row>
    <row r="59" spans="2:8" x14ac:dyDescent="0.35">
      <c r="B59" s="71" t="s">
        <v>266</v>
      </c>
      <c r="C59" s="70"/>
      <c r="D59" s="21" t="str">
        <f t="shared" ref="D59:H59" si="21">IFERROR(D26/C26-1,"")</f>
        <v/>
      </c>
      <c r="E59" s="21" t="str">
        <f t="shared" si="21"/>
        <v/>
      </c>
      <c r="F59" s="21" t="str">
        <f t="shared" si="21"/>
        <v/>
      </c>
      <c r="G59" s="21" t="str">
        <f t="shared" si="21"/>
        <v/>
      </c>
      <c r="H59" s="21" t="str">
        <f t="shared" si="21"/>
        <v/>
      </c>
    </row>
    <row r="60" spans="2:8" x14ac:dyDescent="0.35">
      <c r="B60" s="72" t="s">
        <v>116</v>
      </c>
      <c r="C60" s="70"/>
      <c r="D60" s="70"/>
      <c r="E60" s="70"/>
      <c r="F60" s="70"/>
      <c r="G60" s="70"/>
      <c r="H60" s="70"/>
    </row>
    <row r="61" spans="2:8" x14ac:dyDescent="0.35">
      <c r="B61" s="41" t="s">
        <v>121</v>
      </c>
      <c r="C61" s="70"/>
      <c r="D61" s="21" t="str">
        <f t="shared" ref="D61:H61" si="22">IFERROR(D28/C28-1,"")</f>
        <v/>
      </c>
      <c r="E61" s="21" t="str">
        <f t="shared" si="22"/>
        <v/>
      </c>
      <c r="F61" s="21" t="str">
        <f t="shared" si="22"/>
        <v/>
      </c>
      <c r="G61" s="21" t="str">
        <f t="shared" si="22"/>
        <v/>
      </c>
      <c r="H61" s="21" t="str">
        <f t="shared" si="22"/>
        <v/>
      </c>
    </row>
    <row r="62" spans="2:8" x14ac:dyDescent="0.35">
      <c r="B62" s="64" t="s">
        <v>123</v>
      </c>
      <c r="C62" s="70"/>
      <c r="D62" s="21" t="str">
        <f t="shared" ref="D62:H62" si="23">IFERROR(D29/C29-1,"")</f>
        <v/>
      </c>
      <c r="E62" s="21" t="str">
        <f t="shared" si="23"/>
        <v/>
      </c>
      <c r="F62" s="21" t="str">
        <f t="shared" si="23"/>
        <v/>
      </c>
      <c r="G62" s="21" t="str">
        <f t="shared" si="23"/>
        <v/>
      </c>
      <c r="H62" s="21" t="str">
        <f t="shared" si="23"/>
        <v/>
      </c>
    </row>
    <row r="63" spans="2:8" x14ac:dyDescent="0.35">
      <c r="B63" s="64" t="s">
        <v>125</v>
      </c>
      <c r="C63" s="70"/>
      <c r="D63" s="21" t="str">
        <f t="shared" ref="D63:H63" si="24">IFERROR(D30/C30-1,"")</f>
        <v/>
      </c>
      <c r="E63" s="21" t="str">
        <f t="shared" si="24"/>
        <v/>
      </c>
      <c r="F63" s="21" t="str">
        <f t="shared" si="24"/>
        <v/>
      </c>
      <c r="G63" s="21" t="str">
        <f t="shared" si="24"/>
        <v/>
      </c>
      <c r="H63" s="21" t="str">
        <f t="shared" si="24"/>
        <v/>
      </c>
    </row>
    <row r="64" spans="2:8" x14ac:dyDescent="0.35">
      <c r="B64" s="64" t="s">
        <v>248</v>
      </c>
      <c r="C64" s="70"/>
      <c r="D64" s="21" t="str">
        <f t="shared" ref="D64:H64" si="25">IFERROR(D31/C31-1,"")</f>
        <v/>
      </c>
      <c r="E64" s="21" t="str">
        <f t="shared" si="25"/>
        <v/>
      </c>
      <c r="F64" s="21" t="str">
        <f t="shared" si="25"/>
        <v/>
      </c>
      <c r="G64" s="21" t="str">
        <f t="shared" si="25"/>
        <v/>
      </c>
      <c r="H64" s="21" t="str">
        <f t="shared" si="25"/>
        <v/>
      </c>
    </row>
    <row r="65" spans="2:8" x14ac:dyDescent="0.35">
      <c r="B65" s="64" t="s">
        <v>155</v>
      </c>
      <c r="C65" s="70"/>
      <c r="D65" s="21" t="str">
        <f t="shared" ref="D65:H65" si="26">IFERROR(D32/C32-1,"")</f>
        <v/>
      </c>
      <c r="E65" s="21" t="str">
        <f t="shared" si="26"/>
        <v/>
      </c>
      <c r="F65" s="21" t="str">
        <f t="shared" si="26"/>
        <v/>
      </c>
      <c r="G65" s="21" t="str">
        <f t="shared" si="26"/>
        <v/>
      </c>
      <c r="H65" s="21" t="str">
        <f t="shared" si="26"/>
        <v/>
      </c>
    </row>
    <row r="66" spans="2:8" x14ac:dyDescent="0.35">
      <c r="B66" s="64" t="s">
        <v>159</v>
      </c>
      <c r="C66" s="70"/>
      <c r="D66" s="21" t="str">
        <f t="shared" ref="D66:H66" si="27">IFERROR(D33/C33-1,"")</f>
        <v/>
      </c>
      <c r="E66" s="21" t="str">
        <f t="shared" si="27"/>
        <v/>
      </c>
      <c r="F66" s="21" t="str">
        <f t="shared" si="27"/>
        <v/>
      </c>
      <c r="G66" s="21" t="str">
        <f t="shared" si="27"/>
        <v/>
      </c>
      <c r="H66" s="21" t="str">
        <f t="shared" si="27"/>
        <v/>
      </c>
    </row>
    <row r="67" spans="2:8" x14ac:dyDescent="0.35">
      <c r="B67" s="64" t="s">
        <v>66</v>
      </c>
      <c r="C67" s="70"/>
      <c r="D67" s="21" t="str">
        <f t="shared" ref="D67:H67" si="28">IFERROR(D34/C34-1,"")</f>
        <v/>
      </c>
      <c r="E67" s="21" t="str">
        <f t="shared" si="28"/>
        <v/>
      </c>
      <c r="F67" s="21" t="str">
        <f t="shared" si="28"/>
        <v/>
      </c>
      <c r="G67" s="21" t="str">
        <f t="shared" si="28"/>
        <v/>
      </c>
      <c r="H67" s="21" t="str">
        <f t="shared" si="28"/>
        <v/>
      </c>
    </row>
    <row r="68" spans="2:8" x14ac:dyDescent="0.35">
      <c r="B68" s="64" t="s">
        <v>172</v>
      </c>
      <c r="C68" s="70"/>
      <c r="D68" s="21" t="str">
        <f t="shared" ref="D68:H68" si="29">IFERROR(D35/C35-1,"")</f>
        <v/>
      </c>
      <c r="E68" s="21" t="str">
        <f t="shared" si="29"/>
        <v/>
      </c>
      <c r="F68" s="21" t="str">
        <f t="shared" si="29"/>
        <v/>
      </c>
      <c r="G68" s="21" t="str">
        <f t="shared" si="29"/>
        <v/>
      </c>
      <c r="H68" s="21" t="str">
        <f t="shared" si="29"/>
        <v/>
      </c>
    </row>
    <row r="69" spans="2:8" x14ac:dyDescent="0.35">
      <c r="B69" s="41" t="s">
        <v>18</v>
      </c>
      <c r="C69" s="70"/>
      <c r="D69" s="21" t="str">
        <f t="shared" ref="D69:H69" si="30">IFERROR(D36/C36-1,"")</f>
        <v/>
      </c>
      <c r="E69" s="21" t="str">
        <f t="shared" si="30"/>
        <v/>
      </c>
      <c r="F69" s="21" t="str">
        <f t="shared" si="30"/>
        <v/>
      </c>
      <c r="G69" s="21" t="str">
        <f t="shared" si="30"/>
        <v/>
      </c>
      <c r="H69" s="21" t="str">
        <f t="shared" si="30"/>
        <v/>
      </c>
    </row>
    <row r="70" spans="2:8" x14ac:dyDescent="0.35">
      <c r="B70" s="26" t="s">
        <v>19</v>
      </c>
      <c r="C70" s="31"/>
      <c r="D70" s="21" t="str">
        <f t="shared" ref="D70:H70" si="31">IFERROR(D37/C37-1,"")</f>
        <v/>
      </c>
      <c r="E70" s="21" t="str">
        <f t="shared" si="31"/>
        <v/>
      </c>
      <c r="F70" s="21" t="str">
        <f t="shared" si="31"/>
        <v/>
      </c>
      <c r="G70" s="21" t="str">
        <f t="shared" si="31"/>
        <v/>
      </c>
      <c r="H70" s="21" t="str">
        <f t="shared" si="31"/>
        <v/>
      </c>
    </row>
    <row r="71" spans="2:8" x14ac:dyDescent="0.35">
      <c r="B71" s="26" t="s">
        <v>20</v>
      </c>
      <c r="C71" s="31"/>
      <c r="D71" s="21" t="str">
        <f t="shared" ref="D71:H77" si="32">IFERROR(D38/C38-1,"")</f>
        <v/>
      </c>
      <c r="E71" s="21" t="str">
        <f t="shared" si="32"/>
        <v/>
      </c>
      <c r="F71" s="21" t="str">
        <f t="shared" si="32"/>
        <v/>
      </c>
      <c r="G71" s="21" t="str">
        <f t="shared" si="32"/>
        <v/>
      </c>
      <c r="H71" s="21" t="str">
        <f t="shared" si="32"/>
        <v/>
      </c>
    </row>
    <row r="72" spans="2:8" x14ac:dyDescent="0.35">
      <c r="B72" s="25" t="s">
        <v>214</v>
      </c>
      <c r="C72" s="31"/>
      <c r="D72" s="21" t="str">
        <f t="shared" ref="D72" si="33">IFERROR(D39/C39-1,"")</f>
        <v/>
      </c>
      <c r="E72" s="21" t="str">
        <f t="shared" si="32"/>
        <v/>
      </c>
      <c r="F72" s="21" t="str">
        <f t="shared" si="32"/>
        <v/>
      </c>
      <c r="G72" s="21" t="str">
        <f t="shared" si="32"/>
        <v/>
      </c>
      <c r="H72" s="21" t="str">
        <f t="shared" si="32"/>
        <v/>
      </c>
    </row>
    <row r="73" spans="2:8" x14ac:dyDescent="0.35">
      <c r="B73" s="25" t="s">
        <v>11</v>
      </c>
      <c r="C73" s="70"/>
      <c r="D73" s="21" t="str">
        <f t="shared" ref="D73:D77" si="34">IFERROR(D40/C40-1,"")</f>
        <v/>
      </c>
      <c r="E73" s="21" t="str">
        <f t="shared" si="32"/>
        <v/>
      </c>
      <c r="F73" s="21" t="str">
        <f t="shared" si="32"/>
        <v/>
      </c>
      <c r="G73" s="21" t="str">
        <f t="shared" si="32"/>
        <v/>
      </c>
      <c r="H73" s="21" t="str">
        <f t="shared" si="32"/>
        <v/>
      </c>
    </row>
    <row r="74" spans="2:8" x14ac:dyDescent="0.35">
      <c r="B74" s="26" t="s">
        <v>21</v>
      </c>
      <c r="C74" s="70"/>
      <c r="D74" s="78" t="str">
        <f t="shared" si="34"/>
        <v/>
      </c>
      <c r="E74" s="78" t="str">
        <f t="shared" si="32"/>
        <v/>
      </c>
      <c r="F74" s="78" t="str">
        <f t="shared" si="32"/>
        <v/>
      </c>
      <c r="G74" s="78" t="str">
        <f t="shared" si="32"/>
        <v/>
      </c>
      <c r="H74" s="78" t="str">
        <f t="shared" si="32"/>
        <v/>
      </c>
    </row>
    <row r="75" spans="2:8" x14ac:dyDescent="0.35">
      <c r="B75" s="25" t="s">
        <v>215</v>
      </c>
      <c r="C75" s="31"/>
      <c r="D75" s="21" t="str">
        <f t="shared" si="34"/>
        <v/>
      </c>
      <c r="E75" s="21" t="str">
        <f t="shared" si="32"/>
        <v/>
      </c>
      <c r="F75" s="21" t="str">
        <f t="shared" si="32"/>
        <v/>
      </c>
      <c r="G75" s="21" t="str">
        <f t="shared" si="32"/>
        <v/>
      </c>
      <c r="H75" s="21" t="str">
        <f t="shared" si="32"/>
        <v/>
      </c>
    </row>
    <row r="76" spans="2:8" x14ac:dyDescent="0.35">
      <c r="B76" s="25" t="s">
        <v>527</v>
      </c>
      <c r="C76" s="32"/>
      <c r="D76" s="21" t="str">
        <f t="shared" si="34"/>
        <v/>
      </c>
      <c r="E76" s="21" t="str">
        <f t="shared" si="32"/>
        <v/>
      </c>
      <c r="F76" s="21" t="str">
        <f t="shared" si="32"/>
        <v/>
      </c>
      <c r="G76" s="21" t="str">
        <f t="shared" si="32"/>
        <v/>
      </c>
      <c r="H76" s="21" t="str">
        <f t="shared" si="32"/>
        <v/>
      </c>
    </row>
    <row r="77" spans="2:8" x14ac:dyDescent="0.35">
      <c r="B77" s="26" t="s">
        <v>324</v>
      </c>
      <c r="C77" s="31"/>
      <c r="D77" s="78" t="str">
        <f t="shared" si="34"/>
        <v/>
      </c>
      <c r="E77" s="78" t="str">
        <f t="shared" si="32"/>
        <v/>
      </c>
      <c r="F77" s="78" t="str">
        <f t="shared" si="32"/>
        <v/>
      </c>
      <c r="G77" s="78" t="str">
        <f t="shared" si="32"/>
        <v/>
      </c>
      <c r="H77" s="78" t="str">
        <f t="shared" si="32"/>
        <v/>
      </c>
    </row>
    <row r="78" spans="2:8" hidden="1" x14ac:dyDescent="0.35"/>
    <row r="79" spans="2:8" hidden="1" x14ac:dyDescent="0.35"/>
    <row r="80" spans="2:8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</sheetData>
  <sheetProtection password="AAC6" sheet="1" formatColumns="0"/>
  <mergeCells count="4">
    <mergeCell ref="A6:B6"/>
    <mergeCell ref="C6:E6"/>
    <mergeCell ref="A7:B7"/>
    <mergeCell ref="C7:E7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  <headerFooter>
    <oddFooter>&amp;R&amp;"-,Italic"Sheet "&amp;A"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7"/>
  <sheetViews>
    <sheetView topLeftCell="A121" workbookViewId="0">
      <selection activeCell="E127" sqref="E127"/>
    </sheetView>
  </sheetViews>
  <sheetFormatPr defaultRowHeight="14.5" x14ac:dyDescent="0.35"/>
  <cols>
    <col min="1" max="1" width="29.453125" bestFit="1" customWidth="1"/>
    <col min="2" max="2" width="29.453125" customWidth="1"/>
  </cols>
  <sheetData>
    <row r="1" spans="1:5" ht="15.5" x14ac:dyDescent="0.35">
      <c r="A1" s="86" t="s">
        <v>646</v>
      </c>
      <c r="B1" s="86"/>
    </row>
    <row r="3" spans="1:5" ht="15.5" x14ac:dyDescent="0.35">
      <c r="A3" s="88" t="s">
        <v>594</v>
      </c>
      <c r="B3" s="88" t="s">
        <v>603</v>
      </c>
      <c r="C3" s="88" t="s">
        <v>604</v>
      </c>
      <c r="D3" s="88" t="s">
        <v>605</v>
      </c>
      <c r="E3" s="88" t="s">
        <v>451</v>
      </c>
    </row>
    <row r="4" spans="1:5" x14ac:dyDescent="0.35">
      <c r="A4" t="str">
        <f t="shared" ref="A4:A35" si="0">VLOOKUP($B4,LISTScenMap,2)</f>
        <v>LISTBase</v>
      </c>
      <c r="B4" t="s">
        <v>367</v>
      </c>
      <c r="C4" t="s">
        <v>31</v>
      </c>
      <c r="D4" t="s">
        <v>191</v>
      </c>
      <c r="E4" s="87">
        <f t="shared" ref="E4:E35" ca="1" si="1">OFFSET(L_002_Corner,MATCH($C4,L_002_Row,0),MATCH($D4,L_002_Column,0))</f>
        <v>0</v>
      </c>
    </row>
    <row r="5" spans="1:5" x14ac:dyDescent="0.35">
      <c r="A5" t="str">
        <f t="shared" si="0"/>
        <v>LISTBase</v>
      </c>
      <c r="B5" t="s">
        <v>367</v>
      </c>
      <c r="C5" t="s">
        <v>33</v>
      </c>
      <c r="D5" t="s">
        <v>191</v>
      </c>
      <c r="E5" s="87">
        <f t="shared" ca="1" si="1"/>
        <v>0</v>
      </c>
    </row>
    <row r="6" spans="1:5" x14ac:dyDescent="0.35">
      <c r="A6" t="str">
        <f t="shared" si="0"/>
        <v>LISTBase</v>
      </c>
      <c r="B6" t="s">
        <v>367</v>
      </c>
      <c r="C6" t="s">
        <v>35</v>
      </c>
      <c r="D6" t="s">
        <v>191</v>
      </c>
      <c r="E6" s="87">
        <f t="shared" ca="1" si="1"/>
        <v>0</v>
      </c>
    </row>
    <row r="7" spans="1:5" x14ac:dyDescent="0.35">
      <c r="A7" t="str">
        <f t="shared" si="0"/>
        <v>LISTBase</v>
      </c>
      <c r="B7" t="s">
        <v>367</v>
      </c>
      <c r="C7" t="s">
        <v>37</v>
      </c>
      <c r="D7" t="s">
        <v>191</v>
      </c>
      <c r="E7" s="87">
        <f t="shared" ca="1" si="1"/>
        <v>0</v>
      </c>
    </row>
    <row r="8" spans="1:5" x14ac:dyDescent="0.35">
      <c r="A8" t="str">
        <f t="shared" si="0"/>
        <v>LISTBase</v>
      </c>
      <c r="B8" t="s">
        <v>367</v>
      </c>
      <c r="C8" t="s">
        <v>39</v>
      </c>
      <c r="D8" t="s">
        <v>191</v>
      </c>
      <c r="E8" s="87">
        <f t="shared" ca="1" si="1"/>
        <v>0</v>
      </c>
    </row>
    <row r="9" spans="1:5" x14ac:dyDescent="0.35">
      <c r="A9" t="str">
        <f t="shared" si="0"/>
        <v>LISTBase</v>
      </c>
      <c r="B9" t="s">
        <v>367</v>
      </c>
      <c r="C9" t="s">
        <v>41</v>
      </c>
      <c r="D9" t="s">
        <v>191</v>
      </c>
      <c r="E9" s="87">
        <f t="shared" ca="1" si="1"/>
        <v>0</v>
      </c>
    </row>
    <row r="10" spans="1:5" x14ac:dyDescent="0.35">
      <c r="A10" t="str">
        <f t="shared" si="0"/>
        <v>LISTBase</v>
      </c>
      <c r="B10" t="s">
        <v>367</v>
      </c>
      <c r="C10" t="s">
        <v>43</v>
      </c>
      <c r="D10" t="s">
        <v>191</v>
      </c>
      <c r="E10" s="87">
        <f t="shared" ca="1" si="1"/>
        <v>0</v>
      </c>
    </row>
    <row r="11" spans="1:5" x14ac:dyDescent="0.35">
      <c r="A11" t="str">
        <f t="shared" si="0"/>
        <v>LISTBase</v>
      </c>
      <c r="B11" t="s">
        <v>367</v>
      </c>
      <c r="C11" t="s">
        <v>45</v>
      </c>
      <c r="D11" t="s">
        <v>191</v>
      </c>
      <c r="E11" s="87">
        <f t="shared" ca="1" si="1"/>
        <v>0</v>
      </c>
    </row>
    <row r="12" spans="1:5" x14ac:dyDescent="0.35">
      <c r="A12" t="str">
        <f t="shared" si="0"/>
        <v>LISTBase</v>
      </c>
      <c r="B12" t="s">
        <v>367</v>
      </c>
      <c r="C12" t="s">
        <v>47</v>
      </c>
      <c r="D12" t="s">
        <v>191</v>
      </c>
      <c r="E12" s="87">
        <f t="shared" ca="1" si="1"/>
        <v>0</v>
      </c>
    </row>
    <row r="13" spans="1:5" x14ac:dyDescent="0.35">
      <c r="A13" t="str">
        <f t="shared" si="0"/>
        <v>LISTBase</v>
      </c>
      <c r="B13" t="s">
        <v>367</v>
      </c>
      <c r="C13" t="s">
        <v>49</v>
      </c>
      <c r="D13" t="s">
        <v>191</v>
      </c>
      <c r="E13" s="87">
        <f t="shared" ca="1" si="1"/>
        <v>0</v>
      </c>
    </row>
    <row r="14" spans="1:5" x14ac:dyDescent="0.35">
      <c r="A14" t="str">
        <f t="shared" si="0"/>
        <v>LISTBase</v>
      </c>
      <c r="B14" t="s">
        <v>367</v>
      </c>
      <c r="C14" t="s">
        <v>51</v>
      </c>
      <c r="D14" t="s">
        <v>191</v>
      </c>
      <c r="E14" s="87">
        <f t="shared" ca="1" si="1"/>
        <v>0</v>
      </c>
    </row>
    <row r="15" spans="1:5" x14ac:dyDescent="0.35">
      <c r="A15" t="str">
        <f t="shared" si="0"/>
        <v>LISTBase</v>
      </c>
      <c r="B15" t="s">
        <v>367</v>
      </c>
      <c r="C15" t="s">
        <v>53</v>
      </c>
      <c r="D15" t="s">
        <v>191</v>
      </c>
      <c r="E15" s="87">
        <f t="shared" ca="1" si="1"/>
        <v>0</v>
      </c>
    </row>
    <row r="16" spans="1:5" x14ac:dyDescent="0.35">
      <c r="A16" t="str">
        <f t="shared" si="0"/>
        <v>LISTBase</v>
      </c>
      <c r="B16" t="s">
        <v>367</v>
      </c>
      <c r="C16" t="s">
        <v>55</v>
      </c>
      <c r="D16" t="s">
        <v>191</v>
      </c>
      <c r="E16" s="87">
        <f t="shared" ca="1" si="1"/>
        <v>0</v>
      </c>
    </row>
    <row r="17" spans="1:5" x14ac:dyDescent="0.35">
      <c r="A17" t="str">
        <f t="shared" si="0"/>
        <v>LISTBase</v>
      </c>
      <c r="B17" t="s">
        <v>367</v>
      </c>
      <c r="C17" t="s">
        <v>57</v>
      </c>
      <c r="D17" t="s">
        <v>191</v>
      </c>
      <c r="E17" s="87">
        <f t="shared" ca="1" si="1"/>
        <v>0</v>
      </c>
    </row>
    <row r="18" spans="1:5" x14ac:dyDescent="0.35">
      <c r="A18" t="str">
        <f t="shared" si="0"/>
        <v>LISTBase</v>
      </c>
      <c r="B18" t="s">
        <v>367</v>
      </c>
      <c r="C18" t="s">
        <v>59</v>
      </c>
      <c r="D18" t="s">
        <v>191</v>
      </c>
      <c r="E18" s="87">
        <f t="shared" ca="1" si="1"/>
        <v>0</v>
      </c>
    </row>
    <row r="19" spans="1:5" x14ac:dyDescent="0.35">
      <c r="A19" t="str">
        <f t="shared" si="0"/>
        <v>LISTBase</v>
      </c>
      <c r="B19" t="s">
        <v>367</v>
      </c>
      <c r="C19" t="s">
        <v>61</v>
      </c>
      <c r="D19" t="s">
        <v>191</v>
      </c>
      <c r="E19" s="87">
        <f t="shared" ca="1" si="1"/>
        <v>0</v>
      </c>
    </row>
    <row r="20" spans="1:5" x14ac:dyDescent="0.35">
      <c r="A20" t="str">
        <f t="shared" si="0"/>
        <v>LISTBase</v>
      </c>
      <c r="B20" t="s">
        <v>367</v>
      </c>
      <c r="C20" t="s">
        <v>63</v>
      </c>
      <c r="D20" t="s">
        <v>191</v>
      </c>
      <c r="E20" s="87">
        <f t="shared" ca="1" si="1"/>
        <v>0</v>
      </c>
    </row>
    <row r="21" spans="1:5" x14ac:dyDescent="0.35">
      <c r="A21" t="str">
        <f t="shared" si="0"/>
        <v>LISTBase</v>
      </c>
      <c r="B21" t="s">
        <v>367</v>
      </c>
      <c r="C21" t="s">
        <v>65</v>
      </c>
      <c r="D21" t="s">
        <v>191</v>
      </c>
      <c r="E21" s="87">
        <f t="shared" ca="1" si="1"/>
        <v>0</v>
      </c>
    </row>
    <row r="22" spans="1:5" x14ac:dyDescent="0.35">
      <c r="A22" t="str">
        <f t="shared" si="0"/>
        <v>LISTBase</v>
      </c>
      <c r="B22" t="s">
        <v>367</v>
      </c>
      <c r="C22" t="s">
        <v>67</v>
      </c>
      <c r="D22" t="s">
        <v>191</v>
      </c>
      <c r="E22" s="87">
        <f t="shared" ca="1" si="1"/>
        <v>0</v>
      </c>
    </row>
    <row r="23" spans="1:5" x14ac:dyDescent="0.35">
      <c r="A23" t="str">
        <f t="shared" si="0"/>
        <v>LISTBase</v>
      </c>
      <c r="B23" t="s">
        <v>367</v>
      </c>
      <c r="C23" t="s">
        <v>69</v>
      </c>
      <c r="D23" t="s">
        <v>191</v>
      </c>
      <c r="E23" s="87">
        <f t="shared" ca="1" si="1"/>
        <v>0</v>
      </c>
    </row>
    <row r="24" spans="1:5" x14ac:dyDescent="0.35">
      <c r="A24" t="str">
        <f t="shared" si="0"/>
        <v>LISTBase</v>
      </c>
      <c r="B24" t="s">
        <v>367</v>
      </c>
      <c r="C24" t="s">
        <v>71</v>
      </c>
      <c r="D24" t="s">
        <v>191</v>
      </c>
      <c r="E24" s="87">
        <f t="shared" ca="1" si="1"/>
        <v>0</v>
      </c>
    </row>
    <row r="25" spans="1:5" x14ac:dyDescent="0.35">
      <c r="A25" t="str">
        <f t="shared" si="0"/>
        <v>LISTBase</v>
      </c>
      <c r="B25" t="s">
        <v>367</v>
      </c>
      <c r="C25" t="s">
        <v>73</v>
      </c>
      <c r="D25" t="s">
        <v>191</v>
      </c>
      <c r="E25" s="87">
        <f t="shared" ca="1" si="1"/>
        <v>0</v>
      </c>
    </row>
    <row r="26" spans="1:5" x14ac:dyDescent="0.35">
      <c r="A26" t="str">
        <f t="shared" si="0"/>
        <v>LISTBase</v>
      </c>
      <c r="B26" t="s">
        <v>367</v>
      </c>
      <c r="C26" t="s">
        <v>75</v>
      </c>
      <c r="D26" t="s">
        <v>191</v>
      </c>
      <c r="E26" s="87">
        <f t="shared" ca="1" si="1"/>
        <v>0</v>
      </c>
    </row>
    <row r="27" spans="1:5" x14ac:dyDescent="0.35">
      <c r="A27" t="str">
        <f t="shared" si="0"/>
        <v>LISTBase</v>
      </c>
      <c r="B27" t="s">
        <v>367</v>
      </c>
      <c r="C27" t="s">
        <v>77</v>
      </c>
      <c r="D27" t="s">
        <v>191</v>
      </c>
      <c r="E27" s="87">
        <f t="shared" ca="1" si="1"/>
        <v>0</v>
      </c>
    </row>
    <row r="28" spans="1:5" x14ac:dyDescent="0.35">
      <c r="A28" t="str">
        <f t="shared" si="0"/>
        <v>LISTBase</v>
      </c>
      <c r="B28" t="s">
        <v>367</v>
      </c>
      <c r="C28" t="s">
        <v>79</v>
      </c>
      <c r="D28" t="s">
        <v>191</v>
      </c>
      <c r="E28" s="87">
        <f t="shared" ca="1" si="1"/>
        <v>0</v>
      </c>
    </row>
    <row r="29" spans="1:5" x14ac:dyDescent="0.35">
      <c r="A29" t="str">
        <f t="shared" si="0"/>
        <v>LISTBase</v>
      </c>
      <c r="B29" t="s">
        <v>367</v>
      </c>
      <c r="C29" t="s">
        <v>81</v>
      </c>
      <c r="D29" t="s">
        <v>191</v>
      </c>
      <c r="E29" s="87">
        <f t="shared" ca="1" si="1"/>
        <v>0</v>
      </c>
    </row>
    <row r="30" spans="1:5" x14ac:dyDescent="0.35">
      <c r="A30" t="str">
        <f t="shared" si="0"/>
        <v>LISTBase</v>
      </c>
      <c r="B30" t="s">
        <v>367</v>
      </c>
      <c r="C30" t="s">
        <v>83</v>
      </c>
      <c r="D30" t="s">
        <v>191</v>
      </c>
      <c r="E30" s="87">
        <f t="shared" ca="1" si="1"/>
        <v>0</v>
      </c>
    </row>
    <row r="31" spans="1:5" x14ac:dyDescent="0.35">
      <c r="A31" t="str">
        <f t="shared" si="0"/>
        <v>LISTBase</v>
      </c>
      <c r="B31" t="s">
        <v>367</v>
      </c>
      <c r="C31" t="s">
        <v>85</v>
      </c>
      <c r="D31" t="s">
        <v>191</v>
      </c>
      <c r="E31" s="87">
        <f t="shared" ca="1" si="1"/>
        <v>0</v>
      </c>
    </row>
    <row r="32" spans="1:5" x14ac:dyDescent="0.35">
      <c r="A32" t="str">
        <f t="shared" si="0"/>
        <v>LISTBase</v>
      </c>
      <c r="B32" t="s">
        <v>367</v>
      </c>
      <c r="C32" t="s">
        <v>87</v>
      </c>
      <c r="D32" t="s">
        <v>191</v>
      </c>
      <c r="E32" s="87">
        <f t="shared" ca="1" si="1"/>
        <v>0</v>
      </c>
    </row>
    <row r="33" spans="1:5" x14ac:dyDescent="0.35">
      <c r="A33" t="str">
        <f t="shared" si="0"/>
        <v>LISTBase</v>
      </c>
      <c r="B33" t="s">
        <v>367</v>
      </c>
      <c r="C33" t="s">
        <v>89</v>
      </c>
      <c r="D33" t="s">
        <v>191</v>
      </c>
      <c r="E33" s="87">
        <f t="shared" ca="1" si="1"/>
        <v>0</v>
      </c>
    </row>
    <row r="34" spans="1:5" x14ac:dyDescent="0.35">
      <c r="A34" t="str">
        <f t="shared" si="0"/>
        <v>LISTBase</v>
      </c>
      <c r="B34" t="s">
        <v>367</v>
      </c>
      <c r="C34" t="s">
        <v>91</v>
      </c>
      <c r="D34" t="s">
        <v>191</v>
      </c>
      <c r="E34" s="87">
        <f t="shared" ca="1" si="1"/>
        <v>0</v>
      </c>
    </row>
    <row r="35" spans="1:5" x14ac:dyDescent="0.35">
      <c r="A35" t="str">
        <f t="shared" si="0"/>
        <v>LISTBase</v>
      </c>
      <c r="B35" t="s">
        <v>367</v>
      </c>
      <c r="C35" t="s">
        <v>93</v>
      </c>
      <c r="D35" t="s">
        <v>191</v>
      </c>
      <c r="E35" s="87">
        <f t="shared" ca="1" si="1"/>
        <v>0</v>
      </c>
    </row>
    <row r="36" spans="1:5" x14ac:dyDescent="0.35">
      <c r="A36" t="str">
        <f t="shared" ref="A36:A67" si="2">VLOOKUP($B36,LISTScenMap,2)</f>
        <v>LISTBase</v>
      </c>
      <c r="B36" t="s">
        <v>367</v>
      </c>
      <c r="C36" t="s">
        <v>95</v>
      </c>
      <c r="D36" t="s">
        <v>191</v>
      </c>
      <c r="E36" s="87">
        <f t="shared" ref="E36:E67" ca="1" si="3">OFFSET(L_002_Corner,MATCH($C36,L_002_Row,0),MATCH($D36,L_002_Column,0))</f>
        <v>0</v>
      </c>
    </row>
    <row r="37" spans="1:5" x14ac:dyDescent="0.35">
      <c r="A37" t="str">
        <f t="shared" si="2"/>
        <v>LISTBase</v>
      </c>
      <c r="B37" t="s">
        <v>367</v>
      </c>
      <c r="C37" t="s">
        <v>97</v>
      </c>
      <c r="D37" t="s">
        <v>191</v>
      </c>
      <c r="E37" s="87">
        <f t="shared" ca="1" si="3"/>
        <v>0</v>
      </c>
    </row>
    <row r="38" spans="1:5" x14ac:dyDescent="0.35">
      <c r="A38" t="str">
        <f t="shared" si="2"/>
        <v>LISTBase</v>
      </c>
      <c r="B38" t="s">
        <v>367</v>
      </c>
      <c r="C38" t="s">
        <v>99</v>
      </c>
      <c r="D38" t="s">
        <v>191</v>
      </c>
      <c r="E38" s="87">
        <f t="shared" ca="1" si="3"/>
        <v>0</v>
      </c>
    </row>
    <row r="39" spans="1:5" x14ac:dyDescent="0.35">
      <c r="A39" t="str">
        <f t="shared" si="2"/>
        <v>LISTBase</v>
      </c>
      <c r="B39" t="s">
        <v>367</v>
      </c>
      <c r="C39" t="s">
        <v>101</v>
      </c>
      <c r="D39" t="s">
        <v>191</v>
      </c>
      <c r="E39" s="87">
        <f t="shared" ca="1" si="3"/>
        <v>0</v>
      </c>
    </row>
    <row r="40" spans="1:5" x14ac:dyDescent="0.35">
      <c r="A40" t="str">
        <f t="shared" si="2"/>
        <v>LISTBase</v>
      </c>
      <c r="B40" t="s">
        <v>367</v>
      </c>
      <c r="C40" t="s">
        <v>103</v>
      </c>
      <c r="D40" t="s">
        <v>191</v>
      </c>
      <c r="E40" s="87">
        <f t="shared" ca="1" si="3"/>
        <v>0</v>
      </c>
    </row>
    <row r="41" spans="1:5" x14ac:dyDescent="0.35">
      <c r="A41" t="str">
        <f t="shared" si="2"/>
        <v>LISTBase</v>
      </c>
      <c r="B41" t="s">
        <v>367</v>
      </c>
      <c r="C41" t="s">
        <v>105</v>
      </c>
      <c r="D41" t="s">
        <v>191</v>
      </c>
      <c r="E41" s="87">
        <f t="shared" ca="1" si="3"/>
        <v>0</v>
      </c>
    </row>
    <row r="42" spans="1:5" x14ac:dyDescent="0.35">
      <c r="A42" t="str">
        <f t="shared" si="2"/>
        <v>LISTBase</v>
      </c>
      <c r="B42" t="s">
        <v>367</v>
      </c>
      <c r="C42" t="s">
        <v>107</v>
      </c>
      <c r="D42" t="s">
        <v>191</v>
      </c>
      <c r="E42" s="87">
        <f t="shared" ca="1" si="3"/>
        <v>0</v>
      </c>
    </row>
    <row r="43" spans="1:5" x14ac:dyDescent="0.35">
      <c r="A43" t="str">
        <f t="shared" si="2"/>
        <v>LISTBase</v>
      </c>
      <c r="B43" t="s">
        <v>367</v>
      </c>
      <c r="C43" t="s">
        <v>109</v>
      </c>
      <c r="D43" t="s">
        <v>191</v>
      </c>
      <c r="E43" s="87">
        <f t="shared" ca="1" si="3"/>
        <v>0</v>
      </c>
    </row>
    <row r="44" spans="1:5" x14ac:dyDescent="0.35">
      <c r="A44" t="str">
        <f t="shared" si="2"/>
        <v>LISTBase</v>
      </c>
      <c r="B44" t="s">
        <v>367</v>
      </c>
      <c r="C44" t="s">
        <v>111</v>
      </c>
      <c r="D44" t="s">
        <v>191</v>
      </c>
      <c r="E44" s="87">
        <f t="shared" ca="1" si="3"/>
        <v>0</v>
      </c>
    </row>
    <row r="45" spans="1:5" x14ac:dyDescent="0.35">
      <c r="A45" t="str">
        <f t="shared" si="2"/>
        <v>LISTBase</v>
      </c>
      <c r="B45" t="s">
        <v>367</v>
      </c>
      <c r="C45" t="s">
        <v>113</v>
      </c>
      <c r="D45" t="s">
        <v>191</v>
      </c>
      <c r="E45" s="87">
        <f t="shared" ca="1" si="3"/>
        <v>0</v>
      </c>
    </row>
    <row r="46" spans="1:5" x14ac:dyDescent="0.35">
      <c r="A46" t="str">
        <f t="shared" si="2"/>
        <v>LISTBase</v>
      </c>
      <c r="B46" t="s">
        <v>367</v>
      </c>
      <c r="C46" t="s">
        <v>115</v>
      </c>
      <c r="D46" t="s">
        <v>191</v>
      </c>
      <c r="E46" s="87">
        <f t="shared" ca="1" si="3"/>
        <v>0</v>
      </c>
    </row>
    <row r="47" spans="1:5" x14ac:dyDescent="0.35">
      <c r="A47" t="str">
        <f t="shared" si="2"/>
        <v>LISTBase</v>
      </c>
      <c r="B47" t="s">
        <v>367</v>
      </c>
      <c r="C47" t="s">
        <v>118</v>
      </c>
      <c r="D47" t="s">
        <v>191</v>
      </c>
      <c r="E47" s="87">
        <f t="shared" ca="1" si="3"/>
        <v>0</v>
      </c>
    </row>
    <row r="48" spans="1:5" x14ac:dyDescent="0.35">
      <c r="A48" t="str">
        <f t="shared" si="2"/>
        <v>LISTBase</v>
      </c>
      <c r="B48" t="s">
        <v>367</v>
      </c>
      <c r="C48" t="s">
        <v>120</v>
      </c>
      <c r="D48" t="s">
        <v>191</v>
      </c>
      <c r="E48" s="87">
        <f t="shared" ca="1" si="3"/>
        <v>0</v>
      </c>
    </row>
    <row r="49" spans="1:5" x14ac:dyDescent="0.35">
      <c r="A49" t="str">
        <f t="shared" si="2"/>
        <v>LISTBase</v>
      </c>
      <c r="B49" t="s">
        <v>367</v>
      </c>
      <c r="C49" t="s">
        <v>122</v>
      </c>
      <c r="D49" t="s">
        <v>191</v>
      </c>
      <c r="E49" s="87">
        <f t="shared" ca="1" si="3"/>
        <v>0</v>
      </c>
    </row>
    <row r="50" spans="1:5" x14ac:dyDescent="0.35">
      <c r="A50" t="str">
        <f t="shared" si="2"/>
        <v>LISTBase</v>
      </c>
      <c r="B50" t="s">
        <v>367</v>
      </c>
      <c r="C50" t="s">
        <v>124</v>
      </c>
      <c r="D50" t="s">
        <v>191</v>
      </c>
      <c r="E50" s="87">
        <f t="shared" ca="1" si="3"/>
        <v>0</v>
      </c>
    </row>
    <row r="51" spans="1:5" x14ac:dyDescent="0.35">
      <c r="A51" t="str">
        <f t="shared" si="2"/>
        <v>LISTBase</v>
      </c>
      <c r="B51" t="s">
        <v>367</v>
      </c>
      <c r="C51" t="s">
        <v>126</v>
      </c>
      <c r="D51" t="s">
        <v>191</v>
      </c>
      <c r="E51" s="87">
        <f t="shared" ca="1" si="3"/>
        <v>0</v>
      </c>
    </row>
    <row r="52" spans="1:5" x14ac:dyDescent="0.35">
      <c r="A52" t="str">
        <f t="shared" si="2"/>
        <v>LISTBase</v>
      </c>
      <c r="B52" t="s">
        <v>367</v>
      </c>
      <c r="C52" t="s">
        <v>128</v>
      </c>
      <c r="D52" t="s">
        <v>191</v>
      </c>
      <c r="E52" s="87">
        <f t="shared" ca="1" si="3"/>
        <v>0</v>
      </c>
    </row>
    <row r="53" spans="1:5" x14ac:dyDescent="0.35">
      <c r="A53" t="str">
        <f t="shared" si="2"/>
        <v>LISTBase</v>
      </c>
      <c r="B53" t="s">
        <v>367</v>
      </c>
      <c r="C53" t="s">
        <v>129</v>
      </c>
      <c r="D53" t="s">
        <v>191</v>
      </c>
      <c r="E53" s="87">
        <f t="shared" ca="1" si="3"/>
        <v>0</v>
      </c>
    </row>
    <row r="54" spans="1:5" x14ac:dyDescent="0.35">
      <c r="A54" t="str">
        <f t="shared" si="2"/>
        <v>LISTBase</v>
      </c>
      <c r="B54" t="s">
        <v>367</v>
      </c>
      <c r="C54" t="s">
        <v>130</v>
      </c>
      <c r="D54" t="s">
        <v>191</v>
      </c>
      <c r="E54" s="87">
        <f t="shared" ca="1" si="3"/>
        <v>0</v>
      </c>
    </row>
    <row r="55" spans="1:5" x14ac:dyDescent="0.35">
      <c r="A55" t="str">
        <f t="shared" si="2"/>
        <v>LISTBase</v>
      </c>
      <c r="B55" t="s">
        <v>367</v>
      </c>
      <c r="C55" t="s">
        <v>131</v>
      </c>
      <c r="D55" t="s">
        <v>191</v>
      </c>
      <c r="E55" s="87">
        <f t="shared" ca="1" si="3"/>
        <v>0</v>
      </c>
    </row>
    <row r="56" spans="1:5" x14ac:dyDescent="0.35">
      <c r="A56" t="str">
        <f t="shared" si="2"/>
        <v>LISTBase</v>
      </c>
      <c r="B56" t="s">
        <v>367</v>
      </c>
      <c r="C56" t="s">
        <v>133</v>
      </c>
      <c r="D56" t="s">
        <v>191</v>
      </c>
      <c r="E56" s="87">
        <f t="shared" ca="1" si="3"/>
        <v>0</v>
      </c>
    </row>
    <row r="57" spans="1:5" x14ac:dyDescent="0.35">
      <c r="A57" t="str">
        <f t="shared" si="2"/>
        <v>LISTBase</v>
      </c>
      <c r="B57" t="s">
        <v>367</v>
      </c>
      <c r="C57" t="s">
        <v>135</v>
      </c>
      <c r="D57" t="s">
        <v>191</v>
      </c>
      <c r="E57" s="87">
        <f t="shared" ca="1" si="3"/>
        <v>0</v>
      </c>
    </row>
    <row r="58" spans="1:5" x14ac:dyDescent="0.35">
      <c r="A58" t="str">
        <f t="shared" si="2"/>
        <v>LISTBase</v>
      </c>
      <c r="B58" t="s">
        <v>367</v>
      </c>
      <c r="C58" t="s">
        <v>136</v>
      </c>
      <c r="D58" t="s">
        <v>191</v>
      </c>
      <c r="E58" s="87">
        <f t="shared" ca="1" si="3"/>
        <v>0</v>
      </c>
    </row>
    <row r="59" spans="1:5" x14ac:dyDescent="0.35">
      <c r="A59" t="str">
        <f t="shared" si="2"/>
        <v>LISTBase</v>
      </c>
      <c r="B59" t="s">
        <v>367</v>
      </c>
      <c r="C59" t="s">
        <v>137</v>
      </c>
      <c r="D59" t="s">
        <v>191</v>
      </c>
      <c r="E59" s="87">
        <f t="shared" ca="1" si="3"/>
        <v>0</v>
      </c>
    </row>
    <row r="60" spans="1:5" x14ac:dyDescent="0.35">
      <c r="A60" t="str">
        <f t="shared" si="2"/>
        <v>LISTBase</v>
      </c>
      <c r="B60" t="s">
        <v>367</v>
      </c>
      <c r="C60" t="s">
        <v>138</v>
      </c>
      <c r="D60" t="s">
        <v>191</v>
      </c>
      <c r="E60" s="87">
        <f t="shared" ca="1" si="3"/>
        <v>0</v>
      </c>
    </row>
    <row r="61" spans="1:5" x14ac:dyDescent="0.35">
      <c r="A61" t="str">
        <f t="shared" si="2"/>
        <v>LISTBase</v>
      </c>
      <c r="B61" t="s">
        <v>367</v>
      </c>
      <c r="C61" t="s">
        <v>140</v>
      </c>
      <c r="D61" t="s">
        <v>191</v>
      </c>
      <c r="E61" s="87">
        <f t="shared" ca="1" si="3"/>
        <v>0</v>
      </c>
    </row>
    <row r="62" spans="1:5" x14ac:dyDescent="0.35">
      <c r="A62" t="str">
        <f t="shared" si="2"/>
        <v>LISTBase</v>
      </c>
      <c r="B62" t="s">
        <v>367</v>
      </c>
      <c r="C62" t="s">
        <v>141</v>
      </c>
      <c r="D62" t="s">
        <v>191</v>
      </c>
      <c r="E62" s="87">
        <f t="shared" ca="1" si="3"/>
        <v>0</v>
      </c>
    </row>
    <row r="63" spans="1:5" x14ac:dyDescent="0.35">
      <c r="A63" t="str">
        <f t="shared" si="2"/>
        <v>LISTBase</v>
      </c>
      <c r="B63" t="s">
        <v>367</v>
      </c>
      <c r="C63" t="s">
        <v>142</v>
      </c>
      <c r="D63" t="s">
        <v>191</v>
      </c>
      <c r="E63" s="87">
        <f t="shared" ca="1" si="3"/>
        <v>0</v>
      </c>
    </row>
    <row r="64" spans="1:5" x14ac:dyDescent="0.35">
      <c r="A64" t="str">
        <f t="shared" si="2"/>
        <v>LISTBase</v>
      </c>
      <c r="B64" t="s">
        <v>367</v>
      </c>
      <c r="C64" t="s">
        <v>143</v>
      </c>
      <c r="D64" t="s">
        <v>191</v>
      </c>
      <c r="E64" s="87">
        <f t="shared" ca="1" si="3"/>
        <v>0</v>
      </c>
    </row>
    <row r="65" spans="1:5" x14ac:dyDescent="0.35">
      <c r="A65" t="str">
        <f t="shared" si="2"/>
        <v>LISTBase</v>
      </c>
      <c r="B65" t="s">
        <v>367</v>
      </c>
      <c r="C65" t="s">
        <v>145</v>
      </c>
      <c r="D65" t="s">
        <v>191</v>
      </c>
      <c r="E65" s="87">
        <f t="shared" ca="1" si="3"/>
        <v>0</v>
      </c>
    </row>
    <row r="66" spans="1:5" x14ac:dyDescent="0.35">
      <c r="A66" t="str">
        <f t="shared" si="2"/>
        <v>LISTBase</v>
      </c>
      <c r="B66" t="s">
        <v>367</v>
      </c>
      <c r="C66" t="s">
        <v>146</v>
      </c>
      <c r="D66" t="s">
        <v>191</v>
      </c>
      <c r="E66" s="87">
        <f t="shared" ca="1" si="3"/>
        <v>0</v>
      </c>
    </row>
    <row r="67" spans="1:5" x14ac:dyDescent="0.35">
      <c r="A67" t="str">
        <f t="shared" si="2"/>
        <v>LISTBase</v>
      </c>
      <c r="B67" t="s">
        <v>367</v>
      </c>
      <c r="C67" t="s">
        <v>147</v>
      </c>
      <c r="D67" t="s">
        <v>191</v>
      </c>
      <c r="E67" s="87">
        <f t="shared" ca="1" si="3"/>
        <v>0</v>
      </c>
    </row>
    <row r="68" spans="1:5" x14ac:dyDescent="0.35">
      <c r="A68" t="str">
        <f t="shared" ref="A68:A99" si="4">VLOOKUP($B68,LISTScenMap,2)</f>
        <v>LISTBase</v>
      </c>
      <c r="B68" t="s">
        <v>367</v>
      </c>
      <c r="C68" t="s">
        <v>148</v>
      </c>
      <c r="D68" t="s">
        <v>191</v>
      </c>
      <c r="E68" s="87">
        <f t="shared" ref="E68:E86" ca="1" si="5">OFFSET(L_002_Corner,MATCH($C68,L_002_Row,0),MATCH($D68,L_002_Column,0))</f>
        <v>0</v>
      </c>
    </row>
    <row r="69" spans="1:5" x14ac:dyDescent="0.35">
      <c r="A69" t="str">
        <f t="shared" si="4"/>
        <v>LISTBase</v>
      </c>
      <c r="B69" t="s">
        <v>367</v>
      </c>
      <c r="C69" t="s">
        <v>150</v>
      </c>
      <c r="D69" t="s">
        <v>191</v>
      </c>
      <c r="E69" s="87">
        <f t="shared" ca="1" si="5"/>
        <v>0</v>
      </c>
    </row>
    <row r="70" spans="1:5" x14ac:dyDescent="0.35">
      <c r="A70" t="str">
        <f t="shared" si="4"/>
        <v>LISTBase</v>
      </c>
      <c r="B70" t="s">
        <v>367</v>
      </c>
      <c r="C70" t="s">
        <v>152</v>
      </c>
      <c r="D70" t="s">
        <v>191</v>
      </c>
      <c r="E70" s="87">
        <f t="shared" ca="1" si="5"/>
        <v>0</v>
      </c>
    </row>
    <row r="71" spans="1:5" x14ac:dyDescent="0.35">
      <c r="A71" t="str">
        <f t="shared" si="4"/>
        <v>LISTBase</v>
      </c>
      <c r="B71" t="s">
        <v>367</v>
      </c>
      <c r="C71" t="s">
        <v>154</v>
      </c>
      <c r="D71" t="s">
        <v>191</v>
      </c>
      <c r="E71" s="87">
        <f t="shared" ca="1" si="5"/>
        <v>0</v>
      </c>
    </row>
    <row r="72" spans="1:5" x14ac:dyDescent="0.35">
      <c r="A72" t="str">
        <f t="shared" si="4"/>
        <v>LISTBase</v>
      </c>
      <c r="B72" t="s">
        <v>367</v>
      </c>
      <c r="C72" t="s">
        <v>156</v>
      </c>
      <c r="D72" t="s">
        <v>191</v>
      </c>
      <c r="E72" s="87">
        <f t="shared" ca="1" si="5"/>
        <v>0</v>
      </c>
    </row>
    <row r="73" spans="1:5" x14ac:dyDescent="0.35">
      <c r="A73" t="str">
        <f t="shared" si="4"/>
        <v>LISTBase</v>
      </c>
      <c r="B73" t="s">
        <v>367</v>
      </c>
      <c r="C73" t="s">
        <v>158</v>
      </c>
      <c r="D73" t="s">
        <v>191</v>
      </c>
      <c r="E73" s="87">
        <f t="shared" ca="1" si="5"/>
        <v>0</v>
      </c>
    </row>
    <row r="74" spans="1:5" x14ac:dyDescent="0.35">
      <c r="A74" t="str">
        <f t="shared" si="4"/>
        <v>LISTBase</v>
      </c>
      <c r="B74" t="s">
        <v>367</v>
      </c>
      <c r="C74" t="s">
        <v>160</v>
      </c>
      <c r="D74" t="s">
        <v>191</v>
      </c>
      <c r="E74" s="87">
        <f t="shared" ca="1" si="5"/>
        <v>0</v>
      </c>
    </row>
    <row r="75" spans="1:5" x14ac:dyDescent="0.35">
      <c r="A75" t="str">
        <f t="shared" si="4"/>
        <v>LISTBase</v>
      </c>
      <c r="B75" t="s">
        <v>367</v>
      </c>
      <c r="C75" t="s">
        <v>161</v>
      </c>
      <c r="D75" t="s">
        <v>191</v>
      </c>
      <c r="E75" s="87">
        <f t="shared" ca="1" si="5"/>
        <v>0</v>
      </c>
    </row>
    <row r="76" spans="1:5" x14ac:dyDescent="0.35">
      <c r="A76" t="str">
        <f t="shared" si="4"/>
        <v>LISTBase</v>
      </c>
      <c r="B76" t="s">
        <v>367</v>
      </c>
      <c r="C76" t="s">
        <v>163</v>
      </c>
      <c r="D76" t="s">
        <v>191</v>
      </c>
      <c r="E76" s="87">
        <f t="shared" ca="1" si="5"/>
        <v>0</v>
      </c>
    </row>
    <row r="77" spans="1:5" x14ac:dyDescent="0.35">
      <c r="A77" t="str">
        <f t="shared" si="4"/>
        <v>LISTBase</v>
      </c>
      <c r="B77" t="s">
        <v>367</v>
      </c>
      <c r="C77" t="s">
        <v>165</v>
      </c>
      <c r="D77" t="s">
        <v>191</v>
      </c>
      <c r="E77" s="87">
        <f t="shared" ca="1" si="5"/>
        <v>0</v>
      </c>
    </row>
    <row r="78" spans="1:5" x14ac:dyDescent="0.35">
      <c r="A78" t="str">
        <f t="shared" si="4"/>
        <v>LISTBase</v>
      </c>
      <c r="B78" t="s">
        <v>367</v>
      </c>
      <c r="C78" t="s">
        <v>167</v>
      </c>
      <c r="D78" t="s">
        <v>191</v>
      </c>
      <c r="E78" s="87">
        <f t="shared" ca="1" si="5"/>
        <v>0</v>
      </c>
    </row>
    <row r="79" spans="1:5" x14ac:dyDescent="0.35">
      <c r="A79" t="str">
        <f t="shared" si="4"/>
        <v>LISTBase</v>
      </c>
      <c r="B79" t="s">
        <v>367</v>
      </c>
      <c r="C79" t="s">
        <v>169</v>
      </c>
      <c r="D79" t="s">
        <v>191</v>
      </c>
      <c r="E79" s="87">
        <f t="shared" ca="1" si="5"/>
        <v>0</v>
      </c>
    </row>
    <row r="80" spans="1:5" x14ac:dyDescent="0.35">
      <c r="A80" t="str">
        <f t="shared" si="4"/>
        <v>LISTBase</v>
      </c>
      <c r="B80" t="s">
        <v>367</v>
      </c>
      <c r="C80" t="s">
        <v>171</v>
      </c>
      <c r="D80" t="s">
        <v>191</v>
      </c>
      <c r="E80" s="87">
        <f t="shared" ca="1" si="5"/>
        <v>0</v>
      </c>
    </row>
    <row r="81" spans="1:5" x14ac:dyDescent="0.35">
      <c r="A81" t="str">
        <f t="shared" si="4"/>
        <v>LISTBase</v>
      </c>
      <c r="B81" t="s">
        <v>367</v>
      </c>
      <c r="C81" t="s">
        <v>173</v>
      </c>
      <c r="D81" t="s">
        <v>191</v>
      </c>
      <c r="E81" s="87">
        <f t="shared" ca="1" si="5"/>
        <v>0</v>
      </c>
    </row>
    <row r="82" spans="1:5" x14ac:dyDescent="0.35">
      <c r="A82" t="str">
        <f t="shared" si="4"/>
        <v>LISTBase</v>
      </c>
      <c r="B82" t="s">
        <v>367</v>
      </c>
      <c r="C82" t="s">
        <v>175</v>
      </c>
      <c r="D82" t="s">
        <v>191</v>
      </c>
      <c r="E82" s="87">
        <f t="shared" ca="1" si="5"/>
        <v>0</v>
      </c>
    </row>
    <row r="83" spans="1:5" x14ac:dyDescent="0.35">
      <c r="A83" t="str">
        <f t="shared" si="4"/>
        <v>LISTBase</v>
      </c>
      <c r="B83" t="s">
        <v>367</v>
      </c>
      <c r="C83" t="s">
        <v>177</v>
      </c>
      <c r="D83" t="s">
        <v>191</v>
      </c>
      <c r="E83" s="87">
        <f t="shared" ca="1" si="5"/>
        <v>0</v>
      </c>
    </row>
    <row r="84" spans="1:5" x14ac:dyDescent="0.35">
      <c r="A84" t="str">
        <f t="shared" si="4"/>
        <v>LISTBase</v>
      </c>
      <c r="B84" t="s">
        <v>367</v>
      </c>
      <c r="C84" t="s">
        <v>179</v>
      </c>
      <c r="D84" t="s">
        <v>191</v>
      </c>
      <c r="E84" s="87">
        <f t="shared" ca="1" si="5"/>
        <v>0</v>
      </c>
    </row>
    <row r="85" spans="1:5" x14ac:dyDescent="0.35">
      <c r="A85" t="str">
        <f t="shared" si="4"/>
        <v>LISTBase</v>
      </c>
      <c r="B85" t="s">
        <v>367</v>
      </c>
      <c r="C85" t="s">
        <v>180</v>
      </c>
      <c r="D85" t="s">
        <v>191</v>
      </c>
      <c r="E85" s="87">
        <f t="shared" ca="1" si="5"/>
        <v>0</v>
      </c>
    </row>
    <row r="86" spans="1:5" x14ac:dyDescent="0.35">
      <c r="A86" t="str">
        <f t="shared" si="4"/>
        <v>LISTBase</v>
      </c>
      <c r="B86" t="s">
        <v>367</v>
      </c>
      <c r="C86" t="s">
        <v>182</v>
      </c>
      <c r="D86" t="s">
        <v>191</v>
      </c>
      <c r="E86" s="87">
        <f t="shared" ca="1" si="5"/>
        <v>0</v>
      </c>
    </row>
    <row r="87" spans="1:5" x14ac:dyDescent="0.35">
      <c r="A87" t="str">
        <f t="shared" si="4"/>
        <v>LISTBase</v>
      </c>
      <c r="B87" t="s">
        <v>368</v>
      </c>
      <c r="C87" t="s">
        <v>340</v>
      </c>
      <c r="D87" t="s">
        <v>191</v>
      </c>
      <c r="E87" s="87">
        <f t="shared" ref="E87:E93" ca="1" si="6">OFFSET(L_003_Corner,MATCH($C87,L_003_Row,0),MATCH($D87,L_003_Column,0))</f>
        <v>0</v>
      </c>
    </row>
    <row r="88" spans="1:5" x14ac:dyDescent="0.35">
      <c r="A88" t="str">
        <f t="shared" si="4"/>
        <v>LISTBase</v>
      </c>
      <c r="B88" t="s">
        <v>368</v>
      </c>
      <c r="C88" t="s">
        <v>341</v>
      </c>
      <c r="D88" t="s">
        <v>191</v>
      </c>
      <c r="E88" s="87">
        <f t="shared" ca="1" si="6"/>
        <v>0</v>
      </c>
    </row>
    <row r="89" spans="1:5" x14ac:dyDescent="0.35">
      <c r="A89" t="str">
        <f t="shared" si="4"/>
        <v>LISTBase</v>
      </c>
      <c r="B89" t="s">
        <v>368</v>
      </c>
      <c r="C89" t="s">
        <v>342</v>
      </c>
      <c r="D89" t="s">
        <v>191</v>
      </c>
      <c r="E89" s="87">
        <f t="shared" ca="1" si="6"/>
        <v>0</v>
      </c>
    </row>
    <row r="90" spans="1:5" x14ac:dyDescent="0.35">
      <c r="A90" t="str">
        <f t="shared" si="4"/>
        <v>LISTBase</v>
      </c>
      <c r="B90" t="s">
        <v>368</v>
      </c>
      <c r="C90" t="s">
        <v>343</v>
      </c>
      <c r="D90" t="s">
        <v>191</v>
      </c>
      <c r="E90" s="87">
        <f t="shared" ca="1" si="6"/>
        <v>0</v>
      </c>
    </row>
    <row r="91" spans="1:5" x14ac:dyDescent="0.35">
      <c r="A91" t="str">
        <f t="shared" si="4"/>
        <v>LISTBase</v>
      </c>
      <c r="B91" t="s">
        <v>368</v>
      </c>
      <c r="C91" t="s">
        <v>344</v>
      </c>
      <c r="D91" t="s">
        <v>191</v>
      </c>
      <c r="E91" s="87">
        <f t="shared" ca="1" si="6"/>
        <v>0</v>
      </c>
    </row>
    <row r="92" spans="1:5" x14ac:dyDescent="0.35">
      <c r="A92" t="str">
        <f t="shared" si="4"/>
        <v>LISTBase</v>
      </c>
      <c r="B92" t="s">
        <v>368</v>
      </c>
      <c r="C92" t="s">
        <v>345</v>
      </c>
      <c r="D92" t="s">
        <v>191</v>
      </c>
      <c r="E92" s="87">
        <f t="shared" ca="1" si="6"/>
        <v>0</v>
      </c>
    </row>
    <row r="93" spans="1:5" x14ac:dyDescent="0.35">
      <c r="A93" t="str">
        <f t="shared" si="4"/>
        <v>LISTBase</v>
      </c>
      <c r="B93" t="s">
        <v>368</v>
      </c>
      <c r="C93" t="s">
        <v>346</v>
      </c>
      <c r="D93" t="s">
        <v>191</v>
      </c>
      <c r="E93" s="87">
        <f t="shared" ca="1" si="6"/>
        <v>0</v>
      </c>
    </row>
    <row r="94" spans="1:5" x14ac:dyDescent="0.35">
      <c r="A94" t="str">
        <f t="shared" si="4"/>
        <v>LISTBaseMdl</v>
      </c>
      <c r="B94" t="s">
        <v>370</v>
      </c>
      <c r="C94" s="89" t="s">
        <v>35</v>
      </c>
      <c r="D94" t="s">
        <v>191</v>
      </c>
      <c r="E94" s="92">
        <f t="shared" ref="E94:E125" ca="1" si="7">OFFSET(L_005_Corner,MATCH($C94,L_005_Row,0),MATCH($D94,L_005_Column,0))</f>
        <v>0</v>
      </c>
    </row>
    <row r="95" spans="1:5" x14ac:dyDescent="0.35">
      <c r="A95" t="str">
        <f t="shared" si="4"/>
        <v>LISTBaseMdl</v>
      </c>
      <c r="B95" t="s">
        <v>370</v>
      </c>
      <c r="C95" s="89" t="s">
        <v>37</v>
      </c>
      <c r="D95" t="s">
        <v>191</v>
      </c>
      <c r="E95" s="92">
        <f t="shared" ca="1" si="7"/>
        <v>0</v>
      </c>
    </row>
    <row r="96" spans="1:5" x14ac:dyDescent="0.35">
      <c r="A96" t="str">
        <f t="shared" si="4"/>
        <v>LISTBaseMdl</v>
      </c>
      <c r="B96" t="s">
        <v>370</v>
      </c>
      <c r="C96" s="89" t="s">
        <v>39</v>
      </c>
      <c r="D96" t="s">
        <v>191</v>
      </c>
      <c r="E96" s="92">
        <f t="shared" ca="1" si="7"/>
        <v>0</v>
      </c>
    </row>
    <row r="97" spans="1:5" x14ac:dyDescent="0.35">
      <c r="A97" t="str">
        <f t="shared" si="4"/>
        <v>LISTBaseMdl</v>
      </c>
      <c r="B97" t="s">
        <v>370</v>
      </c>
      <c r="C97" s="89" t="s">
        <v>41</v>
      </c>
      <c r="D97" t="s">
        <v>191</v>
      </c>
      <c r="E97" s="92">
        <f t="shared" ca="1" si="7"/>
        <v>0</v>
      </c>
    </row>
    <row r="98" spans="1:5" x14ac:dyDescent="0.35">
      <c r="A98" t="str">
        <f t="shared" si="4"/>
        <v>LISTBaseMdl</v>
      </c>
      <c r="B98" t="s">
        <v>370</v>
      </c>
      <c r="C98" s="89" t="s">
        <v>43</v>
      </c>
      <c r="D98" t="s">
        <v>191</v>
      </c>
      <c r="E98" s="92">
        <f t="shared" ca="1" si="7"/>
        <v>0</v>
      </c>
    </row>
    <row r="99" spans="1:5" x14ac:dyDescent="0.35">
      <c r="A99" t="str">
        <f t="shared" si="4"/>
        <v>LISTBaseMdl</v>
      </c>
      <c r="B99" t="s">
        <v>370</v>
      </c>
      <c r="C99" s="89" t="s">
        <v>45</v>
      </c>
      <c r="D99" t="s">
        <v>191</v>
      </c>
      <c r="E99" s="92">
        <f t="shared" ca="1" si="7"/>
        <v>0</v>
      </c>
    </row>
    <row r="100" spans="1:5" x14ac:dyDescent="0.35">
      <c r="A100" t="str">
        <f t="shared" ref="A100:A131" si="8">VLOOKUP($B100,LISTScenMap,2)</f>
        <v>LISTBaseMdl</v>
      </c>
      <c r="B100" t="s">
        <v>370</v>
      </c>
      <c r="C100" s="89" t="s">
        <v>47</v>
      </c>
      <c r="D100" t="s">
        <v>191</v>
      </c>
      <c r="E100" s="92">
        <f t="shared" ca="1" si="7"/>
        <v>0</v>
      </c>
    </row>
    <row r="101" spans="1:5" x14ac:dyDescent="0.35">
      <c r="A101" t="str">
        <f t="shared" si="8"/>
        <v>LISTBaseMdl</v>
      </c>
      <c r="B101" t="s">
        <v>370</v>
      </c>
      <c r="C101" s="89" t="s">
        <v>49</v>
      </c>
      <c r="D101" t="s">
        <v>191</v>
      </c>
      <c r="E101" s="92">
        <f t="shared" ca="1" si="7"/>
        <v>0</v>
      </c>
    </row>
    <row r="102" spans="1:5" x14ac:dyDescent="0.35">
      <c r="A102" t="str">
        <f t="shared" si="8"/>
        <v>LISTBaseMdl</v>
      </c>
      <c r="B102" t="s">
        <v>370</v>
      </c>
      <c r="C102" s="89" t="s">
        <v>55</v>
      </c>
      <c r="D102" t="s">
        <v>191</v>
      </c>
      <c r="E102" s="92">
        <f t="shared" ca="1" si="7"/>
        <v>0</v>
      </c>
    </row>
    <row r="103" spans="1:5" x14ac:dyDescent="0.35">
      <c r="A103" t="str">
        <f t="shared" si="8"/>
        <v>LISTBaseMdl</v>
      </c>
      <c r="B103" t="s">
        <v>370</v>
      </c>
      <c r="C103" s="89" t="s">
        <v>57</v>
      </c>
      <c r="D103" t="s">
        <v>191</v>
      </c>
      <c r="E103" s="92">
        <f t="shared" ca="1" si="7"/>
        <v>0</v>
      </c>
    </row>
    <row r="104" spans="1:5" x14ac:dyDescent="0.35">
      <c r="A104" t="str">
        <f t="shared" si="8"/>
        <v>LISTBaseMdl</v>
      </c>
      <c r="B104" t="s">
        <v>370</v>
      </c>
      <c r="C104" s="89" t="s">
        <v>59</v>
      </c>
      <c r="D104" t="s">
        <v>191</v>
      </c>
      <c r="E104" s="92">
        <f t="shared" ca="1" si="7"/>
        <v>0</v>
      </c>
    </row>
    <row r="105" spans="1:5" x14ac:dyDescent="0.35">
      <c r="A105" t="str">
        <f t="shared" si="8"/>
        <v>LISTBaseMdl</v>
      </c>
      <c r="B105" t="s">
        <v>370</v>
      </c>
      <c r="C105" s="89" t="s">
        <v>61</v>
      </c>
      <c r="D105" t="s">
        <v>191</v>
      </c>
      <c r="E105" s="92">
        <f t="shared" ca="1" si="7"/>
        <v>0</v>
      </c>
    </row>
    <row r="106" spans="1:5" x14ac:dyDescent="0.35">
      <c r="A106" t="str">
        <f t="shared" si="8"/>
        <v>LISTBaseMdl</v>
      </c>
      <c r="B106" t="s">
        <v>370</v>
      </c>
      <c r="C106" s="89" t="s">
        <v>63</v>
      </c>
      <c r="D106" t="s">
        <v>191</v>
      </c>
      <c r="E106" s="92">
        <f t="shared" ca="1" si="7"/>
        <v>0</v>
      </c>
    </row>
    <row r="107" spans="1:5" x14ac:dyDescent="0.35">
      <c r="A107" t="str">
        <f t="shared" si="8"/>
        <v>LISTBaseMdl</v>
      </c>
      <c r="B107" t="s">
        <v>370</v>
      </c>
      <c r="C107" s="89" t="s">
        <v>347</v>
      </c>
      <c r="D107" t="s">
        <v>191</v>
      </c>
      <c r="E107" s="92">
        <f t="shared" ca="1" si="7"/>
        <v>0</v>
      </c>
    </row>
    <row r="108" spans="1:5" x14ac:dyDescent="0.35">
      <c r="A108" t="str">
        <f t="shared" si="8"/>
        <v>LISTBaseMdl</v>
      </c>
      <c r="B108" t="s">
        <v>370</v>
      </c>
      <c r="C108" s="89" t="s">
        <v>65</v>
      </c>
      <c r="D108" t="s">
        <v>191</v>
      </c>
      <c r="E108" s="92">
        <f t="shared" ca="1" si="7"/>
        <v>0</v>
      </c>
    </row>
    <row r="109" spans="1:5" x14ac:dyDescent="0.35">
      <c r="A109" t="str">
        <f t="shared" si="8"/>
        <v>LISTBaseMdl</v>
      </c>
      <c r="B109" t="s">
        <v>370</v>
      </c>
      <c r="C109" s="89" t="s">
        <v>67</v>
      </c>
      <c r="D109" t="s">
        <v>191</v>
      </c>
      <c r="E109" s="92">
        <f t="shared" ca="1" si="7"/>
        <v>0</v>
      </c>
    </row>
    <row r="110" spans="1:5" x14ac:dyDescent="0.35">
      <c r="A110" t="str">
        <f t="shared" si="8"/>
        <v>LISTBaseMdl</v>
      </c>
      <c r="B110" t="s">
        <v>370</v>
      </c>
      <c r="C110" s="89" t="s">
        <v>69</v>
      </c>
      <c r="D110" t="s">
        <v>191</v>
      </c>
      <c r="E110" s="92">
        <f t="shared" ca="1" si="7"/>
        <v>0</v>
      </c>
    </row>
    <row r="111" spans="1:5" x14ac:dyDescent="0.35">
      <c r="A111" t="str">
        <f t="shared" si="8"/>
        <v>LISTBaseMdl</v>
      </c>
      <c r="B111" t="s">
        <v>370</v>
      </c>
      <c r="C111" s="89" t="s">
        <v>71</v>
      </c>
      <c r="D111" t="s">
        <v>191</v>
      </c>
      <c r="E111" s="92">
        <f t="shared" ca="1" si="7"/>
        <v>0</v>
      </c>
    </row>
    <row r="112" spans="1:5" x14ac:dyDescent="0.35">
      <c r="A112" t="str">
        <f t="shared" si="8"/>
        <v>LISTBaseMdl</v>
      </c>
      <c r="B112" t="s">
        <v>370</v>
      </c>
      <c r="C112" s="89" t="s">
        <v>375</v>
      </c>
      <c r="D112" t="s">
        <v>191</v>
      </c>
      <c r="E112" s="92">
        <f t="shared" ca="1" si="7"/>
        <v>0</v>
      </c>
    </row>
    <row r="113" spans="1:5" x14ac:dyDescent="0.35">
      <c r="A113" t="str">
        <f t="shared" si="8"/>
        <v>LISTBaseMdl</v>
      </c>
      <c r="B113" t="s">
        <v>370</v>
      </c>
      <c r="C113" s="89" t="s">
        <v>73</v>
      </c>
      <c r="D113" t="s">
        <v>191</v>
      </c>
      <c r="E113" s="92">
        <f t="shared" ca="1" si="7"/>
        <v>0</v>
      </c>
    </row>
    <row r="114" spans="1:5" x14ac:dyDescent="0.35">
      <c r="A114" t="str">
        <f t="shared" si="8"/>
        <v>LISTBaseMdl</v>
      </c>
      <c r="B114" t="s">
        <v>370</v>
      </c>
      <c r="C114" s="89" t="s">
        <v>75</v>
      </c>
      <c r="D114" t="s">
        <v>191</v>
      </c>
      <c r="E114" s="92">
        <f t="shared" ca="1" si="7"/>
        <v>0</v>
      </c>
    </row>
    <row r="115" spans="1:5" x14ac:dyDescent="0.35">
      <c r="A115" t="str">
        <f t="shared" si="8"/>
        <v>LISTBaseMdl</v>
      </c>
      <c r="B115" t="s">
        <v>370</v>
      </c>
      <c r="C115" s="89" t="s">
        <v>77</v>
      </c>
      <c r="D115" t="s">
        <v>191</v>
      </c>
      <c r="E115" s="92">
        <f t="shared" ca="1" si="7"/>
        <v>0</v>
      </c>
    </row>
    <row r="116" spans="1:5" x14ac:dyDescent="0.35">
      <c r="A116" t="str">
        <f t="shared" si="8"/>
        <v>LISTBaseMdl</v>
      </c>
      <c r="B116" t="s">
        <v>370</v>
      </c>
      <c r="C116" s="89" t="s">
        <v>79</v>
      </c>
      <c r="D116" t="s">
        <v>191</v>
      </c>
      <c r="E116" s="92">
        <f t="shared" ca="1" si="7"/>
        <v>0</v>
      </c>
    </row>
    <row r="117" spans="1:5" x14ac:dyDescent="0.35">
      <c r="A117" t="str">
        <f t="shared" si="8"/>
        <v>LISTBaseMdl</v>
      </c>
      <c r="B117" t="s">
        <v>370</v>
      </c>
      <c r="C117" s="89" t="s">
        <v>81</v>
      </c>
      <c r="D117" t="s">
        <v>191</v>
      </c>
      <c r="E117" s="92">
        <f t="shared" ca="1" si="7"/>
        <v>0</v>
      </c>
    </row>
    <row r="118" spans="1:5" x14ac:dyDescent="0.35">
      <c r="A118" t="str">
        <f t="shared" si="8"/>
        <v>LISTBaseMdl</v>
      </c>
      <c r="B118" t="s">
        <v>370</v>
      </c>
      <c r="C118" s="89" t="s">
        <v>376</v>
      </c>
      <c r="D118" t="s">
        <v>191</v>
      </c>
      <c r="E118" s="92">
        <f t="shared" ca="1" si="7"/>
        <v>0</v>
      </c>
    </row>
    <row r="119" spans="1:5" x14ac:dyDescent="0.35">
      <c r="A119" t="str">
        <f t="shared" si="8"/>
        <v>LISTBaseMdl</v>
      </c>
      <c r="B119" t="s">
        <v>370</v>
      </c>
      <c r="C119" s="89" t="s">
        <v>83</v>
      </c>
      <c r="D119" t="s">
        <v>191</v>
      </c>
      <c r="E119" s="92">
        <f t="shared" ca="1" si="7"/>
        <v>0</v>
      </c>
    </row>
    <row r="120" spans="1:5" x14ac:dyDescent="0.35">
      <c r="A120" t="str">
        <f t="shared" si="8"/>
        <v>LISTBaseMdl</v>
      </c>
      <c r="B120" t="s">
        <v>370</v>
      </c>
      <c r="C120" s="89" t="s">
        <v>85</v>
      </c>
      <c r="D120" t="s">
        <v>191</v>
      </c>
      <c r="E120" s="92">
        <f t="shared" ca="1" si="7"/>
        <v>0</v>
      </c>
    </row>
    <row r="121" spans="1:5" x14ac:dyDescent="0.35">
      <c r="A121" t="str">
        <f t="shared" si="8"/>
        <v>LISTBaseMdl</v>
      </c>
      <c r="B121" t="s">
        <v>370</v>
      </c>
      <c r="C121" s="89" t="s">
        <v>91</v>
      </c>
      <c r="D121" t="s">
        <v>191</v>
      </c>
      <c r="E121" s="92">
        <f t="shared" ca="1" si="7"/>
        <v>0</v>
      </c>
    </row>
    <row r="122" spans="1:5" x14ac:dyDescent="0.35">
      <c r="A122" t="str">
        <f t="shared" si="8"/>
        <v>LISTBaseMdl</v>
      </c>
      <c r="B122" t="s">
        <v>370</v>
      </c>
      <c r="C122" s="89" t="s">
        <v>97</v>
      </c>
      <c r="D122" t="s">
        <v>191</v>
      </c>
      <c r="E122" s="92">
        <f t="shared" ca="1" si="7"/>
        <v>0</v>
      </c>
    </row>
    <row r="123" spans="1:5" x14ac:dyDescent="0.35">
      <c r="A123" t="str">
        <f t="shared" si="8"/>
        <v>LISTBaseMdl</v>
      </c>
      <c r="B123" t="s">
        <v>370</v>
      </c>
      <c r="C123" s="89" t="s">
        <v>377</v>
      </c>
      <c r="D123" t="s">
        <v>191</v>
      </c>
      <c r="E123" s="92">
        <f t="shared" ca="1" si="7"/>
        <v>0</v>
      </c>
    </row>
    <row r="124" spans="1:5" x14ac:dyDescent="0.35">
      <c r="A124" t="str">
        <f t="shared" si="8"/>
        <v>LISTBaseMdl</v>
      </c>
      <c r="B124" t="s">
        <v>370</v>
      </c>
      <c r="C124" s="89" t="s">
        <v>111</v>
      </c>
      <c r="D124" t="s">
        <v>191</v>
      </c>
      <c r="E124" s="92">
        <f t="shared" ca="1" si="7"/>
        <v>0</v>
      </c>
    </row>
    <row r="125" spans="1:5" x14ac:dyDescent="0.35">
      <c r="A125" t="str">
        <f t="shared" si="8"/>
        <v>LISTBaseMdl</v>
      </c>
      <c r="B125" t="s">
        <v>370</v>
      </c>
      <c r="C125" s="89" t="s">
        <v>378</v>
      </c>
      <c r="D125" t="s">
        <v>191</v>
      </c>
      <c r="E125" s="92">
        <f t="shared" ca="1" si="7"/>
        <v>0</v>
      </c>
    </row>
    <row r="126" spans="1:5" x14ac:dyDescent="0.35">
      <c r="A126" t="str">
        <f t="shared" si="8"/>
        <v>LISTBaseMdl</v>
      </c>
      <c r="B126" t="s">
        <v>370</v>
      </c>
      <c r="C126" s="89" t="s">
        <v>115</v>
      </c>
      <c r="D126" t="s">
        <v>191</v>
      </c>
      <c r="E126" s="92">
        <f t="shared" ref="E126:E146" ca="1" si="9">OFFSET(L_005_Corner,MATCH($C126,L_005_Row,0),MATCH($D126,L_005_Column,0))</f>
        <v>0</v>
      </c>
    </row>
    <row r="127" spans="1:5" x14ac:dyDescent="0.35">
      <c r="A127" t="str">
        <f t="shared" si="8"/>
        <v>LISTBaseMdl</v>
      </c>
      <c r="B127" t="s">
        <v>370</v>
      </c>
      <c r="C127" s="89" t="s">
        <v>118</v>
      </c>
      <c r="D127" t="s">
        <v>191</v>
      </c>
      <c r="E127" s="92">
        <f t="shared" ca="1" si="9"/>
        <v>0</v>
      </c>
    </row>
    <row r="128" spans="1:5" x14ac:dyDescent="0.35">
      <c r="A128" t="str">
        <f t="shared" si="8"/>
        <v>LISTBaseMdl</v>
      </c>
      <c r="B128" t="s">
        <v>370</v>
      </c>
      <c r="C128" s="89" t="s">
        <v>348</v>
      </c>
      <c r="D128" t="s">
        <v>191</v>
      </c>
      <c r="E128" s="92">
        <f t="shared" ca="1" si="9"/>
        <v>0</v>
      </c>
    </row>
    <row r="129" spans="1:5" x14ac:dyDescent="0.35">
      <c r="A129" t="str">
        <f t="shared" si="8"/>
        <v>LISTBaseMdl</v>
      </c>
      <c r="B129" t="s">
        <v>370</v>
      </c>
      <c r="C129" s="89" t="s">
        <v>349</v>
      </c>
      <c r="D129" t="s">
        <v>191</v>
      </c>
      <c r="E129" s="92">
        <f t="shared" ca="1" si="9"/>
        <v>0</v>
      </c>
    </row>
    <row r="130" spans="1:5" x14ac:dyDescent="0.35">
      <c r="A130" t="str">
        <f t="shared" si="8"/>
        <v>LISTBaseMdl</v>
      </c>
      <c r="B130" t="s">
        <v>370</v>
      </c>
      <c r="C130" s="89" t="s">
        <v>350</v>
      </c>
      <c r="D130" t="s">
        <v>191</v>
      </c>
      <c r="E130" s="92">
        <f t="shared" ca="1" si="9"/>
        <v>0</v>
      </c>
    </row>
    <row r="131" spans="1:5" x14ac:dyDescent="0.35">
      <c r="A131" t="str">
        <f t="shared" si="8"/>
        <v>LISTBaseMdl</v>
      </c>
      <c r="B131" t="s">
        <v>370</v>
      </c>
      <c r="C131" s="89" t="s">
        <v>351</v>
      </c>
      <c r="D131" t="s">
        <v>191</v>
      </c>
      <c r="E131" s="92">
        <f t="shared" ca="1" si="9"/>
        <v>0</v>
      </c>
    </row>
    <row r="132" spans="1:5" x14ac:dyDescent="0.35">
      <c r="A132" t="str">
        <f t="shared" ref="A132:A158" si="10">VLOOKUP($B132,LISTScenMap,2)</f>
        <v>LISTBaseMdl</v>
      </c>
      <c r="B132" t="s">
        <v>370</v>
      </c>
      <c r="C132" s="89" t="s">
        <v>352</v>
      </c>
      <c r="D132" t="s">
        <v>191</v>
      </c>
      <c r="E132" s="92">
        <f t="shared" ca="1" si="9"/>
        <v>0</v>
      </c>
    </row>
    <row r="133" spans="1:5" x14ac:dyDescent="0.35">
      <c r="A133" t="str">
        <f t="shared" si="10"/>
        <v>LISTBaseMdl</v>
      </c>
      <c r="B133" t="s">
        <v>370</v>
      </c>
      <c r="C133" s="89" t="s">
        <v>353</v>
      </c>
      <c r="D133" t="s">
        <v>191</v>
      </c>
      <c r="E133" s="92">
        <f t="shared" ca="1" si="9"/>
        <v>0</v>
      </c>
    </row>
    <row r="134" spans="1:5" x14ac:dyDescent="0.35">
      <c r="A134" t="str">
        <f t="shared" si="10"/>
        <v>LISTBaseMdl</v>
      </c>
      <c r="B134" t="s">
        <v>370</v>
      </c>
      <c r="C134" s="89" t="s">
        <v>354</v>
      </c>
      <c r="D134" t="s">
        <v>191</v>
      </c>
      <c r="E134" s="92">
        <f t="shared" ca="1" si="9"/>
        <v>0</v>
      </c>
    </row>
    <row r="135" spans="1:5" x14ac:dyDescent="0.35">
      <c r="A135" t="str">
        <f t="shared" si="10"/>
        <v>LISTBaseMdl</v>
      </c>
      <c r="B135" t="s">
        <v>370</v>
      </c>
      <c r="C135" s="89" t="s">
        <v>355</v>
      </c>
      <c r="D135" t="s">
        <v>191</v>
      </c>
      <c r="E135" s="92">
        <f t="shared" ca="1" si="9"/>
        <v>0</v>
      </c>
    </row>
    <row r="136" spans="1:5" x14ac:dyDescent="0.35">
      <c r="A136" t="str">
        <f t="shared" si="10"/>
        <v>LISTBaseMdl</v>
      </c>
      <c r="B136" t="s">
        <v>370</v>
      </c>
      <c r="C136" s="89" t="s">
        <v>356</v>
      </c>
      <c r="D136" t="s">
        <v>191</v>
      </c>
      <c r="E136" s="92">
        <f t="shared" ca="1" si="9"/>
        <v>0</v>
      </c>
    </row>
    <row r="137" spans="1:5" x14ac:dyDescent="0.35">
      <c r="A137" t="str">
        <f t="shared" si="10"/>
        <v>LISTBaseMdl</v>
      </c>
      <c r="B137" t="s">
        <v>370</v>
      </c>
      <c r="C137" s="89" t="s">
        <v>357</v>
      </c>
      <c r="D137" t="s">
        <v>191</v>
      </c>
      <c r="E137" s="92">
        <f t="shared" ca="1" si="9"/>
        <v>0</v>
      </c>
    </row>
    <row r="138" spans="1:5" x14ac:dyDescent="0.35">
      <c r="A138" t="str">
        <f t="shared" si="10"/>
        <v>LISTBaseMdl</v>
      </c>
      <c r="B138" t="s">
        <v>370</v>
      </c>
      <c r="C138" s="89" t="s">
        <v>358</v>
      </c>
      <c r="D138" t="s">
        <v>191</v>
      </c>
      <c r="E138" s="92">
        <f t="shared" ca="1" si="9"/>
        <v>0</v>
      </c>
    </row>
    <row r="139" spans="1:5" x14ac:dyDescent="0.35">
      <c r="A139" t="str">
        <f t="shared" si="10"/>
        <v>LISTBaseMdl</v>
      </c>
      <c r="B139" t="s">
        <v>370</v>
      </c>
      <c r="C139" s="89" t="s">
        <v>359</v>
      </c>
      <c r="D139" t="s">
        <v>191</v>
      </c>
      <c r="E139" s="92">
        <f t="shared" ca="1" si="9"/>
        <v>0</v>
      </c>
    </row>
    <row r="140" spans="1:5" x14ac:dyDescent="0.35">
      <c r="A140" t="str">
        <f t="shared" si="10"/>
        <v>LISTBaseMdl</v>
      </c>
      <c r="B140" t="s">
        <v>370</v>
      </c>
      <c r="C140" s="89" t="s">
        <v>156</v>
      </c>
      <c r="D140" t="s">
        <v>191</v>
      </c>
      <c r="E140" s="92">
        <f t="shared" ca="1" si="9"/>
        <v>0</v>
      </c>
    </row>
    <row r="141" spans="1:5" x14ac:dyDescent="0.35">
      <c r="A141" t="str">
        <f t="shared" si="10"/>
        <v>LISTBaseMdl</v>
      </c>
      <c r="B141" t="s">
        <v>370</v>
      </c>
      <c r="C141" s="89" t="s">
        <v>160</v>
      </c>
      <c r="D141" t="s">
        <v>191</v>
      </c>
      <c r="E141" s="92">
        <f t="shared" ca="1" si="9"/>
        <v>0</v>
      </c>
    </row>
    <row r="142" spans="1:5" x14ac:dyDescent="0.35">
      <c r="A142" t="str">
        <f t="shared" si="10"/>
        <v>LISTBaseMdl</v>
      </c>
      <c r="B142" t="s">
        <v>370</v>
      </c>
      <c r="C142" s="89" t="s">
        <v>161</v>
      </c>
      <c r="D142" t="s">
        <v>191</v>
      </c>
      <c r="E142" s="92">
        <f t="shared" ca="1" si="9"/>
        <v>0</v>
      </c>
    </row>
    <row r="143" spans="1:5" x14ac:dyDescent="0.35">
      <c r="A143" t="str">
        <f t="shared" si="10"/>
        <v>LISTBaseMdl</v>
      </c>
      <c r="B143" t="s">
        <v>370</v>
      </c>
      <c r="C143" s="89" t="s">
        <v>173</v>
      </c>
      <c r="D143" t="s">
        <v>191</v>
      </c>
      <c r="E143" s="92">
        <f t="shared" ca="1" si="9"/>
        <v>0</v>
      </c>
    </row>
    <row r="144" spans="1:5" x14ac:dyDescent="0.35">
      <c r="A144" t="str">
        <f t="shared" si="10"/>
        <v>LISTBaseMdl</v>
      </c>
      <c r="B144" t="s">
        <v>370</v>
      </c>
      <c r="C144" s="89" t="s">
        <v>359</v>
      </c>
      <c r="D144" t="s">
        <v>191</v>
      </c>
      <c r="E144" s="92">
        <f t="shared" ca="1" si="9"/>
        <v>0</v>
      </c>
    </row>
    <row r="145" spans="1:5" x14ac:dyDescent="0.35">
      <c r="A145" t="str">
        <f t="shared" si="10"/>
        <v>LISTBaseMdl</v>
      </c>
      <c r="B145" t="s">
        <v>370</v>
      </c>
      <c r="C145" s="89" t="s">
        <v>180</v>
      </c>
      <c r="D145" t="s">
        <v>191</v>
      </c>
      <c r="E145" s="92">
        <f t="shared" ca="1" si="9"/>
        <v>0</v>
      </c>
    </row>
    <row r="146" spans="1:5" x14ac:dyDescent="0.35">
      <c r="A146" t="str">
        <f t="shared" si="10"/>
        <v>LISTBaseMdl</v>
      </c>
      <c r="B146" t="s">
        <v>370</v>
      </c>
      <c r="C146" s="89" t="s">
        <v>182</v>
      </c>
      <c r="D146" t="s">
        <v>191</v>
      </c>
      <c r="E146" s="92">
        <f t="shared" ca="1" si="9"/>
        <v>0</v>
      </c>
    </row>
    <row r="147" spans="1:5" x14ac:dyDescent="0.35">
      <c r="A147" t="str">
        <f t="shared" si="10"/>
        <v>LISTBase</v>
      </c>
      <c r="B147" t="s">
        <v>382</v>
      </c>
      <c r="C147" s="89" t="s">
        <v>379</v>
      </c>
      <c r="D147" t="s">
        <v>191</v>
      </c>
      <c r="E147" s="90">
        <f ca="1">OFFSET(L_006_SCRCorner,MATCH($C147,L_006_SCRRow,0),MATCH($D147,L_006_SCRColumn,0))</f>
        <v>0</v>
      </c>
    </row>
    <row r="148" spans="1:5" x14ac:dyDescent="0.35">
      <c r="A148" t="str">
        <f t="shared" si="10"/>
        <v>LISTBase</v>
      </c>
      <c r="B148" t="s">
        <v>382</v>
      </c>
      <c r="C148" s="89" t="s">
        <v>380</v>
      </c>
      <c r="D148" t="s">
        <v>191</v>
      </c>
      <c r="E148" s="90">
        <f ca="1">OFFSET(L_006_SCRCorner,MATCH($C148,L_006_SCRRow,0),MATCH($D148,L_006_SCRColumn,0))</f>
        <v>0</v>
      </c>
    </row>
    <row r="149" spans="1:5" x14ac:dyDescent="0.35">
      <c r="A149" t="str">
        <f t="shared" si="10"/>
        <v>LISTBase</v>
      </c>
      <c r="B149" t="s">
        <v>382</v>
      </c>
      <c r="C149" s="89" t="s">
        <v>69</v>
      </c>
      <c r="D149" t="s">
        <v>191</v>
      </c>
      <c r="E149" s="90">
        <f ca="1">OFFSET(L_006_SCRCorner,MATCH($C149,L_006_SCRRow,0),MATCH($D149,L_006_SCRColumn,0))</f>
        <v>0</v>
      </c>
    </row>
    <row r="150" spans="1:5" x14ac:dyDescent="0.35">
      <c r="A150" t="str">
        <f t="shared" si="10"/>
        <v>LISTBase</v>
      </c>
      <c r="B150" t="s">
        <v>382</v>
      </c>
      <c r="C150" s="89" t="s">
        <v>71</v>
      </c>
      <c r="D150" t="s">
        <v>191</v>
      </c>
      <c r="E150" s="90">
        <f ca="1">OFFSET(L_006_SCRCorner,MATCH($C150,L_006_SCRRow,0),MATCH($D150,L_006_SCRColumn,0))</f>
        <v>0</v>
      </c>
    </row>
    <row r="151" spans="1:5" x14ac:dyDescent="0.35">
      <c r="A151" t="str">
        <f t="shared" si="10"/>
        <v>LISTBase</v>
      </c>
      <c r="B151" t="s">
        <v>382</v>
      </c>
      <c r="C151" s="89" t="s">
        <v>73</v>
      </c>
      <c r="D151" t="s">
        <v>191</v>
      </c>
      <c r="E151" s="90">
        <f ca="1">OFFSET(L_006_SCRCorner,MATCH($C151,L_006_SCRRow,0),MATCH($D151,L_006_SCRColumn,0))</f>
        <v>0</v>
      </c>
    </row>
    <row r="152" spans="1:5" x14ac:dyDescent="0.35">
      <c r="A152" t="str">
        <f t="shared" si="10"/>
        <v>LISTBase</v>
      </c>
      <c r="B152" t="s">
        <v>382</v>
      </c>
      <c r="C152" s="89" t="s">
        <v>89</v>
      </c>
      <c r="D152" t="s">
        <v>191</v>
      </c>
      <c r="E152" s="90">
        <f t="shared" ref="E152:E158" ca="1" si="11">OFFSET(L_006_MCRCorner,MATCH($C152,L_006_MCRRow,0),MATCH($D152,L_006_MCRColumn,0))</f>
        <v>0</v>
      </c>
    </row>
    <row r="153" spans="1:5" x14ac:dyDescent="0.35">
      <c r="A153" t="str">
        <f t="shared" si="10"/>
        <v>LISTBase</v>
      </c>
      <c r="B153" t="s">
        <v>382</v>
      </c>
      <c r="C153" s="89" t="s">
        <v>91</v>
      </c>
      <c r="D153" t="s">
        <v>191</v>
      </c>
      <c r="E153" s="90">
        <f t="shared" ca="1" si="11"/>
        <v>0</v>
      </c>
    </row>
    <row r="154" spans="1:5" x14ac:dyDescent="0.35">
      <c r="A154" t="str">
        <f t="shared" si="10"/>
        <v>LISTBase</v>
      </c>
      <c r="B154" t="s">
        <v>382</v>
      </c>
      <c r="C154" s="89" t="s">
        <v>93</v>
      </c>
      <c r="D154" t="s">
        <v>191</v>
      </c>
      <c r="E154" s="90">
        <f t="shared" ca="1" si="11"/>
        <v>0</v>
      </c>
    </row>
    <row r="155" spans="1:5" x14ac:dyDescent="0.35">
      <c r="A155" t="str">
        <f t="shared" si="10"/>
        <v>LISTBase</v>
      </c>
      <c r="B155" t="s">
        <v>382</v>
      </c>
      <c r="C155" s="89" t="s">
        <v>95</v>
      </c>
      <c r="D155" t="s">
        <v>191</v>
      </c>
      <c r="E155" s="90">
        <f t="shared" ca="1" si="11"/>
        <v>0</v>
      </c>
    </row>
    <row r="156" spans="1:5" x14ac:dyDescent="0.35">
      <c r="A156" t="str">
        <f t="shared" si="10"/>
        <v>LISTBase</v>
      </c>
      <c r="B156" t="s">
        <v>382</v>
      </c>
      <c r="C156" s="89" t="s">
        <v>97</v>
      </c>
      <c r="D156" t="s">
        <v>191</v>
      </c>
      <c r="E156" s="90">
        <f t="shared" ca="1" si="11"/>
        <v>0</v>
      </c>
    </row>
    <row r="157" spans="1:5" x14ac:dyDescent="0.35">
      <c r="A157" t="str">
        <f t="shared" si="10"/>
        <v>LISTBase</v>
      </c>
      <c r="B157" t="s">
        <v>382</v>
      </c>
      <c r="C157" s="89" t="s">
        <v>99</v>
      </c>
      <c r="D157" t="s">
        <v>191</v>
      </c>
      <c r="E157" s="90">
        <f t="shared" ca="1" si="11"/>
        <v>0</v>
      </c>
    </row>
    <row r="158" spans="1:5" x14ac:dyDescent="0.35">
      <c r="A158" t="str">
        <f t="shared" si="10"/>
        <v>LISTBase</v>
      </c>
      <c r="B158" t="s">
        <v>382</v>
      </c>
      <c r="C158" s="89" t="s">
        <v>109</v>
      </c>
      <c r="D158" t="s">
        <v>191</v>
      </c>
      <c r="E158" s="90">
        <f t="shared" ca="1" si="11"/>
        <v>0</v>
      </c>
    </row>
    <row r="252" spans="11:12" x14ac:dyDescent="0.35">
      <c r="K252" t="s">
        <v>35</v>
      </c>
      <c r="L252">
        <v>1</v>
      </c>
    </row>
    <row r="253" spans="11:12" x14ac:dyDescent="0.35">
      <c r="K253" t="s">
        <v>37</v>
      </c>
      <c r="L253">
        <v>1</v>
      </c>
    </row>
    <row r="254" spans="11:12" x14ac:dyDescent="0.35">
      <c r="K254" t="s">
        <v>39</v>
      </c>
      <c r="L254">
        <v>1</v>
      </c>
    </row>
    <row r="255" spans="11:12" x14ac:dyDescent="0.35">
      <c r="K255" t="s">
        <v>41</v>
      </c>
      <c r="L255">
        <v>1</v>
      </c>
    </row>
    <row r="256" spans="11:12" x14ac:dyDescent="0.35">
      <c r="K256" t="s">
        <v>43</v>
      </c>
      <c r="L256">
        <v>1</v>
      </c>
    </row>
    <row r="257" spans="11:12" x14ac:dyDescent="0.35">
      <c r="K257" t="s">
        <v>45</v>
      </c>
      <c r="L257">
        <v>1</v>
      </c>
    </row>
    <row r="258" spans="11:12" x14ac:dyDescent="0.35">
      <c r="K258" t="s">
        <v>47</v>
      </c>
      <c r="L258">
        <v>1</v>
      </c>
    </row>
    <row r="259" spans="11:12" x14ac:dyDescent="0.35">
      <c r="K259" t="s">
        <v>49</v>
      </c>
      <c r="L259">
        <v>1</v>
      </c>
    </row>
    <row r="260" spans="11:12" x14ac:dyDescent="0.35">
      <c r="K260" t="s">
        <v>55</v>
      </c>
      <c r="L260">
        <v>1</v>
      </c>
    </row>
    <row r="261" spans="11:12" x14ac:dyDescent="0.35">
      <c r="K261" t="s">
        <v>57</v>
      </c>
      <c r="L261">
        <v>1</v>
      </c>
    </row>
    <row r="262" spans="11:12" x14ac:dyDescent="0.35">
      <c r="K262" t="s">
        <v>59</v>
      </c>
      <c r="L262">
        <v>1</v>
      </c>
    </row>
    <row r="263" spans="11:12" x14ac:dyDescent="0.35">
      <c r="K263" t="s">
        <v>61</v>
      </c>
      <c r="L263">
        <v>1</v>
      </c>
    </row>
    <row r="264" spans="11:12" x14ac:dyDescent="0.35">
      <c r="K264" t="s">
        <v>63</v>
      </c>
      <c r="L264">
        <v>1</v>
      </c>
    </row>
    <row r="265" spans="11:12" x14ac:dyDescent="0.35">
      <c r="K265" t="s">
        <v>65</v>
      </c>
      <c r="L265">
        <v>1</v>
      </c>
    </row>
    <row r="266" spans="11:12" x14ac:dyDescent="0.35">
      <c r="K266" t="s">
        <v>67</v>
      </c>
      <c r="L266">
        <v>1</v>
      </c>
    </row>
    <row r="267" spans="11:12" x14ac:dyDescent="0.35">
      <c r="K267" t="s">
        <v>69</v>
      </c>
      <c r="L267">
        <v>1</v>
      </c>
    </row>
    <row r="268" spans="11:12" x14ac:dyDescent="0.35">
      <c r="K268" t="s">
        <v>69</v>
      </c>
      <c r="L268">
        <v>1</v>
      </c>
    </row>
    <row r="269" spans="11:12" x14ac:dyDescent="0.35">
      <c r="K269" t="s">
        <v>71</v>
      </c>
      <c r="L269">
        <v>1</v>
      </c>
    </row>
    <row r="270" spans="11:12" x14ac:dyDescent="0.35">
      <c r="K270" t="s">
        <v>71</v>
      </c>
      <c r="L270">
        <v>1</v>
      </c>
    </row>
    <row r="271" spans="11:12" x14ac:dyDescent="0.35">
      <c r="K271" t="s">
        <v>73</v>
      </c>
      <c r="L271">
        <v>1</v>
      </c>
    </row>
    <row r="272" spans="11:12" x14ac:dyDescent="0.35">
      <c r="K272" t="s">
        <v>73</v>
      </c>
      <c r="L272">
        <v>1</v>
      </c>
    </row>
    <row r="273" spans="11:12" x14ac:dyDescent="0.35">
      <c r="K273" t="s">
        <v>75</v>
      </c>
      <c r="L273">
        <v>1</v>
      </c>
    </row>
    <row r="274" spans="11:12" x14ac:dyDescent="0.35">
      <c r="K274" t="s">
        <v>77</v>
      </c>
      <c r="L274">
        <v>1</v>
      </c>
    </row>
    <row r="275" spans="11:12" x14ac:dyDescent="0.35">
      <c r="K275" t="s">
        <v>79</v>
      </c>
      <c r="L275">
        <v>1</v>
      </c>
    </row>
    <row r="276" spans="11:12" x14ac:dyDescent="0.35">
      <c r="K276" t="s">
        <v>81</v>
      </c>
      <c r="L276">
        <v>1</v>
      </c>
    </row>
    <row r="277" spans="11:12" x14ac:dyDescent="0.35">
      <c r="K277" t="s">
        <v>83</v>
      </c>
      <c r="L277">
        <v>1</v>
      </c>
    </row>
    <row r="278" spans="11:12" x14ac:dyDescent="0.35">
      <c r="K278" t="s">
        <v>85</v>
      </c>
      <c r="L278">
        <v>1</v>
      </c>
    </row>
    <row r="279" spans="11:12" x14ac:dyDescent="0.35">
      <c r="K279" t="s">
        <v>89</v>
      </c>
      <c r="L279">
        <v>1</v>
      </c>
    </row>
    <row r="280" spans="11:12" x14ac:dyDescent="0.35">
      <c r="K280" t="s">
        <v>91</v>
      </c>
      <c r="L280">
        <v>1</v>
      </c>
    </row>
    <row r="281" spans="11:12" x14ac:dyDescent="0.35">
      <c r="K281" t="s">
        <v>91</v>
      </c>
      <c r="L281">
        <v>1</v>
      </c>
    </row>
    <row r="282" spans="11:12" x14ac:dyDescent="0.35">
      <c r="K282" t="s">
        <v>93</v>
      </c>
      <c r="L282">
        <v>1</v>
      </c>
    </row>
    <row r="283" spans="11:12" x14ac:dyDescent="0.35">
      <c r="K283" t="s">
        <v>95</v>
      </c>
      <c r="L283">
        <v>1</v>
      </c>
    </row>
    <row r="284" spans="11:12" x14ac:dyDescent="0.35">
      <c r="K284" t="s">
        <v>97</v>
      </c>
      <c r="L284">
        <v>1</v>
      </c>
    </row>
    <row r="285" spans="11:12" x14ac:dyDescent="0.35">
      <c r="K285" t="s">
        <v>97</v>
      </c>
      <c r="L285">
        <v>1</v>
      </c>
    </row>
    <row r="286" spans="11:12" x14ac:dyDescent="0.35">
      <c r="K286" t="s">
        <v>99</v>
      </c>
      <c r="L286">
        <v>1</v>
      </c>
    </row>
    <row r="287" spans="11:12" x14ac:dyDescent="0.35">
      <c r="K287" t="s">
        <v>109</v>
      </c>
      <c r="L287">
        <v>1</v>
      </c>
    </row>
    <row r="288" spans="11:12" x14ac:dyDescent="0.35">
      <c r="K288" t="s">
        <v>111</v>
      </c>
      <c r="L288">
        <v>1</v>
      </c>
    </row>
    <row r="289" spans="11:12" x14ac:dyDescent="0.35">
      <c r="K289" t="s">
        <v>115</v>
      </c>
      <c r="L289">
        <v>1</v>
      </c>
    </row>
    <row r="290" spans="11:12" x14ac:dyDescent="0.35">
      <c r="K290" t="s">
        <v>118</v>
      </c>
      <c r="L290">
        <v>1</v>
      </c>
    </row>
    <row r="291" spans="11:12" x14ac:dyDescent="0.35">
      <c r="K291" t="s">
        <v>156</v>
      </c>
      <c r="L291">
        <v>1</v>
      </c>
    </row>
    <row r="292" spans="11:12" x14ac:dyDescent="0.35">
      <c r="K292" t="s">
        <v>160</v>
      </c>
      <c r="L292">
        <v>1</v>
      </c>
    </row>
    <row r="293" spans="11:12" x14ac:dyDescent="0.35">
      <c r="K293" t="s">
        <v>161</v>
      </c>
      <c r="L293">
        <v>1</v>
      </c>
    </row>
    <row r="294" spans="11:12" x14ac:dyDescent="0.35">
      <c r="K294" t="s">
        <v>173</v>
      </c>
      <c r="L294">
        <v>1</v>
      </c>
    </row>
    <row r="295" spans="11:12" x14ac:dyDescent="0.35">
      <c r="K295" t="s">
        <v>180</v>
      </c>
      <c r="L295">
        <v>1</v>
      </c>
    </row>
    <row r="296" spans="11:12" x14ac:dyDescent="0.35">
      <c r="K296" t="s">
        <v>182</v>
      </c>
      <c r="L296">
        <v>1</v>
      </c>
    </row>
    <row r="297" spans="11:12" x14ac:dyDescent="0.35">
      <c r="K297" t="s">
        <v>359</v>
      </c>
      <c r="L297">
        <v>1</v>
      </c>
    </row>
  </sheetData>
  <sheetProtection password="AAC6" sheet="1" objects="1" scenarios="1"/>
  <sortState ref="K143:L297">
    <sortCondition ref="L143:L297"/>
    <sortCondition ref="K143:K297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55"/>
  <sheetViews>
    <sheetView topLeftCell="A52" zoomScale="80" zoomScaleNormal="80" workbookViewId="0">
      <selection activeCell="A52" sqref="A52"/>
    </sheetView>
  </sheetViews>
  <sheetFormatPr defaultRowHeight="14.5" x14ac:dyDescent="0.35"/>
  <cols>
    <col min="3" max="3" width="16.26953125" customWidth="1"/>
    <col min="4" max="4" width="11" bestFit="1" customWidth="1"/>
    <col min="5" max="5" width="26.7265625" customWidth="1"/>
    <col min="6" max="6" width="20.54296875" customWidth="1"/>
    <col min="7" max="7" width="43.26953125" bestFit="1" customWidth="1"/>
    <col min="8" max="8" width="15.26953125" bestFit="1" customWidth="1"/>
    <col min="9" max="9" width="12.453125" bestFit="1" customWidth="1"/>
    <col min="10" max="10" width="18.1796875" bestFit="1" customWidth="1"/>
  </cols>
  <sheetData>
    <row r="1" spans="1:11" ht="15.5" x14ac:dyDescent="0.35">
      <c r="A1" s="86" t="s">
        <v>644</v>
      </c>
      <c r="B1" s="86"/>
    </row>
    <row r="3" spans="1:11" ht="15.5" x14ac:dyDescent="0.35">
      <c r="A3" s="88" t="s">
        <v>594</v>
      </c>
      <c r="B3" s="88" t="s">
        <v>647</v>
      </c>
      <c r="C3" s="88" t="s">
        <v>648</v>
      </c>
      <c r="D3" s="88" t="s">
        <v>649</v>
      </c>
      <c r="E3" s="88" t="s">
        <v>650</v>
      </c>
      <c r="F3" s="88" t="s">
        <v>651</v>
      </c>
      <c r="G3" s="88" t="s">
        <v>652</v>
      </c>
      <c r="H3" s="88" t="s">
        <v>653</v>
      </c>
      <c r="I3" s="88" t="s">
        <v>654</v>
      </c>
      <c r="J3" s="88" t="s">
        <v>655</v>
      </c>
      <c r="K3" s="88" t="s">
        <v>452</v>
      </c>
    </row>
    <row r="4" spans="1:11" x14ac:dyDescent="0.35">
      <c r="A4" t="str">
        <f t="shared" ref="A4:A67" si="0">VLOOKUP($B4,LISTScenMap,2)</f>
        <v>LISTBase</v>
      </c>
      <c r="B4" t="s">
        <v>367</v>
      </c>
      <c r="C4" t="s">
        <v>31</v>
      </c>
      <c r="D4" t="s">
        <v>17</v>
      </c>
      <c r="E4" t="s">
        <v>30</v>
      </c>
      <c r="F4" t="s">
        <v>27</v>
      </c>
      <c r="H4" t="s">
        <v>30</v>
      </c>
      <c r="I4" t="s">
        <v>26</v>
      </c>
      <c r="J4" t="s">
        <v>27</v>
      </c>
      <c r="K4" s="91">
        <f t="shared" ref="K4:K67" ca="1" si="1">OFFSET(INDIRECT($B4&amp;"_Corner",0),MATCH($C4,INDIRECT($B4&amp;"_Row",0),0),MATCH($I4,INDIRECT($B4&amp;"_Column",0),0))</f>
        <v>0</v>
      </c>
    </row>
    <row r="5" spans="1:11" x14ac:dyDescent="0.35">
      <c r="A5" t="str">
        <f t="shared" si="0"/>
        <v>LISTBase</v>
      </c>
      <c r="B5" t="s">
        <v>367</v>
      </c>
      <c r="C5" t="s">
        <v>33</v>
      </c>
      <c r="D5" t="s">
        <v>17</v>
      </c>
      <c r="E5" t="s">
        <v>32</v>
      </c>
      <c r="F5" t="s">
        <v>27</v>
      </c>
      <c r="H5" t="s">
        <v>32</v>
      </c>
      <c r="I5" t="s">
        <v>26</v>
      </c>
      <c r="J5" t="s">
        <v>27</v>
      </c>
      <c r="K5" s="91">
        <f t="shared" ca="1" si="1"/>
        <v>0</v>
      </c>
    </row>
    <row r="6" spans="1:11" x14ac:dyDescent="0.35">
      <c r="A6" t="str">
        <f t="shared" si="0"/>
        <v>LISTBase</v>
      </c>
      <c r="B6" t="s">
        <v>367</v>
      </c>
      <c r="C6" t="s">
        <v>35</v>
      </c>
      <c r="D6" t="s">
        <v>17</v>
      </c>
      <c r="E6" t="s">
        <v>34</v>
      </c>
      <c r="F6" t="s">
        <v>27</v>
      </c>
      <c r="H6" t="s">
        <v>34</v>
      </c>
      <c r="I6" t="s">
        <v>26</v>
      </c>
      <c r="J6" t="s">
        <v>27</v>
      </c>
      <c r="K6" s="91">
        <f t="shared" ca="1" si="1"/>
        <v>0</v>
      </c>
    </row>
    <row r="7" spans="1:11" x14ac:dyDescent="0.35">
      <c r="A7" t="str">
        <f t="shared" si="0"/>
        <v>LISTBase</v>
      </c>
      <c r="B7" t="s">
        <v>367</v>
      </c>
      <c r="C7" t="s">
        <v>37</v>
      </c>
      <c r="D7" t="s">
        <v>17</v>
      </c>
      <c r="E7" t="s">
        <v>36</v>
      </c>
      <c r="F7" t="s">
        <v>27</v>
      </c>
      <c r="H7" t="s">
        <v>36</v>
      </c>
      <c r="I7" t="s">
        <v>26</v>
      </c>
      <c r="J7" t="s">
        <v>27</v>
      </c>
      <c r="K7" s="91">
        <f t="shared" ca="1" si="1"/>
        <v>0</v>
      </c>
    </row>
    <row r="8" spans="1:11" x14ac:dyDescent="0.35">
      <c r="A8" t="str">
        <f t="shared" si="0"/>
        <v>LISTBase</v>
      </c>
      <c r="B8" t="s">
        <v>367</v>
      </c>
      <c r="C8" t="s">
        <v>39</v>
      </c>
      <c r="D8" t="s">
        <v>17</v>
      </c>
      <c r="E8" t="s">
        <v>38</v>
      </c>
      <c r="F8" t="s">
        <v>27</v>
      </c>
      <c r="H8" t="s">
        <v>38</v>
      </c>
      <c r="I8" t="s">
        <v>26</v>
      </c>
      <c r="J8" t="s">
        <v>27</v>
      </c>
      <c r="K8" s="91">
        <f t="shared" ca="1" si="1"/>
        <v>0</v>
      </c>
    </row>
    <row r="9" spans="1:11" x14ac:dyDescent="0.35">
      <c r="A9" t="str">
        <f t="shared" si="0"/>
        <v>LISTBase</v>
      </c>
      <c r="B9" t="s">
        <v>367</v>
      </c>
      <c r="C9" t="s">
        <v>41</v>
      </c>
      <c r="D9" t="s">
        <v>17</v>
      </c>
      <c r="E9" t="s">
        <v>40</v>
      </c>
      <c r="F9" t="s">
        <v>27</v>
      </c>
      <c r="H9" t="s">
        <v>40</v>
      </c>
      <c r="I9" t="s">
        <v>26</v>
      </c>
      <c r="J9" t="s">
        <v>27</v>
      </c>
      <c r="K9" s="91">
        <f t="shared" ca="1" si="1"/>
        <v>0</v>
      </c>
    </row>
    <row r="10" spans="1:11" x14ac:dyDescent="0.35">
      <c r="A10" t="str">
        <f t="shared" si="0"/>
        <v>LISTBase</v>
      </c>
      <c r="B10" t="s">
        <v>367</v>
      </c>
      <c r="C10" t="s">
        <v>43</v>
      </c>
      <c r="D10" t="s">
        <v>17</v>
      </c>
      <c r="E10" t="s">
        <v>42</v>
      </c>
      <c r="F10" t="s">
        <v>27</v>
      </c>
      <c r="H10" t="s">
        <v>42</v>
      </c>
      <c r="I10" t="s">
        <v>26</v>
      </c>
      <c r="J10" t="s">
        <v>27</v>
      </c>
      <c r="K10" s="91">
        <f t="shared" ca="1" si="1"/>
        <v>0</v>
      </c>
    </row>
    <row r="11" spans="1:11" x14ac:dyDescent="0.35">
      <c r="A11" t="str">
        <f t="shared" si="0"/>
        <v>LISTBase</v>
      </c>
      <c r="B11" t="s">
        <v>367</v>
      </c>
      <c r="C11" t="s">
        <v>45</v>
      </c>
      <c r="D11" t="s">
        <v>17</v>
      </c>
      <c r="E11" t="s">
        <v>42</v>
      </c>
      <c r="F11" t="s">
        <v>44</v>
      </c>
      <c r="G11" t="s">
        <v>27</v>
      </c>
      <c r="H11" t="s">
        <v>44</v>
      </c>
      <c r="I11" t="s">
        <v>26</v>
      </c>
      <c r="J11" t="s">
        <v>27</v>
      </c>
      <c r="K11" s="91">
        <f t="shared" ca="1" si="1"/>
        <v>0</v>
      </c>
    </row>
    <row r="12" spans="1:11" x14ac:dyDescent="0.35">
      <c r="A12" t="str">
        <f t="shared" si="0"/>
        <v>LISTBase</v>
      </c>
      <c r="B12" t="s">
        <v>367</v>
      </c>
      <c r="C12" t="s">
        <v>47</v>
      </c>
      <c r="D12" t="s">
        <v>17</v>
      </c>
      <c r="E12" t="s">
        <v>42</v>
      </c>
      <c r="F12" t="s">
        <v>46</v>
      </c>
      <c r="G12" t="s">
        <v>27</v>
      </c>
      <c r="H12" t="s">
        <v>46</v>
      </c>
      <c r="I12" t="s">
        <v>26</v>
      </c>
      <c r="J12" t="s">
        <v>27</v>
      </c>
      <c r="K12" s="91">
        <f t="shared" ca="1" si="1"/>
        <v>0</v>
      </c>
    </row>
    <row r="13" spans="1:11" x14ac:dyDescent="0.35">
      <c r="A13" t="str">
        <f t="shared" si="0"/>
        <v>LISTBase</v>
      </c>
      <c r="B13" t="s">
        <v>367</v>
      </c>
      <c r="C13" t="s">
        <v>49</v>
      </c>
      <c r="D13" t="s">
        <v>17</v>
      </c>
      <c r="E13" t="s">
        <v>42</v>
      </c>
      <c r="F13" t="s">
        <v>48</v>
      </c>
      <c r="G13" t="s">
        <v>27</v>
      </c>
      <c r="H13" t="s">
        <v>48</v>
      </c>
      <c r="I13" t="s">
        <v>26</v>
      </c>
      <c r="J13" t="s">
        <v>27</v>
      </c>
      <c r="K13" s="91">
        <f t="shared" ca="1" si="1"/>
        <v>0</v>
      </c>
    </row>
    <row r="14" spans="1:11" x14ac:dyDescent="0.35">
      <c r="A14" t="str">
        <f t="shared" si="0"/>
        <v>LISTBase</v>
      </c>
      <c r="B14" t="s">
        <v>367</v>
      </c>
      <c r="C14" t="s">
        <v>51</v>
      </c>
      <c r="D14" t="s">
        <v>17</v>
      </c>
      <c r="E14" t="s">
        <v>42</v>
      </c>
      <c r="F14" t="s">
        <v>48</v>
      </c>
      <c r="G14" t="s">
        <v>50</v>
      </c>
      <c r="H14" t="s">
        <v>50</v>
      </c>
      <c r="I14" t="s">
        <v>26</v>
      </c>
      <c r="J14" t="s">
        <v>27</v>
      </c>
      <c r="K14" s="91">
        <f t="shared" ca="1" si="1"/>
        <v>0</v>
      </c>
    </row>
    <row r="15" spans="1:11" x14ac:dyDescent="0.35">
      <c r="A15" t="str">
        <f t="shared" si="0"/>
        <v>LISTBase</v>
      </c>
      <c r="B15" t="s">
        <v>367</v>
      </c>
      <c r="C15" t="s">
        <v>53</v>
      </c>
      <c r="D15" t="s">
        <v>17</v>
      </c>
      <c r="E15" t="s">
        <v>42</v>
      </c>
      <c r="F15" t="s">
        <v>48</v>
      </c>
      <c r="G15" t="s">
        <v>52</v>
      </c>
      <c r="H15" t="s">
        <v>52</v>
      </c>
      <c r="I15" t="s">
        <v>26</v>
      </c>
      <c r="J15" t="s">
        <v>27</v>
      </c>
      <c r="K15" s="91">
        <f t="shared" ca="1" si="1"/>
        <v>0</v>
      </c>
    </row>
    <row r="16" spans="1:11" x14ac:dyDescent="0.35">
      <c r="A16" t="str">
        <f t="shared" si="0"/>
        <v>LISTBase</v>
      </c>
      <c r="B16" t="s">
        <v>367</v>
      </c>
      <c r="C16" t="s">
        <v>55</v>
      </c>
      <c r="D16" t="s">
        <v>17</v>
      </c>
      <c r="E16" t="s">
        <v>42</v>
      </c>
      <c r="F16" t="s">
        <v>54</v>
      </c>
      <c r="G16" t="s">
        <v>27</v>
      </c>
      <c r="H16" t="s">
        <v>54</v>
      </c>
      <c r="I16" t="s">
        <v>26</v>
      </c>
      <c r="J16" t="s">
        <v>27</v>
      </c>
      <c r="K16" s="91">
        <f t="shared" ca="1" si="1"/>
        <v>0</v>
      </c>
    </row>
    <row r="17" spans="1:11" x14ac:dyDescent="0.35">
      <c r="A17" t="str">
        <f t="shared" si="0"/>
        <v>LISTBase</v>
      </c>
      <c r="B17" t="s">
        <v>367</v>
      </c>
      <c r="C17" t="s">
        <v>57</v>
      </c>
      <c r="D17" t="s">
        <v>17</v>
      </c>
      <c r="E17" t="s">
        <v>42</v>
      </c>
      <c r="F17" t="s">
        <v>54</v>
      </c>
      <c r="G17" t="s">
        <v>56</v>
      </c>
      <c r="H17" t="s">
        <v>56</v>
      </c>
      <c r="I17" t="s">
        <v>26</v>
      </c>
      <c r="J17" t="s">
        <v>27</v>
      </c>
      <c r="K17" s="91">
        <f t="shared" ca="1" si="1"/>
        <v>0</v>
      </c>
    </row>
    <row r="18" spans="1:11" x14ac:dyDescent="0.35">
      <c r="A18" t="str">
        <f t="shared" si="0"/>
        <v>LISTBase</v>
      </c>
      <c r="B18" t="s">
        <v>367</v>
      </c>
      <c r="C18" t="s">
        <v>59</v>
      </c>
      <c r="D18" t="s">
        <v>17</v>
      </c>
      <c r="E18" t="s">
        <v>42</v>
      </c>
      <c r="F18" t="s">
        <v>54</v>
      </c>
      <c r="G18" t="s">
        <v>58</v>
      </c>
      <c r="H18" t="s">
        <v>58</v>
      </c>
      <c r="I18" t="s">
        <v>26</v>
      </c>
      <c r="J18" t="s">
        <v>27</v>
      </c>
      <c r="K18" s="91">
        <f t="shared" ca="1" si="1"/>
        <v>0</v>
      </c>
    </row>
    <row r="19" spans="1:11" x14ac:dyDescent="0.35">
      <c r="A19" t="str">
        <f t="shared" si="0"/>
        <v>LISTBase</v>
      </c>
      <c r="B19" t="s">
        <v>367</v>
      </c>
      <c r="C19" t="s">
        <v>61</v>
      </c>
      <c r="D19" t="s">
        <v>17</v>
      </c>
      <c r="E19" t="s">
        <v>42</v>
      </c>
      <c r="F19" t="s">
        <v>54</v>
      </c>
      <c r="G19" t="s">
        <v>60</v>
      </c>
      <c r="H19" t="s">
        <v>60</v>
      </c>
      <c r="I19" t="s">
        <v>26</v>
      </c>
      <c r="J19" t="s">
        <v>27</v>
      </c>
      <c r="K19" s="91">
        <f t="shared" ca="1" si="1"/>
        <v>0</v>
      </c>
    </row>
    <row r="20" spans="1:11" x14ac:dyDescent="0.35">
      <c r="A20" t="str">
        <f t="shared" si="0"/>
        <v>LISTBase</v>
      </c>
      <c r="B20" t="s">
        <v>367</v>
      </c>
      <c r="C20" t="s">
        <v>63</v>
      </c>
      <c r="D20" t="s">
        <v>17</v>
      </c>
      <c r="E20" t="s">
        <v>42</v>
      </c>
      <c r="F20" t="s">
        <v>54</v>
      </c>
      <c r="G20" t="s">
        <v>62</v>
      </c>
      <c r="H20" t="s">
        <v>62</v>
      </c>
      <c r="I20" t="s">
        <v>26</v>
      </c>
      <c r="J20" t="s">
        <v>27</v>
      </c>
      <c r="K20" s="91">
        <f t="shared" ca="1" si="1"/>
        <v>0</v>
      </c>
    </row>
    <row r="21" spans="1:11" x14ac:dyDescent="0.35">
      <c r="A21" t="str">
        <f t="shared" si="0"/>
        <v>LISTBase</v>
      </c>
      <c r="B21" t="s">
        <v>367</v>
      </c>
      <c r="C21" t="s">
        <v>65</v>
      </c>
      <c r="D21" t="s">
        <v>17</v>
      </c>
      <c r="E21" t="s">
        <v>42</v>
      </c>
      <c r="F21" t="s">
        <v>64</v>
      </c>
      <c r="G21" t="s">
        <v>27</v>
      </c>
      <c r="H21" t="s">
        <v>64</v>
      </c>
      <c r="I21" t="s">
        <v>26</v>
      </c>
      <c r="J21" t="s">
        <v>27</v>
      </c>
      <c r="K21" s="91">
        <f t="shared" ca="1" si="1"/>
        <v>0</v>
      </c>
    </row>
    <row r="22" spans="1:11" x14ac:dyDescent="0.35">
      <c r="A22" t="str">
        <f t="shared" si="0"/>
        <v>LISTBase</v>
      </c>
      <c r="B22" t="s">
        <v>367</v>
      </c>
      <c r="C22" t="s">
        <v>67</v>
      </c>
      <c r="D22" t="s">
        <v>17</v>
      </c>
      <c r="E22" t="s">
        <v>42</v>
      </c>
      <c r="F22" t="s">
        <v>66</v>
      </c>
      <c r="G22" t="s">
        <v>27</v>
      </c>
      <c r="H22" t="s">
        <v>66</v>
      </c>
      <c r="I22" t="s">
        <v>26</v>
      </c>
      <c r="J22" t="s">
        <v>27</v>
      </c>
      <c r="K22" s="91">
        <f t="shared" ca="1" si="1"/>
        <v>0</v>
      </c>
    </row>
    <row r="23" spans="1:11" x14ac:dyDescent="0.35">
      <c r="A23" t="str">
        <f t="shared" si="0"/>
        <v>LISTBase</v>
      </c>
      <c r="B23" t="s">
        <v>367</v>
      </c>
      <c r="C23" t="s">
        <v>69</v>
      </c>
      <c r="D23" t="s">
        <v>17</v>
      </c>
      <c r="E23" t="s">
        <v>42</v>
      </c>
      <c r="F23" t="s">
        <v>68</v>
      </c>
      <c r="G23" t="s">
        <v>27</v>
      </c>
      <c r="H23" t="s">
        <v>68</v>
      </c>
      <c r="I23" t="s">
        <v>26</v>
      </c>
      <c r="J23" t="s">
        <v>27</v>
      </c>
      <c r="K23" s="91">
        <f t="shared" ca="1" si="1"/>
        <v>0</v>
      </c>
    </row>
    <row r="24" spans="1:11" x14ac:dyDescent="0.35">
      <c r="A24" t="str">
        <f t="shared" si="0"/>
        <v>LISTBase</v>
      </c>
      <c r="B24" t="s">
        <v>367</v>
      </c>
      <c r="C24" t="s">
        <v>71</v>
      </c>
      <c r="D24" t="s">
        <v>17</v>
      </c>
      <c r="E24" t="s">
        <v>42</v>
      </c>
      <c r="F24" t="s">
        <v>70</v>
      </c>
      <c r="G24" t="s">
        <v>27</v>
      </c>
      <c r="H24" t="s">
        <v>70</v>
      </c>
      <c r="I24" t="s">
        <v>26</v>
      </c>
      <c r="J24" t="s">
        <v>27</v>
      </c>
      <c r="K24" s="91">
        <f t="shared" ca="1" si="1"/>
        <v>0</v>
      </c>
    </row>
    <row r="25" spans="1:11" x14ac:dyDescent="0.35">
      <c r="A25" t="str">
        <f t="shared" si="0"/>
        <v>LISTBase</v>
      </c>
      <c r="B25" t="s">
        <v>367</v>
      </c>
      <c r="C25" t="s">
        <v>73</v>
      </c>
      <c r="D25" t="s">
        <v>17</v>
      </c>
      <c r="E25" t="s">
        <v>72</v>
      </c>
      <c r="F25" t="s">
        <v>27</v>
      </c>
      <c r="H25" t="s">
        <v>72</v>
      </c>
      <c r="I25" t="s">
        <v>26</v>
      </c>
      <c r="J25" t="s">
        <v>27</v>
      </c>
      <c r="K25" s="91">
        <f t="shared" ca="1" si="1"/>
        <v>0</v>
      </c>
    </row>
    <row r="26" spans="1:11" x14ac:dyDescent="0.35">
      <c r="A26" t="str">
        <f t="shared" si="0"/>
        <v>LISTBase</v>
      </c>
      <c r="B26" t="s">
        <v>367</v>
      </c>
      <c r="C26" t="s">
        <v>75</v>
      </c>
      <c r="D26" t="s">
        <v>17</v>
      </c>
      <c r="E26" t="s">
        <v>74</v>
      </c>
      <c r="F26" t="s">
        <v>27</v>
      </c>
      <c r="H26" t="s">
        <v>74</v>
      </c>
      <c r="I26" t="s">
        <v>26</v>
      </c>
      <c r="J26" t="s">
        <v>27</v>
      </c>
      <c r="K26" s="91">
        <f t="shared" ca="1" si="1"/>
        <v>0</v>
      </c>
    </row>
    <row r="27" spans="1:11" x14ac:dyDescent="0.35">
      <c r="A27" t="str">
        <f t="shared" si="0"/>
        <v>LISTBase</v>
      </c>
      <c r="B27" t="s">
        <v>367</v>
      </c>
      <c r="C27" t="s">
        <v>77</v>
      </c>
      <c r="D27" t="s">
        <v>17</v>
      </c>
      <c r="E27" t="s">
        <v>74</v>
      </c>
      <c r="F27" t="s">
        <v>76</v>
      </c>
      <c r="G27" t="s">
        <v>27</v>
      </c>
      <c r="H27" t="s">
        <v>76</v>
      </c>
      <c r="I27" t="s">
        <v>26</v>
      </c>
      <c r="J27" t="s">
        <v>27</v>
      </c>
      <c r="K27" s="91">
        <f t="shared" ca="1" si="1"/>
        <v>0</v>
      </c>
    </row>
    <row r="28" spans="1:11" x14ac:dyDescent="0.35">
      <c r="A28" t="str">
        <f t="shared" si="0"/>
        <v>LISTBase</v>
      </c>
      <c r="B28" t="s">
        <v>367</v>
      </c>
      <c r="C28" t="s">
        <v>79</v>
      </c>
      <c r="D28" t="s">
        <v>17</v>
      </c>
      <c r="E28" t="s">
        <v>74</v>
      </c>
      <c r="F28" t="s">
        <v>78</v>
      </c>
      <c r="G28" t="s">
        <v>27</v>
      </c>
      <c r="H28" t="s">
        <v>78</v>
      </c>
      <c r="I28" t="s">
        <v>26</v>
      </c>
      <c r="J28" t="s">
        <v>27</v>
      </c>
      <c r="K28" s="91">
        <f t="shared" ca="1" si="1"/>
        <v>0</v>
      </c>
    </row>
    <row r="29" spans="1:11" x14ac:dyDescent="0.35">
      <c r="A29" t="str">
        <f t="shared" si="0"/>
        <v>LISTBase</v>
      </c>
      <c r="B29" t="s">
        <v>367</v>
      </c>
      <c r="C29" t="s">
        <v>81</v>
      </c>
      <c r="D29" t="s">
        <v>17</v>
      </c>
      <c r="E29" t="s">
        <v>74</v>
      </c>
      <c r="F29" t="s">
        <v>80</v>
      </c>
      <c r="G29" t="s">
        <v>27</v>
      </c>
      <c r="H29" t="s">
        <v>80</v>
      </c>
      <c r="I29" t="s">
        <v>26</v>
      </c>
      <c r="J29" t="s">
        <v>27</v>
      </c>
      <c r="K29" s="91">
        <f t="shared" ca="1" si="1"/>
        <v>0</v>
      </c>
    </row>
    <row r="30" spans="1:11" x14ac:dyDescent="0.35">
      <c r="A30" t="str">
        <f t="shared" si="0"/>
        <v>LISTBase</v>
      </c>
      <c r="B30" t="s">
        <v>367</v>
      </c>
      <c r="C30" t="s">
        <v>83</v>
      </c>
      <c r="D30" t="s">
        <v>17</v>
      </c>
      <c r="E30" t="s">
        <v>82</v>
      </c>
      <c r="F30" t="s">
        <v>27</v>
      </c>
      <c r="H30" t="s">
        <v>82</v>
      </c>
      <c r="I30" t="s">
        <v>26</v>
      </c>
      <c r="J30" t="s">
        <v>27</v>
      </c>
      <c r="K30" s="91">
        <f t="shared" ca="1" si="1"/>
        <v>0</v>
      </c>
    </row>
    <row r="31" spans="1:11" x14ac:dyDescent="0.35">
      <c r="A31" t="str">
        <f t="shared" si="0"/>
        <v>LISTBase</v>
      </c>
      <c r="B31" t="s">
        <v>367</v>
      </c>
      <c r="C31" t="s">
        <v>85</v>
      </c>
      <c r="D31" t="s">
        <v>17</v>
      </c>
      <c r="E31" t="s">
        <v>82</v>
      </c>
      <c r="F31" t="s">
        <v>84</v>
      </c>
      <c r="G31" t="s">
        <v>27</v>
      </c>
      <c r="H31" t="s">
        <v>84</v>
      </c>
      <c r="I31" t="s">
        <v>26</v>
      </c>
      <c r="J31" t="s">
        <v>27</v>
      </c>
      <c r="K31" s="91">
        <f t="shared" ca="1" si="1"/>
        <v>0</v>
      </c>
    </row>
    <row r="32" spans="1:11" x14ac:dyDescent="0.35">
      <c r="A32" t="str">
        <f t="shared" si="0"/>
        <v>LISTBase</v>
      </c>
      <c r="B32" t="s">
        <v>367</v>
      </c>
      <c r="C32" t="s">
        <v>87</v>
      </c>
      <c r="D32" t="s">
        <v>17</v>
      </c>
      <c r="E32" t="s">
        <v>82</v>
      </c>
      <c r="F32" t="s">
        <v>84</v>
      </c>
      <c r="G32" t="s">
        <v>86</v>
      </c>
      <c r="H32" t="s">
        <v>86</v>
      </c>
      <c r="I32" t="s">
        <v>26</v>
      </c>
      <c r="J32" t="s">
        <v>27</v>
      </c>
      <c r="K32" s="91">
        <f t="shared" ca="1" si="1"/>
        <v>0</v>
      </c>
    </row>
    <row r="33" spans="1:11" x14ac:dyDescent="0.35">
      <c r="A33" t="str">
        <f t="shared" si="0"/>
        <v>LISTBase</v>
      </c>
      <c r="B33" t="s">
        <v>367</v>
      </c>
      <c r="C33" t="s">
        <v>89</v>
      </c>
      <c r="D33" t="s">
        <v>17</v>
      </c>
      <c r="E33" t="s">
        <v>82</v>
      </c>
      <c r="F33" t="s">
        <v>84</v>
      </c>
      <c r="G33" t="s">
        <v>88</v>
      </c>
      <c r="H33" t="s">
        <v>88</v>
      </c>
      <c r="I33" t="s">
        <v>26</v>
      </c>
      <c r="J33" t="s">
        <v>27</v>
      </c>
      <c r="K33" s="91">
        <f t="shared" ca="1" si="1"/>
        <v>0</v>
      </c>
    </row>
    <row r="34" spans="1:11" x14ac:dyDescent="0.35">
      <c r="A34" t="str">
        <f t="shared" si="0"/>
        <v>LISTBase</v>
      </c>
      <c r="B34" t="s">
        <v>367</v>
      </c>
      <c r="C34" t="s">
        <v>91</v>
      </c>
      <c r="D34" t="s">
        <v>17</v>
      </c>
      <c r="E34" t="s">
        <v>82</v>
      </c>
      <c r="F34" t="s">
        <v>90</v>
      </c>
      <c r="G34" t="s">
        <v>27</v>
      </c>
      <c r="H34" t="s">
        <v>90</v>
      </c>
      <c r="I34" t="s">
        <v>26</v>
      </c>
      <c r="J34" t="s">
        <v>27</v>
      </c>
      <c r="K34" s="91">
        <f t="shared" ca="1" si="1"/>
        <v>0</v>
      </c>
    </row>
    <row r="35" spans="1:11" x14ac:dyDescent="0.35">
      <c r="A35" t="str">
        <f t="shared" si="0"/>
        <v>LISTBase</v>
      </c>
      <c r="B35" t="s">
        <v>367</v>
      </c>
      <c r="C35" t="s">
        <v>93</v>
      </c>
      <c r="D35" t="s">
        <v>17</v>
      </c>
      <c r="E35" t="s">
        <v>82</v>
      </c>
      <c r="F35" t="s">
        <v>90</v>
      </c>
      <c r="G35" t="s">
        <v>92</v>
      </c>
      <c r="H35" t="s">
        <v>92</v>
      </c>
      <c r="I35" t="s">
        <v>26</v>
      </c>
      <c r="J35" t="s">
        <v>27</v>
      </c>
      <c r="K35" s="91">
        <f t="shared" ca="1" si="1"/>
        <v>0</v>
      </c>
    </row>
    <row r="36" spans="1:11" x14ac:dyDescent="0.35">
      <c r="A36" t="str">
        <f t="shared" si="0"/>
        <v>LISTBase</v>
      </c>
      <c r="B36" t="s">
        <v>367</v>
      </c>
      <c r="C36" t="s">
        <v>95</v>
      </c>
      <c r="D36" t="s">
        <v>17</v>
      </c>
      <c r="E36" t="s">
        <v>82</v>
      </c>
      <c r="F36" t="s">
        <v>90</v>
      </c>
      <c r="G36" t="s">
        <v>94</v>
      </c>
      <c r="H36" t="s">
        <v>94</v>
      </c>
      <c r="I36" t="s">
        <v>26</v>
      </c>
      <c r="J36" t="s">
        <v>27</v>
      </c>
      <c r="K36" s="91">
        <f t="shared" ca="1" si="1"/>
        <v>0</v>
      </c>
    </row>
    <row r="37" spans="1:11" x14ac:dyDescent="0.35">
      <c r="A37" t="str">
        <f t="shared" si="0"/>
        <v>LISTBase</v>
      </c>
      <c r="B37" t="s">
        <v>367</v>
      </c>
      <c r="C37" t="s">
        <v>97</v>
      </c>
      <c r="D37" t="s">
        <v>17</v>
      </c>
      <c r="E37" t="s">
        <v>82</v>
      </c>
      <c r="F37" t="s">
        <v>96</v>
      </c>
      <c r="G37" t="s">
        <v>27</v>
      </c>
      <c r="H37" t="s">
        <v>96</v>
      </c>
      <c r="I37" t="s">
        <v>26</v>
      </c>
      <c r="J37" t="s">
        <v>27</v>
      </c>
      <c r="K37" s="91">
        <f t="shared" ca="1" si="1"/>
        <v>0</v>
      </c>
    </row>
    <row r="38" spans="1:11" x14ac:dyDescent="0.35">
      <c r="A38" t="str">
        <f t="shared" si="0"/>
        <v>LISTBase</v>
      </c>
      <c r="B38" t="s">
        <v>367</v>
      </c>
      <c r="C38" t="s">
        <v>99</v>
      </c>
      <c r="D38" t="s">
        <v>17</v>
      </c>
      <c r="E38" t="s">
        <v>98</v>
      </c>
      <c r="F38" t="s">
        <v>27</v>
      </c>
      <c r="H38" t="s">
        <v>98</v>
      </c>
      <c r="I38" t="s">
        <v>26</v>
      </c>
      <c r="J38" t="s">
        <v>27</v>
      </c>
      <c r="K38" s="91">
        <f t="shared" ca="1" si="1"/>
        <v>0</v>
      </c>
    </row>
    <row r="39" spans="1:11" x14ac:dyDescent="0.35">
      <c r="A39" t="str">
        <f t="shared" si="0"/>
        <v>LISTBase</v>
      </c>
      <c r="B39" t="s">
        <v>367</v>
      </c>
      <c r="C39" t="s">
        <v>101</v>
      </c>
      <c r="D39" t="s">
        <v>17</v>
      </c>
      <c r="E39" t="s">
        <v>100</v>
      </c>
      <c r="F39" t="s">
        <v>27</v>
      </c>
      <c r="H39" t="s">
        <v>100</v>
      </c>
      <c r="I39" t="s">
        <v>26</v>
      </c>
      <c r="J39" t="s">
        <v>27</v>
      </c>
      <c r="K39" s="91">
        <f t="shared" ca="1" si="1"/>
        <v>0</v>
      </c>
    </row>
    <row r="40" spans="1:11" x14ac:dyDescent="0.35">
      <c r="A40" t="str">
        <f t="shared" si="0"/>
        <v>LISTBase</v>
      </c>
      <c r="B40" t="s">
        <v>367</v>
      </c>
      <c r="C40" t="s">
        <v>103</v>
      </c>
      <c r="D40" t="s">
        <v>17</v>
      </c>
      <c r="E40" t="s">
        <v>102</v>
      </c>
      <c r="F40" t="s">
        <v>27</v>
      </c>
      <c r="H40" t="s">
        <v>102</v>
      </c>
      <c r="I40" t="s">
        <v>26</v>
      </c>
      <c r="J40" t="s">
        <v>27</v>
      </c>
      <c r="K40" s="91">
        <f t="shared" ca="1" si="1"/>
        <v>0</v>
      </c>
    </row>
    <row r="41" spans="1:11" x14ac:dyDescent="0.35">
      <c r="A41" t="str">
        <f t="shared" si="0"/>
        <v>LISTBase</v>
      </c>
      <c r="B41" t="s">
        <v>367</v>
      </c>
      <c r="C41" t="s">
        <v>105</v>
      </c>
      <c r="D41" t="s">
        <v>17</v>
      </c>
      <c r="E41" t="s">
        <v>104</v>
      </c>
      <c r="F41" t="s">
        <v>27</v>
      </c>
      <c r="H41" t="s">
        <v>104</v>
      </c>
      <c r="I41" t="s">
        <v>26</v>
      </c>
      <c r="J41" t="s">
        <v>27</v>
      </c>
      <c r="K41" s="91">
        <f t="shared" ca="1" si="1"/>
        <v>0</v>
      </c>
    </row>
    <row r="42" spans="1:11" x14ac:dyDescent="0.35">
      <c r="A42" t="str">
        <f t="shared" si="0"/>
        <v>LISTBase</v>
      </c>
      <c r="B42" t="s">
        <v>367</v>
      </c>
      <c r="C42" t="s">
        <v>107</v>
      </c>
      <c r="D42" t="s">
        <v>17</v>
      </c>
      <c r="E42" t="s">
        <v>106</v>
      </c>
      <c r="F42" t="s">
        <v>27</v>
      </c>
      <c r="H42" t="s">
        <v>106</v>
      </c>
      <c r="I42" t="s">
        <v>26</v>
      </c>
      <c r="J42" t="s">
        <v>27</v>
      </c>
      <c r="K42" s="91">
        <f t="shared" ca="1" si="1"/>
        <v>0</v>
      </c>
    </row>
    <row r="43" spans="1:11" x14ac:dyDescent="0.35">
      <c r="A43" t="str">
        <f t="shared" si="0"/>
        <v>LISTBase</v>
      </c>
      <c r="B43" t="s">
        <v>367</v>
      </c>
      <c r="C43" t="s">
        <v>109</v>
      </c>
      <c r="D43" t="s">
        <v>17</v>
      </c>
      <c r="E43" t="s">
        <v>108</v>
      </c>
      <c r="F43" t="s">
        <v>27</v>
      </c>
      <c r="H43" t="s">
        <v>108</v>
      </c>
      <c r="I43" t="s">
        <v>26</v>
      </c>
      <c r="J43" t="s">
        <v>27</v>
      </c>
      <c r="K43" s="91">
        <f t="shared" ca="1" si="1"/>
        <v>0</v>
      </c>
    </row>
    <row r="44" spans="1:11" x14ac:dyDescent="0.35">
      <c r="A44" t="str">
        <f t="shared" si="0"/>
        <v>LISTBase</v>
      </c>
      <c r="B44" t="s">
        <v>367</v>
      </c>
      <c r="C44" t="s">
        <v>111</v>
      </c>
      <c r="D44" t="s">
        <v>17</v>
      </c>
      <c r="E44" t="s">
        <v>110</v>
      </c>
      <c r="F44" t="s">
        <v>27</v>
      </c>
      <c r="H44" t="s">
        <v>110</v>
      </c>
      <c r="I44" t="s">
        <v>26</v>
      </c>
      <c r="J44" t="s">
        <v>27</v>
      </c>
      <c r="K44" s="91">
        <f t="shared" ca="1" si="1"/>
        <v>0</v>
      </c>
    </row>
    <row r="45" spans="1:11" x14ac:dyDescent="0.35">
      <c r="A45" t="str">
        <f t="shared" si="0"/>
        <v>LISTBase</v>
      </c>
      <c r="B45" t="s">
        <v>367</v>
      </c>
      <c r="C45" t="s">
        <v>113</v>
      </c>
      <c r="D45" t="s">
        <v>17</v>
      </c>
      <c r="E45" t="s">
        <v>112</v>
      </c>
      <c r="F45" t="s">
        <v>27</v>
      </c>
      <c r="H45" t="s">
        <v>112</v>
      </c>
      <c r="I45" t="s">
        <v>26</v>
      </c>
      <c r="J45" t="s">
        <v>27</v>
      </c>
      <c r="K45" s="91">
        <f t="shared" ca="1" si="1"/>
        <v>0</v>
      </c>
    </row>
    <row r="46" spans="1:11" x14ac:dyDescent="0.35">
      <c r="A46" t="str">
        <f t="shared" si="0"/>
        <v>LISTBase</v>
      </c>
      <c r="B46" t="s">
        <v>367</v>
      </c>
      <c r="C46" t="s">
        <v>115</v>
      </c>
      <c r="D46" t="s">
        <v>17</v>
      </c>
      <c r="E46" t="s">
        <v>27</v>
      </c>
      <c r="H46" t="s">
        <v>114</v>
      </c>
      <c r="I46" t="s">
        <v>26</v>
      </c>
      <c r="J46" t="s">
        <v>27</v>
      </c>
      <c r="K46" s="91">
        <f t="shared" ca="1" si="1"/>
        <v>0</v>
      </c>
    </row>
    <row r="47" spans="1:11" x14ac:dyDescent="0.35">
      <c r="A47" t="str">
        <f t="shared" si="0"/>
        <v>LISTBase</v>
      </c>
      <c r="B47" t="s">
        <v>367</v>
      </c>
      <c r="C47" t="s">
        <v>118</v>
      </c>
      <c r="D47" t="s">
        <v>116</v>
      </c>
      <c r="E47" t="s">
        <v>117</v>
      </c>
      <c r="F47" t="s">
        <v>27</v>
      </c>
      <c r="H47" t="s">
        <v>117</v>
      </c>
      <c r="I47" t="s">
        <v>26</v>
      </c>
      <c r="J47" t="s">
        <v>27</v>
      </c>
      <c r="K47" s="91">
        <f t="shared" ca="1" si="1"/>
        <v>0</v>
      </c>
    </row>
    <row r="48" spans="1:11" x14ac:dyDescent="0.35">
      <c r="A48" t="str">
        <f t="shared" si="0"/>
        <v>LISTBase</v>
      </c>
      <c r="B48" t="s">
        <v>367</v>
      </c>
      <c r="C48" t="s">
        <v>120</v>
      </c>
      <c r="D48" t="s">
        <v>116</v>
      </c>
      <c r="E48" t="s">
        <v>117</v>
      </c>
      <c r="F48" t="s">
        <v>119</v>
      </c>
      <c r="G48" t="s">
        <v>27</v>
      </c>
      <c r="H48" t="s">
        <v>119</v>
      </c>
      <c r="I48" t="s">
        <v>26</v>
      </c>
      <c r="J48" t="s">
        <v>27</v>
      </c>
      <c r="K48" s="91">
        <f t="shared" ca="1" si="1"/>
        <v>0</v>
      </c>
    </row>
    <row r="49" spans="1:11" x14ac:dyDescent="0.35">
      <c r="A49" t="str">
        <f t="shared" si="0"/>
        <v>LISTBase</v>
      </c>
      <c r="B49" t="s">
        <v>367</v>
      </c>
      <c r="C49" t="s">
        <v>122</v>
      </c>
      <c r="D49" t="s">
        <v>116</v>
      </c>
      <c r="E49" t="s">
        <v>117</v>
      </c>
      <c r="F49" t="s">
        <v>119</v>
      </c>
      <c r="G49" t="s">
        <v>121</v>
      </c>
      <c r="H49" t="s">
        <v>121</v>
      </c>
      <c r="I49" t="s">
        <v>26</v>
      </c>
      <c r="J49" t="s">
        <v>27</v>
      </c>
      <c r="K49" s="91">
        <f t="shared" ca="1" si="1"/>
        <v>0</v>
      </c>
    </row>
    <row r="50" spans="1:11" x14ac:dyDescent="0.35">
      <c r="A50" t="str">
        <f t="shared" si="0"/>
        <v>LISTBase</v>
      </c>
      <c r="B50" t="s">
        <v>367</v>
      </c>
      <c r="C50" t="s">
        <v>124</v>
      </c>
      <c r="D50" t="s">
        <v>116</v>
      </c>
      <c r="E50" t="s">
        <v>117</v>
      </c>
      <c r="F50" t="s">
        <v>119</v>
      </c>
      <c r="G50" t="s">
        <v>123</v>
      </c>
      <c r="H50" t="s">
        <v>123</v>
      </c>
      <c r="I50" t="s">
        <v>26</v>
      </c>
      <c r="J50" t="s">
        <v>27</v>
      </c>
      <c r="K50" s="91">
        <f t="shared" ca="1" si="1"/>
        <v>0</v>
      </c>
    </row>
    <row r="51" spans="1:11" x14ac:dyDescent="0.35">
      <c r="A51" t="str">
        <f t="shared" si="0"/>
        <v>LISTBase</v>
      </c>
      <c r="B51" t="s">
        <v>367</v>
      </c>
      <c r="C51" t="s">
        <v>126</v>
      </c>
      <c r="D51" t="s">
        <v>116</v>
      </c>
      <c r="E51" t="s">
        <v>117</v>
      </c>
      <c r="F51" t="s">
        <v>119</v>
      </c>
      <c r="G51" t="s">
        <v>125</v>
      </c>
      <c r="H51" t="s">
        <v>125</v>
      </c>
      <c r="I51" t="s">
        <v>26</v>
      </c>
      <c r="J51" t="s">
        <v>27</v>
      </c>
      <c r="K51" s="91">
        <f t="shared" ca="1" si="1"/>
        <v>0</v>
      </c>
    </row>
    <row r="52" spans="1:11" x14ac:dyDescent="0.35">
      <c r="A52" t="str">
        <f t="shared" si="0"/>
        <v>LISTBase</v>
      </c>
      <c r="B52" t="s">
        <v>367</v>
      </c>
      <c r="C52" t="s">
        <v>128</v>
      </c>
      <c r="D52" t="s">
        <v>116</v>
      </c>
      <c r="E52" t="s">
        <v>117</v>
      </c>
      <c r="F52" t="s">
        <v>127</v>
      </c>
      <c r="G52" t="s">
        <v>27</v>
      </c>
      <c r="H52" t="s">
        <v>127</v>
      </c>
      <c r="I52" t="s">
        <v>26</v>
      </c>
      <c r="J52" t="s">
        <v>27</v>
      </c>
      <c r="K52" s="91">
        <f t="shared" ca="1" si="1"/>
        <v>0</v>
      </c>
    </row>
    <row r="53" spans="1:11" x14ac:dyDescent="0.35">
      <c r="A53" t="str">
        <f t="shared" si="0"/>
        <v>LISTBase</v>
      </c>
      <c r="B53" t="s">
        <v>367</v>
      </c>
      <c r="C53" t="s">
        <v>129</v>
      </c>
      <c r="D53" t="s">
        <v>116</v>
      </c>
      <c r="E53" t="s">
        <v>117</v>
      </c>
      <c r="F53" t="s">
        <v>127</v>
      </c>
      <c r="G53" t="s">
        <v>121</v>
      </c>
      <c r="H53" t="s">
        <v>121</v>
      </c>
      <c r="I53" t="s">
        <v>26</v>
      </c>
      <c r="J53" t="s">
        <v>27</v>
      </c>
      <c r="K53" s="91">
        <f t="shared" ca="1" si="1"/>
        <v>0</v>
      </c>
    </row>
    <row r="54" spans="1:11" x14ac:dyDescent="0.35">
      <c r="A54" t="str">
        <f t="shared" si="0"/>
        <v>LISTBase</v>
      </c>
      <c r="B54" t="s">
        <v>367</v>
      </c>
      <c r="C54" t="s">
        <v>130</v>
      </c>
      <c r="D54" t="s">
        <v>116</v>
      </c>
      <c r="E54" t="s">
        <v>117</v>
      </c>
      <c r="F54" t="s">
        <v>127</v>
      </c>
      <c r="G54" t="s">
        <v>123</v>
      </c>
      <c r="H54" t="s">
        <v>123</v>
      </c>
      <c r="I54" t="s">
        <v>26</v>
      </c>
      <c r="J54" t="s">
        <v>27</v>
      </c>
      <c r="K54" s="91">
        <f t="shared" ca="1" si="1"/>
        <v>0</v>
      </c>
    </row>
    <row r="55" spans="1:11" x14ac:dyDescent="0.35">
      <c r="A55" t="str">
        <f t="shared" si="0"/>
        <v>LISTBase</v>
      </c>
      <c r="B55" t="s">
        <v>367</v>
      </c>
      <c r="C55" t="s">
        <v>131</v>
      </c>
      <c r="D55" t="s">
        <v>116</v>
      </c>
      <c r="E55" t="s">
        <v>117</v>
      </c>
      <c r="F55" t="s">
        <v>127</v>
      </c>
      <c r="G55" t="s">
        <v>125</v>
      </c>
      <c r="H55" t="s">
        <v>125</v>
      </c>
      <c r="I55" t="s">
        <v>26</v>
      </c>
      <c r="J55" t="s">
        <v>27</v>
      </c>
      <c r="K55" s="91">
        <f t="shared" ca="1" si="1"/>
        <v>0</v>
      </c>
    </row>
    <row r="56" spans="1:11" x14ac:dyDescent="0.35">
      <c r="A56" t="str">
        <f t="shared" si="0"/>
        <v>LISTBase</v>
      </c>
      <c r="B56" t="s">
        <v>367</v>
      </c>
      <c r="C56" t="s">
        <v>133</v>
      </c>
      <c r="D56" t="s">
        <v>116</v>
      </c>
      <c r="E56" t="s">
        <v>132</v>
      </c>
      <c r="F56" t="s">
        <v>27</v>
      </c>
      <c r="H56" t="s">
        <v>132</v>
      </c>
      <c r="I56" t="s">
        <v>26</v>
      </c>
      <c r="J56" t="s">
        <v>27</v>
      </c>
      <c r="K56" s="91">
        <f t="shared" ca="1" si="1"/>
        <v>0</v>
      </c>
    </row>
    <row r="57" spans="1:11" x14ac:dyDescent="0.35">
      <c r="A57" t="str">
        <f t="shared" si="0"/>
        <v>LISTBase</v>
      </c>
      <c r="B57" t="s">
        <v>367</v>
      </c>
      <c r="C57" t="s">
        <v>135</v>
      </c>
      <c r="D57" t="s">
        <v>116</v>
      </c>
      <c r="E57" t="s">
        <v>132</v>
      </c>
      <c r="F57" t="s">
        <v>134</v>
      </c>
      <c r="G57" t="s">
        <v>27</v>
      </c>
      <c r="H57" t="s">
        <v>134</v>
      </c>
      <c r="I57" t="s">
        <v>26</v>
      </c>
      <c r="J57" t="s">
        <v>27</v>
      </c>
      <c r="K57" s="91">
        <f t="shared" ca="1" si="1"/>
        <v>0</v>
      </c>
    </row>
    <row r="58" spans="1:11" x14ac:dyDescent="0.35">
      <c r="A58" t="str">
        <f t="shared" si="0"/>
        <v>LISTBase</v>
      </c>
      <c r="B58" t="s">
        <v>367</v>
      </c>
      <c r="C58" t="s">
        <v>136</v>
      </c>
      <c r="D58" t="s">
        <v>116</v>
      </c>
      <c r="E58" t="s">
        <v>132</v>
      </c>
      <c r="F58" t="s">
        <v>134</v>
      </c>
      <c r="G58" t="s">
        <v>121</v>
      </c>
      <c r="H58" t="s">
        <v>121</v>
      </c>
      <c r="I58" t="s">
        <v>26</v>
      </c>
      <c r="J58" t="s">
        <v>27</v>
      </c>
      <c r="K58" s="91">
        <f t="shared" ca="1" si="1"/>
        <v>0</v>
      </c>
    </row>
    <row r="59" spans="1:11" x14ac:dyDescent="0.35">
      <c r="A59" t="str">
        <f t="shared" si="0"/>
        <v>LISTBase</v>
      </c>
      <c r="B59" t="s">
        <v>367</v>
      </c>
      <c r="C59" t="s">
        <v>137</v>
      </c>
      <c r="D59" t="s">
        <v>116</v>
      </c>
      <c r="E59" t="s">
        <v>132</v>
      </c>
      <c r="F59" t="s">
        <v>134</v>
      </c>
      <c r="G59" t="s">
        <v>123</v>
      </c>
      <c r="H59" t="s">
        <v>123</v>
      </c>
      <c r="I59" t="s">
        <v>26</v>
      </c>
      <c r="J59" t="s">
        <v>27</v>
      </c>
      <c r="K59" s="91">
        <f t="shared" ca="1" si="1"/>
        <v>0</v>
      </c>
    </row>
    <row r="60" spans="1:11" x14ac:dyDescent="0.35">
      <c r="A60" t="str">
        <f t="shared" si="0"/>
        <v>LISTBase</v>
      </c>
      <c r="B60" t="s">
        <v>367</v>
      </c>
      <c r="C60" t="s">
        <v>138</v>
      </c>
      <c r="D60" t="s">
        <v>116</v>
      </c>
      <c r="E60" t="s">
        <v>132</v>
      </c>
      <c r="F60" t="s">
        <v>134</v>
      </c>
      <c r="G60" t="s">
        <v>125</v>
      </c>
      <c r="H60" t="s">
        <v>125</v>
      </c>
      <c r="I60" t="s">
        <v>26</v>
      </c>
      <c r="J60" t="s">
        <v>27</v>
      </c>
      <c r="K60" s="91">
        <f t="shared" ca="1" si="1"/>
        <v>0</v>
      </c>
    </row>
    <row r="61" spans="1:11" x14ac:dyDescent="0.35">
      <c r="A61" t="str">
        <f t="shared" si="0"/>
        <v>LISTBase</v>
      </c>
      <c r="B61" t="s">
        <v>367</v>
      </c>
      <c r="C61" t="s">
        <v>140</v>
      </c>
      <c r="D61" t="s">
        <v>116</v>
      </c>
      <c r="E61" t="s">
        <v>132</v>
      </c>
      <c r="F61" t="s">
        <v>139</v>
      </c>
      <c r="G61" t="s">
        <v>27</v>
      </c>
      <c r="H61" t="s">
        <v>139</v>
      </c>
      <c r="I61" t="s">
        <v>26</v>
      </c>
      <c r="J61" t="s">
        <v>27</v>
      </c>
      <c r="K61" s="91">
        <f t="shared" ca="1" si="1"/>
        <v>0</v>
      </c>
    </row>
    <row r="62" spans="1:11" x14ac:dyDescent="0.35">
      <c r="A62" t="str">
        <f t="shared" si="0"/>
        <v>LISTBase</v>
      </c>
      <c r="B62" t="s">
        <v>367</v>
      </c>
      <c r="C62" t="s">
        <v>141</v>
      </c>
      <c r="D62" t="s">
        <v>116</v>
      </c>
      <c r="E62" t="s">
        <v>132</v>
      </c>
      <c r="F62" t="s">
        <v>139</v>
      </c>
      <c r="G62" t="s">
        <v>121</v>
      </c>
      <c r="H62" t="s">
        <v>121</v>
      </c>
      <c r="I62" t="s">
        <v>26</v>
      </c>
      <c r="J62" t="s">
        <v>27</v>
      </c>
      <c r="K62" s="91">
        <f t="shared" ca="1" si="1"/>
        <v>0</v>
      </c>
    </row>
    <row r="63" spans="1:11" x14ac:dyDescent="0.35">
      <c r="A63" t="str">
        <f t="shared" si="0"/>
        <v>LISTBase</v>
      </c>
      <c r="B63" t="s">
        <v>367</v>
      </c>
      <c r="C63" t="s">
        <v>142</v>
      </c>
      <c r="D63" t="s">
        <v>116</v>
      </c>
      <c r="E63" t="s">
        <v>132</v>
      </c>
      <c r="F63" t="s">
        <v>139</v>
      </c>
      <c r="G63" t="s">
        <v>123</v>
      </c>
      <c r="H63" t="s">
        <v>123</v>
      </c>
      <c r="I63" t="s">
        <v>26</v>
      </c>
      <c r="J63" t="s">
        <v>27</v>
      </c>
      <c r="K63" s="91">
        <f t="shared" ca="1" si="1"/>
        <v>0</v>
      </c>
    </row>
    <row r="64" spans="1:11" x14ac:dyDescent="0.35">
      <c r="A64" t="str">
        <f t="shared" si="0"/>
        <v>LISTBase</v>
      </c>
      <c r="B64" t="s">
        <v>367</v>
      </c>
      <c r="C64" t="s">
        <v>143</v>
      </c>
      <c r="D64" t="s">
        <v>116</v>
      </c>
      <c r="E64" t="s">
        <v>132</v>
      </c>
      <c r="F64" t="s">
        <v>139</v>
      </c>
      <c r="G64" t="s">
        <v>125</v>
      </c>
      <c r="H64" t="s">
        <v>125</v>
      </c>
      <c r="I64" t="s">
        <v>26</v>
      </c>
      <c r="J64" t="s">
        <v>27</v>
      </c>
      <c r="K64" s="91">
        <f t="shared" ca="1" si="1"/>
        <v>0</v>
      </c>
    </row>
    <row r="65" spans="1:11" x14ac:dyDescent="0.35">
      <c r="A65" t="str">
        <f t="shared" si="0"/>
        <v>LISTBase</v>
      </c>
      <c r="B65" t="s">
        <v>367</v>
      </c>
      <c r="C65" t="s">
        <v>145</v>
      </c>
      <c r="D65" t="s">
        <v>116</v>
      </c>
      <c r="E65" t="s">
        <v>144</v>
      </c>
      <c r="F65" t="s">
        <v>27</v>
      </c>
      <c r="H65" t="s">
        <v>144</v>
      </c>
      <c r="I65" t="s">
        <v>26</v>
      </c>
      <c r="J65" t="s">
        <v>27</v>
      </c>
      <c r="K65" s="91">
        <f t="shared" ca="1" si="1"/>
        <v>0</v>
      </c>
    </row>
    <row r="66" spans="1:11" x14ac:dyDescent="0.35">
      <c r="A66" t="str">
        <f t="shared" si="0"/>
        <v>LISTBase</v>
      </c>
      <c r="B66" t="s">
        <v>367</v>
      </c>
      <c r="C66" t="s">
        <v>146</v>
      </c>
      <c r="D66" t="s">
        <v>116</v>
      </c>
      <c r="E66" t="s">
        <v>144</v>
      </c>
      <c r="F66" t="s">
        <v>121</v>
      </c>
      <c r="G66" t="s">
        <v>27</v>
      </c>
      <c r="H66" t="s">
        <v>121</v>
      </c>
      <c r="I66" t="s">
        <v>26</v>
      </c>
      <c r="J66" t="s">
        <v>27</v>
      </c>
      <c r="K66" s="91">
        <f t="shared" ca="1" si="1"/>
        <v>0</v>
      </c>
    </row>
    <row r="67" spans="1:11" x14ac:dyDescent="0.35">
      <c r="A67" t="str">
        <f t="shared" si="0"/>
        <v>LISTBase</v>
      </c>
      <c r="B67" t="s">
        <v>367</v>
      </c>
      <c r="C67" t="s">
        <v>147</v>
      </c>
      <c r="D67" t="s">
        <v>116</v>
      </c>
      <c r="E67" t="s">
        <v>144</v>
      </c>
      <c r="F67" t="s">
        <v>123</v>
      </c>
      <c r="G67" t="s">
        <v>27</v>
      </c>
      <c r="H67" t="s">
        <v>123</v>
      </c>
      <c r="I67" t="s">
        <v>26</v>
      </c>
      <c r="J67" t="s">
        <v>27</v>
      </c>
      <c r="K67" s="91">
        <f t="shared" ca="1" si="1"/>
        <v>0</v>
      </c>
    </row>
    <row r="68" spans="1:11" x14ac:dyDescent="0.35">
      <c r="A68" t="str">
        <f t="shared" ref="A68:A131" si="2">VLOOKUP($B68,LISTScenMap,2)</f>
        <v>LISTBase</v>
      </c>
      <c r="B68" t="s">
        <v>367</v>
      </c>
      <c r="C68" t="s">
        <v>148</v>
      </c>
      <c r="D68" t="s">
        <v>116</v>
      </c>
      <c r="E68" t="s">
        <v>144</v>
      </c>
      <c r="F68" t="s">
        <v>125</v>
      </c>
      <c r="G68" t="s">
        <v>27</v>
      </c>
      <c r="H68" t="s">
        <v>125</v>
      </c>
      <c r="I68" t="s">
        <v>26</v>
      </c>
      <c r="J68" t="s">
        <v>27</v>
      </c>
      <c r="K68" s="91">
        <f t="shared" ref="K68:K131" ca="1" si="3">OFFSET(INDIRECT($B68&amp;"_Corner",0),MATCH($C68,INDIRECT($B68&amp;"_Row",0),0),MATCH($I68,INDIRECT($B68&amp;"_Column",0),0))</f>
        <v>0</v>
      </c>
    </row>
    <row r="69" spans="1:11" x14ac:dyDescent="0.35">
      <c r="A69" t="str">
        <f t="shared" si="2"/>
        <v>LISTBase</v>
      </c>
      <c r="B69" t="s">
        <v>367</v>
      </c>
      <c r="C69" t="s">
        <v>150</v>
      </c>
      <c r="D69" t="s">
        <v>116</v>
      </c>
      <c r="E69" t="s">
        <v>149</v>
      </c>
      <c r="F69" t="s">
        <v>27</v>
      </c>
      <c r="H69" t="s">
        <v>149</v>
      </c>
      <c r="I69" t="s">
        <v>26</v>
      </c>
      <c r="J69" t="s">
        <v>27</v>
      </c>
      <c r="K69" s="91">
        <f t="shared" ca="1" si="3"/>
        <v>0</v>
      </c>
    </row>
    <row r="70" spans="1:11" x14ac:dyDescent="0.35">
      <c r="A70" t="str">
        <f t="shared" si="2"/>
        <v>LISTBase</v>
      </c>
      <c r="B70" t="s">
        <v>367</v>
      </c>
      <c r="C70" t="s">
        <v>152</v>
      </c>
      <c r="D70" t="s">
        <v>116</v>
      </c>
      <c r="E70" t="s">
        <v>151</v>
      </c>
      <c r="F70" t="s">
        <v>27</v>
      </c>
      <c r="H70" t="s">
        <v>151</v>
      </c>
      <c r="I70" t="s">
        <v>26</v>
      </c>
      <c r="J70" t="s">
        <v>27</v>
      </c>
      <c r="K70" s="91">
        <f t="shared" ca="1" si="3"/>
        <v>0</v>
      </c>
    </row>
    <row r="71" spans="1:11" x14ac:dyDescent="0.35">
      <c r="A71" t="str">
        <f t="shared" si="2"/>
        <v>LISTBase</v>
      </c>
      <c r="B71" t="s">
        <v>367</v>
      </c>
      <c r="C71" t="s">
        <v>154</v>
      </c>
      <c r="D71" t="s">
        <v>116</v>
      </c>
      <c r="E71" t="s">
        <v>153</v>
      </c>
      <c r="F71" t="s">
        <v>27</v>
      </c>
      <c r="H71" t="s">
        <v>153</v>
      </c>
      <c r="I71" t="s">
        <v>26</v>
      </c>
      <c r="J71" t="s">
        <v>27</v>
      </c>
      <c r="K71" s="91">
        <f t="shared" ca="1" si="3"/>
        <v>0</v>
      </c>
    </row>
    <row r="72" spans="1:11" x14ac:dyDescent="0.35">
      <c r="A72" t="str">
        <f t="shared" si="2"/>
        <v>LISTBase</v>
      </c>
      <c r="B72" t="s">
        <v>367</v>
      </c>
      <c r="C72" t="s">
        <v>156</v>
      </c>
      <c r="D72" t="s">
        <v>116</v>
      </c>
      <c r="E72" t="s">
        <v>155</v>
      </c>
      <c r="F72" t="s">
        <v>27</v>
      </c>
      <c r="H72" t="s">
        <v>155</v>
      </c>
      <c r="I72" t="s">
        <v>26</v>
      </c>
      <c r="J72" t="s">
        <v>27</v>
      </c>
      <c r="K72" s="91">
        <f t="shared" ca="1" si="3"/>
        <v>0</v>
      </c>
    </row>
    <row r="73" spans="1:11" x14ac:dyDescent="0.35">
      <c r="A73" t="str">
        <f t="shared" si="2"/>
        <v>LISTBase</v>
      </c>
      <c r="B73" t="s">
        <v>367</v>
      </c>
      <c r="C73" t="s">
        <v>158</v>
      </c>
      <c r="D73" t="s">
        <v>116</v>
      </c>
      <c r="E73" t="s">
        <v>157</v>
      </c>
      <c r="F73" t="s">
        <v>27</v>
      </c>
      <c r="H73" t="s">
        <v>157</v>
      </c>
      <c r="I73" t="s">
        <v>26</v>
      </c>
      <c r="J73" t="s">
        <v>27</v>
      </c>
      <c r="K73" s="91">
        <f t="shared" ca="1" si="3"/>
        <v>0</v>
      </c>
    </row>
    <row r="74" spans="1:11" x14ac:dyDescent="0.35">
      <c r="A74" t="str">
        <f t="shared" si="2"/>
        <v>LISTBase</v>
      </c>
      <c r="B74" t="s">
        <v>367</v>
      </c>
      <c r="C74" t="s">
        <v>160</v>
      </c>
      <c r="D74" t="s">
        <v>116</v>
      </c>
      <c r="E74" t="s">
        <v>159</v>
      </c>
      <c r="F74" t="s">
        <v>27</v>
      </c>
      <c r="H74" t="s">
        <v>159</v>
      </c>
      <c r="I74" t="s">
        <v>26</v>
      </c>
      <c r="J74" t="s">
        <v>27</v>
      </c>
      <c r="K74" s="91">
        <f t="shared" ca="1" si="3"/>
        <v>0</v>
      </c>
    </row>
    <row r="75" spans="1:11" x14ac:dyDescent="0.35">
      <c r="A75" t="str">
        <f t="shared" si="2"/>
        <v>LISTBase</v>
      </c>
      <c r="B75" t="s">
        <v>367</v>
      </c>
      <c r="C75" t="s">
        <v>161</v>
      </c>
      <c r="D75" t="s">
        <v>116</v>
      </c>
      <c r="E75" t="s">
        <v>66</v>
      </c>
      <c r="F75" t="s">
        <v>27</v>
      </c>
      <c r="H75" t="s">
        <v>66</v>
      </c>
      <c r="I75" t="s">
        <v>26</v>
      </c>
      <c r="J75" t="s">
        <v>27</v>
      </c>
      <c r="K75" s="91">
        <f t="shared" ca="1" si="3"/>
        <v>0</v>
      </c>
    </row>
    <row r="76" spans="1:11" x14ac:dyDescent="0.35">
      <c r="A76" t="str">
        <f t="shared" si="2"/>
        <v>LISTBase</v>
      </c>
      <c r="B76" t="s">
        <v>367</v>
      </c>
      <c r="C76" t="s">
        <v>163</v>
      </c>
      <c r="D76" t="s">
        <v>116</v>
      </c>
      <c r="E76" t="s">
        <v>162</v>
      </c>
      <c r="F76" t="s">
        <v>27</v>
      </c>
      <c r="H76" t="s">
        <v>162</v>
      </c>
      <c r="I76" t="s">
        <v>26</v>
      </c>
      <c r="J76" t="s">
        <v>27</v>
      </c>
      <c r="K76" s="91">
        <f t="shared" ca="1" si="3"/>
        <v>0</v>
      </c>
    </row>
    <row r="77" spans="1:11" x14ac:dyDescent="0.35">
      <c r="A77" t="str">
        <f t="shared" si="2"/>
        <v>LISTBase</v>
      </c>
      <c r="B77" t="s">
        <v>367</v>
      </c>
      <c r="C77" t="s">
        <v>165</v>
      </c>
      <c r="D77" t="s">
        <v>116</v>
      </c>
      <c r="E77" t="s">
        <v>164</v>
      </c>
      <c r="F77" t="s">
        <v>27</v>
      </c>
      <c r="H77" t="s">
        <v>164</v>
      </c>
      <c r="I77" t="s">
        <v>26</v>
      </c>
      <c r="J77" t="s">
        <v>27</v>
      </c>
      <c r="K77" s="91">
        <f t="shared" ca="1" si="3"/>
        <v>0</v>
      </c>
    </row>
    <row r="78" spans="1:11" x14ac:dyDescent="0.35">
      <c r="A78" t="str">
        <f t="shared" si="2"/>
        <v>LISTBase</v>
      </c>
      <c r="B78" t="s">
        <v>367</v>
      </c>
      <c r="C78" t="s">
        <v>167</v>
      </c>
      <c r="D78" t="s">
        <v>116</v>
      </c>
      <c r="E78" t="s">
        <v>166</v>
      </c>
      <c r="F78" t="s">
        <v>27</v>
      </c>
      <c r="H78" t="s">
        <v>166</v>
      </c>
      <c r="I78" t="s">
        <v>26</v>
      </c>
      <c r="J78" t="s">
        <v>27</v>
      </c>
      <c r="K78" s="91">
        <f t="shared" ca="1" si="3"/>
        <v>0</v>
      </c>
    </row>
    <row r="79" spans="1:11" x14ac:dyDescent="0.35">
      <c r="A79" t="str">
        <f t="shared" si="2"/>
        <v>LISTBase</v>
      </c>
      <c r="B79" t="s">
        <v>367</v>
      </c>
      <c r="C79" t="s">
        <v>169</v>
      </c>
      <c r="D79" t="s">
        <v>116</v>
      </c>
      <c r="E79" t="s">
        <v>168</v>
      </c>
      <c r="F79" t="s">
        <v>27</v>
      </c>
      <c r="H79" t="s">
        <v>168</v>
      </c>
      <c r="I79" t="s">
        <v>26</v>
      </c>
      <c r="J79" t="s">
        <v>27</v>
      </c>
      <c r="K79" s="91">
        <f t="shared" ca="1" si="3"/>
        <v>0</v>
      </c>
    </row>
    <row r="80" spans="1:11" x14ac:dyDescent="0.35">
      <c r="A80" t="str">
        <f t="shared" si="2"/>
        <v>LISTBase</v>
      </c>
      <c r="B80" t="s">
        <v>367</v>
      </c>
      <c r="C80" t="s">
        <v>171</v>
      </c>
      <c r="D80" t="s">
        <v>116</v>
      </c>
      <c r="E80" t="s">
        <v>170</v>
      </c>
      <c r="F80" t="s">
        <v>27</v>
      </c>
      <c r="H80" t="s">
        <v>170</v>
      </c>
      <c r="I80" t="s">
        <v>26</v>
      </c>
      <c r="J80" t="s">
        <v>27</v>
      </c>
      <c r="K80" s="91">
        <f t="shared" ca="1" si="3"/>
        <v>0</v>
      </c>
    </row>
    <row r="81" spans="1:11" x14ac:dyDescent="0.35">
      <c r="A81" t="str">
        <f t="shared" si="2"/>
        <v>LISTBase</v>
      </c>
      <c r="B81" t="s">
        <v>367</v>
      </c>
      <c r="C81" t="s">
        <v>173</v>
      </c>
      <c r="D81" t="s">
        <v>116</v>
      </c>
      <c r="E81" t="s">
        <v>172</v>
      </c>
      <c r="F81" t="s">
        <v>27</v>
      </c>
      <c r="H81" t="s">
        <v>172</v>
      </c>
      <c r="I81" t="s">
        <v>26</v>
      </c>
      <c r="J81" t="s">
        <v>27</v>
      </c>
      <c r="K81" s="91">
        <f t="shared" ca="1" si="3"/>
        <v>0</v>
      </c>
    </row>
    <row r="82" spans="1:11" x14ac:dyDescent="0.35">
      <c r="A82" t="str">
        <f t="shared" si="2"/>
        <v>LISTBase</v>
      </c>
      <c r="B82" t="s">
        <v>367</v>
      </c>
      <c r="C82" t="s">
        <v>175</v>
      </c>
      <c r="D82" t="s">
        <v>116</v>
      </c>
      <c r="E82" t="s">
        <v>172</v>
      </c>
      <c r="F82" t="s">
        <v>174</v>
      </c>
      <c r="G82" t="s">
        <v>27</v>
      </c>
      <c r="H82" t="s">
        <v>174</v>
      </c>
      <c r="I82" t="s">
        <v>26</v>
      </c>
      <c r="J82" t="s">
        <v>27</v>
      </c>
      <c r="K82" s="91">
        <f t="shared" ca="1" si="3"/>
        <v>0</v>
      </c>
    </row>
    <row r="83" spans="1:11" x14ac:dyDescent="0.35">
      <c r="A83" t="str">
        <f t="shared" si="2"/>
        <v>LISTBase</v>
      </c>
      <c r="B83" t="s">
        <v>367</v>
      </c>
      <c r="C83" t="s">
        <v>177</v>
      </c>
      <c r="D83" t="s">
        <v>116</v>
      </c>
      <c r="E83" t="s">
        <v>172</v>
      </c>
      <c r="F83" t="s">
        <v>176</v>
      </c>
      <c r="G83" t="s">
        <v>27</v>
      </c>
      <c r="H83" t="s">
        <v>176</v>
      </c>
      <c r="I83" t="s">
        <v>26</v>
      </c>
      <c r="J83" t="s">
        <v>27</v>
      </c>
      <c r="K83" s="91">
        <f t="shared" ca="1" si="3"/>
        <v>0</v>
      </c>
    </row>
    <row r="84" spans="1:11" x14ac:dyDescent="0.35">
      <c r="A84" t="str">
        <f t="shared" si="2"/>
        <v>LISTBase</v>
      </c>
      <c r="B84" t="s">
        <v>367</v>
      </c>
      <c r="C84" t="s">
        <v>179</v>
      </c>
      <c r="D84" t="s">
        <v>116</v>
      </c>
      <c r="E84" t="s">
        <v>178</v>
      </c>
      <c r="F84" t="s">
        <v>27</v>
      </c>
      <c r="H84" t="s">
        <v>178</v>
      </c>
      <c r="I84" t="s">
        <v>26</v>
      </c>
      <c r="J84" t="s">
        <v>27</v>
      </c>
      <c r="K84" s="91">
        <f t="shared" ca="1" si="3"/>
        <v>0</v>
      </c>
    </row>
    <row r="85" spans="1:11" x14ac:dyDescent="0.35">
      <c r="A85" t="str">
        <f t="shared" si="2"/>
        <v>LISTBase</v>
      </c>
      <c r="B85" t="s">
        <v>367</v>
      </c>
      <c r="C85" t="s">
        <v>180</v>
      </c>
      <c r="D85" t="s">
        <v>116</v>
      </c>
      <c r="E85" t="s">
        <v>27</v>
      </c>
      <c r="H85" t="s">
        <v>19</v>
      </c>
      <c r="I85" t="s">
        <v>26</v>
      </c>
      <c r="J85" t="s">
        <v>27</v>
      </c>
      <c r="K85" s="91">
        <f t="shared" ca="1" si="3"/>
        <v>0</v>
      </c>
    </row>
    <row r="86" spans="1:11" x14ac:dyDescent="0.35">
      <c r="A86" t="str">
        <f t="shared" si="2"/>
        <v>LISTBase</v>
      </c>
      <c r="B86" t="s">
        <v>367</v>
      </c>
      <c r="C86" t="s">
        <v>182</v>
      </c>
      <c r="D86" t="s">
        <v>181</v>
      </c>
      <c r="E86" t="s">
        <v>27</v>
      </c>
      <c r="H86" t="s">
        <v>181</v>
      </c>
      <c r="I86" t="s">
        <v>26</v>
      </c>
      <c r="J86" t="s">
        <v>27</v>
      </c>
      <c r="K86" s="91">
        <f t="shared" ca="1" si="3"/>
        <v>0</v>
      </c>
    </row>
    <row r="87" spans="1:11" x14ac:dyDescent="0.35">
      <c r="A87" t="str">
        <f t="shared" si="2"/>
        <v>LISTBase</v>
      </c>
      <c r="B87" t="s">
        <v>367</v>
      </c>
      <c r="C87" t="s">
        <v>444</v>
      </c>
      <c r="D87" t="s">
        <v>453</v>
      </c>
      <c r="E87" t="s">
        <v>442</v>
      </c>
      <c r="F87" t="s">
        <v>442</v>
      </c>
      <c r="G87" t="s">
        <v>442</v>
      </c>
      <c r="H87" t="s">
        <v>442</v>
      </c>
      <c r="I87" t="s">
        <v>26</v>
      </c>
      <c r="J87" t="s">
        <v>27</v>
      </c>
      <c r="K87" s="91">
        <f t="shared" ca="1" si="3"/>
        <v>0</v>
      </c>
    </row>
    <row r="88" spans="1:11" x14ac:dyDescent="0.35">
      <c r="A88" t="str">
        <f t="shared" si="2"/>
        <v>LISTBase</v>
      </c>
      <c r="B88" t="s">
        <v>367</v>
      </c>
      <c r="C88" t="s">
        <v>31</v>
      </c>
      <c r="D88" t="s">
        <v>17</v>
      </c>
      <c r="E88" t="s">
        <v>30</v>
      </c>
      <c r="F88" t="s">
        <v>27</v>
      </c>
      <c r="H88" t="s">
        <v>30</v>
      </c>
      <c r="I88" t="s">
        <v>207</v>
      </c>
      <c r="J88" t="s">
        <v>336</v>
      </c>
      <c r="K88" s="91">
        <f t="shared" ca="1" si="3"/>
        <v>0</v>
      </c>
    </row>
    <row r="89" spans="1:11" x14ac:dyDescent="0.35">
      <c r="A89" t="str">
        <f t="shared" si="2"/>
        <v>LISTBase</v>
      </c>
      <c r="B89" t="s">
        <v>367</v>
      </c>
      <c r="C89" t="s">
        <v>33</v>
      </c>
      <c r="D89" t="s">
        <v>17</v>
      </c>
      <c r="E89" t="s">
        <v>32</v>
      </c>
      <c r="F89" t="s">
        <v>27</v>
      </c>
      <c r="H89" t="s">
        <v>32</v>
      </c>
      <c r="I89" t="s">
        <v>207</v>
      </c>
      <c r="J89" t="s">
        <v>336</v>
      </c>
      <c r="K89" s="91">
        <f t="shared" ca="1" si="3"/>
        <v>0</v>
      </c>
    </row>
    <row r="90" spans="1:11" x14ac:dyDescent="0.35">
      <c r="A90" t="str">
        <f t="shared" si="2"/>
        <v>LISTBase</v>
      </c>
      <c r="B90" t="s">
        <v>367</v>
      </c>
      <c r="C90" t="s">
        <v>35</v>
      </c>
      <c r="D90" t="s">
        <v>17</v>
      </c>
      <c r="E90" t="s">
        <v>34</v>
      </c>
      <c r="F90" t="s">
        <v>27</v>
      </c>
      <c r="H90" t="s">
        <v>34</v>
      </c>
      <c r="I90" t="s">
        <v>207</v>
      </c>
      <c r="J90" t="s">
        <v>336</v>
      </c>
      <c r="K90" s="91">
        <f t="shared" ca="1" si="3"/>
        <v>0</v>
      </c>
    </row>
    <row r="91" spans="1:11" x14ac:dyDescent="0.35">
      <c r="A91" t="str">
        <f t="shared" si="2"/>
        <v>LISTBase</v>
      </c>
      <c r="B91" t="s">
        <v>367</v>
      </c>
      <c r="C91" t="s">
        <v>37</v>
      </c>
      <c r="D91" t="s">
        <v>17</v>
      </c>
      <c r="E91" t="s">
        <v>36</v>
      </c>
      <c r="F91" t="s">
        <v>27</v>
      </c>
      <c r="H91" t="s">
        <v>36</v>
      </c>
      <c r="I91" t="s">
        <v>207</v>
      </c>
      <c r="J91" t="s">
        <v>336</v>
      </c>
      <c r="K91" s="91">
        <f t="shared" ca="1" si="3"/>
        <v>0</v>
      </c>
    </row>
    <row r="92" spans="1:11" x14ac:dyDescent="0.35">
      <c r="A92" t="str">
        <f t="shared" si="2"/>
        <v>LISTBase</v>
      </c>
      <c r="B92" t="s">
        <v>367</v>
      </c>
      <c r="C92" t="s">
        <v>39</v>
      </c>
      <c r="D92" t="s">
        <v>17</v>
      </c>
      <c r="E92" t="s">
        <v>38</v>
      </c>
      <c r="F92" t="s">
        <v>27</v>
      </c>
      <c r="H92" t="s">
        <v>38</v>
      </c>
      <c r="I92" t="s">
        <v>207</v>
      </c>
      <c r="J92" t="s">
        <v>336</v>
      </c>
      <c r="K92" s="91">
        <f t="shared" ca="1" si="3"/>
        <v>0</v>
      </c>
    </row>
    <row r="93" spans="1:11" x14ac:dyDescent="0.35">
      <c r="A93" t="str">
        <f t="shared" si="2"/>
        <v>LISTBase</v>
      </c>
      <c r="B93" t="s">
        <v>367</v>
      </c>
      <c r="C93" t="s">
        <v>41</v>
      </c>
      <c r="D93" t="s">
        <v>17</v>
      </c>
      <c r="E93" t="s">
        <v>40</v>
      </c>
      <c r="F93" t="s">
        <v>27</v>
      </c>
      <c r="H93" t="s">
        <v>40</v>
      </c>
      <c r="I93" t="s">
        <v>207</v>
      </c>
      <c r="J93" t="s">
        <v>336</v>
      </c>
      <c r="K93" s="91">
        <f t="shared" ca="1" si="3"/>
        <v>0</v>
      </c>
    </row>
    <row r="94" spans="1:11" x14ac:dyDescent="0.35">
      <c r="A94" t="str">
        <f t="shared" si="2"/>
        <v>LISTBase</v>
      </c>
      <c r="B94" t="s">
        <v>367</v>
      </c>
      <c r="C94" t="s">
        <v>43</v>
      </c>
      <c r="D94" t="s">
        <v>17</v>
      </c>
      <c r="E94" t="s">
        <v>42</v>
      </c>
      <c r="F94" t="s">
        <v>27</v>
      </c>
      <c r="H94" t="s">
        <v>42</v>
      </c>
      <c r="I94" t="s">
        <v>207</v>
      </c>
      <c r="J94" t="s">
        <v>336</v>
      </c>
      <c r="K94" s="91">
        <f t="shared" ca="1" si="3"/>
        <v>0</v>
      </c>
    </row>
    <row r="95" spans="1:11" x14ac:dyDescent="0.35">
      <c r="A95" t="str">
        <f t="shared" si="2"/>
        <v>LISTBase</v>
      </c>
      <c r="B95" t="s">
        <v>367</v>
      </c>
      <c r="C95" t="s">
        <v>45</v>
      </c>
      <c r="D95" t="s">
        <v>17</v>
      </c>
      <c r="E95" t="s">
        <v>42</v>
      </c>
      <c r="F95" t="s">
        <v>44</v>
      </c>
      <c r="G95" t="s">
        <v>27</v>
      </c>
      <c r="H95" t="s">
        <v>44</v>
      </c>
      <c r="I95" t="s">
        <v>207</v>
      </c>
      <c r="J95" t="s">
        <v>336</v>
      </c>
      <c r="K95" s="91">
        <f t="shared" ca="1" si="3"/>
        <v>0</v>
      </c>
    </row>
    <row r="96" spans="1:11" x14ac:dyDescent="0.35">
      <c r="A96" t="str">
        <f t="shared" si="2"/>
        <v>LISTBase</v>
      </c>
      <c r="B96" t="s">
        <v>367</v>
      </c>
      <c r="C96" t="s">
        <v>47</v>
      </c>
      <c r="D96" t="s">
        <v>17</v>
      </c>
      <c r="E96" t="s">
        <v>42</v>
      </c>
      <c r="F96" t="s">
        <v>46</v>
      </c>
      <c r="G96" t="s">
        <v>27</v>
      </c>
      <c r="H96" t="s">
        <v>46</v>
      </c>
      <c r="I96" t="s">
        <v>207</v>
      </c>
      <c r="J96" t="s">
        <v>336</v>
      </c>
      <c r="K96" s="91">
        <f t="shared" ca="1" si="3"/>
        <v>0</v>
      </c>
    </row>
    <row r="97" spans="1:11" x14ac:dyDescent="0.35">
      <c r="A97" t="str">
        <f t="shared" si="2"/>
        <v>LISTBase</v>
      </c>
      <c r="B97" t="s">
        <v>367</v>
      </c>
      <c r="C97" t="s">
        <v>49</v>
      </c>
      <c r="D97" t="s">
        <v>17</v>
      </c>
      <c r="E97" t="s">
        <v>42</v>
      </c>
      <c r="F97" t="s">
        <v>48</v>
      </c>
      <c r="G97" t="s">
        <v>27</v>
      </c>
      <c r="H97" t="s">
        <v>48</v>
      </c>
      <c r="I97" t="s">
        <v>207</v>
      </c>
      <c r="J97" t="s">
        <v>336</v>
      </c>
      <c r="K97" s="91">
        <f t="shared" ca="1" si="3"/>
        <v>0</v>
      </c>
    </row>
    <row r="98" spans="1:11" x14ac:dyDescent="0.35">
      <c r="A98" t="str">
        <f t="shared" si="2"/>
        <v>LISTBase</v>
      </c>
      <c r="B98" t="s">
        <v>367</v>
      </c>
      <c r="C98" t="s">
        <v>51</v>
      </c>
      <c r="D98" t="s">
        <v>17</v>
      </c>
      <c r="E98" t="s">
        <v>42</v>
      </c>
      <c r="F98" t="s">
        <v>48</v>
      </c>
      <c r="G98" t="s">
        <v>50</v>
      </c>
      <c r="H98" t="s">
        <v>50</v>
      </c>
      <c r="I98" t="s">
        <v>207</v>
      </c>
      <c r="J98" t="s">
        <v>336</v>
      </c>
      <c r="K98" s="91">
        <f t="shared" ca="1" si="3"/>
        <v>0</v>
      </c>
    </row>
    <row r="99" spans="1:11" x14ac:dyDescent="0.35">
      <c r="A99" t="str">
        <f t="shared" si="2"/>
        <v>LISTBase</v>
      </c>
      <c r="B99" t="s">
        <v>367</v>
      </c>
      <c r="C99" t="s">
        <v>53</v>
      </c>
      <c r="D99" t="s">
        <v>17</v>
      </c>
      <c r="E99" t="s">
        <v>42</v>
      </c>
      <c r="F99" t="s">
        <v>48</v>
      </c>
      <c r="G99" t="s">
        <v>52</v>
      </c>
      <c r="H99" t="s">
        <v>52</v>
      </c>
      <c r="I99" t="s">
        <v>207</v>
      </c>
      <c r="J99" t="s">
        <v>336</v>
      </c>
      <c r="K99" s="91">
        <f t="shared" ca="1" si="3"/>
        <v>0</v>
      </c>
    </row>
    <row r="100" spans="1:11" x14ac:dyDescent="0.35">
      <c r="A100" t="str">
        <f t="shared" si="2"/>
        <v>LISTBase</v>
      </c>
      <c r="B100" t="s">
        <v>367</v>
      </c>
      <c r="C100" t="s">
        <v>55</v>
      </c>
      <c r="D100" t="s">
        <v>17</v>
      </c>
      <c r="E100" t="s">
        <v>42</v>
      </c>
      <c r="F100" t="s">
        <v>54</v>
      </c>
      <c r="G100" t="s">
        <v>27</v>
      </c>
      <c r="H100" t="s">
        <v>54</v>
      </c>
      <c r="I100" t="s">
        <v>207</v>
      </c>
      <c r="J100" t="s">
        <v>336</v>
      </c>
      <c r="K100" s="91">
        <f t="shared" ca="1" si="3"/>
        <v>0</v>
      </c>
    </row>
    <row r="101" spans="1:11" x14ac:dyDescent="0.35">
      <c r="A101" t="str">
        <f t="shared" si="2"/>
        <v>LISTBase</v>
      </c>
      <c r="B101" t="s">
        <v>367</v>
      </c>
      <c r="C101" t="s">
        <v>57</v>
      </c>
      <c r="D101" t="s">
        <v>17</v>
      </c>
      <c r="E101" t="s">
        <v>42</v>
      </c>
      <c r="F101" t="s">
        <v>54</v>
      </c>
      <c r="G101" t="s">
        <v>56</v>
      </c>
      <c r="H101" t="s">
        <v>56</v>
      </c>
      <c r="I101" t="s">
        <v>207</v>
      </c>
      <c r="J101" t="s">
        <v>336</v>
      </c>
      <c r="K101" s="91">
        <f t="shared" ca="1" si="3"/>
        <v>0</v>
      </c>
    </row>
    <row r="102" spans="1:11" x14ac:dyDescent="0.35">
      <c r="A102" t="str">
        <f t="shared" si="2"/>
        <v>LISTBase</v>
      </c>
      <c r="B102" t="s">
        <v>367</v>
      </c>
      <c r="C102" t="s">
        <v>59</v>
      </c>
      <c r="D102" t="s">
        <v>17</v>
      </c>
      <c r="E102" t="s">
        <v>42</v>
      </c>
      <c r="F102" t="s">
        <v>54</v>
      </c>
      <c r="G102" t="s">
        <v>58</v>
      </c>
      <c r="H102" t="s">
        <v>58</v>
      </c>
      <c r="I102" t="s">
        <v>207</v>
      </c>
      <c r="J102" t="s">
        <v>336</v>
      </c>
      <c r="K102" s="91">
        <f t="shared" ca="1" si="3"/>
        <v>0</v>
      </c>
    </row>
    <row r="103" spans="1:11" x14ac:dyDescent="0.35">
      <c r="A103" t="str">
        <f t="shared" si="2"/>
        <v>LISTBase</v>
      </c>
      <c r="B103" t="s">
        <v>367</v>
      </c>
      <c r="C103" t="s">
        <v>61</v>
      </c>
      <c r="D103" t="s">
        <v>17</v>
      </c>
      <c r="E103" t="s">
        <v>42</v>
      </c>
      <c r="F103" t="s">
        <v>54</v>
      </c>
      <c r="G103" t="s">
        <v>60</v>
      </c>
      <c r="H103" t="s">
        <v>60</v>
      </c>
      <c r="I103" t="s">
        <v>207</v>
      </c>
      <c r="J103" t="s">
        <v>336</v>
      </c>
      <c r="K103" s="91">
        <f t="shared" ca="1" si="3"/>
        <v>0</v>
      </c>
    </row>
    <row r="104" spans="1:11" x14ac:dyDescent="0.35">
      <c r="A104" t="str">
        <f t="shared" si="2"/>
        <v>LISTBase</v>
      </c>
      <c r="B104" t="s">
        <v>367</v>
      </c>
      <c r="C104" t="s">
        <v>63</v>
      </c>
      <c r="D104" t="s">
        <v>17</v>
      </c>
      <c r="E104" t="s">
        <v>42</v>
      </c>
      <c r="F104" t="s">
        <v>54</v>
      </c>
      <c r="G104" t="s">
        <v>62</v>
      </c>
      <c r="H104" t="s">
        <v>62</v>
      </c>
      <c r="I104" t="s">
        <v>207</v>
      </c>
      <c r="J104" t="s">
        <v>336</v>
      </c>
      <c r="K104" s="91">
        <f t="shared" ca="1" si="3"/>
        <v>0</v>
      </c>
    </row>
    <row r="105" spans="1:11" x14ac:dyDescent="0.35">
      <c r="A105" t="str">
        <f t="shared" si="2"/>
        <v>LISTBase</v>
      </c>
      <c r="B105" t="s">
        <v>367</v>
      </c>
      <c r="C105" t="s">
        <v>65</v>
      </c>
      <c r="D105" t="s">
        <v>17</v>
      </c>
      <c r="E105" t="s">
        <v>42</v>
      </c>
      <c r="F105" t="s">
        <v>64</v>
      </c>
      <c r="G105" t="s">
        <v>27</v>
      </c>
      <c r="H105" t="s">
        <v>64</v>
      </c>
      <c r="I105" t="s">
        <v>207</v>
      </c>
      <c r="J105" t="s">
        <v>336</v>
      </c>
      <c r="K105" s="91">
        <f t="shared" ca="1" si="3"/>
        <v>0</v>
      </c>
    </row>
    <row r="106" spans="1:11" x14ac:dyDescent="0.35">
      <c r="A106" t="str">
        <f t="shared" si="2"/>
        <v>LISTBase</v>
      </c>
      <c r="B106" t="s">
        <v>367</v>
      </c>
      <c r="C106" t="s">
        <v>67</v>
      </c>
      <c r="D106" t="s">
        <v>17</v>
      </c>
      <c r="E106" t="s">
        <v>42</v>
      </c>
      <c r="F106" t="s">
        <v>66</v>
      </c>
      <c r="G106" t="s">
        <v>27</v>
      </c>
      <c r="H106" t="s">
        <v>66</v>
      </c>
      <c r="I106" t="s">
        <v>207</v>
      </c>
      <c r="J106" t="s">
        <v>336</v>
      </c>
      <c r="K106" s="91">
        <f t="shared" ca="1" si="3"/>
        <v>0</v>
      </c>
    </row>
    <row r="107" spans="1:11" x14ac:dyDescent="0.35">
      <c r="A107" t="str">
        <f t="shared" si="2"/>
        <v>LISTBase</v>
      </c>
      <c r="B107" t="s">
        <v>367</v>
      </c>
      <c r="C107" t="s">
        <v>69</v>
      </c>
      <c r="D107" t="s">
        <v>17</v>
      </c>
      <c r="E107" t="s">
        <v>42</v>
      </c>
      <c r="F107" t="s">
        <v>68</v>
      </c>
      <c r="G107" t="s">
        <v>27</v>
      </c>
      <c r="H107" t="s">
        <v>68</v>
      </c>
      <c r="I107" t="s">
        <v>207</v>
      </c>
      <c r="J107" t="s">
        <v>336</v>
      </c>
      <c r="K107" s="91">
        <f t="shared" ca="1" si="3"/>
        <v>0</v>
      </c>
    </row>
    <row r="108" spans="1:11" x14ac:dyDescent="0.35">
      <c r="A108" t="str">
        <f t="shared" si="2"/>
        <v>LISTBase</v>
      </c>
      <c r="B108" t="s">
        <v>367</v>
      </c>
      <c r="C108" t="s">
        <v>71</v>
      </c>
      <c r="D108" t="s">
        <v>17</v>
      </c>
      <c r="E108" t="s">
        <v>42</v>
      </c>
      <c r="F108" t="s">
        <v>70</v>
      </c>
      <c r="G108" t="s">
        <v>27</v>
      </c>
      <c r="H108" t="s">
        <v>70</v>
      </c>
      <c r="I108" t="s">
        <v>207</v>
      </c>
      <c r="J108" t="s">
        <v>336</v>
      </c>
      <c r="K108" s="91">
        <f t="shared" ca="1" si="3"/>
        <v>0</v>
      </c>
    </row>
    <row r="109" spans="1:11" x14ac:dyDescent="0.35">
      <c r="A109" t="str">
        <f t="shared" si="2"/>
        <v>LISTBase</v>
      </c>
      <c r="B109" t="s">
        <v>367</v>
      </c>
      <c r="C109" t="s">
        <v>73</v>
      </c>
      <c r="D109" t="s">
        <v>17</v>
      </c>
      <c r="E109" t="s">
        <v>72</v>
      </c>
      <c r="F109" t="s">
        <v>27</v>
      </c>
      <c r="H109" t="s">
        <v>72</v>
      </c>
      <c r="I109" t="s">
        <v>207</v>
      </c>
      <c r="J109" t="s">
        <v>336</v>
      </c>
      <c r="K109" s="91">
        <f t="shared" ca="1" si="3"/>
        <v>0</v>
      </c>
    </row>
    <row r="110" spans="1:11" x14ac:dyDescent="0.35">
      <c r="A110" t="str">
        <f t="shared" si="2"/>
        <v>LISTBase</v>
      </c>
      <c r="B110" t="s">
        <v>367</v>
      </c>
      <c r="C110" t="s">
        <v>75</v>
      </c>
      <c r="D110" t="s">
        <v>17</v>
      </c>
      <c r="E110" t="s">
        <v>74</v>
      </c>
      <c r="F110" t="s">
        <v>27</v>
      </c>
      <c r="H110" t="s">
        <v>74</v>
      </c>
      <c r="I110" t="s">
        <v>207</v>
      </c>
      <c r="J110" t="s">
        <v>336</v>
      </c>
      <c r="K110" s="91">
        <f t="shared" ca="1" si="3"/>
        <v>0</v>
      </c>
    </row>
    <row r="111" spans="1:11" x14ac:dyDescent="0.35">
      <c r="A111" t="str">
        <f t="shared" si="2"/>
        <v>LISTBase</v>
      </c>
      <c r="B111" t="s">
        <v>367</v>
      </c>
      <c r="C111" t="s">
        <v>77</v>
      </c>
      <c r="D111" t="s">
        <v>17</v>
      </c>
      <c r="E111" t="s">
        <v>74</v>
      </c>
      <c r="F111" t="s">
        <v>76</v>
      </c>
      <c r="G111" t="s">
        <v>27</v>
      </c>
      <c r="H111" t="s">
        <v>76</v>
      </c>
      <c r="I111" t="s">
        <v>207</v>
      </c>
      <c r="J111" t="s">
        <v>336</v>
      </c>
      <c r="K111" s="91">
        <f t="shared" ca="1" si="3"/>
        <v>0</v>
      </c>
    </row>
    <row r="112" spans="1:11" x14ac:dyDescent="0.35">
      <c r="A112" t="str">
        <f t="shared" si="2"/>
        <v>LISTBase</v>
      </c>
      <c r="B112" t="s">
        <v>367</v>
      </c>
      <c r="C112" t="s">
        <v>79</v>
      </c>
      <c r="D112" t="s">
        <v>17</v>
      </c>
      <c r="E112" t="s">
        <v>74</v>
      </c>
      <c r="F112" t="s">
        <v>78</v>
      </c>
      <c r="G112" t="s">
        <v>27</v>
      </c>
      <c r="H112" t="s">
        <v>78</v>
      </c>
      <c r="I112" t="s">
        <v>207</v>
      </c>
      <c r="J112" t="s">
        <v>336</v>
      </c>
      <c r="K112" s="91">
        <f t="shared" ca="1" si="3"/>
        <v>0</v>
      </c>
    </row>
    <row r="113" spans="1:11" x14ac:dyDescent="0.35">
      <c r="A113" t="str">
        <f t="shared" si="2"/>
        <v>LISTBase</v>
      </c>
      <c r="B113" t="s">
        <v>367</v>
      </c>
      <c r="C113" t="s">
        <v>81</v>
      </c>
      <c r="D113" t="s">
        <v>17</v>
      </c>
      <c r="E113" t="s">
        <v>74</v>
      </c>
      <c r="F113" t="s">
        <v>80</v>
      </c>
      <c r="G113" t="s">
        <v>27</v>
      </c>
      <c r="H113" t="s">
        <v>80</v>
      </c>
      <c r="I113" t="s">
        <v>207</v>
      </c>
      <c r="J113" t="s">
        <v>336</v>
      </c>
      <c r="K113" s="91">
        <f t="shared" ca="1" si="3"/>
        <v>0</v>
      </c>
    </row>
    <row r="114" spans="1:11" x14ac:dyDescent="0.35">
      <c r="A114" t="str">
        <f t="shared" si="2"/>
        <v>LISTBase</v>
      </c>
      <c r="B114" t="s">
        <v>367</v>
      </c>
      <c r="C114" t="s">
        <v>83</v>
      </c>
      <c r="D114" t="s">
        <v>17</v>
      </c>
      <c r="E114" t="s">
        <v>82</v>
      </c>
      <c r="F114" t="s">
        <v>27</v>
      </c>
      <c r="H114" t="s">
        <v>82</v>
      </c>
      <c r="I114" t="s">
        <v>207</v>
      </c>
      <c r="J114" t="s">
        <v>336</v>
      </c>
      <c r="K114" s="91">
        <f t="shared" ca="1" si="3"/>
        <v>0</v>
      </c>
    </row>
    <row r="115" spans="1:11" x14ac:dyDescent="0.35">
      <c r="A115" t="str">
        <f t="shared" si="2"/>
        <v>LISTBase</v>
      </c>
      <c r="B115" t="s">
        <v>367</v>
      </c>
      <c r="C115" t="s">
        <v>85</v>
      </c>
      <c r="D115" t="s">
        <v>17</v>
      </c>
      <c r="E115" t="s">
        <v>82</v>
      </c>
      <c r="F115" t="s">
        <v>84</v>
      </c>
      <c r="G115" t="s">
        <v>27</v>
      </c>
      <c r="H115" t="s">
        <v>84</v>
      </c>
      <c r="I115" t="s">
        <v>207</v>
      </c>
      <c r="J115" t="s">
        <v>336</v>
      </c>
      <c r="K115" s="91">
        <f t="shared" ca="1" si="3"/>
        <v>0</v>
      </c>
    </row>
    <row r="116" spans="1:11" x14ac:dyDescent="0.35">
      <c r="A116" t="str">
        <f t="shared" si="2"/>
        <v>LISTBase</v>
      </c>
      <c r="B116" t="s">
        <v>367</v>
      </c>
      <c r="C116" t="s">
        <v>87</v>
      </c>
      <c r="D116" t="s">
        <v>17</v>
      </c>
      <c r="E116" t="s">
        <v>82</v>
      </c>
      <c r="F116" t="s">
        <v>84</v>
      </c>
      <c r="G116" t="s">
        <v>86</v>
      </c>
      <c r="H116" t="s">
        <v>86</v>
      </c>
      <c r="I116" t="s">
        <v>207</v>
      </c>
      <c r="J116" t="s">
        <v>336</v>
      </c>
      <c r="K116" s="91">
        <f t="shared" ca="1" si="3"/>
        <v>0</v>
      </c>
    </row>
    <row r="117" spans="1:11" x14ac:dyDescent="0.35">
      <c r="A117" t="str">
        <f t="shared" si="2"/>
        <v>LISTBase</v>
      </c>
      <c r="B117" t="s">
        <v>367</v>
      </c>
      <c r="C117" t="s">
        <v>89</v>
      </c>
      <c r="D117" t="s">
        <v>17</v>
      </c>
      <c r="E117" t="s">
        <v>82</v>
      </c>
      <c r="F117" t="s">
        <v>84</v>
      </c>
      <c r="G117" t="s">
        <v>88</v>
      </c>
      <c r="H117" t="s">
        <v>88</v>
      </c>
      <c r="I117" t="s">
        <v>207</v>
      </c>
      <c r="J117" t="s">
        <v>336</v>
      </c>
      <c r="K117" s="91">
        <f t="shared" ca="1" si="3"/>
        <v>0</v>
      </c>
    </row>
    <row r="118" spans="1:11" x14ac:dyDescent="0.35">
      <c r="A118" t="str">
        <f t="shared" si="2"/>
        <v>LISTBase</v>
      </c>
      <c r="B118" t="s">
        <v>367</v>
      </c>
      <c r="C118" t="s">
        <v>91</v>
      </c>
      <c r="D118" t="s">
        <v>17</v>
      </c>
      <c r="E118" t="s">
        <v>82</v>
      </c>
      <c r="F118" t="s">
        <v>90</v>
      </c>
      <c r="G118" t="s">
        <v>27</v>
      </c>
      <c r="H118" t="s">
        <v>90</v>
      </c>
      <c r="I118" t="s">
        <v>207</v>
      </c>
      <c r="J118" t="s">
        <v>336</v>
      </c>
      <c r="K118" s="91">
        <f t="shared" ca="1" si="3"/>
        <v>0</v>
      </c>
    </row>
    <row r="119" spans="1:11" x14ac:dyDescent="0.35">
      <c r="A119" t="str">
        <f t="shared" si="2"/>
        <v>LISTBase</v>
      </c>
      <c r="B119" t="s">
        <v>367</v>
      </c>
      <c r="C119" t="s">
        <v>93</v>
      </c>
      <c r="D119" t="s">
        <v>17</v>
      </c>
      <c r="E119" t="s">
        <v>82</v>
      </c>
      <c r="F119" t="s">
        <v>90</v>
      </c>
      <c r="G119" t="s">
        <v>92</v>
      </c>
      <c r="H119" t="s">
        <v>92</v>
      </c>
      <c r="I119" t="s">
        <v>207</v>
      </c>
      <c r="J119" t="s">
        <v>336</v>
      </c>
      <c r="K119" s="91">
        <f t="shared" ca="1" si="3"/>
        <v>0</v>
      </c>
    </row>
    <row r="120" spans="1:11" x14ac:dyDescent="0.35">
      <c r="A120" t="str">
        <f t="shared" si="2"/>
        <v>LISTBase</v>
      </c>
      <c r="B120" t="s">
        <v>367</v>
      </c>
      <c r="C120" t="s">
        <v>95</v>
      </c>
      <c r="D120" t="s">
        <v>17</v>
      </c>
      <c r="E120" t="s">
        <v>82</v>
      </c>
      <c r="F120" t="s">
        <v>90</v>
      </c>
      <c r="G120" t="s">
        <v>94</v>
      </c>
      <c r="H120" t="s">
        <v>94</v>
      </c>
      <c r="I120" t="s">
        <v>207</v>
      </c>
      <c r="J120" t="s">
        <v>336</v>
      </c>
      <c r="K120" s="91">
        <f t="shared" ca="1" si="3"/>
        <v>0</v>
      </c>
    </row>
    <row r="121" spans="1:11" x14ac:dyDescent="0.35">
      <c r="A121" t="str">
        <f t="shared" si="2"/>
        <v>LISTBase</v>
      </c>
      <c r="B121" t="s">
        <v>367</v>
      </c>
      <c r="C121" t="s">
        <v>97</v>
      </c>
      <c r="D121" t="s">
        <v>17</v>
      </c>
      <c r="E121" t="s">
        <v>82</v>
      </c>
      <c r="F121" t="s">
        <v>96</v>
      </c>
      <c r="G121" t="s">
        <v>27</v>
      </c>
      <c r="H121" t="s">
        <v>96</v>
      </c>
      <c r="I121" t="s">
        <v>207</v>
      </c>
      <c r="J121" t="s">
        <v>336</v>
      </c>
      <c r="K121" s="91">
        <f t="shared" ca="1" si="3"/>
        <v>0</v>
      </c>
    </row>
    <row r="122" spans="1:11" x14ac:dyDescent="0.35">
      <c r="A122" t="str">
        <f t="shared" si="2"/>
        <v>LISTBase</v>
      </c>
      <c r="B122" t="s">
        <v>367</v>
      </c>
      <c r="C122" t="s">
        <v>99</v>
      </c>
      <c r="D122" t="s">
        <v>17</v>
      </c>
      <c r="E122" t="s">
        <v>98</v>
      </c>
      <c r="F122" t="s">
        <v>27</v>
      </c>
      <c r="H122" t="s">
        <v>98</v>
      </c>
      <c r="I122" t="s">
        <v>207</v>
      </c>
      <c r="J122" t="s">
        <v>336</v>
      </c>
      <c r="K122" s="91">
        <f t="shared" ca="1" si="3"/>
        <v>0</v>
      </c>
    </row>
    <row r="123" spans="1:11" x14ac:dyDescent="0.35">
      <c r="A123" t="str">
        <f t="shared" si="2"/>
        <v>LISTBase</v>
      </c>
      <c r="B123" t="s">
        <v>367</v>
      </c>
      <c r="C123" t="s">
        <v>101</v>
      </c>
      <c r="D123" t="s">
        <v>17</v>
      </c>
      <c r="E123" t="s">
        <v>100</v>
      </c>
      <c r="F123" t="s">
        <v>27</v>
      </c>
      <c r="H123" t="s">
        <v>100</v>
      </c>
      <c r="I123" t="s">
        <v>207</v>
      </c>
      <c r="J123" t="s">
        <v>336</v>
      </c>
      <c r="K123" s="91">
        <f t="shared" ca="1" si="3"/>
        <v>0</v>
      </c>
    </row>
    <row r="124" spans="1:11" x14ac:dyDescent="0.35">
      <c r="A124" t="str">
        <f t="shared" si="2"/>
        <v>LISTBase</v>
      </c>
      <c r="B124" t="s">
        <v>367</v>
      </c>
      <c r="C124" t="s">
        <v>103</v>
      </c>
      <c r="D124" t="s">
        <v>17</v>
      </c>
      <c r="E124" t="s">
        <v>102</v>
      </c>
      <c r="F124" t="s">
        <v>27</v>
      </c>
      <c r="H124" t="s">
        <v>102</v>
      </c>
      <c r="I124" t="s">
        <v>207</v>
      </c>
      <c r="J124" t="s">
        <v>336</v>
      </c>
      <c r="K124" s="91">
        <f t="shared" ca="1" si="3"/>
        <v>0</v>
      </c>
    </row>
    <row r="125" spans="1:11" x14ac:dyDescent="0.35">
      <c r="A125" t="str">
        <f t="shared" si="2"/>
        <v>LISTBase</v>
      </c>
      <c r="B125" t="s">
        <v>367</v>
      </c>
      <c r="C125" t="s">
        <v>105</v>
      </c>
      <c r="D125" t="s">
        <v>17</v>
      </c>
      <c r="E125" t="s">
        <v>104</v>
      </c>
      <c r="F125" t="s">
        <v>27</v>
      </c>
      <c r="H125" t="s">
        <v>104</v>
      </c>
      <c r="I125" t="s">
        <v>207</v>
      </c>
      <c r="J125" t="s">
        <v>336</v>
      </c>
      <c r="K125" s="91">
        <f t="shared" ca="1" si="3"/>
        <v>0</v>
      </c>
    </row>
    <row r="126" spans="1:11" x14ac:dyDescent="0.35">
      <c r="A126" t="str">
        <f t="shared" si="2"/>
        <v>LISTBase</v>
      </c>
      <c r="B126" t="s">
        <v>367</v>
      </c>
      <c r="C126" t="s">
        <v>107</v>
      </c>
      <c r="D126" t="s">
        <v>17</v>
      </c>
      <c r="E126" t="s">
        <v>106</v>
      </c>
      <c r="F126" t="s">
        <v>27</v>
      </c>
      <c r="H126" t="s">
        <v>106</v>
      </c>
      <c r="I126" t="s">
        <v>207</v>
      </c>
      <c r="J126" t="s">
        <v>336</v>
      </c>
      <c r="K126" s="91">
        <f t="shared" ca="1" si="3"/>
        <v>0</v>
      </c>
    </row>
    <row r="127" spans="1:11" x14ac:dyDescent="0.35">
      <c r="A127" t="str">
        <f t="shared" si="2"/>
        <v>LISTBase</v>
      </c>
      <c r="B127" t="s">
        <v>367</v>
      </c>
      <c r="C127" t="s">
        <v>109</v>
      </c>
      <c r="D127" t="s">
        <v>17</v>
      </c>
      <c r="E127" t="s">
        <v>108</v>
      </c>
      <c r="F127" t="s">
        <v>27</v>
      </c>
      <c r="H127" t="s">
        <v>108</v>
      </c>
      <c r="I127" t="s">
        <v>207</v>
      </c>
      <c r="J127" t="s">
        <v>336</v>
      </c>
      <c r="K127" s="91">
        <f t="shared" ca="1" si="3"/>
        <v>0</v>
      </c>
    </row>
    <row r="128" spans="1:11" x14ac:dyDescent="0.35">
      <c r="A128" t="str">
        <f t="shared" si="2"/>
        <v>LISTBase</v>
      </c>
      <c r="B128" t="s">
        <v>367</v>
      </c>
      <c r="C128" t="s">
        <v>111</v>
      </c>
      <c r="D128" t="s">
        <v>17</v>
      </c>
      <c r="E128" t="s">
        <v>110</v>
      </c>
      <c r="F128" t="s">
        <v>27</v>
      </c>
      <c r="H128" t="s">
        <v>110</v>
      </c>
      <c r="I128" t="s">
        <v>207</v>
      </c>
      <c r="J128" t="s">
        <v>336</v>
      </c>
      <c r="K128" s="91">
        <f t="shared" ca="1" si="3"/>
        <v>0</v>
      </c>
    </row>
    <row r="129" spans="1:11" x14ac:dyDescent="0.35">
      <c r="A129" t="str">
        <f t="shared" si="2"/>
        <v>LISTBase</v>
      </c>
      <c r="B129" t="s">
        <v>367</v>
      </c>
      <c r="C129" t="s">
        <v>113</v>
      </c>
      <c r="D129" t="s">
        <v>17</v>
      </c>
      <c r="E129" t="s">
        <v>112</v>
      </c>
      <c r="F129" t="s">
        <v>27</v>
      </c>
      <c r="H129" t="s">
        <v>112</v>
      </c>
      <c r="I129" t="s">
        <v>207</v>
      </c>
      <c r="J129" t="s">
        <v>336</v>
      </c>
      <c r="K129" s="91">
        <f t="shared" ca="1" si="3"/>
        <v>0</v>
      </c>
    </row>
    <row r="130" spans="1:11" x14ac:dyDescent="0.35">
      <c r="A130" t="str">
        <f t="shared" si="2"/>
        <v>LISTBase</v>
      </c>
      <c r="B130" t="s">
        <v>367</v>
      </c>
      <c r="C130" t="s">
        <v>115</v>
      </c>
      <c r="D130" t="s">
        <v>17</v>
      </c>
      <c r="E130" t="s">
        <v>27</v>
      </c>
      <c r="H130" t="s">
        <v>114</v>
      </c>
      <c r="I130" t="s">
        <v>207</v>
      </c>
      <c r="J130" t="s">
        <v>336</v>
      </c>
      <c r="K130" s="91">
        <f t="shared" ca="1" si="3"/>
        <v>0</v>
      </c>
    </row>
    <row r="131" spans="1:11" x14ac:dyDescent="0.35">
      <c r="A131" t="str">
        <f t="shared" si="2"/>
        <v>LISTBase</v>
      </c>
      <c r="B131" t="s">
        <v>367</v>
      </c>
      <c r="C131" t="s">
        <v>118</v>
      </c>
      <c r="D131" t="s">
        <v>116</v>
      </c>
      <c r="E131" t="s">
        <v>117</v>
      </c>
      <c r="F131" t="s">
        <v>27</v>
      </c>
      <c r="H131" t="s">
        <v>117</v>
      </c>
      <c r="I131" t="s">
        <v>207</v>
      </c>
      <c r="J131" t="s">
        <v>336</v>
      </c>
      <c r="K131" s="91">
        <f t="shared" ca="1" si="3"/>
        <v>0</v>
      </c>
    </row>
    <row r="132" spans="1:11" x14ac:dyDescent="0.35">
      <c r="A132" t="str">
        <f t="shared" ref="A132:A195" si="4">VLOOKUP($B132,LISTScenMap,2)</f>
        <v>LISTBase</v>
      </c>
      <c r="B132" t="s">
        <v>367</v>
      </c>
      <c r="C132" t="s">
        <v>120</v>
      </c>
      <c r="D132" t="s">
        <v>116</v>
      </c>
      <c r="E132" t="s">
        <v>117</v>
      </c>
      <c r="F132" t="s">
        <v>119</v>
      </c>
      <c r="G132" t="s">
        <v>27</v>
      </c>
      <c r="H132" t="s">
        <v>119</v>
      </c>
      <c r="I132" t="s">
        <v>207</v>
      </c>
      <c r="J132" t="s">
        <v>336</v>
      </c>
      <c r="K132" s="91">
        <f t="shared" ref="K132:K195" ca="1" si="5">OFFSET(INDIRECT($B132&amp;"_Corner",0),MATCH($C132,INDIRECT($B132&amp;"_Row",0),0),MATCH($I132,INDIRECT($B132&amp;"_Column",0),0))</f>
        <v>0</v>
      </c>
    </row>
    <row r="133" spans="1:11" x14ac:dyDescent="0.35">
      <c r="A133" t="str">
        <f t="shared" si="4"/>
        <v>LISTBase</v>
      </c>
      <c r="B133" t="s">
        <v>367</v>
      </c>
      <c r="C133" t="s">
        <v>122</v>
      </c>
      <c r="D133" t="s">
        <v>116</v>
      </c>
      <c r="E133" t="s">
        <v>117</v>
      </c>
      <c r="F133" t="s">
        <v>119</v>
      </c>
      <c r="G133" t="s">
        <v>121</v>
      </c>
      <c r="H133" t="s">
        <v>121</v>
      </c>
      <c r="I133" t="s">
        <v>207</v>
      </c>
      <c r="J133" t="s">
        <v>336</v>
      </c>
      <c r="K133" s="91">
        <f t="shared" ca="1" si="5"/>
        <v>0</v>
      </c>
    </row>
    <row r="134" spans="1:11" x14ac:dyDescent="0.35">
      <c r="A134" t="str">
        <f t="shared" si="4"/>
        <v>LISTBase</v>
      </c>
      <c r="B134" t="s">
        <v>367</v>
      </c>
      <c r="C134" t="s">
        <v>124</v>
      </c>
      <c r="D134" t="s">
        <v>116</v>
      </c>
      <c r="E134" t="s">
        <v>117</v>
      </c>
      <c r="F134" t="s">
        <v>119</v>
      </c>
      <c r="G134" t="s">
        <v>123</v>
      </c>
      <c r="H134" t="s">
        <v>123</v>
      </c>
      <c r="I134" t="s">
        <v>207</v>
      </c>
      <c r="J134" t="s">
        <v>336</v>
      </c>
      <c r="K134" s="91">
        <f t="shared" ca="1" si="5"/>
        <v>0</v>
      </c>
    </row>
    <row r="135" spans="1:11" x14ac:dyDescent="0.35">
      <c r="A135" t="str">
        <f t="shared" si="4"/>
        <v>LISTBase</v>
      </c>
      <c r="B135" t="s">
        <v>367</v>
      </c>
      <c r="C135" t="s">
        <v>126</v>
      </c>
      <c r="D135" t="s">
        <v>116</v>
      </c>
      <c r="E135" t="s">
        <v>117</v>
      </c>
      <c r="F135" t="s">
        <v>119</v>
      </c>
      <c r="G135" t="s">
        <v>125</v>
      </c>
      <c r="H135" t="s">
        <v>125</v>
      </c>
      <c r="I135" t="s">
        <v>207</v>
      </c>
      <c r="J135" t="s">
        <v>336</v>
      </c>
      <c r="K135" s="91">
        <f t="shared" ca="1" si="5"/>
        <v>0</v>
      </c>
    </row>
    <row r="136" spans="1:11" x14ac:dyDescent="0.35">
      <c r="A136" t="str">
        <f t="shared" si="4"/>
        <v>LISTBase</v>
      </c>
      <c r="B136" t="s">
        <v>367</v>
      </c>
      <c r="C136" t="s">
        <v>128</v>
      </c>
      <c r="D136" t="s">
        <v>116</v>
      </c>
      <c r="E136" t="s">
        <v>117</v>
      </c>
      <c r="F136" t="s">
        <v>127</v>
      </c>
      <c r="G136" t="s">
        <v>27</v>
      </c>
      <c r="H136" t="s">
        <v>127</v>
      </c>
      <c r="I136" t="s">
        <v>207</v>
      </c>
      <c r="J136" t="s">
        <v>336</v>
      </c>
      <c r="K136" s="91">
        <f t="shared" ca="1" si="5"/>
        <v>0</v>
      </c>
    </row>
    <row r="137" spans="1:11" x14ac:dyDescent="0.35">
      <c r="A137" t="str">
        <f t="shared" si="4"/>
        <v>LISTBase</v>
      </c>
      <c r="B137" t="s">
        <v>367</v>
      </c>
      <c r="C137" t="s">
        <v>129</v>
      </c>
      <c r="D137" t="s">
        <v>116</v>
      </c>
      <c r="E137" t="s">
        <v>117</v>
      </c>
      <c r="F137" t="s">
        <v>127</v>
      </c>
      <c r="G137" t="s">
        <v>121</v>
      </c>
      <c r="H137" t="s">
        <v>121</v>
      </c>
      <c r="I137" t="s">
        <v>207</v>
      </c>
      <c r="J137" t="s">
        <v>336</v>
      </c>
      <c r="K137" s="91">
        <f t="shared" ca="1" si="5"/>
        <v>0</v>
      </c>
    </row>
    <row r="138" spans="1:11" x14ac:dyDescent="0.35">
      <c r="A138" t="str">
        <f t="shared" si="4"/>
        <v>LISTBase</v>
      </c>
      <c r="B138" t="s">
        <v>367</v>
      </c>
      <c r="C138" t="s">
        <v>130</v>
      </c>
      <c r="D138" t="s">
        <v>116</v>
      </c>
      <c r="E138" t="s">
        <v>117</v>
      </c>
      <c r="F138" t="s">
        <v>127</v>
      </c>
      <c r="G138" t="s">
        <v>123</v>
      </c>
      <c r="H138" t="s">
        <v>123</v>
      </c>
      <c r="I138" t="s">
        <v>207</v>
      </c>
      <c r="J138" t="s">
        <v>336</v>
      </c>
      <c r="K138" s="91">
        <f t="shared" ca="1" si="5"/>
        <v>0</v>
      </c>
    </row>
    <row r="139" spans="1:11" x14ac:dyDescent="0.35">
      <c r="A139" t="str">
        <f t="shared" si="4"/>
        <v>LISTBase</v>
      </c>
      <c r="B139" t="s">
        <v>367</v>
      </c>
      <c r="C139" t="s">
        <v>131</v>
      </c>
      <c r="D139" t="s">
        <v>116</v>
      </c>
      <c r="E139" t="s">
        <v>117</v>
      </c>
      <c r="F139" t="s">
        <v>127</v>
      </c>
      <c r="G139" t="s">
        <v>125</v>
      </c>
      <c r="H139" t="s">
        <v>125</v>
      </c>
      <c r="I139" t="s">
        <v>207</v>
      </c>
      <c r="J139" t="s">
        <v>336</v>
      </c>
      <c r="K139" s="91">
        <f t="shared" ca="1" si="5"/>
        <v>0</v>
      </c>
    </row>
    <row r="140" spans="1:11" x14ac:dyDescent="0.35">
      <c r="A140" t="str">
        <f t="shared" si="4"/>
        <v>LISTBase</v>
      </c>
      <c r="B140" t="s">
        <v>367</v>
      </c>
      <c r="C140" t="s">
        <v>133</v>
      </c>
      <c r="D140" t="s">
        <v>116</v>
      </c>
      <c r="E140" t="s">
        <v>132</v>
      </c>
      <c r="F140" t="s">
        <v>27</v>
      </c>
      <c r="H140" t="s">
        <v>132</v>
      </c>
      <c r="I140" t="s">
        <v>207</v>
      </c>
      <c r="J140" t="s">
        <v>336</v>
      </c>
      <c r="K140" s="91">
        <f t="shared" ca="1" si="5"/>
        <v>0</v>
      </c>
    </row>
    <row r="141" spans="1:11" x14ac:dyDescent="0.35">
      <c r="A141" t="str">
        <f t="shared" si="4"/>
        <v>LISTBase</v>
      </c>
      <c r="B141" t="s">
        <v>367</v>
      </c>
      <c r="C141" t="s">
        <v>135</v>
      </c>
      <c r="D141" t="s">
        <v>116</v>
      </c>
      <c r="E141" t="s">
        <v>132</v>
      </c>
      <c r="F141" t="s">
        <v>134</v>
      </c>
      <c r="G141" t="s">
        <v>27</v>
      </c>
      <c r="H141" t="s">
        <v>134</v>
      </c>
      <c r="I141" t="s">
        <v>207</v>
      </c>
      <c r="J141" t="s">
        <v>336</v>
      </c>
      <c r="K141" s="91">
        <f t="shared" ca="1" si="5"/>
        <v>0</v>
      </c>
    </row>
    <row r="142" spans="1:11" x14ac:dyDescent="0.35">
      <c r="A142" t="str">
        <f t="shared" si="4"/>
        <v>LISTBase</v>
      </c>
      <c r="B142" t="s">
        <v>367</v>
      </c>
      <c r="C142" t="s">
        <v>136</v>
      </c>
      <c r="D142" t="s">
        <v>116</v>
      </c>
      <c r="E142" t="s">
        <v>132</v>
      </c>
      <c r="F142" t="s">
        <v>134</v>
      </c>
      <c r="G142" t="s">
        <v>121</v>
      </c>
      <c r="H142" t="s">
        <v>121</v>
      </c>
      <c r="I142" t="s">
        <v>207</v>
      </c>
      <c r="J142" t="s">
        <v>336</v>
      </c>
      <c r="K142" s="91">
        <f t="shared" ca="1" si="5"/>
        <v>0</v>
      </c>
    </row>
    <row r="143" spans="1:11" x14ac:dyDescent="0.35">
      <c r="A143" t="str">
        <f t="shared" si="4"/>
        <v>LISTBase</v>
      </c>
      <c r="B143" t="s">
        <v>367</v>
      </c>
      <c r="C143" t="s">
        <v>137</v>
      </c>
      <c r="D143" t="s">
        <v>116</v>
      </c>
      <c r="E143" t="s">
        <v>132</v>
      </c>
      <c r="F143" t="s">
        <v>134</v>
      </c>
      <c r="G143" t="s">
        <v>123</v>
      </c>
      <c r="H143" t="s">
        <v>123</v>
      </c>
      <c r="I143" t="s">
        <v>207</v>
      </c>
      <c r="J143" t="s">
        <v>336</v>
      </c>
      <c r="K143" s="91">
        <f t="shared" ca="1" si="5"/>
        <v>0</v>
      </c>
    </row>
    <row r="144" spans="1:11" x14ac:dyDescent="0.35">
      <c r="A144" t="str">
        <f t="shared" si="4"/>
        <v>LISTBase</v>
      </c>
      <c r="B144" t="s">
        <v>367</v>
      </c>
      <c r="C144" t="s">
        <v>138</v>
      </c>
      <c r="D144" t="s">
        <v>116</v>
      </c>
      <c r="E144" t="s">
        <v>132</v>
      </c>
      <c r="F144" t="s">
        <v>134</v>
      </c>
      <c r="G144" t="s">
        <v>125</v>
      </c>
      <c r="H144" t="s">
        <v>125</v>
      </c>
      <c r="I144" t="s">
        <v>207</v>
      </c>
      <c r="J144" t="s">
        <v>336</v>
      </c>
      <c r="K144" s="91">
        <f t="shared" ca="1" si="5"/>
        <v>0</v>
      </c>
    </row>
    <row r="145" spans="1:11" x14ac:dyDescent="0.35">
      <c r="A145" t="str">
        <f t="shared" si="4"/>
        <v>LISTBase</v>
      </c>
      <c r="B145" t="s">
        <v>367</v>
      </c>
      <c r="C145" t="s">
        <v>140</v>
      </c>
      <c r="D145" t="s">
        <v>116</v>
      </c>
      <c r="E145" t="s">
        <v>132</v>
      </c>
      <c r="F145" t="s">
        <v>139</v>
      </c>
      <c r="G145" t="s">
        <v>27</v>
      </c>
      <c r="H145" t="s">
        <v>139</v>
      </c>
      <c r="I145" t="s">
        <v>207</v>
      </c>
      <c r="J145" t="s">
        <v>336</v>
      </c>
      <c r="K145" s="91">
        <f t="shared" ca="1" si="5"/>
        <v>0</v>
      </c>
    </row>
    <row r="146" spans="1:11" x14ac:dyDescent="0.35">
      <c r="A146" t="str">
        <f t="shared" si="4"/>
        <v>LISTBase</v>
      </c>
      <c r="B146" t="s">
        <v>367</v>
      </c>
      <c r="C146" t="s">
        <v>141</v>
      </c>
      <c r="D146" t="s">
        <v>116</v>
      </c>
      <c r="E146" t="s">
        <v>132</v>
      </c>
      <c r="F146" t="s">
        <v>139</v>
      </c>
      <c r="G146" t="s">
        <v>121</v>
      </c>
      <c r="H146" t="s">
        <v>121</v>
      </c>
      <c r="I146" t="s">
        <v>207</v>
      </c>
      <c r="J146" t="s">
        <v>336</v>
      </c>
      <c r="K146" s="91">
        <f t="shared" ca="1" si="5"/>
        <v>0</v>
      </c>
    </row>
    <row r="147" spans="1:11" x14ac:dyDescent="0.35">
      <c r="A147" t="str">
        <f t="shared" si="4"/>
        <v>LISTBase</v>
      </c>
      <c r="B147" t="s">
        <v>367</v>
      </c>
      <c r="C147" t="s">
        <v>142</v>
      </c>
      <c r="D147" t="s">
        <v>116</v>
      </c>
      <c r="E147" t="s">
        <v>132</v>
      </c>
      <c r="F147" t="s">
        <v>139</v>
      </c>
      <c r="G147" t="s">
        <v>123</v>
      </c>
      <c r="H147" t="s">
        <v>123</v>
      </c>
      <c r="I147" t="s">
        <v>207</v>
      </c>
      <c r="J147" t="s">
        <v>336</v>
      </c>
      <c r="K147" s="91">
        <f t="shared" ca="1" si="5"/>
        <v>0</v>
      </c>
    </row>
    <row r="148" spans="1:11" x14ac:dyDescent="0.35">
      <c r="A148" t="str">
        <f t="shared" si="4"/>
        <v>LISTBase</v>
      </c>
      <c r="B148" t="s">
        <v>367</v>
      </c>
      <c r="C148" t="s">
        <v>143</v>
      </c>
      <c r="D148" t="s">
        <v>116</v>
      </c>
      <c r="E148" t="s">
        <v>132</v>
      </c>
      <c r="F148" t="s">
        <v>139</v>
      </c>
      <c r="G148" t="s">
        <v>125</v>
      </c>
      <c r="H148" t="s">
        <v>125</v>
      </c>
      <c r="I148" t="s">
        <v>207</v>
      </c>
      <c r="J148" t="s">
        <v>336</v>
      </c>
      <c r="K148" s="91">
        <f t="shared" ca="1" si="5"/>
        <v>0</v>
      </c>
    </row>
    <row r="149" spans="1:11" x14ac:dyDescent="0.35">
      <c r="A149" t="str">
        <f t="shared" si="4"/>
        <v>LISTBase</v>
      </c>
      <c r="B149" t="s">
        <v>367</v>
      </c>
      <c r="C149" t="s">
        <v>145</v>
      </c>
      <c r="D149" t="s">
        <v>116</v>
      </c>
      <c r="E149" t="s">
        <v>144</v>
      </c>
      <c r="F149" t="s">
        <v>27</v>
      </c>
      <c r="H149" t="s">
        <v>144</v>
      </c>
      <c r="I149" t="s">
        <v>207</v>
      </c>
      <c r="J149" t="s">
        <v>336</v>
      </c>
      <c r="K149" s="91">
        <f t="shared" ca="1" si="5"/>
        <v>0</v>
      </c>
    </row>
    <row r="150" spans="1:11" x14ac:dyDescent="0.35">
      <c r="A150" t="str">
        <f t="shared" si="4"/>
        <v>LISTBase</v>
      </c>
      <c r="B150" t="s">
        <v>367</v>
      </c>
      <c r="C150" t="s">
        <v>146</v>
      </c>
      <c r="D150" t="s">
        <v>116</v>
      </c>
      <c r="E150" t="s">
        <v>144</v>
      </c>
      <c r="F150" t="s">
        <v>121</v>
      </c>
      <c r="G150" t="s">
        <v>27</v>
      </c>
      <c r="H150" t="s">
        <v>121</v>
      </c>
      <c r="I150" t="s">
        <v>207</v>
      </c>
      <c r="J150" t="s">
        <v>336</v>
      </c>
      <c r="K150" s="91">
        <f t="shared" ca="1" si="5"/>
        <v>0</v>
      </c>
    </row>
    <row r="151" spans="1:11" x14ac:dyDescent="0.35">
      <c r="A151" t="str">
        <f t="shared" si="4"/>
        <v>LISTBase</v>
      </c>
      <c r="B151" t="s">
        <v>367</v>
      </c>
      <c r="C151" t="s">
        <v>147</v>
      </c>
      <c r="D151" t="s">
        <v>116</v>
      </c>
      <c r="E151" t="s">
        <v>144</v>
      </c>
      <c r="F151" t="s">
        <v>123</v>
      </c>
      <c r="G151" t="s">
        <v>27</v>
      </c>
      <c r="H151" t="s">
        <v>123</v>
      </c>
      <c r="I151" t="s">
        <v>207</v>
      </c>
      <c r="J151" t="s">
        <v>336</v>
      </c>
      <c r="K151" s="91">
        <f t="shared" ca="1" si="5"/>
        <v>0</v>
      </c>
    </row>
    <row r="152" spans="1:11" x14ac:dyDescent="0.35">
      <c r="A152" t="str">
        <f t="shared" si="4"/>
        <v>LISTBase</v>
      </c>
      <c r="B152" t="s">
        <v>367</v>
      </c>
      <c r="C152" t="s">
        <v>148</v>
      </c>
      <c r="D152" t="s">
        <v>116</v>
      </c>
      <c r="E152" t="s">
        <v>144</v>
      </c>
      <c r="F152" t="s">
        <v>125</v>
      </c>
      <c r="G152" t="s">
        <v>27</v>
      </c>
      <c r="H152" t="s">
        <v>125</v>
      </c>
      <c r="I152" t="s">
        <v>207</v>
      </c>
      <c r="J152" t="s">
        <v>336</v>
      </c>
      <c r="K152" s="91">
        <f t="shared" ca="1" si="5"/>
        <v>0</v>
      </c>
    </row>
    <row r="153" spans="1:11" x14ac:dyDescent="0.35">
      <c r="A153" t="str">
        <f t="shared" si="4"/>
        <v>LISTBase</v>
      </c>
      <c r="B153" t="s">
        <v>367</v>
      </c>
      <c r="C153" t="s">
        <v>150</v>
      </c>
      <c r="D153" t="s">
        <v>116</v>
      </c>
      <c r="E153" t="s">
        <v>149</v>
      </c>
      <c r="F153" t="s">
        <v>27</v>
      </c>
      <c r="H153" t="s">
        <v>149</v>
      </c>
      <c r="I153" t="s">
        <v>207</v>
      </c>
      <c r="J153" t="s">
        <v>336</v>
      </c>
      <c r="K153" s="91">
        <f t="shared" ca="1" si="5"/>
        <v>0</v>
      </c>
    </row>
    <row r="154" spans="1:11" x14ac:dyDescent="0.35">
      <c r="A154" t="str">
        <f t="shared" si="4"/>
        <v>LISTBase</v>
      </c>
      <c r="B154" t="s">
        <v>367</v>
      </c>
      <c r="C154" t="s">
        <v>152</v>
      </c>
      <c r="D154" t="s">
        <v>116</v>
      </c>
      <c r="E154" t="s">
        <v>151</v>
      </c>
      <c r="F154" t="s">
        <v>27</v>
      </c>
      <c r="H154" t="s">
        <v>151</v>
      </c>
      <c r="I154" t="s">
        <v>207</v>
      </c>
      <c r="J154" t="s">
        <v>336</v>
      </c>
      <c r="K154" s="91">
        <f t="shared" ca="1" si="5"/>
        <v>0</v>
      </c>
    </row>
    <row r="155" spans="1:11" x14ac:dyDescent="0.35">
      <c r="A155" t="str">
        <f t="shared" si="4"/>
        <v>LISTBase</v>
      </c>
      <c r="B155" t="s">
        <v>367</v>
      </c>
      <c r="C155" t="s">
        <v>154</v>
      </c>
      <c r="D155" t="s">
        <v>116</v>
      </c>
      <c r="E155" t="s">
        <v>153</v>
      </c>
      <c r="F155" t="s">
        <v>27</v>
      </c>
      <c r="H155" t="s">
        <v>153</v>
      </c>
      <c r="I155" t="s">
        <v>207</v>
      </c>
      <c r="J155" t="s">
        <v>336</v>
      </c>
      <c r="K155" s="91">
        <f t="shared" ca="1" si="5"/>
        <v>0</v>
      </c>
    </row>
    <row r="156" spans="1:11" x14ac:dyDescent="0.35">
      <c r="A156" t="str">
        <f t="shared" si="4"/>
        <v>LISTBase</v>
      </c>
      <c r="B156" t="s">
        <v>367</v>
      </c>
      <c r="C156" t="s">
        <v>156</v>
      </c>
      <c r="D156" t="s">
        <v>116</v>
      </c>
      <c r="E156" t="s">
        <v>155</v>
      </c>
      <c r="F156" t="s">
        <v>27</v>
      </c>
      <c r="H156" t="s">
        <v>155</v>
      </c>
      <c r="I156" t="s">
        <v>207</v>
      </c>
      <c r="J156" t="s">
        <v>336</v>
      </c>
      <c r="K156" s="91">
        <f t="shared" ca="1" si="5"/>
        <v>0</v>
      </c>
    </row>
    <row r="157" spans="1:11" x14ac:dyDescent="0.35">
      <c r="A157" t="str">
        <f t="shared" si="4"/>
        <v>LISTBase</v>
      </c>
      <c r="B157" t="s">
        <v>367</v>
      </c>
      <c r="C157" t="s">
        <v>158</v>
      </c>
      <c r="D157" t="s">
        <v>116</v>
      </c>
      <c r="E157" t="s">
        <v>157</v>
      </c>
      <c r="F157" t="s">
        <v>27</v>
      </c>
      <c r="H157" t="s">
        <v>157</v>
      </c>
      <c r="I157" t="s">
        <v>207</v>
      </c>
      <c r="J157" t="s">
        <v>336</v>
      </c>
      <c r="K157" s="91">
        <f t="shared" ca="1" si="5"/>
        <v>0</v>
      </c>
    </row>
    <row r="158" spans="1:11" x14ac:dyDescent="0.35">
      <c r="A158" t="str">
        <f t="shared" si="4"/>
        <v>LISTBase</v>
      </c>
      <c r="B158" t="s">
        <v>367</v>
      </c>
      <c r="C158" t="s">
        <v>160</v>
      </c>
      <c r="D158" t="s">
        <v>116</v>
      </c>
      <c r="E158" t="s">
        <v>159</v>
      </c>
      <c r="F158" t="s">
        <v>27</v>
      </c>
      <c r="H158" t="s">
        <v>159</v>
      </c>
      <c r="I158" t="s">
        <v>207</v>
      </c>
      <c r="J158" t="s">
        <v>336</v>
      </c>
      <c r="K158" s="91">
        <f t="shared" ca="1" si="5"/>
        <v>0</v>
      </c>
    </row>
    <row r="159" spans="1:11" x14ac:dyDescent="0.35">
      <c r="A159" t="str">
        <f t="shared" si="4"/>
        <v>LISTBase</v>
      </c>
      <c r="B159" t="s">
        <v>367</v>
      </c>
      <c r="C159" t="s">
        <v>161</v>
      </c>
      <c r="D159" t="s">
        <v>116</v>
      </c>
      <c r="E159" t="s">
        <v>66</v>
      </c>
      <c r="F159" t="s">
        <v>27</v>
      </c>
      <c r="H159" t="s">
        <v>66</v>
      </c>
      <c r="I159" t="s">
        <v>207</v>
      </c>
      <c r="J159" t="s">
        <v>336</v>
      </c>
      <c r="K159" s="91">
        <f t="shared" ca="1" si="5"/>
        <v>0</v>
      </c>
    </row>
    <row r="160" spans="1:11" x14ac:dyDescent="0.35">
      <c r="A160" t="str">
        <f t="shared" si="4"/>
        <v>LISTBase</v>
      </c>
      <c r="B160" t="s">
        <v>367</v>
      </c>
      <c r="C160" t="s">
        <v>163</v>
      </c>
      <c r="D160" t="s">
        <v>116</v>
      </c>
      <c r="E160" t="s">
        <v>162</v>
      </c>
      <c r="F160" t="s">
        <v>27</v>
      </c>
      <c r="H160" t="s">
        <v>162</v>
      </c>
      <c r="I160" t="s">
        <v>207</v>
      </c>
      <c r="J160" t="s">
        <v>336</v>
      </c>
      <c r="K160" s="91">
        <f t="shared" ca="1" si="5"/>
        <v>0</v>
      </c>
    </row>
    <row r="161" spans="1:11" x14ac:dyDescent="0.35">
      <c r="A161" t="str">
        <f t="shared" si="4"/>
        <v>LISTBase</v>
      </c>
      <c r="B161" t="s">
        <v>367</v>
      </c>
      <c r="C161" t="s">
        <v>165</v>
      </c>
      <c r="D161" t="s">
        <v>116</v>
      </c>
      <c r="E161" t="s">
        <v>164</v>
      </c>
      <c r="F161" t="s">
        <v>27</v>
      </c>
      <c r="H161" t="s">
        <v>164</v>
      </c>
      <c r="I161" t="s">
        <v>207</v>
      </c>
      <c r="J161" t="s">
        <v>336</v>
      </c>
      <c r="K161" s="91">
        <f t="shared" ca="1" si="5"/>
        <v>0</v>
      </c>
    </row>
    <row r="162" spans="1:11" x14ac:dyDescent="0.35">
      <c r="A162" t="str">
        <f t="shared" si="4"/>
        <v>LISTBase</v>
      </c>
      <c r="B162" t="s">
        <v>367</v>
      </c>
      <c r="C162" t="s">
        <v>167</v>
      </c>
      <c r="D162" t="s">
        <v>116</v>
      </c>
      <c r="E162" t="s">
        <v>166</v>
      </c>
      <c r="F162" t="s">
        <v>27</v>
      </c>
      <c r="H162" t="s">
        <v>166</v>
      </c>
      <c r="I162" t="s">
        <v>207</v>
      </c>
      <c r="J162" t="s">
        <v>336</v>
      </c>
      <c r="K162" s="91">
        <f t="shared" ca="1" si="5"/>
        <v>0</v>
      </c>
    </row>
    <row r="163" spans="1:11" x14ac:dyDescent="0.35">
      <c r="A163" t="str">
        <f t="shared" si="4"/>
        <v>LISTBase</v>
      </c>
      <c r="B163" t="s">
        <v>367</v>
      </c>
      <c r="C163" t="s">
        <v>169</v>
      </c>
      <c r="D163" t="s">
        <v>116</v>
      </c>
      <c r="E163" t="s">
        <v>168</v>
      </c>
      <c r="F163" t="s">
        <v>27</v>
      </c>
      <c r="H163" t="s">
        <v>168</v>
      </c>
      <c r="I163" t="s">
        <v>207</v>
      </c>
      <c r="J163" t="s">
        <v>336</v>
      </c>
      <c r="K163" s="91">
        <f t="shared" ca="1" si="5"/>
        <v>0</v>
      </c>
    </row>
    <row r="164" spans="1:11" x14ac:dyDescent="0.35">
      <c r="A164" t="str">
        <f t="shared" si="4"/>
        <v>LISTBase</v>
      </c>
      <c r="B164" t="s">
        <v>367</v>
      </c>
      <c r="C164" t="s">
        <v>171</v>
      </c>
      <c r="D164" t="s">
        <v>116</v>
      </c>
      <c r="E164" t="s">
        <v>170</v>
      </c>
      <c r="F164" t="s">
        <v>27</v>
      </c>
      <c r="H164" t="s">
        <v>170</v>
      </c>
      <c r="I164" t="s">
        <v>207</v>
      </c>
      <c r="J164" t="s">
        <v>336</v>
      </c>
      <c r="K164" s="91">
        <f t="shared" ca="1" si="5"/>
        <v>0</v>
      </c>
    </row>
    <row r="165" spans="1:11" x14ac:dyDescent="0.35">
      <c r="A165" t="str">
        <f t="shared" si="4"/>
        <v>LISTBase</v>
      </c>
      <c r="B165" t="s">
        <v>367</v>
      </c>
      <c r="C165" t="s">
        <v>173</v>
      </c>
      <c r="D165" t="s">
        <v>116</v>
      </c>
      <c r="E165" t="s">
        <v>172</v>
      </c>
      <c r="F165" t="s">
        <v>27</v>
      </c>
      <c r="H165" t="s">
        <v>172</v>
      </c>
      <c r="I165" t="s">
        <v>207</v>
      </c>
      <c r="J165" t="s">
        <v>336</v>
      </c>
      <c r="K165" s="91">
        <f t="shared" ca="1" si="5"/>
        <v>0</v>
      </c>
    </row>
    <row r="166" spans="1:11" x14ac:dyDescent="0.35">
      <c r="A166" t="str">
        <f t="shared" si="4"/>
        <v>LISTBase</v>
      </c>
      <c r="B166" t="s">
        <v>367</v>
      </c>
      <c r="C166" t="s">
        <v>175</v>
      </c>
      <c r="D166" t="s">
        <v>116</v>
      </c>
      <c r="E166" t="s">
        <v>172</v>
      </c>
      <c r="F166" t="s">
        <v>174</v>
      </c>
      <c r="G166" t="s">
        <v>27</v>
      </c>
      <c r="H166" t="s">
        <v>174</v>
      </c>
      <c r="I166" t="s">
        <v>207</v>
      </c>
      <c r="J166" t="s">
        <v>336</v>
      </c>
      <c r="K166" s="91">
        <f t="shared" ca="1" si="5"/>
        <v>0</v>
      </c>
    </row>
    <row r="167" spans="1:11" x14ac:dyDescent="0.35">
      <c r="A167" t="str">
        <f t="shared" si="4"/>
        <v>LISTBase</v>
      </c>
      <c r="B167" t="s">
        <v>367</v>
      </c>
      <c r="C167" t="s">
        <v>177</v>
      </c>
      <c r="D167" t="s">
        <v>116</v>
      </c>
      <c r="E167" t="s">
        <v>172</v>
      </c>
      <c r="F167" t="s">
        <v>176</v>
      </c>
      <c r="G167" t="s">
        <v>27</v>
      </c>
      <c r="H167" t="s">
        <v>176</v>
      </c>
      <c r="I167" t="s">
        <v>207</v>
      </c>
      <c r="J167" t="s">
        <v>336</v>
      </c>
      <c r="K167" s="91">
        <f t="shared" ca="1" si="5"/>
        <v>0</v>
      </c>
    </row>
    <row r="168" spans="1:11" x14ac:dyDescent="0.35">
      <c r="A168" t="str">
        <f t="shared" si="4"/>
        <v>LISTBase</v>
      </c>
      <c r="B168" t="s">
        <v>367</v>
      </c>
      <c r="C168" t="s">
        <v>179</v>
      </c>
      <c r="D168" t="s">
        <v>116</v>
      </c>
      <c r="E168" t="s">
        <v>178</v>
      </c>
      <c r="F168" t="s">
        <v>27</v>
      </c>
      <c r="H168" t="s">
        <v>178</v>
      </c>
      <c r="I168" t="s">
        <v>207</v>
      </c>
      <c r="J168" t="s">
        <v>336</v>
      </c>
      <c r="K168" s="91">
        <f t="shared" ca="1" si="5"/>
        <v>0</v>
      </c>
    </row>
    <row r="169" spans="1:11" x14ac:dyDescent="0.35">
      <c r="A169" t="str">
        <f t="shared" si="4"/>
        <v>LISTBase</v>
      </c>
      <c r="B169" t="s">
        <v>367</v>
      </c>
      <c r="C169" t="s">
        <v>180</v>
      </c>
      <c r="D169" t="s">
        <v>116</v>
      </c>
      <c r="E169" t="s">
        <v>27</v>
      </c>
      <c r="H169" t="s">
        <v>19</v>
      </c>
      <c r="I169" t="s">
        <v>207</v>
      </c>
      <c r="J169" t="s">
        <v>336</v>
      </c>
      <c r="K169" s="91">
        <f t="shared" ca="1" si="5"/>
        <v>0</v>
      </c>
    </row>
    <row r="170" spans="1:11" x14ac:dyDescent="0.35">
      <c r="A170" t="str">
        <f t="shared" si="4"/>
        <v>LISTBase</v>
      </c>
      <c r="B170" t="s">
        <v>367</v>
      </c>
      <c r="C170" t="s">
        <v>182</v>
      </c>
      <c r="D170" t="s">
        <v>181</v>
      </c>
      <c r="E170" t="s">
        <v>27</v>
      </c>
      <c r="H170" t="s">
        <v>181</v>
      </c>
      <c r="I170" t="s">
        <v>207</v>
      </c>
      <c r="J170" t="s">
        <v>336</v>
      </c>
      <c r="K170" s="91">
        <f t="shared" ca="1" si="5"/>
        <v>0</v>
      </c>
    </row>
    <row r="171" spans="1:11" x14ac:dyDescent="0.35">
      <c r="A171" t="str">
        <f t="shared" si="4"/>
        <v>LISTBase</v>
      </c>
      <c r="B171" t="s">
        <v>367</v>
      </c>
      <c r="C171" t="s">
        <v>444</v>
      </c>
      <c r="D171" t="s">
        <v>453</v>
      </c>
      <c r="E171" t="s">
        <v>442</v>
      </c>
      <c r="F171" t="s">
        <v>442</v>
      </c>
      <c r="G171" t="s">
        <v>442</v>
      </c>
      <c r="H171" t="s">
        <v>442</v>
      </c>
      <c r="I171" t="s">
        <v>207</v>
      </c>
      <c r="J171" t="s">
        <v>336</v>
      </c>
      <c r="K171" s="91">
        <f t="shared" ca="1" si="5"/>
        <v>0</v>
      </c>
    </row>
    <row r="172" spans="1:11" x14ac:dyDescent="0.35">
      <c r="A172" t="str">
        <f t="shared" si="4"/>
        <v>LISTBase</v>
      </c>
      <c r="B172" t="s">
        <v>367</v>
      </c>
      <c r="C172" t="s">
        <v>31</v>
      </c>
      <c r="D172" t="s">
        <v>17</v>
      </c>
      <c r="E172" t="s">
        <v>30</v>
      </c>
      <c r="F172" t="s">
        <v>27</v>
      </c>
      <c r="H172" t="s">
        <v>30</v>
      </c>
      <c r="I172" t="s">
        <v>208</v>
      </c>
      <c r="J172" t="s">
        <v>337</v>
      </c>
      <c r="K172" s="91">
        <f t="shared" ca="1" si="5"/>
        <v>0</v>
      </c>
    </row>
    <row r="173" spans="1:11" x14ac:dyDescent="0.35">
      <c r="A173" t="str">
        <f t="shared" si="4"/>
        <v>LISTBase</v>
      </c>
      <c r="B173" t="s">
        <v>367</v>
      </c>
      <c r="C173" t="s">
        <v>33</v>
      </c>
      <c r="D173" t="s">
        <v>17</v>
      </c>
      <c r="E173" t="s">
        <v>32</v>
      </c>
      <c r="F173" t="s">
        <v>27</v>
      </c>
      <c r="H173" t="s">
        <v>32</v>
      </c>
      <c r="I173" t="s">
        <v>208</v>
      </c>
      <c r="J173" t="s">
        <v>337</v>
      </c>
      <c r="K173" s="91">
        <f t="shared" ca="1" si="5"/>
        <v>0</v>
      </c>
    </row>
    <row r="174" spans="1:11" x14ac:dyDescent="0.35">
      <c r="A174" t="str">
        <f t="shared" si="4"/>
        <v>LISTBase</v>
      </c>
      <c r="B174" t="s">
        <v>367</v>
      </c>
      <c r="C174" t="s">
        <v>35</v>
      </c>
      <c r="D174" t="s">
        <v>17</v>
      </c>
      <c r="E174" t="s">
        <v>34</v>
      </c>
      <c r="F174" t="s">
        <v>27</v>
      </c>
      <c r="H174" t="s">
        <v>34</v>
      </c>
      <c r="I174" t="s">
        <v>208</v>
      </c>
      <c r="J174" t="s">
        <v>337</v>
      </c>
      <c r="K174" s="91">
        <f t="shared" ca="1" si="5"/>
        <v>0</v>
      </c>
    </row>
    <row r="175" spans="1:11" x14ac:dyDescent="0.35">
      <c r="A175" t="str">
        <f t="shared" si="4"/>
        <v>LISTBase</v>
      </c>
      <c r="B175" t="s">
        <v>367</v>
      </c>
      <c r="C175" t="s">
        <v>37</v>
      </c>
      <c r="D175" t="s">
        <v>17</v>
      </c>
      <c r="E175" t="s">
        <v>36</v>
      </c>
      <c r="F175" t="s">
        <v>27</v>
      </c>
      <c r="H175" t="s">
        <v>36</v>
      </c>
      <c r="I175" t="s">
        <v>208</v>
      </c>
      <c r="J175" t="s">
        <v>337</v>
      </c>
      <c r="K175" s="91">
        <f t="shared" ca="1" si="5"/>
        <v>0</v>
      </c>
    </row>
    <row r="176" spans="1:11" x14ac:dyDescent="0.35">
      <c r="A176" t="str">
        <f t="shared" si="4"/>
        <v>LISTBase</v>
      </c>
      <c r="B176" t="s">
        <v>367</v>
      </c>
      <c r="C176" t="s">
        <v>39</v>
      </c>
      <c r="D176" t="s">
        <v>17</v>
      </c>
      <c r="E176" t="s">
        <v>38</v>
      </c>
      <c r="F176" t="s">
        <v>27</v>
      </c>
      <c r="H176" t="s">
        <v>38</v>
      </c>
      <c r="I176" t="s">
        <v>208</v>
      </c>
      <c r="J176" t="s">
        <v>337</v>
      </c>
      <c r="K176" s="91">
        <f t="shared" ca="1" si="5"/>
        <v>0</v>
      </c>
    </row>
    <row r="177" spans="1:11" x14ac:dyDescent="0.35">
      <c r="A177" t="str">
        <f t="shared" si="4"/>
        <v>LISTBase</v>
      </c>
      <c r="B177" t="s">
        <v>367</v>
      </c>
      <c r="C177" t="s">
        <v>41</v>
      </c>
      <c r="D177" t="s">
        <v>17</v>
      </c>
      <c r="E177" t="s">
        <v>40</v>
      </c>
      <c r="F177" t="s">
        <v>27</v>
      </c>
      <c r="H177" t="s">
        <v>40</v>
      </c>
      <c r="I177" t="s">
        <v>208</v>
      </c>
      <c r="J177" t="s">
        <v>337</v>
      </c>
      <c r="K177" s="91">
        <f t="shared" ca="1" si="5"/>
        <v>0</v>
      </c>
    </row>
    <row r="178" spans="1:11" x14ac:dyDescent="0.35">
      <c r="A178" t="str">
        <f t="shared" si="4"/>
        <v>LISTBase</v>
      </c>
      <c r="B178" t="s">
        <v>367</v>
      </c>
      <c r="C178" t="s">
        <v>43</v>
      </c>
      <c r="D178" t="s">
        <v>17</v>
      </c>
      <c r="E178" t="s">
        <v>42</v>
      </c>
      <c r="F178" t="s">
        <v>27</v>
      </c>
      <c r="H178" t="s">
        <v>42</v>
      </c>
      <c r="I178" t="s">
        <v>208</v>
      </c>
      <c r="J178" t="s">
        <v>337</v>
      </c>
      <c r="K178" s="91">
        <f t="shared" ca="1" si="5"/>
        <v>0</v>
      </c>
    </row>
    <row r="179" spans="1:11" x14ac:dyDescent="0.35">
      <c r="A179" t="str">
        <f t="shared" si="4"/>
        <v>LISTBase</v>
      </c>
      <c r="B179" t="s">
        <v>367</v>
      </c>
      <c r="C179" t="s">
        <v>45</v>
      </c>
      <c r="D179" t="s">
        <v>17</v>
      </c>
      <c r="E179" t="s">
        <v>42</v>
      </c>
      <c r="F179" t="s">
        <v>44</v>
      </c>
      <c r="G179" t="s">
        <v>27</v>
      </c>
      <c r="H179" t="s">
        <v>44</v>
      </c>
      <c r="I179" t="s">
        <v>208</v>
      </c>
      <c r="J179" t="s">
        <v>337</v>
      </c>
      <c r="K179" s="91">
        <f t="shared" ca="1" si="5"/>
        <v>0</v>
      </c>
    </row>
    <row r="180" spans="1:11" x14ac:dyDescent="0.35">
      <c r="A180" t="str">
        <f t="shared" si="4"/>
        <v>LISTBase</v>
      </c>
      <c r="B180" t="s">
        <v>367</v>
      </c>
      <c r="C180" t="s">
        <v>47</v>
      </c>
      <c r="D180" t="s">
        <v>17</v>
      </c>
      <c r="E180" t="s">
        <v>42</v>
      </c>
      <c r="F180" t="s">
        <v>46</v>
      </c>
      <c r="G180" t="s">
        <v>27</v>
      </c>
      <c r="H180" t="s">
        <v>46</v>
      </c>
      <c r="I180" t="s">
        <v>208</v>
      </c>
      <c r="J180" t="s">
        <v>337</v>
      </c>
      <c r="K180" s="91">
        <f t="shared" ca="1" si="5"/>
        <v>0</v>
      </c>
    </row>
    <row r="181" spans="1:11" x14ac:dyDescent="0.35">
      <c r="A181" t="str">
        <f t="shared" si="4"/>
        <v>LISTBase</v>
      </c>
      <c r="B181" t="s">
        <v>367</v>
      </c>
      <c r="C181" t="s">
        <v>49</v>
      </c>
      <c r="D181" t="s">
        <v>17</v>
      </c>
      <c r="E181" t="s">
        <v>42</v>
      </c>
      <c r="F181" t="s">
        <v>48</v>
      </c>
      <c r="G181" t="s">
        <v>27</v>
      </c>
      <c r="H181" t="s">
        <v>48</v>
      </c>
      <c r="I181" t="s">
        <v>208</v>
      </c>
      <c r="J181" t="s">
        <v>337</v>
      </c>
      <c r="K181" s="91">
        <f t="shared" ca="1" si="5"/>
        <v>0</v>
      </c>
    </row>
    <row r="182" spans="1:11" x14ac:dyDescent="0.35">
      <c r="A182" t="str">
        <f t="shared" si="4"/>
        <v>LISTBase</v>
      </c>
      <c r="B182" t="s">
        <v>367</v>
      </c>
      <c r="C182" t="s">
        <v>51</v>
      </c>
      <c r="D182" t="s">
        <v>17</v>
      </c>
      <c r="E182" t="s">
        <v>42</v>
      </c>
      <c r="F182" t="s">
        <v>48</v>
      </c>
      <c r="G182" t="s">
        <v>50</v>
      </c>
      <c r="H182" t="s">
        <v>50</v>
      </c>
      <c r="I182" t="s">
        <v>208</v>
      </c>
      <c r="J182" t="s">
        <v>337</v>
      </c>
      <c r="K182" s="91">
        <f t="shared" ca="1" si="5"/>
        <v>0</v>
      </c>
    </row>
    <row r="183" spans="1:11" x14ac:dyDescent="0.35">
      <c r="A183" t="str">
        <f t="shared" si="4"/>
        <v>LISTBase</v>
      </c>
      <c r="B183" t="s">
        <v>367</v>
      </c>
      <c r="C183" t="s">
        <v>53</v>
      </c>
      <c r="D183" t="s">
        <v>17</v>
      </c>
      <c r="E183" t="s">
        <v>42</v>
      </c>
      <c r="F183" t="s">
        <v>48</v>
      </c>
      <c r="G183" t="s">
        <v>52</v>
      </c>
      <c r="H183" t="s">
        <v>52</v>
      </c>
      <c r="I183" t="s">
        <v>208</v>
      </c>
      <c r="J183" t="s">
        <v>337</v>
      </c>
      <c r="K183" s="91">
        <f t="shared" ca="1" si="5"/>
        <v>0</v>
      </c>
    </row>
    <row r="184" spans="1:11" x14ac:dyDescent="0.35">
      <c r="A184" t="str">
        <f t="shared" si="4"/>
        <v>LISTBase</v>
      </c>
      <c r="B184" t="s">
        <v>367</v>
      </c>
      <c r="C184" t="s">
        <v>55</v>
      </c>
      <c r="D184" t="s">
        <v>17</v>
      </c>
      <c r="E184" t="s">
        <v>42</v>
      </c>
      <c r="F184" t="s">
        <v>54</v>
      </c>
      <c r="G184" t="s">
        <v>27</v>
      </c>
      <c r="H184" t="s">
        <v>54</v>
      </c>
      <c r="I184" t="s">
        <v>208</v>
      </c>
      <c r="J184" t="s">
        <v>337</v>
      </c>
      <c r="K184" s="91">
        <f t="shared" ca="1" si="5"/>
        <v>0</v>
      </c>
    </row>
    <row r="185" spans="1:11" x14ac:dyDescent="0.35">
      <c r="A185" t="str">
        <f t="shared" si="4"/>
        <v>LISTBase</v>
      </c>
      <c r="B185" t="s">
        <v>367</v>
      </c>
      <c r="C185" t="s">
        <v>57</v>
      </c>
      <c r="D185" t="s">
        <v>17</v>
      </c>
      <c r="E185" t="s">
        <v>42</v>
      </c>
      <c r="F185" t="s">
        <v>54</v>
      </c>
      <c r="G185" t="s">
        <v>56</v>
      </c>
      <c r="H185" t="s">
        <v>56</v>
      </c>
      <c r="I185" t="s">
        <v>208</v>
      </c>
      <c r="J185" t="s">
        <v>337</v>
      </c>
      <c r="K185" s="91">
        <f t="shared" ca="1" si="5"/>
        <v>0</v>
      </c>
    </row>
    <row r="186" spans="1:11" x14ac:dyDescent="0.35">
      <c r="A186" t="str">
        <f t="shared" si="4"/>
        <v>LISTBase</v>
      </c>
      <c r="B186" t="s">
        <v>367</v>
      </c>
      <c r="C186" t="s">
        <v>59</v>
      </c>
      <c r="D186" t="s">
        <v>17</v>
      </c>
      <c r="E186" t="s">
        <v>42</v>
      </c>
      <c r="F186" t="s">
        <v>54</v>
      </c>
      <c r="G186" t="s">
        <v>58</v>
      </c>
      <c r="H186" t="s">
        <v>58</v>
      </c>
      <c r="I186" t="s">
        <v>208</v>
      </c>
      <c r="J186" t="s">
        <v>337</v>
      </c>
      <c r="K186" s="91">
        <f t="shared" ca="1" si="5"/>
        <v>0</v>
      </c>
    </row>
    <row r="187" spans="1:11" x14ac:dyDescent="0.35">
      <c r="A187" t="str">
        <f t="shared" si="4"/>
        <v>LISTBase</v>
      </c>
      <c r="B187" t="s">
        <v>367</v>
      </c>
      <c r="C187" t="s">
        <v>61</v>
      </c>
      <c r="D187" t="s">
        <v>17</v>
      </c>
      <c r="E187" t="s">
        <v>42</v>
      </c>
      <c r="F187" t="s">
        <v>54</v>
      </c>
      <c r="G187" t="s">
        <v>60</v>
      </c>
      <c r="H187" t="s">
        <v>60</v>
      </c>
      <c r="I187" t="s">
        <v>208</v>
      </c>
      <c r="J187" t="s">
        <v>337</v>
      </c>
      <c r="K187" s="91">
        <f t="shared" ca="1" si="5"/>
        <v>0</v>
      </c>
    </row>
    <row r="188" spans="1:11" x14ac:dyDescent="0.35">
      <c r="A188" t="str">
        <f t="shared" si="4"/>
        <v>LISTBase</v>
      </c>
      <c r="B188" t="s">
        <v>367</v>
      </c>
      <c r="C188" t="s">
        <v>63</v>
      </c>
      <c r="D188" t="s">
        <v>17</v>
      </c>
      <c r="E188" t="s">
        <v>42</v>
      </c>
      <c r="F188" t="s">
        <v>54</v>
      </c>
      <c r="G188" t="s">
        <v>62</v>
      </c>
      <c r="H188" t="s">
        <v>62</v>
      </c>
      <c r="I188" t="s">
        <v>208</v>
      </c>
      <c r="J188" t="s">
        <v>337</v>
      </c>
      <c r="K188" s="91">
        <f t="shared" ca="1" si="5"/>
        <v>0</v>
      </c>
    </row>
    <row r="189" spans="1:11" x14ac:dyDescent="0.35">
      <c r="A189" t="str">
        <f t="shared" si="4"/>
        <v>LISTBase</v>
      </c>
      <c r="B189" t="s">
        <v>367</v>
      </c>
      <c r="C189" t="s">
        <v>65</v>
      </c>
      <c r="D189" t="s">
        <v>17</v>
      </c>
      <c r="E189" t="s">
        <v>42</v>
      </c>
      <c r="F189" t="s">
        <v>64</v>
      </c>
      <c r="G189" t="s">
        <v>27</v>
      </c>
      <c r="H189" t="s">
        <v>64</v>
      </c>
      <c r="I189" t="s">
        <v>208</v>
      </c>
      <c r="J189" t="s">
        <v>337</v>
      </c>
      <c r="K189" s="91">
        <f t="shared" ca="1" si="5"/>
        <v>0</v>
      </c>
    </row>
    <row r="190" spans="1:11" x14ac:dyDescent="0.35">
      <c r="A190" t="str">
        <f t="shared" si="4"/>
        <v>LISTBase</v>
      </c>
      <c r="B190" t="s">
        <v>367</v>
      </c>
      <c r="C190" t="s">
        <v>67</v>
      </c>
      <c r="D190" t="s">
        <v>17</v>
      </c>
      <c r="E190" t="s">
        <v>42</v>
      </c>
      <c r="F190" t="s">
        <v>66</v>
      </c>
      <c r="G190" t="s">
        <v>27</v>
      </c>
      <c r="H190" t="s">
        <v>66</v>
      </c>
      <c r="I190" t="s">
        <v>208</v>
      </c>
      <c r="J190" t="s">
        <v>337</v>
      </c>
      <c r="K190" s="91">
        <f t="shared" ca="1" si="5"/>
        <v>0</v>
      </c>
    </row>
    <row r="191" spans="1:11" x14ac:dyDescent="0.35">
      <c r="A191" t="str">
        <f t="shared" si="4"/>
        <v>LISTBase</v>
      </c>
      <c r="B191" t="s">
        <v>367</v>
      </c>
      <c r="C191" t="s">
        <v>69</v>
      </c>
      <c r="D191" t="s">
        <v>17</v>
      </c>
      <c r="E191" t="s">
        <v>42</v>
      </c>
      <c r="F191" t="s">
        <v>68</v>
      </c>
      <c r="G191" t="s">
        <v>27</v>
      </c>
      <c r="H191" t="s">
        <v>68</v>
      </c>
      <c r="I191" t="s">
        <v>208</v>
      </c>
      <c r="J191" t="s">
        <v>337</v>
      </c>
      <c r="K191" s="91">
        <f t="shared" ca="1" si="5"/>
        <v>0</v>
      </c>
    </row>
    <row r="192" spans="1:11" x14ac:dyDescent="0.35">
      <c r="A192" t="str">
        <f t="shared" si="4"/>
        <v>LISTBase</v>
      </c>
      <c r="B192" t="s">
        <v>367</v>
      </c>
      <c r="C192" t="s">
        <v>71</v>
      </c>
      <c r="D192" t="s">
        <v>17</v>
      </c>
      <c r="E192" t="s">
        <v>42</v>
      </c>
      <c r="F192" t="s">
        <v>70</v>
      </c>
      <c r="G192" t="s">
        <v>27</v>
      </c>
      <c r="H192" t="s">
        <v>70</v>
      </c>
      <c r="I192" t="s">
        <v>208</v>
      </c>
      <c r="J192" t="s">
        <v>337</v>
      </c>
      <c r="K192" s="91">
        <f t="shared" ca="1" si="5"/>
        <v>0</v>
      </c>
    </row>
    <row r="193" spans="1:11" x14ac:dyDescent="0.35">
      <c r="A193" t="str">
        <f t="shared" si="4"/>
        <v>LISTBase</v>
      </c>
      <c r="B193" t="s">
        <v>367</v>
      </c>
      <c r="C193" t="s">
        <v>73</v>
      </c>
      <c r="D193" t="s">
        <v>17</v>
      </c>
      <c r="E193" t="s">
        <v>72</v>
      </c>
      <c r="F193" t="s">
        <v>27</v>
      </c>
      <c r="H193" t="s">
        <v>72</v>
      </c>
      <c r="I193" t="s">
        <v>208</v>
      </c>
      <c r="J193" t="s">
        <v>337</v>
      </c>
      <c r="K193" s="91">
        <f t="shared" ca="1" si="5"/>
        <v>0</v>
      </c>
    </row>
    <row r="194" spans="1:11" x14ac:dyDescent="0.35">
      <c r="A194" t="str">
        <f t="shared" si="4"/>
        <v>LISTBase</v>
      </c>
      <c r="B194" t="s">
        <v>367</v>
      </c>
      <c r="C194" t="s">
        <v>75</v>
      </c>
      <c r="D194" t="s">
        <v>17</v>
      </c>
      <c r="E194" t="s">
        <v>74</v>
      </c>
      <c r="F194" t="s">
        <v>27</v>
      </c>
      <c r="H194" t="s">
        <v>74</v>
      </c>
      <c r="I194" t="s">
        <v>208</v>
      </c>
      <c r="J194" t="s">
        <v>337</v>
      </c>
      <c r="K194" s="91">
        <f t="shared" ca="1" si="5"/>
        <v>0</v>
      </c>
    </row>
    <row r="195" spans="1:11" x14ac:dyDescent="0.35">
      <c r="A195" t="str">
        <f t="shared" si="4"/>
        <v>LISTBase</v>
      </c>
      <c r="B195" t="s">
        <v>367</v>
      </c>
      <c r="C195" t="s">
        <v>77</v>
      </c>
      <c r="D195" t="s">
        <v>17</v>
      </c>
      <c r="E195" t="s">
        <v>74</v>
      </c>
      <c r="F195" t="s">
        <v>76</v>
      </c>
      <c r="G195" t="s">
        <v>27</v>
      </c>
      <c r="H195" t="s">
        <v>76</v>
      </c>
      <c r="I195" t="s">
        <v>208</v>
      </c>
      <c r="J195" t="s">
        <v>337</v>
      </c>
      <c r="K195" s="91">
        <f t="shared" ca="1" si="5"/>
        <v>0</v>
      </c>
    </row>
    <row r="196" spans="1:11" x14ac:dyDescent="0.35">
      <c r="A196" t="str">
        <f t="shared" ref="A196:A255" si="6">VLOOKUP($B196,LISTScenMap,2)</f>
        <v>LISTBase</v>
      </c>
      <c r="B196" t="s">
        <v>367</v>
      </c>
      <c r="C196" t="s">
        <v>79</v>
      </c>
      <c r="D196" t="s">
        <v>17</v>
      </c>
      <c r="E196" t="s">
        <v>74</v>
      </c>
      <c r="F196" t="s">
        <v>78</v>
      </c>
      <c r="G196" t="s">
        <v>27</v>
      </c>
      <c r="H196" t="s">
        <v>78</v>
      </c>
      <c r="I196" t="s">
        <v>208</v>
      </c>
      <c r="J196" t="s">
        <v>337</v>
      </c>
      <c r="K196" s="91">
        <f t="shared" ref="K196:K255" ca="1" si="7">OFFSET(INDIRECT($B196&amp;"_Corner",0),MATCH($C196,INDIRECT($B196&amp;"_Row",0),0),MATCH($I196,INDIRECT($B196&amp;"_Column",0),0))</f>
        <v>0</v>
      </c>
    </row>
    <row r="197" spans="1:11" x14ac:dyDescent="0.35">
      <c r="A197" t="str">
        <f t="shared" si="6"/>
        <v>LISTBase</v>
      </c>
      <c r="B197" t="s">
        <v>367</v>
      </c>
      <c r="C197" t="s">
        <v>81</v>
      </c>
      <c r="D197" t="s">
        <v>17</v>
      </c>
      <c r="E197" t="s">
        <v>74</v>
      </c>
      <c r="F197" t="s">
        <v>80</v>
      </c>
      <c r="G197" t="s">
        <v>27</v>
      </c>
      <c r="H197" t="s">
        <v>80</v>
      </c>
      <c r="I197" t="s">
        <v>208</v>
      </c>
      <c r="J197" t="s">
        <v>337</v>
      </c>
      <c r="K197" s="91">
        <f t="shared" ca="1" si="7"/>
        <v>0</v>
      </c>
    </row>
    <row r="198" spans="1:11" x14ac:dyDescent="0.35">
      <c r="A198" t="str">
        <f t="shared" si="6"/>
        <v>LISTBase</v>
      </c>
      <c r="B198" t="s">
        <v>367</v>
      </c>
      <c r="C198" t="s">
        <v>83</v>
      </c>
      <c r="D198" t="s">
        <v>17</v>
      </c>
      <c r="E198" t="s">
        <v>82</v>
      </c>
      <c r="F198" t="s">
        <v>27</v>
      </c>
      <c r="H198" t="s">
        <v>82</v>
      </c>
      <c r="I198" t="s">
        <v>208</v>
      </c>
      <c r="J198" t="s">
        <v>337</v>
      </c>
      <c r="K198" s="91">
        <f t="shared" ca="1" si="7"/>
        <v>0</v>
      </c>
    </row>
    <row r="199" spans="1:11" x14ac:dyDescent="0.35">
      <c r="A199" t="str">
        <f t="shared" si="6"/>
        <v>LISTBase</v>
      </c>
      <c r="B199" t="s">
        <v>367</v>
      </c>
      <c r="C199" t="s">
        <v>85</v>
      </c>
      <c r="D199" t="s">
        <v>17</v>
      </c>
      <c r="E199" t="s">
        <v>82</v>
      </c>
      <c r="F199" t="s">
        <v>84</v>
      </c>
      <c r="G199" t="s">
        <v>27</v>
      </c>
      <c r="H199" t="s">
        <v>84</v>
      </c>
      <c r="I199" t="s">
        <v>208</v>
      </c>
      <c r="J199" t="s">
        <v>337</v>
      </c>
      <c r="K199" s="91">
        <f t="shared" ca="1" si="7"/>
        <v>0</v>
      </c>
    </row>
    <row r="200" spans="1:11" x14ac:dyDescent="0.35">
      <c r="A200" t="str">
        <f t="shared" si="6"/>
        <v>LISTBase</v>
      </c>
      <c r="B200" t="s">
        <v>367</v>
      </c>
      <c r="C200" t="s">
        <v>87</v>
      </c>
      <c r="D200" t="s">
        <v>17</v>
      </c>
      <c r="E200" t="s">
        <v>82</v>
      </c>
      <c r="F200" t="s">
        <v>84</v>
      </c>
      <c r="G200" t="s">
        <v>86</v>
      </c>
      <c r="H200" t="s">
        <v>86</v>
      </c>
      <c r="I200" t="s">
        <v>208</v>
      </c>
      <c r="J200" t="s">
        <v>337</v>
      </c>
      <c r="K200" s="91">
        <f t="shared" ca="1" si="7"/>
        <v>0</v>
      </c>
    </row>
    <row r="201" spans="1:11" x14ac:dyDescent="0.35">
      <c r="A201" t="str">
        <f t="shared" si="6"/>
        <v>LISTBase</v>
      </c>
      <c r="B201" t="s">
        <v>367</v>
      </c>
      <c r="C201" t="s">
        <v>89</v>
      </c>
      <c r="D201" t="s">
        <v>17</v>
      </c>
      <c r="E201" t="s">
        <v>82</v>
      </c>
      <c r="F201" t="s">
        <v>84</v>
      </c>
      <c r="G201" t="s">
        <v>88</v>
      </c>
      <c r="H201" t="s">
        <v>88</v>
      </c>
      <c r="I201" t="s">
        <v>208</v>
      </c>
      <c r="J201" t="s">
        <v>337</v>
      </c>
      <c r="K201" s="91">
        <f t="shared" ca="1" si="7"/>
        <v>0</v>
      </c>
    </row>
    <row r="202" spans="1:11" x14ac:dyDescent="0.35">
      <c r="A202" t="str">
        <f t="shared" si="6"/>
        <v>LISTBase</v>
      </c>
      <c r="B202" t="s">
        <v>367</v>
      </c>
      <c r="C202" t="s">
        <v>91</v>
      </c>
      <c r="D202" t="s">
        <v>17</v>
      </c>
      <c r="E202" t="s">
        <v>82</v>
      </c>
      <c r="F202" t="s">
        <v>90</v>
      </c>
      <c r="G202" t="s">
        <v>27</v>
      </c>
      <c r="H202" t="s">
        <v>90</v>
      </c>
      <c r="I202" t="s">
        <v>208</v>
      </c>
      <c r="J202" t="s">
        <v>337</v>
      </c>
      <c r="K202" s="91">
        <f t="shared" ca="1" si="7"/>
        <v>0</v>
      </c>
    </row>
    <row r="203" spans="1:11" x14ac:dyDescent="0.35">
      <c r="A203" t="str">
        <f t="shared" si="6"/>
        <v>LISTBase</v>
      </c>
      <c r="B203" t="s">
        <v>367</v>
      </c>
      <c r="C203" t="s">
        <v>93</v>
      </c>
      <c r="D203" t="s">
        <v>17</v>
      </c>
      <c r="E203" t="s">
        <v>82</v>
      </c>
      <c r="F203" t="s">
        <v>90</v>
      </c>
      <c r="G203" t="s">
        <v>92</v>
      </c>
      <c r="H203" t="s">
        <v>92</v>
      </c>
      <c r="I203" t="s">
        <v>208</v>
      </c>
      <c r="J203" t="s">
        <v>337</v>
      </c>
      <c r="K203" s="91">
        <f t="shared" ca="1" si="7"/>
        <v>0</v>
      </c>
    </row>
    <row r="204" spans="1:11" x14ac:dyDescent="0.35">
      <c r="A204" t="str">
        <f t="shared" si="6"/>
        <v>LISTBase</v>
      </c>
      <c r="B204" t="s">
        <v>367</v>
      </c>
      <c r="C204" t="s">
        <v>95</v>
      </c>
      <c r="D204" t="s">
        <v>17</v>
      </c>
      <c r="E204" t="s">
        <v>82</v>
      </c>
      <c r="F204" t="s">
        <v>90</v>
      </c>
      <c r="G204" t="s">
        <v>94</v>
      </c>
      <c r="H204" t="s">
        <v>94</v>
      </c>
      <c r="I204" t="s">
        <v>208</v>
      </c>
      <c r="J204" t="s">
        <v>337</v>
      </c>
      <c r="K204" s="91">
        <f t="shared" ca="1" si="7"/>
        <v>0</v>
      </c>
    </row>
    <row r="205" spans="1:11" x14ac:dyDescent="0.35">
      <c r="A205" t="str">
        <f t="shared" si="6"/>
        <v>LISTBase</v>
      </c>
      <c r="B205" t="s">
        <v>367</v>
      </c>
      <c r="C205" t="s">
        <v>97</v>
      </c>
      <c r="D205" t="s">
        <v>17</v>
      </c>
      <c r="E205" t="s">
        <v>82</v>
      </c>
      <c r="F205" t="s">
        <v>96</v>
      </c>
      <c r="G205" t="s">
        <v>27</v>
      </c>
      <c r="H205" t="s">
        <v>96</v>
      </c>
      <c r="I205" t="s">
        <v>208</v>
      </c>
      <c r="J205" t="s">
        <v>337</v>
      </c>
      <c r="K205" s="91">
        <f t="shared" ca="1" si="7"/>
        <v>0</v>
      </c>
    </row>
    <row r="206" spans="1:11" x14ac:dyDescent="0.35">
      <c r="A206" t="str">
        <f t="shared" si="6"/>
        <v>LISTBase</v>
      </c>
      <c r="B206" t="s">
        <v>367</v>
      </c>
      <c r="C206" t="s">
        <v>99</v>
      </c>
      <c r="D206" t="s">
        <v>17</v>
      </c>
      <c r="E206" t="s">
        <v>98</v>
      </c>
      <c r="F206" t="s">
        <v>27</v>
      </c>
      <c r="H206" t="s">
        <v>98</v>
      </c>
      <c r="I206" t="s">
        <v>208</v>
      </c>
      <c r="J206" t="s">
        <v>337</v>
      </c>
      <c r="K206" s="91">
        <f t="shared" ca="1" si="7"/>
        <v>0</v>
      </c>
    </row>
    <row r="207" spans="1:11" x14ac:dyDescent="0.35">
      <c r="A207" t="str">
        <f t="shared" si="6"/>
        <v>LISTBase</v>
      </c>
      <c r="B207" t="s">
        <v>367</v>
      </c>
      <c r="C207" t="s">
        <v>101</v>
      </c>
      <c r="D207" t="s">
        <v>17</v>
      </c>
      <c r="E207" t="s">
        <v>100</v>
      </c>
      <c r="F207" t="s">
        <v>27</v>
      </c>
      <c r="H207" t="s">
        <v>100</v>
      </c>
      <c r="I207" t="s">
        <v>208</v>
      </c>
      <c r="J207" t="s">
        <v>337</v>
      </c>
      <c r="K207" s="91">
        <f t="shared" ca="1" si="7"/>
        <v>0</v>
      </c>
    </row>
    <row r="208" spans="1:11" x14ac:dyDescent="0.35">
      <c r="A208" t="str">
        <f t="shared" si="6"/>
        <v>LISTBase</v>
      </c>
      <c r="B208" t="s">
        <v>367</v>
      </c>
      <c r="C208" t="s">
        <v>103</v>
      </c>
      <c r="D208" t="s">
        <v>17</v>
      </c>
      <c r="E208" t="s">
        <v>102</v>
      </c>
      <c r="F208" t="s">
        <v>27</v>
      </c>
      <c r="H208" t="s">
        <v>102</v>
      </c>
      <c r="I208" t="s">
        <v>208</v>
      </c>
      <c r="J208" t="s">
        <v>337</v>
      </c>
      <c r="K208" s="91">
        <f t="shared" ca="1" si="7"/>
        <v>0</v>
      </c>
    </row>
    <row r="209" spans="1:11" x14ac:dyDescent="0.35">
      <c r="A209" t="str">
        <f t="shared" si="6"/>
        <v>LISTBase</v>
      </c>
      <c r="B209" t="s">
        <v>367</v>
      </c>
      <c r="C209" t="s">
        <v>105</v>
      </c>
      <c r="D209" t="s">
        <v>17</v>
      </c>
      <c r="E209" t="s">
        <v>104</v>
      </c>
      <c r="F209" t="s">
        <v>27</v>
      </c>
      <c r="H209" t="s">
        <v>104</v>
      </c>
      <c r="I209" t="s">
        <v>208</v>
      </c>
      <c r="J209" t="s">
        <v>337</v>
      </c>
      <c r="K209" s="91">
        <f t="shared" ca="1" si="7"/>
        <v>0</v>
      </c>
    </row>
    <row r="210" spans="1:11" x14ac:dyDescent="0.35">
      <c r="A210" t="str">
        <f t="shared" si="6"/>
        <v>LISTBase</v>
      </c>
      <c r="B210" t="s">
        <v>367</v>
      </c>
      <c r="C210" t="s">
        <v>107</v>
      </c>
      <c r="D210" t="s">
        <v>17</v>
      </c>
      <c r="E210" t="s">
        <v>106</v>
      </c>
      <c r="F210" t="s">
        <v>27</v>
      </c>
      <c r="H210" t="s">
        <v>106</v>
      </c>
      <c r="I210" t="s">
        <v>208</v>
      </c>
      <c r="J210" t="s">
        <v>337</v>
      </c>
      <c r="K210" s="91">
        <f t="shared" ca="1" si="7"/>
        <v>0</v>
      </c>
    </row>
    <row r="211" spans="1:11" x14ac:dyDescent="0.35">
      <c r="A211" t="str">
        <f t="shared" si="6"/>
        <v>LISTBase</v>
      </c>
      <c r="B211" t="s">
        <v>367</v>
      </c>
      <c r="C211" t="s">
        <v>109</v>
      </c>
      <c r="D211" t="s">
        <v>17</v>
      </c>
      <c r="E211" t="s">
        <v>108</v>
      </c>
      <c r="F211" t="s">
        <v>27</v>
      </c>
      <c r="H211" t="s">
        <v>108</v>
      </c>
      <c r="I211" t="s">
        <v>208</v>
      </c>
      <c r="J211" t="s">
        <v>337</v>
      </c>
      <c r="K211" s="91">
        <f t="shared" ca="1" si="7"/>
        <v>0</v>
      </c>
    </row>
    <row r="212" spans="1:11" x14ac:dyDescent="0.35">
      <c r="A212" t="str">
        <f t="shared" si="6"/>
        <v>LISTBase</v>
      </c>
      <c r="B212" t="s">
        <v>367</v>
      </c>
      <c r="C212" t="s">
        <v>111</v>
      </c>
      <c r="D212" t="s">
        <v>17</v>
      </c>
      <c r="E212" t="s">
        <v>110</v>
      </c>
      <c r="F212" t="s">
        <v>27</v>
      </c>
      <c r="H212" t="s">
        <v>110</v>
      </c>
      <c r="I212" t="s">
        <v>208</v>
      </c>
      <c r="J212" t="s">
        <v>337</v>
      </c>
      <c r="K212" s="91">
        <f t="shared" ca="1" si="7"/>
        <v>0</v>
      </c>
    </row>
    <row r="213" spans="1:11" x14ac:dyDescent="0.35">
      <c r="A213" t="str">
        <f t="shared" si="6"/>
        <v>LISTBase</v>
      </c>
      <c r="B213" t="s">
        <v>367</v>
      </c>
      <c r="C213" t="s">
        <v>113</v>
      </c>
      <c r="D213" t="s">
        <v>17</v>
      </c>
      <c r="E213" t="s">
        <v>112</v>
      </c>
      <c r="F213" t="s">
        <v>27</v>
      </c>
      <c r="H213" t="s">
        <v>112</v>
      </c>
      <c r="I213" t="s">
        <v>208</v>
      </c>
      <c r="J213" t="s">
        <v>337</v>
      </c>
      <c r="K213" s="91">
        <f t="shared" ca="1" si="7"/>
        <v>0</v>
      </c>
    </row>
    <row r="214" spans="1:11" x14ac:dyDescent="0.35">
      <c r="A214" t="str">
        <f t="shared" si="6"/>
        <v>LISTBase</v>
      </c>
      <c r="B214" t="s">
        <v>367</v>
      </c>
      <c r="C214" t="s">
        <v>115</v>
      </c>
      <c r="D214" t="s">
        <v>17</v>
      </c>
      <c r="E214" t="s">
        <v>27</v>
      </c>
      <c r="H214" t="s">
        <v>114</v>
      </c>
      <c r="I214" t="s">
        <v>208</v>
      </c>
      <c r="J214" t="s">
        <v>337</v>
      </c>
      <c r="K214" s="91">
        <f t="shared" ca="1" si="7"/>
        <v>0</v>
      </c>
    </row>
    <row r="215" spans="1:11" x14ac:dyDescent="0.35">
      <c r="A215" t="str">
        <f t="shared" si="6"/>
        <v>LISTBase</v>
      </c>
      <c r="B215" t="s">
        <v>367</v>
      </c>
      <c r="C215" t="s">
        <v>118</v>
      </c>
      <c r="D215" t="s">
        <v>116</v>
      </c>
      <c r="E215" t="s">
        <v>117</v>
      </c>
      <c r="F215" t="s">
        <v>27</v>
      </c>
      <c r="H215" t="s">
        <v>117</v>
      </c>
      <c r="I215" t="s">
        <v>208</v>
      </c>
      <c r="J215" t="s">
        <v>337</v>
      </c>
      <c r="K215" s="91">
        <f t="shared" ca="1" si="7"/>
        <v>0</v>
      </c>
    </row>
    <row r="216" spans="1:11" x14ac:dyDescent="0.35">
      <c r="A216" t="str">
        <f t="shared" si="6"/>
        <v>LISTBase</v>
      </c>
      <c r="B216" t="s">
        <v>367</v>
      </c>
      <c r="C216" t="s">
        <v>120</v>
      </c>
      <c r="D216" t="s">
        <v>116</v>
      </c>
      <c r="E216" t="s">
        <v>117</v>
      </c>
      <c r="F216" t="s">
        <v>119</v>
      </c>
      <c r="G216" t="s">
        <v>27</v>
      </c>
      <c r="H216" t="s">
        <v>119</v>
      </c>
      <c r="I216" t="s">
        <v>208</v>
      </c>
      <c r="J216" t="s">
        <v>337</v>
      </c>
      <c r="K216" s="91">
        <f t="shared" ca="1" si="7"/>
        <v>0</v>
      </c>
    </row>
    <row r="217" spans="1:11" x14ac:dyDescent="0.35">
      <c r="A217" t="str">
        <f t="shared" si="6"/>
        <v>LISTBase</v>
      </c>
      <c r="B217" t="s">
        <v>367</v>
      </c>
      <c r="C217" t="s">
        <v>122</v>
      </c>
      <c r="D217" t="s">
        <v>116</v>
      </c>
      <c r="E217" t="s">
        <v>117</v>
      </c>
      <c r="F217" t="s">
        <v>119</v>
      </c>
      <c r="G217" t="s">
        <v>121</v>
      </c>
      <c r="H217" t="s">
        <v>121</v>
      </c>
      <c r="I217" t="s">
        <v>208</v>
      </c>
      <c r="J217" t="s">
        <v>337</v>
      </c>
      <c r="K217" s="91">
        <f t="shared" ca="1" si="7"/>
        <v>0</v>
      </c>
    </row>
    <row r="218" spans="1:11" x14ac:dyDescent="0.35">
      <c r="A218" t="str">
        <f t="shared" si="6"/>
        <v>LISTBase</v>
      </c>
      <c r="B218" t="s">
        <v>367</v>
      </c>
      <c r="C218" t="s">
        <v>124</v>
      </c>
      <c r="D218" t="s">
        <v>116</v>
      </c>
      <c r="E218" t="s">
        <v>117</v>
      </c>
      <c r="F218" t="s">
        <v>119</v>
      </c>
      <c r="G218" t="s">
        <v>123</v>
      </c>
      <c r="H218" t="s">
        <v>123</v>
      </c>
      <c r="I218" t="s">
        <v>208</v>
      </c>
      <c r="J218" t="s">
        <v>337</v>
      </c>
      <c r="K218" s="91">
        <f t="shared" ca="1" si="7"/>
        <v>0</v>
      </c>
    </row>
    <row r="219" spans="1:11" x14ac:dyDescent="0.35">
      <c r="A219" t="str">
        <f t="shared" si="6"/>
        <v>LISTBase</v>
      </c>
      <c r="B219" t="s">
        <v>367</v>
      </c>
      <c r="C219" t="s">
        <v>126</v>
      </c>
      <c r="D219" t="s">
        <v>116</v>
      </c>
      <c r="E219" t="s">
        <v>117</v>
      </c>
      <c r="F219" t="s">
        <v>119</v>
      </c>
      <c r="G219" t="s">
        <v>125</v>
      </c>
      <c r="H219" t="s">
        <v>125</v>
      </c>
      <c r="I219" t="s">
        <v>208</v>
      </c>
      <c r="J219" t="s">
        <v>337</v>
      </c>
      <c r="K219" s="91">
        <f t="shared" ca="1" si="7"/>
        <v>0</v>
      </c>
    </row>
    <row r="220" spans="1:11" x14ac:dyDescent="0.35">
      <c r="A220" t="str">
        <f t="shared" si="6"/>
        <v>LISTBase</v>
      </c>
      <c r="B220" t="s">
        <v>367</v>
      </c>
      <c r="C220" t="s">
        <v>128</v>
      </c>
      <c r="D220" t="s">
        <v>116</v>
      </c>
      <c r="E220" t="s">
        <v>117</v>
      </c>
      <c r="F220" t="s">
        <v>127</v>
      </c>
      <c r="G220" t="s">
        <v>27</v>
      </c>
      <c r="H220" t="s">
        <v>127</v>
      </c>
      <c r="I220" t="s">
        <v>208</v>
      </c>
      <c r="J220" t="s">
        <v>337</v>
      </c>
      <c r="K220" s="91">
        <f t="shared" ca="1" si="7"/>
        <v>0</v>
      </c>
    </row>
    <row r="221" spans="1:11" x14ac:dyDescent="0.35">
      <c r="A221" t="str">
        <f t="shared" si="6"/>
        <v>LISTBase</v>
      </c>
      <c r="B221" t="s">
        <v>367</v>
      </c>
      <c r="C221" t="s">
        <v>129</v>
      </c>
      <c r="D221" t="s">
        <v>116</v>
      </c>
      <c r="E221" t="s">
        <v>117</v>
      </c>
      <c r="F221" t="s">
        <v>127</v>
      </c>
      <c r="G221" t="s">
        <v>121</v>
      </c>
      <c r="H221" t="s">
        <v>121</v>
      </c>
      <c r="I221" t="s">
        <v>208</v>
      </c>
      <c r="J221" t="s">
        <v>337</v>
      </c>
      <c r="K221" s="91">
        <f t="shared" ca="1" si="7"/>
        <v>0</v>
      </c>
    </row>
    <row r="222" spans="1:11" x14ac:dyDescent="0.35">
      <c r="A222" t="str">
        <f t="shared" si="6"/>
        <v>LISTBase</v>
      </c>
      <c r="B222" t="s">
        <v>367</v>
      </c>
      <c r="C222" t="s">
        <v>130</v>
      </c>
      <c r="D222" t="s">
        <v>116</v>
      </c>
      <c r="E222" t="s">
        <v>117</v>
      </c>
      <c r="F222" t="s">
        <v>127</v>
      </c>
      <c r="G222" t="s">
        <v>123</v>
      </c>
      <c r="H222" t="s">
        <v>123</v>
      </c>
      <c r="I222" t="s">
        <v>208</v>
      </c>
      <c r="J222" t="s">
        <v>337</v>
      </c>
      <c r="K222" s="91">
        <f t="shared" ca="1" si="7"/>
        <v>0</v>
      </c>
    </row>
    <row r="223" spans="1:11" x14ac:dyDescent="0.35">
      <c r="A223" t="str">
        <f t="shared" si="6"/>
        <v>LISTBase</v>
      </c>
      <c r="B223" t="s">
        <v>367</v>
      </c>
      <c r="C223" t="s">
        <v>131</v>
      </c>
      <c r="D223" t="s">
        <v>116</v>
      </c>
      <c r="E223" t="s">
        <v>117</v>
      </c>
      <c r="F223" t="s">
        <v>127</v>
      </c>
      <c r="G223" t="s">
        <v>125</v>
      </c>
      <c r="H223" t="s">
        <v>125</v>
      </c>
      <c r="I223" t="s">
        <v>208</v>
      </c>
      <c r="J223" t="s">
        <v>337</v>
      </c>
      <c r="K223" s="91">
        <f t="shared" ca="1" si="7"/>
        <v>0</v>
      </c>
    </row>
    <row r="224" spans="1:11" x14ac:dyDescent="0.35">
      <c r="A224" t="str">
        <f t="shared" si="6"/>
        <v>LISTBase</v>
      </c>
      <c r="B224" t="s">
        <v>367</v>
      </c>
      <c r="C224" t="s">
        <v>133</v>
      </c>
      <c r="D224" t="s">
        <v>116</v>
      </c>
      <c r="E224" t="s">
        <v>132</v>
      </c>
      <c r="F224" t="s">
        <v>27</v>
      </c>
      <c r="H224" t="s">
        <v>132</v>
      </c>
      <c r="I224" t="s">
        <v>208</v>
      </c>
      <c r="J224" t="s">
        <v>337</v>
      </c>
      <c r="K224" s="91">
        <f t="shared" ca="1" si="7"/>
        <v>0</v>
      </c>
    </row>
    <row r="225" spans="1:11" x14ac:dyDescent="0.35">
      <c r="A225" t="str">
        <f t="shared" si="6"/>
        <v>LISTBase</v>
      </c>
      <c r="B225" t="s">
        <v>367</v>
      </c>
      <c r="C225" t="s">
        <v>135</v>
      </c>
      <c r="D225" t="s">
        <v>116</v>
      </c>
      <c r="E225" t="s">
        <v>132</v>
      </c>
      <c r="F225" t="s">
        <v>134</v>
      </c>
      <c r="G225" t="s">
        <v>27</v>
      </c>
      <c r="H225" t="s">
        <v>134</v>
      </c>
      <c r="I225" t="s">
        <v>208</v>
      </c>
      <c r="J225" t="s">
        <v>337</v>
      </c>
      <c r="K225" s="91">
        <f t="shared" ca="1" si="7"/>
        <v>0</v>
      </c>
    </row>
    <row r="226" spans="1:11" x14ac:dyDescent="0.35">
      <c r="A226" t="str">
        <f t="shared" si="6"/>
        <v>LISTBase</v>
      </c>
      <c r="B226" t="s">
        <v>367</v>
      </c>
      <c r="C226" t="s">
        <v>136</v>
      </c>
      <c r="D226" t="s">
        <v>116</v>
      </c>
      <c r="E226" t="s">
        <v>132</v>
      </c>
      <c r="F226" t="s">
        <v>134</v>
      </c>
      <c r="G226" t="s">
        <v>121</v>
      </c>
      <c r="H226" t="s">
        <v>121</v>
      </c>
      <c r="I226" t="s">
        <v>208</v>
      </c>
      <c r="J226" t="s">
        <v>337</v>
      </c>
      <c r="K226" s="91">
        <f t="shared" ca="1" si="7"/>
        <v>0</v>
      </c>
    </row>
    <row r="227" spans="1:11" x14ac:dyDescent="0.35">
      <c r="A227" t="str">
        <f t="shared" si="6"/>
        <v>LISTBase</v>
      </c>
      <c r="B227" t="s">
        <v>367</v>
      </c>
      <c r="C227" t="s">
        <v>137</v>
      </c>
      <c r="D227" t="s">
        <v>116</v>
      </c>
      <c r="E227" t="s">
        <v>132</v>
      </c>
      <c r="F227" t="s">
        <v>134</v>
      </c>
      <c r="G227" t="s">
        <v>123</v>
      </c>
      <c r="H227" t="s">
        <v>123</v>
      </c>
      <c r="I227" t="s">
        <v>208</v>
      </c>
      <c r="J227" t="s">
        <v>337</v>
      </c>
      <c r="K227" s="91">
        <f t="shared" ca="1" si="7"/>
        <v>0</v>
      </c>
    </row>
    <row r="228" spans="1:11" x14ac:dyDescent="0.35">
      <c r="A228" t="str">
        <f t="shared" si="6"/>
        <v>LISTBase</v>
      </c>
      <c r="B228" t="s">
        <v>367</v>
      </c>
      <c r="C228" t="s">
        <v>138</v>
      </c>
      <c r="D228" t="s">
        <v>116</v>
      </c>
      <c r="E228" t="s">
        <v>132</v>
      </c>
      <c r="F228" t="s">
        <v>134</v>
      </c>
      <c r="G228" t="s">
        <v>125</v>
      </c>
      <c r="H228" t="s">
        <v>125</v>
      </c>
      <c r="I228" t="s">
        <v>208</v>
      </c>
      <c r="J228" t="s">
        <v>337</v>
      </c>
      <c r="K228" s="91">
        <f t="shared" ca="1" si="7"/>
        <v>0</v>
      </c>
    </row>
    <row r="229" spans="1:11" x14ac:dyDescent="0.35">
      <c r="A229" t="str">
        <f t="shared" si="6"/>
        <v>LISTBase</v>
      </c>
      <c r="B229" t="s">
        <v>367</v>
      </c>
      <c r="C229" t="s">
        <v>140</v>
      </c>
      <c r="D229" t="s">
        <v>116</v>
      </c>
      <c r="E229" t="s">
        <v>132</v>
      </c>
      <c r="F229" t="s">
        <v>139</v>
      </c>
      <c r="G229" t="s">
        <v>27</v>
      </c>
      <c r="H229" t="s">
        <v>139</v>
      </c>
      <c r="I229" t="s">
        <v>208</v>
      </c>
      <c r="J229" t="s">
        <v>337</v>
      </c>
      <c r="K229" s="91">
        <f t="shared" ca="1" si="7"/>
        <v>0</v>
      </c>
    </row>
    <row r="230" spans="1:11" x14ac:dyDescent="0.35">
      <c r="A230" t="str">
        <f t="shared" si="6"/>
        <v>LISTBase</v>
      </c>
      <c r="B230" t="s">
        <v>367</v>
      </c>
      <c r="C230" t="s">
        <v>141</v>
      </c>
      <c r="D230" t="s">
        <v>116</v>
      </c>
      <c r="E230" t="s">
        <v>132</v>
      </c>
      <c r="F230" t="s">
        <v>139</v>
      </c>
      <c r="G230" t="s">
        <v>121</v>
      </c>
      <c r="H230" t="s">
        <v>121</v>
      </c>
      <c r="I230" t="s">
        <v>208</v>
      </c>
      <c r="J230" t="s">
        <v>337</v>
      </c>
      <c r="K230" s="91">
        <f t="shared" ca="1" si="7"/>
        <v>0</v>
      </c>
    </row>
    <row r="231" spans="1:11" x14ac:dyDescent="0.35">
      <c r="A231" t="str">
        <f t="shared" si="6"/>
        <v>LISTBase</v>
      </c>
      <c r="B231" t="s">
        <v>367</v>
      </c>
      <c r="C231" t="s">
        <v>142</v>
      </c>
      <c r="D231" t="s">
        <v>116</v>
      </c>
      <c r="E231" t="s">
        <v>132</v>
      </c>
      <c r="F231" t="s">
        <v>139</v>
      </c>
      <c r="G231" t="s">
        <v>123</v>
      </c>
      <c r="H231" t="s">
        <v>123</v>
      </c>
      <c r="I231" t="s">
        <v>208</v>
      </c>
      <c r="J231" t="s">
        <v>337</v>
      </c>
      <c r="K231" s="91">
        <f t="shared" ca="1" si="7"/>
        <v>0</v>
      </c>
    </row>
    <row r="232" spans="1:11" x14ac:dyDescent="0.35">
      <c r="A232" t="str">
        <f t="shared" si="6"/>
        <v>LISTBase</v>
      </c>
      <c r="B232" t="s">
        <v>367</v>
      </c>
      <c r="C232" t="s">
        <v>143</v>
      </c>
      <c r="D232" t="s">
        <v>116</v>
      </c>
      <c r="E232" t="s">
        <v>132</v>
      </c>
      <c r="F232" t="s">
        <v>139</v>
      </c>
      <c r="G232" t="s">
        <v>125</v>
      </c>
      <c r="H232" t="s">
        <v>125</v>
      </c>
      <c r="I232" t="s">
        <v>208</v>
      </c>
      <c r="J232" t="s">
        <v>337</v>
      </c>
      <c r="K232" s="91">
        <f t="shared" ca="1" si="7"/>
        <v>0</v>
      </c>
    </row>
    <row r="233" spans="1:11" x14ac:dyDescent="0.35">
      <c r="A233" t="str">
        <f t="shared" si="6"/>
        <v>LISTBase</v>
      </c>
      <c r="B233" t="s">
        <v>367</v>
      </c>
      <c r="C233" t="s">
        <v>145</v>
      </c>
      <c r="D233" t="s">
        <v>116</v>
      </c>
      <c r="E233" t="s">
        <v>144</v>
      </c>
      <c r="F233" t="s">
        <v>27</v>
      </c>
      <c r="H233" t="s">
        <v>144</v>
      </c>
      <c r="I233" t="s">
        <v>208</v>
      </c>
      <c r="J233" t="s">
        <v>337</v>
      </c>
      <c r="K233" s="91">
        <f t="shared" ca="1" si="7"/>
        <v>0</v>
      </c>
    </row>
    <row r="234" spans="1:11" x14ac:dyDescent="0.35">
      <c r="A234" t="str">
        <f t="shared" si="6"/>
        <v>LISTBase</v>
      </c>
      <c r="B234" t="s">
        <v>367</v>
      </c>
      <c r="C234" t="s">
        <v>146</v>
      </c>
      <c r="D234" t="s">
        <v>116</v>
      </c>
      <c r="E234" t="s">
        <v>144</v>
      </c>
      <c r="F234" t="s">
        <v>121</v>
      </c>
      <c r="G234" t="s">
        <v>27</v>
      </c>
      <c r="H234" t="s">
        <v>121</v>
      </c>
      <c r="I234" t="s">
        <v>208</v>
      </c>
      <c r="J234" t="s">
        <v>337</v>
      </c>
      <c r="K234" s="91">
        <f t="shared" ca="1" si="7"/>
        <v>0</v>
      </c>
    </row>
    <row r="235" spans="1:11" x14ac:dyDescent="0.35">
      <c r="A235" t="str">
        <f t="shared" si="6"/>
        <v>LISTBase</v>
      </c>
      <c r="B235" t="s">
        <v>367</v>
      </c>
      <c r="C235" t="s">
        <v>147</v>
      </c>
      <c r="D235" t="s">
        <v>116</v>
      </c>
      <c r="E235" t="s">
        <v>144</v>
      </c>
      <c r="F235" t="s">
        <v>123</v>
      </c>
      <c r="G235" t="s">
        <v>27</v>
      </c>
      <c r="H235" t="s">
        <v>123</v>
      </c>
      <c r="I235" t="s">
        <v>208</v>
      </c>
      <c r="J235" t="s">
        <v>337</v>
      </c>
      <c r="K235" s="91">
        <f t="shared" ca="1" si="7"/>
        <v>0</v>
      </c>
    </row>
    <row r="236" spans="1:11" x14ac:dyDescent="0.35">
      <c r="A236" t="str">
        <f t="shared" si="6"/>
        <v>LISTBase</v>
      </c>
      <c r="B236" t="s">
        <v>367</v>
      </c>
      <c r="C236" t="s">
        <v>148</v>
      </c>
      <c r="D236" t="s">
        <v>116</v>
      </c>
      <c r="E236" t="s">
        <v>144</v>
      </c>
      <c r="F236" t="s">
        <v>125</v>
      </c>
      <c r="G236" t="s">
        <v>27</v>
      </c>
      <c r="H236" t="s">
        <v>125</v>
      </c>
      <c r="I236" t="s">
        <v>208</v>
      </c>
      <c r="J236" t="s">
        <v>337</v>
      </c>
      <c r="K236" s="91">
        <f t="shared" ca="1" si="7"/>
        <v>0</v>
      </c>
    </row>
    <row r="237" spans="1:11" x14ac:dyDescent="0.35">
      <c r="A237" t="str">
        <f t="shared" si="6"/>
        <v>LISTBase</v>
      </c>
      <c r="B237" t="s">
        <v>367</v>
      </c>
      <c r="C237" t="s">
        <v>150</v>
      </c>
      <c r="D237" t="s">
        <v>116</v>
      </c>
      <c r="E237" t="s">
        <v>149</v>
      </c>
      <c r="F237" t="s">
        <v>27</v>
      </c>
      <c r="H237" t="s">
        <v>149</v>
      </c>
      <c r="I237" t="s">
        <v>208</v>
      </c>
      <c r="J237" t="s">
        <v>337</v>
      </c>
      <c r="K237" s="91">
        <f t="shared" ca="1" si="7"/>
        <v>0</v>
      </c>
    </row>
    <row r="238" spans="1:11" x14ac:dyDescent="0.35">
      <c r="A238" t="str">
        <f t="shared" si="6"/>
        <v>LISTBase</v>
      </c>
      <c r="B238" t="s">
        <v>367</v>
      </c>
      <c r="C238" t="s">
        <v>152</v>
      </c>
      <c r="D238" t="s">
        <v>116</v>
      </c>
      <c r="E238" t="s">
        <v>151</v>
      </c>
      <c r="F238" t="s">
        <v>27</v>
      </c>
      <c r="H238" t="s">
        <v>151</v>
      </c>
      <c r="I238" t="s">
        <v>208</v>
      </c>
      <c r="J238" t="s">
        <v>337</v>
      </c>
      <c r="K238" s="91">
        <f t="shared" ca="1" si="7"/>
        <v>0</v>
      </c>
    </row>
    <row r="239" spans="1:11" x14ac:dyDescent="0.35">
      <c r="A239" t="str">
        <f t="shared" si="6"/>
        <v>LISTBase</v>
      </c>
      <c r="B239" t="s">
        <v>367</v>
      </c>
      <c r="C239" t="s">
        <v>154</v>
      </c>
      <c r="D239" t="s">
        <v>116</v>
      </c>
      <c r="E239" t="s">
        <v>153</v>
      </c>
      <c r="F239" t="s">
        <v>27</v>
      </c>
      <c r="H239" t="s">
        <v>153</v>
      </c>
      <c r="I239" t="s">
        <v>208</v>
      </c>
      <c r="J239" t="s">
        <v>337</v>
      </c>
      <c r="K239" s="91">
        <f t="shared" ca="1" si="7"/>
        <v>0</v>
      </c>
    </row>
    <row r="240" spans="1:11" x14ac:dyDescent="0.35">
      <c r="A240" t="str">
        <f t="shared" si="6"/>
        <v>LISTBase</v>
      </c>
      <c r="B240" t="s">
        <v>367</v>
      </c>
      <c r="C240" t="s">
        <v>156</v>
      </c>
      <c r="D240" t="s">
        <v>116</v>
      </c>
      <c r="E240" t="s">
        <v>155</v>
      </c>
      <c r="F240" t="s">
        <v>27</v>
      </c>
      <c r="H240" t="s">
        <v>155</v>
      </c>
      <c r="I240" t="s">
        <v>208</v>
      </c>
      <c r="J240" t="s">
        <v>337</v>
      </c>
      <c r="K240" s="91">
        <f t="shared" ca="1" si="7"/>
        <v>0</v>
      </c>
    </row>
    <row r="241" spans="1:11" x14ac:dyDescent="0.35">
      <c r="A241" t="str">
        <f t="shared" si="6"/>
        <v>LISTBase</v>
      </c>
      <c r="B241" t="s">
        <v>367</v>
      </c>
      <c r="C241" t="s">
        <v>158</v>
      </c>
      <c r="D241" t="s">
        <v>116</v>
      </c>
      <c r="E241" t="s">
        <v>157</v>
      </c>
      <c r="F241" t="s">
        <v>27</v>
      </c>
      <c r="H241" t="s">
        <v>157</v>
      </c>
      <c r="I241" t="s">
        <v>208</v>
      </c>
      <c r="J241" t="s">
        <v>337</v>
      </c>
      <c r="K241" s="91">
        <f t="shared" ca="1" si="7"/>
        <v>0</v>
      </c>
    </row>
    <row r="242" spans="1:11" x14ac:dyDescent="0.35">
      <c r="A242" t="str">
        <f t="shared" si="6"/>
        <v>LISTBase</v>
      </c>
      <c r="B242" t="s">
        <v>367</v>
      </c>
      <c r="C242" t="s">
        <v>160</v>
      </c>
      <c r="D242" t="s">
        <v>116</v>
      </c>
      <c r="E242" t="s">
        <v>159</v>
      </c>
      <c r="F242" t="s">
        <v>27</v>
      </c>
      <c r="H242" t="s">
        <v>159</v>
      </c>
      <c r="I242" t="s">
        <v>208</v>
      </c>
      <c r="J242" t="s">
        <v>337</v>
      </c>
      <c r="K242" s="91">
        <f t="shared" ca="1" si="7"/>
        <v>0</v>
      </c>
    </row>
    <row r="243" spans="1:11" x14ac:dyDescent="0.35">
      <c r="A243" t="str">
        <f t="shared" si="6"/>
        <v>LISTBase</v>
      </c>
      <c r="B243" t="s">
        <v>367</v>
      </c>
      <c r="C243" t="s">
        <v>161</v>
      </c>
      <c r="D243" t="s">
        <v>116</v>
      </c>
      <c r="E243" t="s">
        <v>66</v>
      </c>
      <c r="F243" t="s">
        <v>27</v>
      </c>
      <c r="H243" t="s">
        <v>66</v>
      </c>
      <c r="I243" t="s">
        <v>208</v>
      </c>
      <c r="J243" t="s">
        <v>337</v>
      </c>
      <c r="K243" s="91">
        <f t="shared" ca="1" si="7"/>
        <v>0</v>
      </c>
    </row>
    <row r="244" spans="1:11" x14ac:dyDescent="0.35">
      <c r="A244" t="str">
        <f t="shared" si="6"/>
        <v>LISTBase</v>
      </c>
      <c r="B244" t="s">
        <v>367</v>
      </c>
      <c r="C244" t="s">
        <v>163</v>
      </c>
      <c r="D244" t="s">
        <v>116</v>
      </c>
      <c r="E244" t="s">
        <v>162</v>
      </c>
      <c r="F244" t="s">
        <v>27</v>
      </c>
      <c r="H244" t="s">
        <v>162</v>
      </c>
      <c r="I244" t="s">
        <v>208</v>
      </c>
      <c r="J244" t="s">
        <v>337</v>
      </c>
      <c r="K244" s="91">
        <f t="shared" ca="1" si="7"/>
        <v>0</v>
      </c>
    </row>
    <row r="245" spans="1:11" x14ac:dyDescent="0.35">
      <c r="A245" t="str">
        <f t="shared" si="6"/>
        <v>LISTBase</v>
      </c>
      <c r="B245" t="s">
        <v>367</v>
      </c>
      <c r="C245" t="s">
        <v>165</v>
      </c>
      <c r="D245" t="s">
        <v>116</v>
      </c>
      <c r="E245" t="s">
        <v>164</v>
      </c>
      <c r="F245" t="s">
        <v>27</v>
      </c>
      <c r="H245" t="s">
        <v>164</v>
      </c>
      <c r="I245" t="s">
        <v>208</v>
      </c>
      <c r="J245" t="s">
        <v>337</v>
      </c>
      <c r="K245" s="91">
        <f t="shared" ca="1" si="7"/>
        <v>0</v>
      </c>
    </row>
    <row r="246" spans="1:11" x14ac:dyDescent="0.35">
      <c r="A246" t="str">
        <f t="shared" si="6"/>
        <v>LISTBase</v>
      </c>
      <c r="B246" t="s">
        <v>367</v>
      </c>
      <c r="C246" t="s">
        <v>167</v>
      </c>
      <c r="D246" t="s">
        <v>116</v>
      </c>
      <c r="E246" t="s">
        <v>166</v>
      </c>
      <c r="F246" t="s">
        <v>27</v>
      </c>
      <c r="H246" t="s">
        <v>166</v>
      </c>
      <c r="I246" t="s">
        <v>208</v>
      </c>
      <c r="J246" t="s">
        <v>337</v>
      </c>
      <c r="K246" s="91">
        <f t="shared" ca="1" si="7"/>
        <v>0</v>
      </c>
    </row>
    <row r="247" spans="1:11" x14ac:dyDescent="0.35">
      <c r="A247" t="str">
        <f t="shared" si="6"/>
        <v>LISTBase</v>
      </c>
      <c r="B247" t="s">
        <v>367</v>
      </c>
      <c r="C247" t="s">
        <v>169</v>
      </c>
      <c r="D247" t="s">
        <v>116</v>
      </c>
      <c r="E247" t="s">
        <v>168</v>
      </c>
      <c r="F247" t="s">
        <v>27</v>
      </c>
      <c r="H247" t="s">
        <v>168</v>
      </c>
      <c r="I247" t="s">
        <v>208</v>
      </c>
      <c r="J247" t="s">
        <v>337</v>
      </c>
      <c r="K247" s="91">
        <f t="shared" ca="1" si="7"/>
        <v>0</v>
      </c>
    </row>
    <row r="248" spans="1:11" x14ac:dyDescent="0.35">
      <c r="A248" t="str">
        <f t="shared" si="6"/>
        <v>LISTBase</v>
      </c>
      <c r="B248" t="s">
        <v>367</v>
      </c>
      <c r="C248" t="s">
        <v>171</v>
      </c>
      <c r="D248" t="s">
        <v>116</v>
      </c>
      <c r="E248" t="s">
        <v>170</v>
      </c>
      <c r="F248" t="s">
        <v>27</v>
      </c>
      <c r="H248" t="s">
        <v>170</v>
      </c>
      <c r="I248" t="s">
        <v>208</v>
      </c>
      <c r="J248" t="s">
        <v>337</v>
      </c>
      <c r="K248" s="91">
        <f t="shared" ca="1" si="7"/>
        <v>0</v>
      </c>
    </row>
    <row r="249" spans="1:11" x14ac:dyDescent="0.35">
      <c r="A249" t="str">
        <f t="shared" si="6"/>
        <v>LISTBase</v>
      </c>
      <c r="B249" t="s">
        <v>367</v>
      </c>
      <c r="C249" t="s">
        <v>173</v>
      </c>
      <c r="D249" t="s">
        <v>116</v>
      </c>
      <c r="E249" t="s">
        <v>172</v>
      </c>
      <c r="F249" t="s">
        <v>27</v>
      </c>
      <c r="H249" t="s">
        <v>172</v>
      </c>
      <c r="I249" t="s">
        <v>208</v>
      </c>
      <c r="J249" t="s">
        <v>337</v>
      </c>
      <c r="K249" s="91">
        <f t="shared" ca="1" si="7"/>
        <v>0</v>
      </c>
    </row>
    <row r="250" spans="1:11" x14ac:dyDescent="0.35">
      <c r="A250" t="str">
        <f t="shared" si="6"/>
        <v>LISTBase</v>
      </c>
      <c r="B250" t="s">
        <v>367</v>
      </c>
      <c r="C250" t="s">
        <v>175</v>
      </c>
      <c r="D250" t="s">
        <v>116</v>
      </c>
      <c r="E250" t="s">
        <v>172</v>
      </c>
      <c r="F250" t="s">
        <v>174</v>
      </c>
      <c r="G250" t="s">
        <v>27</v>
      </c>
      <c r="H250" t="s">
        <v>174</v>
      </c>
      <c r="I250" t="s">
        <v>208</v>
      </c>
      <c r="J250" t="s">
        <v>337</v>
      </c>
      <c r="K250" s="91">
        <f t="shared" ca="1" si="7"/>
        <v>0</v>
      </c>
    </row>
    <row r="251" spans="1:11" x14ac:dyDescent="0.35">
      <c r="A251" t="str">
        <f t="shared" si="6"/>
        <v>LISTBase</v>
      </c>
      <c r="B251" t="s">
        <v>367</v>
      </c>
      <c r="C251" t="s">
        <v>177</v>
      </c>
      <c r="D251" t="s">
        <v>116</v>
      </c>
      <c r="E251" t="s">
        <v>172</v>
      </c>
      <c r="F251" t="s">
        <v>176</v>
      </c>
      <c r="G251" t="s">
        <v>27</v>
      </c>
      <c r="H251" t="s">
        <v>176</v>
      </c>
      <c r="I251" t="s">
        <v>208</v>
      </c>
      <c r="J251" t="s">
        <v>337</v>
      </c>
      <c r="K251" s="91">
        <f t="shared" ca="1" si="7"/>
        <v>0</v>
      </c>
    </row>
    <row r="252" spans="1:11" x14ac:dyDescent="0.35">
      <c r="A252" t="str">
        <f t="shared" si="6"/>
        <v>LISTBase</v>
      </c>
      <c r="B252" t="s">
        <v>367</v>
      </c>
      <c r="C252" t="s">
        <v>179</v>
      </c>
      <c r="D252" t="s">
        <v>116</v>
      </c>
      <c r="E252" t="s">
        <v>178</v>
      </c>
      <c r="F252" t="s">
        <v>27</v>
      </c>
      <c r="H252" t="s">
        <v>178</v>
      </c>
      <c r="I252" t="s">
        <v>208</v>
      </c>
      <c r="J252" t="s">
        <v>337</v>
      </c>
      <c r="K252" s="91">
        <f t="shared" ca="1" si="7"/>
        <v>0</v>
      </c>
    </row>
    <row r="253" spans="1:11" x14ac:dyDescent="0.35">
      <c r="A253" t="str">
        <f t="shared" si="6"/>
        <v>LISTBase</v>
      </c>
      <c r="B253" t="s">
        <v>367</v>
      </c>
      <c r="C253" t="s">
        <v>180</v>
      </c>
      <c r="D253" t="s">
        <v>116</v>
      </c>
      <c r="E253" t="s">
        <v>27</v>
      </c>
      <c r="H253" t="s">
        <v>19</v>
      </c>
      <c r="I253" t="s">
        <v>208</v>
      </c>
      <c r="J253" t="s">
        <v>337</v>
      </c>
      <c r="K253" s="91">
        <f t="shared" ca="1" si="7"/>
        <v>0</v>
      </c>
    </row>
    <row r="254" spans="1:11" x14ac:dyDescent="0.35">
      <c r="A254" t="str">
        <f t="shared" si="6"/>
        <v>LISTBase</v>
      </c>
      <c r="B254" t="s">
        <v>367</v>
      </c>
      <c r="C254" t="s">
        <v>182</v>
      </c>
      <c r="D254" t="s">
        <v>181</v>
      </c>
      <c r="E254" t="s">
        <v>27</v>
      </c>
      <c r="H254" t="s">
        <v>181</v>
      </c>
      <c r="I254" t="s">
        <v>208</v>
      </c>
      <c r="J254" t="s">
        <v>337</v>
      </c>
      <c r="K254" s="91">
        <f t="shared" ca="1" si="7"/>
        <v>0</v>
      </c>
    </row>
    <row r="255" spans="1:11" x14ac:dyDescent="0.35">
      <c r="A255" t="str">
        <f t="shared" si="6"/>
        <v>LISTBase</v>
      </c>
      <c r="B255" t="s">
        <v>367</v>
      </c>
      <c r="C255" t="s">
        <v>444</v>
      </c>
      <c r="D255" t="s">
        <v>453</v>
      </c>
      <c r="E255" t="s">
        <v>442</v>
      </c>
      <c r="F255" t="s">
        <v>442</v>
      </c>
      <c r="G255" t="s">
        <v>442</v>
      </c>
      <c r="H255" t="s">
        <v>442</v>
      </c>
      <c r="I255" t="s">
        <v>208</v>
      </c>
      <c r="J255" t="s">
        <v>337</v>
      </c>
      <c r="K255" s="91">
        <f t="shared" ca="1" si="7"/>
        <v>0</v>
      </c>
    </row>
  </sheetData>
  <sheetProtection password="AAC6" sheet="1" objects="1" scenarios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7"/>
  <sheetViews>
    <sheetView workbookViewId="0">
      <selection activeCell="A2" sqref="A2"/>
    </sheetView>
  </sheetViews>
  <sheetFormatPr defaultRowHeight="14.5" x14ac:dyDescent="0.35"/>
  <cols>
    <col min="3" max="3" width="9.54296875" bestFit="1" customWidth="1"/>
    <col min="4" max="4" width="11" bestFit="1" customWidth="1"/>
    <col min="5" max="5" width="15.26953125" bestFit="1" customWidth="1"/>
    <col min="6" max="6" width="12.453125" bestFit="1" customWidth="1"/>
    <col min="7" max="7" width="18.1796875" bestFit="1" customWidth="1"/>
  </cols>
  <sheetData>
    <row r="1" spans="1:8" ht="15.5" x14ac:dyDescent="0.35">
      <c r="A1" s="86" t="s">
        <v>644</v>
      </c>
      <c r="B1" s="86"/>
    </row>
    <row r="3" spans="1:8" ht="15.5" x14ac:dyDescent="0.35">
      <c r="A3" s="88" t="s">
        <v>594</v>
      </c>
      <c r="B3" s="88" t="s">
        <v>656</v>
      </c>
      <c r="C3" s="88" t="s">
        <v>657</v>
      </c>
      <c r="D3" s="88" t="s">
        <v>658</v>
      </c>
      <c r="E3" s="88" t="s">
        <v>659</v>
      </c>
      <c r="F3" s="88" t="s">
        <v>660</v>
      </c>
      <c r="G3" s="88" t="s">
        <v>661</v>
      </c>
      <c r="H3" s="88" t="s">
        <v>452</v>
      </c>
    </row>
    <row r="4" spans="1:8" x14ac:dyDescent="0.35">
      <c r="A4" t="str">
        <f t="shared" ref="A4:A27" si="0">VLOOKUP($B4,LISTScenMap,2)</f>
        <v>LISTBase</v>
      </c>
      <c r="B4" t="s">
        <v>368</v>
      </c>
      <c r="C4" t="s">
        <v>340</v>
      </c>
      <c r="D4" t="s">
        <v>235</v>
      </c>
      <c r="E4" t="s">
        <v>239</v>
      </c>
      <c r="F4" t="s">
        <v>26</v>
      </c>
      <c r="G4" t="s">
        <v>27</v>
      </c>
      <c r="H4" s="91">
        <f t="shared" ref="H4:H27" ca="1" si="1">OFFSET(INDIRECT($B4&amp;"_Corner",0),MATCH($C4,INDIRECT($B4&amp;"_Row",0),0),MATCH($F4,INDIRECT($B4&amp;"_Column",0),0))</f>
        <v>0</v>
      </c>
    </row>
    <row r="5" spans="1:8" x14ac:dyDescent="0.35">
      <c r="A5" t="str">
        <f t="shared" si="0"/>
        <v>LISTBase</v>
      </c>
      <c r="B5" t="s">
        <v>368</v>
      </c>
      <c r="C5" t="s">
        <v>341</v>
      </c>
      <c r="D5" t="s">
        <v>235</v>
      </c>
      <c r="E5" t="s">
        <v>240</v>
      </c>
      <c r="F5" t="s">
        <v>26</v>
      </c>
      <c r="G5" t="s">
        <v>27</v>
      </c>
      <c r="H5" s="91">
        <f t="shared" ca="1" si="1"/>
        <v>0</v>
      </c>
    </row>
    <row r="6" spans="1:8" x14ac:dyDescent="0.35">
      <c r="A6" t="str">
        <f t="shared" si="0"/>
        <v>LISTBase</v>
      </c>
      <c r="B6" t="s">
        <v>368</v>
      </c>
      <c r="C6" t="s">
        <v>342</v>
      </c>
      <c r="D6" t="s">
        <v>235</v>
      </c>
      <c r="E6" t="s">
        <v>241</v>
      </c>
      <c r="F6" t="s">
        <v>26</v>
      </c>
      <c r="G6" t="s">
        <v>27</v>
      </c>
      <c r="H6" s="91">
        <f t="shared" ca="1" si="1"/>
        <v>0</v>
      </c>
    </row>
    <row r="7" spans="1:8" x14ac:dyDescent="0.35">
      <c r="A7" t="str">
        <f t="shared" si="0"/>
        <v>LISTBase</v>
      </c>
      <c r="B7" t="s">
        <v>368</v>
      </c>
      <c r="C7" t="s">
        <v>343</v>
      </c>
      <c r="D7" t="s">
        <v>144</v>
      </c>
      <c r="E7" t="s">
        <v>239</v>
      </c>
      <c r="F7" t="s">
        <v>26</v>
      </c>
      <c r="G7" t="s">
        <v>27</v>
      </c>
      <c r="H7" s="91">
        <f t="shared" ca="1" si="1"/>
        <v>0</v>
      </c>
    </row>
    <row r="8" spans="1:8" x14ac:dyDescent="0.35">
      <c r="A8" t="str">
        <f t="shared" si="0"/>
        <v>LISTBase</v>
      </c>
      <c r="B8" t="s">
        <v>368</v>
      </c>
      <c r="C8" t="s">
        <v>344</v>
      </c>
      <c r="D8" t="s">
        <v>144</v>
      </c>
      <c r="E8" t="s">
        <v>240</v>
      </c>
      <c r="F8" t="s">
        <v>26</v>
      </c>
      <c r="G8" t="s">
        <v>27</v>
      </c>
      <c r="H8" s="91">
        <f t="shared" ca="1" si="1"/>
        <v>0</v>
      </c>
    </row>
    <row r="9" spans="1:8" x14ac:dyDescent="0.35">
      <c r="A9" t="str">
        <f t="shared" si="0"/>
        <v>LISTBase</v>
      </c>
      <c r="B9" t="s">
        <v>368</v>
      </c>
      <c r="C9" t="s">
        <v>345</v>
      </c>
      <c r="D9" t="s">
        <v>144</v>
      </c>
      <c r="E9" t="s">
        <v>241</v>
      </c>
      <c r="F9" t="s">
        <v>26</v>
      </c>
      <c r="G9" t="s">
        <v>27</v>
      </c>
      <c r="H9" s="91">
        <f t="shared" ca="1" si="1"/>
        <v>0</v>
      </c>
    </row>
    <row r="10" spans="1:8" x14ac:dyDescent="0.35">
      <c r="A10" t="str">
        <f t="shared" si="0"/>
        <v>LISTBase</v>
      </c>
      <c r="B10" t="s">
        <v>368</v>
      </c>
      <c r="C10" t="s">
        <v>346</v>
      </c>
      <c r="D10" t="s">
        <v>242</v>
      </c>
      <c r="E10" t="s">
        <v>242</v>
      </c>
      <c r="F10" t="s">
        <v>26</v>
      </c>
      <c r="G10" t="s">
        <v>27</v>
      </c>
      <c r="H10" s="91">
        <f t="shared" ca="1" si="1"/>
        <v>0</v>
      </c>
    </row>
    <row r="11" spans="1:8" x14ac:dyDescent="0.35">
      <c r="A11" t="str">
        <f t="shared" si="0"/>
        <v>LISTBase</v>
      </c>
      <c r="B11" t="s">
        <v>368</v>
      </c>
      <c r="C11" t="s">
        <v>444</v>
      </c>
      <c r="D11" t="s">
        <v>442</v>
      </c>
      <c r="E11" t="s">
        <v>442</v>
      </c>
      <c r="F11" t="s">
        <v>26</v>
      </c>
      <c r="G11" t="s">
        <v>27</v>
      </c>
      <c r="H11" s="91">
        <f t="shared" ca="1" si="1"/>
        <v>0</v>
      </c>
    </row>
    <row r="12" spans="1:8" x14ac:dyDescent="0.35">
      <c r="A12" t="str">
        <f t="shared" si="0"/>
        <v>LISTBase</v>
      </c>
      <c r="B12" t="s">
        <v>368</v>
      </c>
      <c r="C12" t="s">
        <v>340</v>
      </c>
      <c r="D12" t="s">
        <v>235</v>
      </c>
      <c r="E12" t="s">
        <v>239</v>
      </c>
      <c r="F12" t="s">
        <v>207</v>
      </c>
      <c r="G12" t="s">
        <v>28</v>
      </c>
      <c r="H12" s="91">
        <f t="shared" ca="1" si="1"/>
        <v>0</v>
      </c>
    </row>
    <row r="13" spans="1:8" x14ac:dyDescent="0.35">
      <c r="A13" t="str">
        <f t="shared" si="0"/>
        <v>LISTBase</v>
      </c>
      <c r="B13" t="s">
        <v>368</v>
      </c>
      <c r="C13" t="s">
        <v>341</v>
      </c>
      <c r="D13" t="s">
        <v>235</v>
      </c>
      <c r="E13" t="s">
        <v>240</v>
      </c>
      <c r="F13" t="s">
        <v>207</v>
      </c>
      <c r="G13" t="s">
        <v>28</v>
      </c>
      <c r="H13" s="91">
        <f t="shared" ca="1" si="1"/>
        <v>0</v>
      </c>
    </row>
    <row r="14" spans="1:8" x14ac:dyDescent="0.35">
      <c r="A14" t="str">
        <f t="shared" si="0"/>
        <v>LISTBase</v>
      </c>
      <c r="B14" t="s">
        <v>368</v>
      </c>
      <c r="C14" t="s">
        <v>342</v>
      </c>
      <c r="D14" t="s">
        <v>235</v>
      </c>
      <c r="E14" t="s">
        <v>241</v>
      </c>
      <c r="F14" t="s">
        <v>207</v>
      </c>
      <c r="G14" t="s">
        <v>28</v>
      </c>
      <c r="H14" s="91">
        <f t="shared" ca="1" si="1"/>
        <v>0</v>
      </c>
    </row>
    <row r="15" spans="1:8" x14ac:dyDescent="0.35">
      <c r="A15" t="str">
        <f t="shared" si="0"/>
        <v>LISTBase</v>
      </c>
      <c r="B15" t="s">
        <v>368</v>
      </c>
      <c r="C15" t="s">
        <v>343</v>
      </c>
      <c r="D15" t="s">
        <v>144</v>
      </c>
      <c r="E15" t="s">
        <v>239</v>
      </c>
      <c r="F15" t="s">
        <v>207</v>
      </c>
      <c r="G15" t="s">
        <v>28</v>
      </c>
      <c r="H15" s="91">
        <f t="shared" ca="1" si="1"/>
        <v>0</v>
      </c>
    </row>
    <row r="16" spans="1:8" x14ac:dyDescent="0.35">
      <c r="A16" t="str">
        <f t="shared" si="0"/>
        <v>LISTBase</v>
      </c>
      <c r="B16" t="s">
        <v>368</v>
      </c>
      <c r="C16" t="s">
        <v>344</v>
      </c>
      <c r="D16" t="s">
        <v>144</v>
      </c>
      <c r="E16" t="s">
        <v>240</v>
      </c>
      <c r="F16" t="s">
        <v>207</v>
      </c>
      <c r="G16" t="s">
        <v>28</v>
      </c>
      <c r="H16" s="91">
        <f t="shared" ca="1" si="1"/>
        <v>0</v>
      </c>
    </row>
    <row r="17" spans="1:8" x14ac:dyDescent="0.35">
      <c r="A17" t="str">
        <f t="shared" si="0"/>
        <v>LISTBase</v>
      </c>
      <c r="B17" t="s">
        <v>368</v>
      </c>
      <c r="C17" t="s">
        <v>345</v>
      </c>
      <c r="D17" t="s">
        <v>144</v>
      </c>
      <c r="E17" t="s">
        <v>241</v>
      </c>
      <c r="F17" t="s">
        <v>207</v>
      </c>
      <c r="G17" t="s">
        <v>28</v>
      </c>
      <c r="H17" s="91">
        <f t="shared" ca="1" si="1"/>
        <v>0</v>
      </c>
    </row>
    <row r="18" spans="1:8" x14ac:dyDescent="0.35">
      <c r="A18" t="str">
        <f t="shared" si="0"/>
        <v>LISTBase</v>
      </c>
      <c r="B18" t="s">
        <v>368</v>
      </c>
      <c r="C18" t="s">
        <v>346</v>
      </c>
      <c r="D18" t="s">
        <v>242</v>
      </c>
      <c r="E18" t="s">
        <v>242</v>
      </c>
      <c r="F18" t="s">
        <v>207</v>
      </c>
      <c r="G18" t="s">
        <v>28</v>
      </c>
      <c r="H18" s="91">
        <f t="shared" ca="1" si="1"/>
        <v>0</v>
      </c>
    </row>
    <row r="19" spans="1:8" x14ac:dyDescent="0.35">
      <c r="A19" t="str">
        <f t="shared" si="0"/>
        <v>LISTBase</v>
      </c>
      <c r="B19" t="s">
        <v>368</v>
      </c>
      <c r="C19" t="s">
        <v>444</v>
      </c>
      <c r="D19" t="s">
        <v>442</v>
      </c>
      <c r="E19" t="s">
        <v>442</v>
      </c>
      <c r="F19" t="s">
        <v>207</v>
      </c>
      <c r="G19" t="s">
        <v>28</v>
      </c>
      <c r="H19" s="91">
        <f t="shared" ca="1" si="1"/>
        <v>0</v>
      </c>
    </row>
    <row r="20" spans="1:8" x14ac:dyDescent="0.35">
      <c r="A20" t="str">
        <f t="shared" si="0"/>
        <v>LISTBase</v>
      </c>
      <c r="B20" t="s">
        <v>368</v>
      </c>
      <c r="C20" t="s">
        <v>340</v>
      </c>
      <c r="D20" t="s">
        <v>235</v>
      </c>
      <c r="E20" t="s">
        <v>239</v>
      </c>
      <c r="F20" t="s">
        <v>208</v>
      </c>
      <c r="G20" t="s">
        <v>29</v>
      </c>
      <c r="H20" s="91">
        <f t="shared" ca="1" si="1"/>
        <v>0</v>
      </c>
    </row>
    <row r="21" spans="1:8" x14ac:dyDescent="0.35">
      <c r="A21" t="str">
        <f t="shared" si="0"/>
        <v>LISTBase</v>
      </c>
      <c r="B21" t="s">
        <v>368</v>
      </c>
      <c r="C21" t="s">
        <v>341</v>
      </c>
      <c r="D21" t="s">
        <v>235</v>
      </c>
      <c r="E21" t="s">
        <v>240</v>
      </c>
      <c r="F21" t="s">
        <v>208</v>
      </c>
      <c r="G21" t="s">
        <v>29</v>
      </c>
      <c r="H21" s="91">
        <f t="shared" ca="1" si="1"/>
        <v>0</v>
      </c>
    </row>
    <row r="22" spans="1:8" x14ac:dyDescent="0.35">
      <c r="A22" t="str">
        <f t="shared" si="0"/>
        <v>LISTBase</v>
      </c>
      <c r="B22" t="s">
        <v>368</v>
      </c>
      <c r="C22" t="s">
        <v>342</v>
      </c>
      <c r="D22" t="s">
        <v>235</v>
      </c>
      <c r="E22" t="s">
        <v>241</v>
      </c>
      <c r="F22" t="s">
        <v>208</v>
      </c>
      <c r="G22" t="s">
        <v>29</v>
      </c>
      <c r="H22" s="91">
        <f t="shared" ca="1" si="1"/>
        <v>0</v>
      </c>
    </row>
    <row r="23" spans="1:8" x14ac:dyDescent="0.35">
      <c r="A23" t="str">
        <f t="shared" si="0"/>
        <v>LISTBase</v>
      </c>
      <c r="B23" t="s">
        <v>368</v>
      </c>
      <c r="C23" t="s">
        <v>343</v>
      </c>
      <c r="D23" t="s">
        <v>144</v>
      </c>
      <c r="E23" t="s">
        <v>239</v>
      </c>
      <c r="F23" t="s">
        <v>208</v>
      </c>
      <c r="G23" t="s">
        <v>29</v>
      </c>
      <c r="H23" s="91">
        <f t="shared" ca="1" si="1"/>
        <v>0</v>
      </c>
    </row>
    <row r="24" spans="1:8" x14ac:dyDescent="0.35">
      <c r="A24" t="str">
        <f t="shared" si="0"/>
        <v>LISTBase</v>
      </c>
      <c r="B24" t="s">
        <v>368</v>
      </c>
      <c r="C24" t="s">
        <v>344</v>
      </c>
      <c r="D24" t="s">
        <v>144</v>
      </c>
      <c r="E24" t="s">
        <v>240</v>
      </c>
      <c r="F24" t="s">
        <v>208</v>
      </c>
      <c r="G24" t="s">
        <v>29</v>
      </c>
      <c r="H24" s="91">
        <f t="shared" ca="1" si="1"/>
        <v>0</v>
      </c>
    </row>
    <row r="25" spans="1:8" x14ac:dyDescent="0.35">
      <c r="A25" t="str">
        <f t="shared" si="0"/>
        <v>LISTBase</v>
      </c>
      <c r="B25" t="s">
        <v>368</v>
      </c>
      <c r="C25" t="s">
        <v>345</v>
      </c>
      <c r="D25" t="s">
        <v>144</v>
      </c>
      <c r="E25" t="s">
        <v>241</v>
      </c>
      <c r="F25" t="s">
        <v>208</v>
      </c>
      <c r="G25" t="s">
        <v>29</v>
      </c>
      <c r="H25" s="91">
        <f t="shared" ca="1" si="1"/>
        <v>0</v>
      </c>
    </row>
    <row r="26" spans="1:8" x14ac:dyDescent="0.35">
      <c r="A26" t="str">
        <f t="shared" si="0"/>
        <v>LISTBase</v>
      </c>
      <c r="B26" t="s">
        <v>368</v>
      </c>
      <c r="C26" t="s">
        <v>346</v>
      </c>
      <c r="D26" t="s">
        <v>242</v>
      </c>
      <c r="E26" t="s">
        <v>242</v>
      </c>
      <c r="F26" t="s">
        <v>208</v>
      </c>
      <c r="G26" t="s">
        <v>29</v>
      </c>
      <c r="H26" s="91">
        <f t="shared" ca="1" si="1"/>
        <v>0</v>
      </c>
    </row>
    <row r="27" spans="1:8" x14ac:dyDescent="0.35">
      <c r="A27" t="str">
        <f t="shared" si="0"/>
        <v>LISTBase</v>
      </c>
      <c r="B27" t="s">
        <v>368</v>
      </c>
      <c r="C27" t="s">
        <v>444</v>
      </c>
      <c r="D27" t="s">
        <v>442</v>
      </c>
      <c r="E27" t="s">
        <v>442</v>
      </c>
      <c r="F27" t="s">
        <v>208</v>
      </c>
      <c r="G27" t="s">
        <v>29</v>
      </c>
      <c r="H27" s="91">
        <f t="shared" ca="1" si="1"/>
        <v>0</v>
      </c>
    </row>
  </sheetData>
  <sheetProtection password="AAC6" sheet="1" objects="1" scenarios="1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L975"/>
  <sheetViews>
    <sheetView topLeftCell="A401" workbookViewId="0">
      <selection activeCell="A401" sqref="A401"/>
    </sheetView>
  </sheetViews>
  <sheetFormatPr defaultRowHeight="14.5" x14ac:dyDescent="0.35"/>
  <cols>
    <col min="1" max="1" width="13.54296875" customWidth="1"/>
    <col min="3" max="3" width="9.54296875" bestFit="1" customWidth="1"/>
    <col min="4" max="4" width="11" bestFit="1" customWidth="1"/>
    <col min="5" max="7" width="11" customWidth="1"/>
    <col min="8" max="8" width="63.7265625" bestFit="1" customWidth="1"/>
    <col min="9" max="9" width="12.453125" bestFit="1" customWidth="1"/>
    <col min="10" max="10" width="18.1796875" bestFit="1" customWidth="1"/>
  </cols>
  <sheetData>
    <row r="1" spans="1:12" ht="15.5" x14ac:dyDescent="0.35">
      <c r="A1" s="86" t="s">
        <v>644</v>
      </c>
      <c r="B1" s="86"/>
    </row>
    <row r="3" spans="1:12" ht="15.5" x14ac:dyDescent="0.35">
      <c r="A3" s="88" t="s">
        <v>594</v>
      </c>
      <c r="B3" s="98" t="s">
        <v>662</v>
      </c>
      <c r="C3" s="98" t="s">
        <v>663</v>
      </c>
      <c r="D3" s="98" t="s">
        <v>664</v>
      </c>
      <c r="E3" s="98" t="s">
        <v>665</v>
      </c>
      <c r="F3" s="98" t="s">
        <v>666</v>
      </c>
      <c r="G3" s="98" t="s">
        <v>667</v>
      </c>
      <c r="H3" s="98" t="s">
        <v>668</v>
      </c>
      <c r="I3" s="98" t="s">
        <v>669</v>
      </c>
      <c r="J3" s="98" t="s">
        <v>670</v>
      </c>
      <c r="K3" s="98" t="s">
        <v>452</v>
      </c>
      <c r="L3" s="99"/>
    </row>
    <row r="4" spans="1:12" x14ac:dyDescent="0.35">
      <c r="A4" t="str">
        <f t="shared" ref="A4:A67" si="0">VLOOKUP($B4,LISTScenMap,2)</f>
        <v>LISTBase</v>
      </c>
      <c r="B4" s="93" t="s">
        <v>369</v>
      </c>
      <c r="C4" s="93" t="s">
        <v>35</v>
      </c>
      <c r="D4" s="93" t="s">
        <v>17</v>
      </c>
      <c r="E4" s="93" t="s">
        <v>34</v>
      </c>
      <c r="F4" s="93" t="s">
        <v>27</v>
      </c>
      <c r="G4" s="93"/>
      <c r="H4" s="93" t="s">
        <v>34</v>
      </c>
      <c r="I4" s="93" t="s">
        <v>26</v>
      </c>
      <c r="J4" s="93" t="s">
        <v>27</v>
      </c>
      <c r="K4" s="91">
        <f t="shared" ref="K4:K67" ca="1" si="1">OFFSET(INDIRECT($B4&amp;"_Corner",0),MATCH($C4,INDIRECT($B4&amp;"_Row",0),0),MATCH($I4,INDIRECT($B4&amp;"_Column",0),0))</f>
        <v>0</v>
      </c>
      <c r="L4" s="93"/>
    </row>
    <row r="5" spans="1:12" x14ac:dyDescent="0.35">
      <c r="A5" t="str">
        <f t="shared" si="0"/>
        <v>LISTBase</v>
      </c>
      <c r="B5" s="93" t="s">
        <v>369</v>
      </c>
      <c r="C5" s="93" t="s">
        <v>37</v>
      </c>
      <c r="D5" s="93" t="s">
        <v>17</v>
      </c>
      <c r="E5" s="93" t="s">
        <v>36</v>
      </c>
      <c r="F5" s="93" t="s">
        <v>27</v>
      </c>
      <c r="G5" s="93"/>
      <c r="H5" s="93" t="s">
        <v>36</v>
      </c>
      <c r="I5" s="93" t="s">
        <v>26</v>
      </c>
      <c r="J5" s="93" t="s">
        <v>27</v>
      </c>
      <c r="K5" s="91">
        <f t="shared" ca="1" si="1"/>
        <v>0</v>
      </c>
      <c r="L5" s="93"/>
    </row>
    <row r="6" spans="1:12" x14ac:dyDescent="0.35">
      <c r="A6" t="str">
        <f t="shared" si="0"/>
        <v>LISTBase</v>
      </c>
      <c r="B6" s="93" t="s">
        <v>369</v>
      </c>
      <c r="C6" s="93" t="s">
        <v>39</v>
      </c>
      <c r="D6" s="93" t="s">
        <v>17</v>
      </c>
      <c r="E6" s="93" t="s">
        <v>38</v>
      </c>
      <c r="F6" s="93" t="s">
        <v>27</v>
      </c>
      <c r="G6" s="93"/>
      <c r="H6" s="93" t="s">
        <v>38</v>
      </c>
      <c r="I6" s="93" t="s">
        <v>26</v>
      </c>
      <c r="J6" s="93" t="s">
        <v>27</v>
      </c>
      <c r="K6" s="91">
        <f t="shared" ca="1" si="1"/>
        <v>0</v>
      </c>
      <c r="L6" s="93"/>
    </row>
    <row r="7" spans="1:12" x14ac:dyDescent="0.35">
      <c r="A7" t="str">
        <f t="shared" si="0"/>
        <v>LISTBase</v>
      </c>
      <c r="B7" s="93" t="s">
        <v>369</v>
      </c>
      <c r="C7" s="93" t="s">
        <v>41</v>
      </c>
      <c r="D7" s="93" t="s">
        <v>17</v>
      </c>
      <c r="E7" s="93" t="s">
        <v>40</v>
      </c>
      <c r="F7" s="93" t="s">
        <v>27</v>
      </c>
      <c r="G7" s="93"/>
      <c r="H7" s="93" t="s">
        <v>40</v>
      </c>
      <c r="I7" s="93" t="s">
        <v>26</v>
      </c>
      <c r="J7" s="93" t="s">
        <v>27</v>
      </c>
      <c r="K7" s="91">
        <f t="shared" ca="1" si="1"/>
        <v>0</v>
      </c>
      <c r="L7" s="93"/>
    </row>
    <row r="8" spans="1:12" x14ac:dyDescent="0.35">
      <c r="A8" t="str">
        <f t="shared" si="0"/>
        <v>LISTBase</v>
      </c>
      <c r="B8" s="93" t="s">
        <v>369</v>
      </c>
      <c r="C8" s="93" t="s">
        <v>43</v>
      </c>
      <c r="D8" s="93" t="s">
        <v>17</v>
      </c>
      <c r="E8" s="93" t="s">
        <v>42</v>
      </c>
      <c r="F8" s="93" t="s">
        <v>27</v>
      </c>
      <c r="G8" s="93"/>
      <c r="H8" s="93" t="s">
        <v>42</v>
      </c>
      <c r="I8" s="93" t="s">
        <v>26</v>
      </c>
      <c r="J8" s="93" t="s">
        <v>27</v>
      </c>
      <c r="K8" s="91">
        <f t="shared" ca="1" si="1"/>
        <v>0</v>
      </c>
      <c r="L8" s="93"/>
    </row>
    <row r="9" spans="1:12" x14ac:dyDescent="0.35">
      <c r="A9" t="str">
        <f t="shared" si="0"/>
        <v>LISTBase</v>
      </c>
      <c r="B9" s="93" t="s">
        <v>369</v>
      </c>
      <c r="C9" s="93" t="s">
        <v>45</v>
      </c>
      <c r="D9" s="93" t="s">
        <v>17</v>
      </c>
      <c r="E9" s="93" t="s">
        <v>42</v>
      </c>
      <c r="F9" s="93" t="s">
        <v>44</v>
      </c>
      <c r="G9" s="93" t="s">
        <v>27</v>
      </c>
      <c r="H9" s="93" t="s">
        <v>44</v>
      </c>
      <c r="I9" s="93" t="s">
        <v>26</v>
      </c>
      <c r="J9" s="93" t="s">
        <v>27</v>
      </c>
      <c r="K9" s="91">
        <f t="shared" ca="1" si="1"/>
        <v>0</v>
      </c>
      <c r="L9" s="93"/>
    </row>
    <row r="10" spans="1:12" x14ac:dyDescent="0.35">
      <c r="A10" t="str">
        <f t="shared" si="0"/>
        <v>LISTBase</v>
      </c>
      <c r="B10" s="93" t="s">
        <v>369</v>
      </c>
      <c r="C10" s="93" t="s">
        <v>47</v>
      </c>
      <c r="D10" s="93" t="s">
        <v>17</v>
      </c>
      <c r="E10" s="93" t="s">
        <v>42</v>
      </c>
      <c r="F10" s="93" t="s">
        <v>46</v>
      </c>
      <c r="G10" s="93" t="s">
        <v>27</v>
      </c>
      <c r="H10" s="93" t="s">
        <v>46</v>
      </c>
      <c r="I10" s="93" t="s">
        <v>26</v>
      </c>
      <c r="J10" s="93" t="s">
        <v>27</v>
      </c>
      <c r="K10" s="91">
        <f t="shared" ca="1" si="1"/>
        <v>0</v>
      </c>
      <c r="L10" s="93"/>
    </row>
    <row r="11" spans="1:12" x14ac:dyDescent="0.35">
      <c r="A11" t="str">
        <f t="shared" si="0"/>
        <v>LISTBase</v>
      </c>
      <c r="B11" s="93" t="s">
        <v>369</v>
      </c>
      <c r="C11" s="93" t="s">
        <v>49</v>
      </c>
      <c r="D11" s="93" t="s">
        <v>17</v>
      </c>
      <c r="E11" s="93" t="s">
        <v>42</v>
      </c>
      <c r="F11" s="93" t="s">
        <v>48</v>
      </c>
      <c r="G11" s="93" t="s">
        <v>27</v>
      </c>
      <c r="H11" s="93" t="s">
        <v>48</v>
      </c>
      <c r="I11" s="93" t="s">
        <v>26</v>
      </c>
      <c r="J11" s="93" t="s">
        <v>27</v>
      </c>
      <c r="K11" s="91">
        <f t="shared" ca="1" si="1"/>
        <v>0</v>
      </c>
      <c r="L11" s="93"/>
    </row>
    <row r="12" spans="1:12" x14ac:dyDescent="0.35">
      <c r="A12" t="str">
        <f t="shared" si="0"/>
        <v>LISTBase</v>
      </c>
      <c r="B12" s="93" t="s">
        <v>369</v>
      </c>
      <c r="C12" s="93" t="s">
        <v>55</v>
      </c>
      <c r="D12" s="93" t="s">
        <v>17</v>
      </c>
      <c r="E12" s="93" t="s">
        <v>42</v>
      </c>
      <c r="F12" s="93" t="s">
        <v>54</v>
      </c>
      <c r="G12" s="93" t="s">
        <v>27</v>
      </c>
      <c r="H12" s="93" t="s">
        <v>54</v>
      </c>
      <c r="I12" s="93" t="s">
        <v>26</v>
      </c>
      <c r="J12" s="93" t="s">
        <v>27</v>
      </c>
      <c r="K12" s="91">
        <f t="shared" ca="1" si="1"/>
        <v>0</v>
      </c>
      <c r="L12" s="93"/>
    </row>
    <row r="13" spans="1:12" x14ac:dyDescent="0.35">
      <c r="A13" t="str">
        <f t="shared" si="0"/>
        <v>LISTBase</v>
      </c>
      <c r="B13" s="93" t="s">
        <v>369</v>
      </c>
      <c r="C13" s="93" t="s">
        <v>57</v>
      </c>
      <c r="D13" s="93" t="s">
        <v>17</v>
      </c>
      <c r="E13" s="93" t="s">
        <v>42</v>
      </c>
      <c r="F13" s="93" t="s">
        <v>54</v>
      </c>
      <c r="G13" s="93" t="s">
        <v>56</v>
      </c>
      <c r="H13" s="93" t="s">
        <v>56</v>
      </c>
      <c r="I13" s="93" t="s">
        <v>26</v>
      </c>
      <c r="J13" s="93" t="s">
        <v>27</v>
      </c>
      <c r="K13" s="91">
        <f t="shared" ca="1" si="1"/>
        <v>0</v>
      </c>
      <c r="L13" s="93"/>
    </row>
    <row r="14" spans="1:12" x14ac:dyDescent="0.35">
      <c r="A14" t="str">
        <f t="shared" si="0"/>
        <v>LISTBase</v>
      </c>
      <c r="B14" s="93" t="s">
        <v>369</v>
      </c>
      <c r="C14" s="93" t="s">
        <v>59</v>
      </c>
      <c r="D14" s="93" t="s">
        <v>17</v>
      </c>
      <c r="E14" s="93" t="s">
        <v>42</v>
      </c>
      <c r="F14" s="93" t="s">
        <v>54</v>
      </c>
      <c r="G14" s="93" t="s">
        <v>58</v>
      </c>
      <c r="H14" s="93" t="s">
        <v>58</v>
      </c>
      <c r="I14" s="93" t="s">
        <v>26</v>
      </c>
      <c r="J14" s="93" t="s">
        <v>27</v>
      </c>
      <c r="K14" s="91">
        <f t="shared" ca="1" si="1"/>
        <v>0</v>
      </c>
      <c r="L14" s="93"/>
    </row>
    <row r="15" spans="1:12" x14ac:dyDescent="0.35">
      <c r="A15" t="str">
        <f t="shared" si="0"/>
        <v>LISTBase</v>
      </c>
      <c r="B15" s="93" t="s">
        <v>369</v>
      </c>
      <c r="C15" s="93" t="s">
        <v>61</v>
      </c>
      <c r="D15" s="93" t="s">
        <v>17</v>
      </c>
      <c r="E15" s="93" t="s">
        <v>42</v>
      </c>
      <c r="F15" s="93" t="s">
        <v>54</v>
      </c>
      <c r="G15" s="93" t="s">
        <v>60</v>
      </c>
      <c r="H15" s="93" t="s">
        <v>60</v>
      </c>
      <c r="I15" s="93" t="s">
        <v>26</v>
      </c>
      <c r="J15" s="93" t="s">
        <v>27</v>
      </c>
      <c r="K15" s="91">
        <f t="shared" ca="1" si="1"/>
        <v>0</v>
      </c>
      <c r="L15" s="93"/>
    </row>
    <row r="16" spans="1:12" x14ac:dyDescent="0.35">
      <c r="A16" t="str">
        <f t="shared" si="0"/>
        <v>LISTBase</v>
      </c>
      <c r="B16" s="93" t="s">
        <v>369</v>
      </c>
      <c r="C16" s="93" t="s">
        <v>63</v>
      </c>
      <c r="D16" s="93" t="s">
        <v>17</v>
      </c>
      <c r="E16" s="93" t="s">
        <v>42</v>
      </c>
      <c r="F16" s="93" t="s">
        <v>54</v>
      </c>
      <c r="G16" s="93" t="s">
        <v>62</v>
      </c>
      <c r="H16" s="93" t="s">
        <v>62</v>
      </c>
      <c r="I16" s="93" t="s">
        <v>26</v>
      </c>
      <c r="J16" s="93" t="s">
        <v>27</v>
      </c>
      <c r="K16" s="91">
        <f t="shared" ca="1" si="1"/>
        <v>0</v>
      </c>
      <c r="L16" s="93"/>
    </row>
    <row r="17" spans="1:12" x14ac:dyDescent="0.35">
      <c r="A17" t="str">
        <f t="shared" si="0"/>
        <v>LISTBase</v>
      </c>
      <c r="B17" s="93" t="s">
        <v>369</v>
      </c>
      <c r="C17" s="93" t="s">
        <v>347</v>
      </c>
      <c r="D17" s="93" t="s">
        <v>17</v>
      </c>
      <c r="E17" s="93" t="s">
        <v>42</v>
      </c>
      <c r="F17" s="93" t="s">
        <v>54</v>
      </c>
      <c r="G17" s="93" t="s">
        <v>371</v>
      </c>
      <c r="H17" s="93" t="s">
        <v>371</v>
      </c>
      <c r="I17" s="93" t="s">
        <v>26</v>
      </c>
      <c r="J17" s="93" t="s">
        <v>27</v>
      </c>
      <c r="K17" s="91">
        <f t="shared" ca="1" si="1"/>
        <v>0</v>
      </c>
      <c r="L17" s="93"/>
    </row>
    <row r="18" spans="1:12" x14ac:dyDescent="0.35">
      <c r="A18" t="str">
        <f t="shared" si="0"/>
        <v>LISTBase</v>
      </c>
      <c r="B18" s="93" t="s">
        <v>369</v>
      </c>
      <c r="C18" s="93" t="s">
        <v>65</v>
      </c>
      <c r="D18" s="93" t="s">
        <v>17</v>
      </c>
      <c r="E18" s="93" t="s">
        <v>42</v>
      </c>
      <c r="F18" s="93" t="s">
        <v>64</v>
      </c>
      <c r="G18" s="93" t="s">
        <v>27</v>
      </c>
      <c r="H18" s="93" t="s">
        <v>64</v>
      </c>
      <c r="I18" s="93" t="s">
        <v>26</v>
      </c>
      <c r="J18" s="93" t="s">
        <v>27</v>
      </c>
      <c r="K18" s="91">
        <f t="shared" ca="1" si="1"/>
        <v>0</v>
      </c>
      <c r="L18" s="93"/>
    </row>
    <row r="19" spans="1:12" x14ac:dyDescent="0.35">
      <c r="A19" t="str">
        <f t="shared" si="0"/>
        <v>LISTBase</v>
      </c>
      <c r="B19" s="93" t="s">
        <v>369</v>
      </c>
      <c r="C19" s="93" t="s">
        <v>67</v>
      </c>
      <c r="D19" s="93" t="s">
        <v>17</v>
      </c>
      <c r="E19" s="93" t="s">
        <v>42</v>
      </c>
      <c r="F19" s="93" t="s">
        <v>66</v>
      </c>
      <c r="G19" s="93" t="s">
        <v>27</v>
      </c>
      <c r="H19" s="93" t="s">
        <v>66</v>
      </c>
      <c r="I19" s="93" t="s">
        <v>26</v>
      </c>
      <c r="J19" s="93" t="s">
        <v>27</v>
      </c>
      <c r="K19" s="91">
        <f t="shared" ca="1" si="1"/>
        <v>0</v>
      </c>
      <c r="L19" s="93"/>
    </row>
    <row r="20" spans="1:12" x14ac:dyDescent="0.35">
      <c r="A20" t="str">
        <f t="shared" si="0"/>
        <v>LISTBase</v>
      </c>
      <c r="B20" s="93" t="s">
        <v>369</v>
      </c>
      <c r="C20" s="93" t="s">
        <v>69</v>
      </c>
      <c r="D20" s="93" t="s">
        <v>17</v>
      </c>
      <c r="E20" s="93" t="s">
        <v>42</v>
      </c>
      <c r="F20" s="93" t="s">
        <v>68</v>
      </c>
      <c r="G20" s="93" t="s">
        <v>27</v>
      </c>
      <c r="H20" s="93" t="s">
        <v>68</v>
      </c>
      <c r="I20" s="93" t="s">
        <v>26</v>
      </c>
      <c r="J20" s="93" t="s">
        <v>27</v>
      </c>
      <c r="K20" s="91">
        <f t="shared" ca="1" si="1"/>
        <v>0</v>
      </c>
      <c r="L20" s="93"/>
    </row>
    <row r="21" spans="1:12" x14ac:dyDescent="0.35">
      <c r="A21" t="str">
        <f t="shared" si="0"/>
        <v>LISTBase</v>
      </c>
      <c r="B21" s="93" t="s">
        <v>369</v>
      </c>
      <c r="C21" s="93" t="s">
        <v>71</v>
      </c>
      <c r="D21" s="93" t="s">
        <v>17</v>
      </c>
      <c r="E21" s="93" t="s">
        <v>42</v>
      </c>
      <c r="F21" s="93" t="s">
        <v>70</v>
      </c>
      <c r="G21" s="93" t="s">
        <v>27</v>
      </c>
      <c r="H21" s="93" t="s">
        <v>70</v>
      </c>
      <c r="I21" s="93" t="s">
        <v>26</v>
      </c>
      <c r="J21" s="93" t="s">
        <v>27</v>
      </c>
      <c r="K21" s="91">
        <f t="shared" ca="1" si="1"/>
        <v>0</v>
      </c>
      <c r="L21" s="93"/>
    </row>
    <row r="22" spans="1:12" x14ac:dyDescent="0.35">
      <c r="A22" t="str">
        <f t="shared" si="0"/>
        <v>LISTBase</v>
      </c>
      <c r="B22" s="93" t="s">
        <v>369</v>
      </c>
      <c r="C22" s="93" t="s">
        <v>375</v>
      </c>
      <c r="D22" s="93" t="s">
        <v>17</v>
      </c>
      <c r="E22" s="93" t="s">
        <v>42</v>
      </c>
      <c r="F22" s="93" t="s">
        <v>373</v>
      </c>
      <c r="G22" s="93"/>
      <c r="H22" s="93" t="s">
        <v>373</v>
      </c>
      <c r="I22" s="93" t="s">
        <v>26</v>
      </c>
      <c r="J22" s="93" t="s">
        <v>27</v>
      </c>
      <c r="K22" s="91">
        <f t="shared" ca="1" si="1"/>
        <v>0</v>
      </c>
      <c r="L22" s="93"/>
    </row>
    <row r="23" spans="1:12" x14ac:dyDescent="0.35">
      <c r="A23" t="str">
        <f t="shared" si="0"/>
        <v>LISTBase</v>
      </c>
      <c r="B23" s="93" t="s">
        <v>369</v>
      </c>
      <c r="C23" s="93" t="s">
        <v>73</v>
      </c>
      <c r="D23" s="93" t="s">
        <v>17</v>
      </c>
      <c r="E23" s="93" t="s">
        <v>72</v>
      </c>
      <c r="F23" s="93" t="s">
        <v>27</v>
      </c>
      <c r="G23" s="93"/>
      <c r="H23" s="93" t="s">
        <v>72</v>
      </c>
      <c r="I23" s="93" t="s">
        <v>26</v>
      </c>
      <c r="J23" s="93" t="s">
        <v>27</v>
      </c>
      <c r="K23" s="91">
        <f t="shared" ca="1" si="1"/>
        <v>0</v>
      </c>
      <c r="L23" s="93"/>
    </row>
    <row r="24" spans="1:12" x14ac:dyDescent="0.35">
      <c r="A24" t="str">
        <f t="shared" si="0"/>
        <v>LISTBase</v>
      </c>
      <c r="B24" s="93" t="s">
        <v>369</v>
      </c>
      <c r="C24" s="93" t="s">
        <v>75</v>
      </c>
      <c r="D24" s="93" t="s">
        <v>17</v>
      </c>
      <c r="E24" s="93" t="s">
        <v>74</v>
      </c>
      <c r="F24" s="93" t="s">
        <v>27</v>
      </c>
      <c r="G24" s="93"/>
      <c r="H24" s="93" t="s">
        <v>74</v>
      </c>
      <c r="I24" s="93" t="s">
        <v>26</v>
      </c>
      <c r="J24" s="93" t="s">
        <v>27</v>
      </c>
      <c r="K24" s="91">
        <f t="shared" ca="1" si="1"/>
        <v>0</v>
      </c>
      <c r="L24" s="93"/>
    </row>
    <row r="25" spans="1:12" x14ac:dyDescent="0.35">
      <c r="A25" t="str">
        <f t="shared" si="0"/>
        <v>LISTBase</v>
      </c>
      <c r="B25" s="93" t="s">
        <v>369</v>
      </c>
      <c r="C25" s="93" t="s">
        <v>77</v>
      </c>
      <c r="D25" s="93" t="s">
        <v>17</v>
      </c>
      <c r="E25" s="93" t="s">
        <v>74</v>
      </c>
      <c r="F25" s="93" t="s">
        <v>76</v>
      </c>
      <c r="G25" s="93"/>
      <c r="H25" s="93" t="s">
        <v>76</v>
      </c>
      <c r="I25" s="93" t="s">
        <v>26</v>
      </c>
      <c r="J25" s="93" t="s">
        <v>27</v>
      </c>
      <c r="K25" s="91">
        <f t="shared" ca="1" si="1"/>
        <v>0</v>
      </c>
      <c r="L25" s="93"/>
    </row>
    <row r="26" spans="1:12" x14ac:dyDescent="0.35">
      <c r="A26" t="str">
        <f t="shared" si="0"/>
        <v>LISTBase</v>
      </c>
      <c r="B26" s="93" t="s">
        <v>369</v>
      </c>
      <c r="C26" s="93" t="s">
        <v>79</v>
      </c>
      <c r="D26" s="93" t="s">
        <v>17</v>
      </c>
      <c r="E26" s="93" t="s">
        <v>74</v>
      </c>
      <c r="F26" s="93" t="s">
        <v>78</v>
      </c>
      <c r="G26" s="93"/>
      <c r="H26" s="93" t="s">
        <v>78</v>
      </c>
      <c r="I26" s="93" t="s">
        <v>26</v>
      </c>
      <c r="J26" s="93" t="s">
        <v>27</v>
      </c>
      <c r="K26" s="91">
        <f t="shared" ca="1" si="1"/>
        <v>0</v>
      </c>
      <c r="L26" s="93"/>
    </row>
    <row r="27" spans="1:12" x14ac:dyDescent="0.35">
      <c r="A27" t="str">
        <f t="shared" si="0"/>
        <v>LISTBase</v>
      </c>
      <c r="B27" s="93" t="s">
        <v>369</v>
      </c>
      <c r="C27" s="93" t="s">
        <v>81</v>
      </c>
      <c r="D27" s="93" t="s">
        <v>17</v>
      </c>
      <c r="E27" s="93" t="s">
        <v>74</v>
      </c>
      <c r="F27" s="93" t="s">
        <v>80</v>
      </c>
      <c r="G27" s="93"/>
      <c r="H27" s="93" t="s">
        <v>80</v>
      </c>
      <c r="I27" s="93" t="s">
        <v>26</v>
      </c>
      <c r="J27" s="93" t="s">
        <v>27</v>
      </c>
      <c r="K27" s="91">
        <f t="shared" ca="1" si="1"/>
        <v>0</v>
      </c>
      <c r="L27" s="93"/>
    </row>
    <row r="28" spans="1:12" x14ac:dyDescent="0.35">
      <c r="A28" t="str">
        <f t="shared" si="0"/>
        <v>LISTBase</v>
      </c>
      <c r="B28" s="93" t="s">
        <v>369</v>
      </c>
      <c r="C28" s="93" t="s">
        <v>376</v>
      </c>
      <c r="D28" s="93" t="s">
        <v>17</v>
      </c>
      <c r="E28" s="93" t="s">
        <v>74</v>
      </c>
      <c r="F28" s="93" t="s">
        <v>372</v>
      </c>
      <c r="G28" s="93"/>
      <c r="H28" s="93" t="s">
        <v>372</v>
      </c>
      <c r="I28" s="93" t="s">
        <v>26</v>
      </c>
      <c r="J28" s="93" t="s">
        <v>27</v>
      </c>
      <c r="K28" s="91">
        <f t="shared" ca="1" si="1"/>
        <v>0</v>
      </c>
      <c r="L28" s="93"/>
    </row>
    <row r="29" spans="1:12" x14ac:dyDescent="0.35">
      <c r="A29" t="str">
        <f t="shared" si="0"/>
        <v>LISTBase</v>
      </c>
      <c r="B29" s="93" t="s">
        <v>369</v>
      </c>
      <c r="C29" s="93" t="s">
        <v>83</v>
      </c>
      <c r="D29" s="93" t="s">
        <v>17</v>
      </c>
      <c r="E29" s="93" t="s">
        <v>82</v>
      </c>
      <c r="F29" s="93" t="s">
        <v>27</v>
      </c>
      <c r="G29" s="93"/>
      <c r="H29" s="93" t="s">
        <v>82</v>
      </c>
      <c r="I29" s="93" t="s">
        <v>26</v>
      </c>
      <c r="J29" s="93" t="s">
        <v>27</v>
      </c>
      <c r="K29" s="91">
        <f t="shared" ca="1" si="1"/>
        <v>0</v>
      </c>
      <c r="L29" s="93"/>
    </row>
    <row r="30" spans="1:12" x14ac:dyDescent="0.35">
      <c r="A30" t="str">
        <f t="shared" si="0"/>
        <v>LISTBase</v>
      </c>
      <c r="B30" s="93" t="s">
        <v>369</v>
      </c>
      <c r="C30" s="93" t="s">
        <v>85</v>
      </c>
      <c r="D30" s="93" t="s">
        <v>17</v>
      </c>
      <c r="E30" s="93" t="s">
        <v>82</v>
      </c>
      <c r="F30" s="93" t="s">
        <v>84</v>
      </c>
      <c r="G30" s="93" t="s">
        <v>27</v>
      </c>
      <c r="H30" s="93" t="s">
        <v>84</v>
      </c>
      <c r="I30" s="93" t="s">
        <v>26</v>
      </c>
      <c r="J30" s="93" t="s">
        <v>27</v>
      </c>
      <c r="K30" s="91">
        <f t="shared" ca="1" si="1"/>
        <v>0</v>
      </c>
      <c r="L30" s="93"/>
    </row>
    <row r="31" spans="1:12" x14ac:dyDescent="0.35">
      <c r="A31" t="str">
        <f t="shared" si="0"/>
        <v>LISTBase</v>
      </c>
      <c r="B31" s="93" t="s">
        <v>369</v>
      </c>
      <c r="C31" s="93" t="s">
        <v>91</v>
      </c>
      <c r="D31" s="93" t="s">
        <v>17</v>
      </c>
      <c r="E31" s="93" t="s">
        <v>82</v>
      </c>
      <c r="F31" s="93" t="s">
        <v>90</v>
      </c>
      <c r="G31" s="93" t="s">
        <v>27</v>
      </c>
      <c r="H31" s="93" t="s">
        <v>90</v>
      </c>
      <c r="I31" s="93" t="s">
        <v>26</v>
      </c>
      <c r="J31" s="93" t="s">
        <v>27</v>
      </c>
      <c r="K31" s="91">
        <f t="shared" ca="1" si="1"/>
        <v>0</v>
      </c>
      <c r="L31" s="93"/>
    </row>
    <row r="32" spans="1:12" x14ac:dyDescent="0.35">
      <c r="A32" t="str">
        <f t="shared" si="0"/>
        <v>LISTBase</v>
      </c>
      <c r="B32" s="93" t="s">
        <v>369</v>
      </c>
      <c r="C32" s="93" t="s">
        <v>97</v>
      </c>
      <c r="D32" s="93" t="s">
        <v>17</v>
      </c>
      <c r="E32" s="93" t="s">
        <v>82</v>
      </c>
      <c r="F32" s="93" t="s">
        <v>96</v>
      </c>
      <c r="G32" s="93" t="s">
        <v>27</v>
      </c>
      <c r="H32" s="93" t="s">
        <v>96</v>
      </c>
      <c r="I32" s="93" t="s">
        <v>26</v>
      </c>
      <c r="J32" s="93" t="s">
        <v>27</v>
      </c>
      <c r="K32" s="91">
        <f t="shared" ca="1" si="1"/>
        <v>0</v>
      </c>
      <c r="L32" s="93"/>
    </row>
    <row r="33" spans="1:12" x14ac:dyDescent="0.35">
      <c r="A33" t="str">
        <f t="shared" si="0"/>
        <v>LISTBase</v>
      </c>
      <c r="B33" s="93" t="s">
        <v>369</v>
      </c>
      <c r="C33" s="93" t="s">
        <v>377</v>
      </c>
      <c r="D33" s="93" t="s">
        <v>17</v>
      </c>
      <c r="E33" s="93" t="s">
        <v>82</v>
      </c>
      <c r="F33" s="93" t="s">
        <v>374</v>
      </c>
      <c r="G33" s="93" t="s">
        <v>27</v>
      </c>
      <c r="H33" s="93" t="s">
        <v>374</v>
      </c>
      <c r="I33" s="93" t="s">
        <v>26</v>
      </c>
      <c r="J33" s="93" t="s">
        <v>27</v>
      </c>
      <c r="K33" s="91">
        <f t="shared" ca="1" si="1"/>
        <v>0</v>
      </c>
      <c r="L33" s="93"/>
    </row>
    <row r="34" spans="1:12" x14ac:dyDescent="0.35">
      <c r="A34" t="str">
        <f t="shared" si="0"/>
        <v>LISTBase</v>
      </c>
      <c r="B34" s="93" t="s">
        <v>369</v>
      </c>
      <c r="C34" s="93" t="s">
        <v>111</v>
      </c>
      <c r="D34" s="93" t="s">
        <v>17</v>
      </c>
      <c r="E34" s="93" t="s">
        <v>110</v>
      </c>
      <c r="F34" s="93" t="s">
        <v>27</v>
      </c>
      <c r="G34" s="93"/>
      <c r="H34" s="93" t="s">
        <v>110</v>
      </c>
      <c r="I34" s="93" t="s">
        <v>26</v>
      </c>
      <c r="J34" s="93" t="s">
        <v>27</v>
      </c>
      <c r="K34" s="91">
        <f t="shared" ca="1" si="1"/>
        <v>0</v>
      </c>
      <c r="L34" s="93"/>
    </row>
    <row r="35" spans="1:12" x14ac:dyDescent="0.35">
      <c r="A35" t="str">
        <f t="shared" si="0"/>
        <v>LISTBase</v>
      </c>
      <c r="B35" s="93" t="s">
        <v>369</v>
      </c>
      <c r="C35" s="93" t="s">
        <v>378</v>
      </c>
      <c r="D35" s="93" t="s">
        <v>17</v>
      </c>
      <c r="E35" s="93" t="s">
        <v>231</v>
      </c>
      <c r="F35" s="93" t="s">
        <v>27</v>
      </c>
      <c r="G35" s="93"/>
      <c r="H35" s="93" t="s">
        <v>231</v>
      </c>
      <c r="I35" s="93" t="s">
        <v>26</v>
      </c>
      <c r="J35" s="93" t="s">
        <v>27</v>
      </c>
      <c r="K35" s="91">
        <f t="shared" ca="1" si="1"/>
        <v>0</v>
      </c>
      <c r="L35" s="93"/>
    </row>
    <row r="36" spans="1:12" x14ac:dyDescent="0.35">
      <c r="A36" t="str">
        <f t="shared" si="0"/>
        <v>LISTBase</v>
      </c>
      <c r="B36" s="93" t="s">
        <v>369</v>
      </c>
      <c r="C36" s="93" t="s">
        <v>115</v>
      </c>
      <c r="D36" s="93" t="s">
        <v>17</v>
      </c>
      <c r="E36" s="93" t="s">
        <v>27</v>
      </c>
      <c r="F36" s="93"/>
      <c r="G36" s="93"/>
      <c r="H36" s="93" t="s">
        <v>114</v>
      </c>
      <c r="I36" s="93" t="s">
        <v>26</v>
      </c>
      <c r="J36" s="93" t="s">
        <v>27</v>
      </c>
      <c r="K36" s="91">
        <f t="shared" ca="1" si="1"/>
        <v>0</v>
      </c>
      <c r="L36" s="93"/>
    </row>
    <row r="37" spans="1:12" x14ac:dyDescent="0.35">
      <c r="A37" t="str">
        <f t="shared" si="0"/>
        <v>LISTBase</v>
      </c>
      <c r="B37" s="93" t="s">
        <v>369</v>
      </c>
      <c r="C37" s="93" t="s">
        <v>118</v>
      </c>
      <c r="D37" s="93" t="s">
        <v>116</v>
      </c>
      <c r="E37" s="93" t="s">
        <v>117</v>
      </c>
      <c r="F37" s="93" t="s">
        <v>27</v>
      </c>
      <c r="G37" s="93"/>
      <c r="H37" s="93" t="s">
        <v>117</v>
      </c>
      <c r="I37" s="93" t="s">
        <v>26</v>
      </c>
      <c r="J37" s="93" t="s">
        <v>27</v>
      </c>
      <c r="K37" s="91">
        <f t="shared" ca="1" si="1"/>
        <v>0</v>
      </c>
      <c r="L37" s="93"/>
    </row>
    <row r="38" spans="1:12" x14ac:dyDescent="0.35">
      <c r="A38" t="str">
        <f t="shared" si="0"/>
        <v>LISTBase</v>
      </c>
      <c r="B38" s="93" t="s">
        <v>369</v>
      </c>
      <c r="C38" s="93" t="s">
        <v>348</v>
      </c>
      <c r="D38" s="93" t="s">
        <v>116</v>
      </c>
      <c r="E38" s="93" t="s">
        <v>117</v>
      </c>
      <c r="F38" s="93" t="s">
        <v>121</v>
      </c>
      <c r="G38" s="93"/>
      <c r="H38" s="93" t="s">
        <v>121</v>
      </c>
      <c r="I38" s="93" t="s">
        <v>26</v>
      </c>
      <c r="J38" s="93" t="s">
        <v>27</v>
      </c>
      <c r="K38" s="91">
        <f t="shared" ca="1" si="1"/>
        <v>0</v>
      </c>
      <c r="L38" s="93"/>
    </row>
    <row r="39" spans="1:12" x14ac:dyDescent="0.35">
      <c r="A39" t="str">
        <f t="shared" si="0"/>
        <v>LISTBase</v>
      </c>
      <c r="B39" s="93" t="s">
        <v>369</v>
      </c>
      <c r="C39" s="93" t="s">
        <v>349</v>
      </c>
      <c r="D39" s="93" t="s">
        <v>116</v>
      </c>
      <c r="E39" s="93" t="s">
        <v>117</v>
      </c>
      <c r="F39" s="93" t="s">
        <v>123</v>
      </c>
      <c r="G39" s="93"/>
      <c r="H39" s="93" t="s">
        <v>123</v>
      </c>
      <c r="I39" s="93" t="s">
        <v>26</v>
      </c>
      <c r="J39" s="93" t="s">
        <v>27</v>
      </c>
      <c r="K39" s="91">
        <f t="shared" ca="1" si="1"/>
        <v>0</v>
      </c>
      <c r="L39" s="93"/>
    </row>
    <row r="40" spans="1:12" x14ac:dyDescent="0.35">
      <c r="A40" t="str">
        <f t="shared" si="0"/>
        <v>LISTBase</v>
      </c>
      <c r="B40" s="93" t="s">
        <v>369</v>
      </c>
      <c r="C40" s="93" t="s">
        <v>350</v>
      </c>
      <c r="D40" s="93" t="s">
        <v>116</v>
      </c>
      <c r="E40" s="93" t="s">
        <v>117</v>
      </c>
      <c r="F40" s="93" t="s">
        <v>125</v>
      </c>
      <c r="G40" s="93"/>
      <c r="H40" s="93" t="s">
        <v>125</v>
      </c>
      <c r="I40" s="93" t="s">
        <v>26</v>
      </c>
      <c r="J40" s="93" t="s">
        <v>27</v>
      </c>
      <c r="K40" s="91">
        <f t="shared" ca="1" si="1"/>
        <v>0</v>
      </c>
      <c r="L40" s="93"/>
    </row>
    <row r="41" spans="1:12" x14ac:dyDescent="0.35">
      <c r="A41" t="str">
        <f t="shared" si="0"/>
        <v>LISTBase</v>
      </c>
      <c r="B41" s="93" t="s">
        <v>369</v>
      </c>
      <c r="C41" s="93" t="s">
        <v>351</v>
      </c>
      <c r="D41" s="93" t="s">
        <v>116</v>
      </c>
      <c r="E41" s="93" t="s">
        <v>132</v>
      </c>
      <c r="F41" s="93" t="s">
        <v>27</v>
      </c>
      <c r="G41" s="93"/>
      <c r="H41" s="93" t="s">
        <v>132</v>
      </c>
      <c r="I41" s="93" t="s">
        <v>26</v>
      </c>
      <c r="J41" s="93" t="s">
        <v>27</v>
      </c>
      <c r="K41" s="91">
        <f t="shared" ca="1" si="1"/>
        <v>0</v>
      </c>
      <c r="L41" s="93"/>
    </row>
    <row r="42" spans="1:12" x14ac:dyDescent="0.35">
      <c r="A42" t="str">
        <f t="shared" si="0"/>
        <v>LISTBase</v>
      </c>
      <c r="B42" s="93" t="s">
        <v>369</v>
      </c>
      <c r="C42" s="93" t="s">
        <v>352</v>
      </c>
      <c r="D42" s="93" t="s">
        <v>116</v>
      </c>
      <c r="E42" s="93" t="s">
        <v>132</v>
      </c>
      <c r="F42" s="93" t="s">
        <v>121</v>
      </c>
      <c r="G42" s="93"/>
      <c r="H42" s="93" t="s">
        <v>121</v>
      </c>
      <c r="I42" s="93" t="s">
        <v>26</v>
      </c>
      <c r="J42" s="93" t="s">
        <v>27</v>
      </c>
      <c r="K42" s="91">
        <f t="shared" ca="1" si="1"/>
        <v>0</v>
      </c>
      <c r="L42" s="93"/>
    </row>
    <row r="43" spans="1:12" x14ac:dyDescent="0.35">
      <c r="A43" t="str">
        <f t="shared" si="0"/>
        <v>LISTBase</v>
      </c>
      <c r="B43" s="93" t="s">
        <v>369</v>
      </c>
      <c r="C43" s="93" t="s">
        <v>353</v>
      </c>
      <c r="D43" s="93" t="s">
        <v>116</v>
      </c>
      <c r="E43" s="93" t="s">
        <v>132</v>
      </c>
      <c r="F43" s="93" t="s">
        <v>123</v>
      </c>
      <c r="G43" s="93"/>
      <c r="H43" s="93" t="s">
        <v>123</v>
      </c>
      <c r="I43" s="93" t="s">
        <v>26</v>
      </c>
      <c r="J43" s="93" t="s">
        <v>27</v>
      </c>
      <c r="K43" s="91">
        <f t="shared" ca="1" si="1"/>
        <v>0</v>
      </c>
      <c r="L43" s="93"/>
    </row>
    <row r="44" spans="1:12" x14ac:dyDescent="0.35">
      <c r="A44" t="str">
        <f t="shared" si="0"/>
        <v>LISTBase</v>
      </c>
      <c r="B44" s="93" t="s">
        <v>369</v>
      </c>
      <c r="C44" s="93" t="s">
        <v>354</v>
      </c>
      <c r="D44" s="93" t="s">
        <v>116</v>
      </c>
      <c r="E44" s="93" t="s">
        <v>132</v>
      </c>
      <c r="F44" s="93" t="s">
        <v>125</v>
      </c>
      <c r="G44" s="93"/>
      <c r="H44" s="93" t="s">
        <v>125</v>
      </c>
      <c r="I44" s="93" t="s">
        <v>26</v>
      </c>
      <c r="J44" s="93" t="s">
        <v>27</v>
      </c>
      <c r="K44" s="91">
        <f t="shared" ca="1" si="1"/>
        <v>0</v>
      </c>
      <c r="L44" s="93"/>
    </row>
    <row r="45" spans="1:12" x14ac:dyDescent="0.35">
      <c r="A45" t="str">
        <f t="shared" si="0"/>
        <v>LISTBase</v>
      </c>
      <c r="B45" s="93" t="s">
        <v>369</v>
      </c>
      <c r="C45" s="93" t="s">
        <v>355</v>
      </c>
      <c r="D45" s="93" t="s">
        <v>116</v>
      </c>
      <c r="E45" s="93" t="s">
        <v>144</v>
      </c>
      <c r="F45" s="93" t="s">
        <v>27</v>
      </c>
      <c r="G45" s="93"/>
      <c r="H45" s="93" t="s">
        <v>144</v>
      </c>
      <c r="I45" s="93" t="s">
        <v>26</v>
      </c>
      <c r="J45" s="93" t="s">
        <v>27</v>
      </c>
      <c r="K45" s="91">
        <f t="shared" ca="1" si="1"/>
        <v>0</v>
      </c>
      <c r="L45" s="93"/>
    </row>
    <row r="46" spans="1:12" x14ac:dyDescent="0.35">
      <c r="A46" t="str">
        <f t="shared" si="0"/>
        <v>LISTBase</v>
      </c>
      <c r="B46" s="93" t="s">
        <v>369</v>
      </c>
      <c r="C46" s="93" t="s">
        <v>356</v>
      </c>
      <c r="D46" s="93" t="s">
        <v>116</v>
      </c>
      <c r="E46" s="93" t="s">
        <v>144</v>
      </c>
      <c r="F46" s="93" t="s">
        <v>121</v>
      </c>
      <c r="G46" s="93" t="s">
        <v>27</v>
      </c>
      <c r="H46" s="93" t="s">
        <v>121</v>
      </c>
      <c r="I46" s="93" t="s">
        <v>26</v>
      </c>
      <c r="J46" s="93" t="s">
        <v>27</v>
      </c>
      <c r="K46" s="91">
        <f t="shared" ca="1" si="1"/>
        <v>0</v>
      </c>
      <c r="L46" s="93"/>
    </row>
    <row r="47" spans="1:12" x14ac:dyDescent="0.35">
      <c r="A47" t="str">
        <f t="shared" si="0"/>
        <v>LISTBase</v>
      </c>
      <c r="B47" s="93" t="s">
        <v>369</v>
      </c>
      <c r="C47" s="93" t="s">
        <v>357</v>
      </c>
      <c r="D47" s="93" t="s">
        <v>116</v>
      </c>
      <c r="E47" s="93" t="s">
        <v>144</v>
      </c>
      <c r="F47" s="93" t="s">
        <v>123</v>
      </c>
      <c r="G47" s="93" t="s">
        <v>27</v>
      </c>
      <c r="H47" s="93" t="s">
        <v>123</v>
      </c>
      <c r="I47" s="93" t="s">
        <v>26</v>
      </c>
      <c r="J47" s="93" t="s">
        <v>27</v>
      </c>
      <c r="K47" s="91">
        <f t="shared" ca="1" si="1"/>
        <v>0</v>
      </c>
      <c r="L47" s="93"/>
    </row>
    <row r="48" spans="1:12" x14ac:dyDescent="0.35">
      <c r="A48" t="str">
        <f t="shared" si="0"/>
        <v>LISTBase</v>
      </c>
      <c r="B48" s="93" t="s">
        <v>369</v>
      </c>
      <c r="C48" s="93" t="s">
        <v>358</v>
      </c>
      <c r="D48" s="93" t="s">
        <v>116</v>
      </c>
      <c r="E48" s="93" t="s">
        <v>144</v>
      </c>
      <c r="F48" s="93" t="s">
        <v>125</v>
      </c>
      <c r="G48" s="93" t="s">
        <v>27</v>
      </c>
      <c r="H48" s="93" t="s">
        <v>125</v>
      </c>
      <c r="I48" s="93" t="s">
        <v>26</v>
      </c>
      <c r="J48" s="93" t="s">
        <v>27</v>
      </c>
      <c r="K48" s="91">
        <f t="shared" ca="1" si="1"/>
        <v>0</v>
      </c>
      <c r="L48" s="93"/>
    </row>
    <row r="49" spans="1:12" x14ac:dyDescent="0.35">
      <c r="A49" t="str">
        <f t="shared" si="0"/>
        <v>LISTBase</v>
      </c>
      <c r="B49" s="93" t="s">
        <v>369</v>
      </c>
      <c r="C49" s="93" t="s">
        <v>359</v>
      </c>
      <c r="D49" s="93" t="s">
        <v>116</v>
      </c>
      <c r="E49" s="93" t="s">
        <v>248</v>
      </c>
      <c r="F49" s="93" t="s">
        <v>27</v>
      </c>
      <c r="G49" s="93"/>
      <c r="H49" s="93" t="s">
        <v>248</v>
      </c>
      <c r="I49" s="93" t="s">
        <v>26</v>
      </c>
      <c r="J49" s="93" t="s">
        <v>27</v>
      </c>
      <c r="K49" s="91">
        <f t="shared" ca="1" si="1"/>
        <v>0</v>
      </c>
      <c r="L49" s="93"/>
    </row>
    <row r="50" spans="1:12" x14ac:dyDescent="0.35">
      <c r="A50" t="str">
        <f t="shared" si="0"/>
        <v>LISTBase</v>
      </c>
      <c r="B50" s="93" t="s">
        <v>369</v>
      </c>
      <c r="C50" s="93" t="s">
        <v>156</v>
      </c>
      <c r="D50" s="93" t="s">
        <v>116</v>
      </c>
      <c r="E50" s="93" t="s">
        <v>155</v>
      </c>
      <c r="F50" s="93" t="s">
        <v>27</v>
      </c>
      <c r="G50" s="93"/>
      <c r="H50" s="93" t="s">
        <v>155</v>
      </c>
      <c r="I50" s="93" t="s">
        <v>26</v>
      </c>
      <c r="J50" s="93" t="s">
        <v>27</v>
      </c>
      <c r="K50" s="91">
        <f t="shared" ca="1" si="1"/>
        <v>0</v>
      </c>
      <c r="L50" s="93"/>
    </row>
    <row r="51" spans="1:12" x14ac:dyDescent="0.35">
      <c r="A51" t="str">
        <f t="shared" si="0"/>
        <v>LISTBase</v>
      </c>
      <c r="B51" s="93" t="s">
        <v>369</v>
      </c>
      <c r="C51" s="93" t="s">
        <v>160</v>
      </c>
      <c r="D51" s="93" t="s">
        <v>116</v>
      </c>
      <c r="E51" s="93" t="s">
        <v>159</v>
      </c>
      <c r="F51" s="93" t="s">
        <v>27</v>
      </c>
      <c r="G51" s="93"/>
      <c r="H51" s="93" t="s">
        <v>159</v>
      </c>
      <c r="I51" s="93" t="s">
        <v>26</v>
      </c>
      <c r="J51" s="93" t="s">
        <v>27</v>
      </c>
      <c r="K51" s="91">
        <f t="shared" ca="1" si="1"/>
        <v>0</v>
      </c>
      <c r="L51" s="93"/>
    </row>
    <row r="52" spans="1:12" x14ac:dyDescent="0.35">
      <c r="A52" t="str">
        <f t="shared" si="0"/>
        <v>LISTBase</v>
      </c>
      <c r="B52" s="93" t="s">
        <v>369</v>
      </c>
      <c r="C52" s="93" t="s">
        <v>161</v>
      </c>
      <c r="D52" s="93" t="s">
        <v>116</v>
      </c>
      <c r="E52" s="93" t="s">
        <v>66</v>
      </c>
      <c r="F52" s="93" t="s">
        <v>27</v>
      </c>
      <c r="G52" s="93"/>
      <c r="H52" s="93" t="s">
        <v>66</v>
      </c>
      <c r="I52" s="93" t="s">
        <v>26</v>
      </c>
      <c r="J52" s="93" t="s">
        <v>27</v>
      </c>
      <c r="K52" s="91">
        <f t="shared" ca="1" si="1"/>
        <v>0</v>
      </c>
      <c r="L52" s="93"/>
    </row>
    <row r="53" spans="1:12" x14ac:dyDescent="0.35">
      <c r="A53" t="str">
        <f t="shared" si="0"/>
        <v>LISTBase</v>
      </c>
      <c r="B53" s="93" t="s">
        <v>369</v>
      </c>
      <c r="C53" s="93" t="s">
        <v>173</v>
      </c>
      <c r="D53" s="93" t="s">
        <v>116</v>
      </c>
      <c r="E53" s="93" t="s">
        <v>172</v>
      </c>
      <c r="F53" s="93" t="s">
        <v>27</v>
      </c>
      <c r="G53" s="93"/>
      <c r="H53" s="93" t="s">
        <v>172</v>
      </c>
      <c r="I53" s="93" t="s">
        <v>26</v>
      </c>
      <c r="J53" s="93" t="s">
        <v>27</v>
      </c>
      <c r="K53" s="91">
        <f t="shared" ca="1" si="1"/>
        <v>0</v>
      </c>
      <c r="L53" s="93"/>
    </row>
    <row r="54" spans="1:12" x14ac:dyDescent="0.35">
      <c r="A54" t="str">
        <f t="shared" si="0"/>
        <v>LISTBase</v>
      </c>
      <c r="B54" s="93" t="s">
        <v>369</v>
      </c>
      <c r="C54" s="89" t="s">
        <v>614</v>
      </c>
      <c r="D54" s="93" t="s">
        <v>116</v>
      </c>
      <c r="E54" s="93" t="s">
        <v>18</v>
      </c>
      <c r="F54" s="93" t="s">
        <v>27</v>
      </c>
      <c r="G54" s="93"/>
      <c r="H54" s="93" t="s">
        <v>18</v>
      </c>
      <c r="I54" s="93" t="s">
        <v>26</v>
      </c>
      <c r="J54" s="93" t="s">
        <v>27</v>
      </c>
      <c r="K54" s="91">
        <f t="shared" ca="1" si="1"/>
        <v>0</v>
      </c>
      <c r="L54" s="93"/>
    </row>
    <row r="55" spans="1:12" x14ac:dyDescent="0.35">
      <c r="A55" t="str">
        <f t="shared" si="0"/>
        <v>LISTBase</v>
      </c>
      <c r="B55" s="93" t="s">
        <v>369</v>
      </c>
      <c r="C55" s="93" t="s">
        <v>180</v>
      </c>
      <c r="D55" s="93" t="s">
        <v>116</v>
      </c>
      <c r="E55" s="93" t="s">
        <v>27</v>
      </c>
      <c r="F55" s="93"/>
      <c r="G55" s="93"/>
      <c r="H55" s="93" t="s">
        <v>19</v>
      </c>
      <c r="I55" s="93" t="s">
        <v>26</v>
      </c>
      <c r="J55" s="93" t="s">
        <v>27</v>
      </c>
      <c r="K55" s="91">
        <f t="shared" ca="1" si="1"/>
        <v>0</v>
      </c>
      <c r="L55" s="93"/>
    </row>
    <row r="56" spans="1:12" x14ac:dyDescent="0.35">
      <c r="A56" t="str">
        <f t="shared" si="0"/>
        <v>LISTBase</v>
      </c>
      <c r="B56" s="93" t="s">
        <v>369</v>
      </c>
      <c r="C56" s="93" t="s">
        <v>182</v>
      </c>
      <c r="D56" s="93" t="s">
        <v>181</v>
      </c>
      <c r="E56" s="93" t="s">
        <v>27</v>
      </c>
      <c r="F56" s="93"/>
      <c r="G56" s="93"/>
      <c r="H56" s="93" t="s">
        <v>181</v>
      </c>
      <c r="I56" s="93" t="s">
        <v>26</v>
      </c>
      <c r="J56" s="93" t="s">
        <v>27</v>
      </c>
      <c r="K56" s="91">
        <f t="shared" ca="1" si="1"/>
        <v>0</v>
      </c>
      <c r="L56" s="93"/>
    </row>
    <row r="57" spans="1:12" x14ac:dyDescent="0.35">
      <c r="A57" t="str">
        <f t="shared" si="0"/>
        <v>LISTBase</v>
      </c>
      <c r="B57" s="93" t="s">
        <v>369</v>
      </c>
      <c r="C57" s="93" t="s">
        <v>444</v>
      </c>
      <c r="D57" s="93" t="s">
        <v>453</v>
      </c>
      <c r="E57" s="93" t="s">
        <v>442</v>
      </c>
      <c r="F57" s="93" t="s">
        <v>442</v>
      </c>
      <c r="G57" s="93" t="s">
        <v>442</v>
      </c>
      <c r="H57" s="93" t="s">
        <v>442</v>
      </c>
      <c r="I57" s="93" t="s">
        <v>26</v>
      </c>
      <c r="J57" s="93" t="s">
        <v>27</v>
      </c>
      <c r="K57" s="91">
        <f t="shared" ca="1" si="1"/>
        <v>0</v>
      </c>
      <c r="L57" s="93"/>
    </row>
    <row r="58" spans="1:12" x14ac:dyDescent="0.35">
      <c r="A58" t="str">
        <f t="shared" si="0"/>
        <v>LISTBase</v>
      </c>
      <c r="B58" s="93" t="s">
        <v>369</v>
      </c>
      <c r="C58" s="93" t="s">
        <v>35</v>
      </c>
      <c r="D58" s="93" t="s">
        <v>17</v>
      </c>
      <c r="E58" s="93" t="s">
        <v>34</v>
      </c>
      <c r="F58" s="93" t="s">
        <v>27</v>
      </c>
      <c r="G58" s="93"/>
      <c r="H58" s="93" t="s">
        <v>34</v>
      </c>
      <c r="I58" s="93" t="s">
        <v>207</v>
      </c>
      <c r="J58" s="93" t="s">
        <v>336</v>
      </c>
      <c r="K58" s="91">
        <f t="shared" ca="1" si="1"/>
        <v>0</v>
      </c>
      <c r="L58" s="93"/>
    </row>
    <row r="59" spans="1:12" x14ac:dyDescent="0.35">
      <c r="A59" t="str">
        <f t="shared" si="0"/>
        <v>LISTBase</v>
      </c>
      <c r="B59" s="93" t="s">
        <v>369</v>
      </c>
      <c r="C59" s="93" t="s">
        <v>37</v>
      </c>
      <c r="D59" s="93" t="s">
        <v>17</v>
      </c>
      <c r="E59" s="93" t="s">
        <v>36</v>
      </c>
      <c r="F59" s="93" t="s">
        <v>27</v>
      </c>
      <c r="G59" s="93"/>
      <c r="H59" s="93" t="s">
        <v>36</v>
      </c>
      <c r="I59" s="93" t="s">
        <v>207</v>
      </c>
      <c r="J59" s="93" t="s">
        <v>336</v>
      </c>
      <c r="K59" s="91">
        <f t="shared" ca="1" si="1"/>
        <v>0</v>
      </c>
      <c r="L59" s="93"/>
    </row>
    <row r="60" spans="1:12" x14ac:dyDescent="0.35">
      <c r="A60" t="str">
        <f t="shared" si="0"/>
        <v>LISTBase</v>
      </c>
      <c r="B60" s="93" t="s">
        <v>369</v>
      </c>
      <c r="C60" s="93" t="s">
        <v>39</v>
      </c>
      <c r="D60" s="93" t="s">
        <v>17</v>
      </c>
      <c r="E60" s="93" t="s">
        <v>38</v>
      </c>
      <c r="F60" s="93" t="s">
        <v>27</v>
      </c>
      <c r="G60" s="93"/>
      <c r="H60" s="93" t="s">
        <v>38</v>
      </c>
      <c r="I60" s="93" t="s">
        <v>207</v>
      </c>
      <c r="J60" s="93" t="s">
        <v>336</v>
      </c>
      <c r="K60" s="91">
        <f t="shared" ca="1" si="1"/>
        <v>0</v>
      </c>
      <c r="L60" s="93"/>
    </row>
    <row r="61" spans="1:12" x14ac:dyDescent="0.35">
      <c r="A61" t="str">
        <f t="shared" si="0"/>
        <v>LISTBase</v>
      </c>
      <c r="B61" s="93" t="s">
        <v>369</v>
      </c>
      <c r="C61" s="93" t="s">
        <v>41</v>
      </c>
      <c r="D61" s="93" t="s">
        <v>17</v>
      </c>
      <c r="E61" s="93" t="s">
        <v>40</v>
      </c>
      <c r="F61" s="93" t="s">
        <v>27</v>
      </c>
      <c r="G61" s="93"/>
      <c r="H61" s="93" t="s">
        <v>40</v>
      </c>
      <c r="I61" s="93" t="s">
        <v>207</v>
      </c>
      <c r="J61" s="93" t="s">
        <v>336</v>
      </c>
      <c r="K61" s="91">
        <f t="shared" ca="1" si="1"/>
        <v>0</v>
      </c>
      <c r="L61" s="93"/>
    </row>
    <row r="62" spans="1:12" x14ac:dyDescent="0.35">
      <c r="A62" t="str">
        <f t="shared" si="0"/>
        <v>LISTBase</v>
      </c>
      <c r="B62" s="93" t="s">
        <v>369</v>
      </c>
      <c r="C62" s="93" t="s">
        <v>43</v>
      </c>
      <c r="D62" s="93" t="s">
        <v>17</v>
      </c>
      <c r="E62" s="93" t="s">
        <v>42</v>
      </c>
      <c r="F62" s="93" t="s">
        <v>27</v>
      </c>
      <c r="G62" s="93"/>
      <c r="H62" s="93" t="s">
        <v>42</v>
      </c>
      <c r="I62" s="93" t="s">
        <v>207</v>
      </c>
      <c r="J62" s="93" t="s">
        <v>336</v>
      </c>
      <c r="K62" s="91">
        <f t="shared" ca="1" si="1"/>
        <v>0</v>
      </c>
      <c r="L62" s="93"/>
    </row>
    <row r="63" spans="1:12" x14ac:dyDescent="0.35">
      <c r="A63" t="str">
        <f t="shared" si="0"/>
        <v>LISTBase</v>
      </c>
      <c r="B63" s="93" t="s">
        <v>369</v>
      </c>
      <c r="C63" s="93" t="s">
        <v>45</v>
      </c>
      <c r="D63" s="93" t="s">
        <v>17</v>
      </c>
      <c r="E63" s="93" t="s">
        <v>42</v>
      </c>
      <c r="F63" s="93" t="s">
        <v>44</v>
      </c>
      <c r="G63" s="93" t="s">
        <v>27</v>
      </c>
      <c r="H63" s="93" t="s">
        <v>44</v>
      </c>
      <c r="I63" s="93" t="s">
        <v>207</v>
      </c>
      <c r="J63" s="93" t="s">
        <v>336</v>
      </c>
      <c r="K63" s="91">
        <f t="shared" ca="1" si="1"/>
        <v>0</v>
      </c>
      <c r="L63" s="93"/>
    </row>
    <row r="64" spans="1:12" x14ac:dyDescent="0.35">
      <c r="A64" t="str">
        <f t="shared" si="0"/>
        <v>LISTBase</v>
      </c>
      <c r="B64" s="93" t="s">
        <v>369</v>
      </c>
      <c r="C64" s="93" t="s">
        <v>47</v>
      </c>
      <c r="D64" s="93" t="s">
        <v>17</v>
      </c>
      <c r="E64" s="93" t="s">
        <v>42</v>
      </c>
      <c r="F64" s="93" t="s">
        <v>46</v>
      </c>
      <c r="G64" s="93" t="s">
        <v>27</v>
      </c>
      <c r="H64" s="93" t="s">
        <v>46</v>
      </c>
      <c r="I64" s="93" t="s">
        <v>207</v>
      </c>
      <c r="J64" s="93" t="s">
        <v>336</v>
      </c>
      <c r="K64" s="91">
        <f t="shared" ca="1" si="1"/>
        <v>0</v>
      </c>
      <c r="L64" s="93"/>
    </row>
    <row r="65" spans="1:12" x14ac:dyDescent="0.35">
      <c r="A65" t="str">
        <f t="shared" si="0"/>
        <v>LISTBase</v>
      </c>
      <c r="B65" s="93" t="s">
        <v>369</v>
      </c>
      <c r="C65" s="93" t="s">
        <v>49</v>
      </c>
      <c r="D65" s="93" t="s">
        <v>17</v>
      </c>
      <c r="E65" s="93" t="s">
        <v>42</v>
      </c>
      <c r="F65" s="93" t="s">
        <v>48</v>
      </c>
      <c r="G65" s="93" t="s">
        <v>27</v>
      </c>
      <c r="H65" s="93" t="s">
        <v>48</v>
      </c>
      <c r="I65" s="93" t="s">
        <v>207</v>
      </c>
      <c r="J65" s="93" t="s">
        <v>336</v>
      </c>
      <c r="K65" s="91">
        <f t="shared" ca="1" si="1"/>
        <v>0</v>
      </c>
      <c r="L65" s="93"/>
    </row>
    <row r="66" spans="1:12" x14ac:dyDescent="0.35">
      <c r="A66" t="str">
        <f t="shared" si="0"/>
        <v>LISTBase</v>
      </c>
      <c r="B66" s="93" t="s">
        <v>369</v>
      </c>
      <c r="C66" s="93" t="s">
        <v>55</v>
      </c>
      <c r="D66" s="93" t="s">
        <v>17</v>
      </c>
      <c r="E66" s="93" t="s">
        <v>42</v>
      </c>
      <c r="F66" s="93" t="s">
        <v>54</v>
      </c>
      <c r="G66" s="93" t="s">
        <v>27</v>
      </c>
      <c r="H66" s="93" t="s">
        <v>54</v>
      </c>
      <c r="I66" s="93" t="s">
        <v>207</v>
      </c>
      <c r="J66" s="93" t="s">
        <v>336</v>
      </c>
      <c r="K66" s="91">
        <f t="shared" ca="1" si="1"/>
        <v>0</v>
      </c>
      <c r="L66" s="93"/>
    </row>
    <row r="67" spans="1:12" x14ac:dyDescent="0.35">
      <c r="A67" t="str">
        <f t="shared" si="0"/>
        <v>LISTBase</v>
      </c>
      <c r="B67" s="93" t="s">
        <v>369</v>
      </c>
      <c r="C67" s="93" t="s">
        <v>57</v>
      </c>
      <c r="D67" s="93" t="s">
        <v>17</v>
      </c>
      <c r="E67" s="93" t="s">
        <v>42</v>
      </c>
      <c r="F67" s="93" t="s">
        <v>54</v>
      </c>
      <c r="G67" s="93" t="s">
        <v>56</v>
      </c>
      <c r="H67" s="93" t="s">
        <v>56</v>
      </c>
      <c r="I67" s="93" t="s">
        <v>207</v>
      </c>
      <c r="J67" s="93" t="s">
        <v>336</v>
      </c>
      <c r="K67" s="91">
        <f t="shared" ca="1" si="1"/>
        <v>0</v>
      </c>
      <c r="L67" s="93"/>
    </row>
    <row r="68" spans="1:12" x14ac:dyDescent="0.35">
      <c r="A68" t="str">
        <f t="shared" ref="A68:A131" si="2">VLOOKUP($B68,LISTScenMap,2)</f>
        <v>LISTBase</v>
      </c>
      <c r="B68" s="93" t="s">
        <v>369</v>
      </c>
      <c r="C68" s="93" t="s">
        <v>59</v>
      </c>
      <c r="D68" s="93" t="s">
        <v>17</v>
      </c>
      <c r="E68" s="93" t="s">
        <v>42</v>
      </c>
      <c r="F68" s="93" t="s">
        <v>54</v>
      </c>
      <c r="G68" s="93" t="s">
        <v>58</v>
      </c>
      <c r="H68" s="93" t="s">
        <v>58</v>
      </c>
      <c r="I68" s="93" t="s">
        <v>207</v>
      </c>
      <c r="J68" s="93" t="s">
        <v>336</v>
      </c>
      <c r="K68" s="91">
        <f t="shared" ref="K68:K131" ca="1" si="3">OFFSET(INDIRECT($B68&amp;"_Corner",0),MATCH($C68,INDIRECT($B68&amp;"_Row",0),0),MATCH($I68,INDIRECT($B68&amp;"_Column",0),0))</f>
        <v>0</v>
      </c>
      <c r="L68" s="93"/>
    </row>
    <row r="69" spans="1:12" x14ac:dyDescent="0.35">
      <c r="A69" t="str">
        <f t="shared" si="2"/>
        <v>LISTBase</v>
      </c>
      <c r="B69" s="93" t="s">
        <v>369</v>
      </c>
      <c r="C69" s="93" t="s">
        <v>61</v>
      </c>
      <c r="D69" s="93" t="s">
        <v>17</v>
      </c>
      <c r="E69" s="93" t="s">
        <v>42</v>
      </c>
      <c r="F69" s="93" t="s">
        <v>54</v>
      </c>
      <c r="G69" s="93" t="s">
        <v>60</v>
      </c>
      <c r="H69" s="93" t="s">
        <v>60</v>
      </c>
      <c r="I69" s="93" t="s">
        <v>207</v>
      </c>
      <c r="J69" s="93" t="s">
        <v>336</v>
      </c>
      <c r="K69" s="91">
        <f t="shared" ca="1" si="3"/>
        <v>0</v>
      </c>
      <c r="L69" s="93"/>
    </row>
    <row r="70" spans="1:12" x14ac:dyDescent="0.35">
      <c r="A70" t="str">
        <f t="shared" si="2"/>
        <v>LISTBase</v>
      </c>
      <c r="B70" s="93" t="s">
        <v>369</v>
      </c>
      <c r="C70" s="93" t="s">
        <v>63</v>
      </c>
      <c r="D70" s="93" t="s">
        <v>17</v>
      </c>
      <c r="E70" s="93" t="s">
        <v>42</v>
      </c>
      <c r="F70" s="93" t="s">
        <v>54</v>
      </c>
      <c r="G70" s="93" t="s">
        <v>62</v>
      </c>
      <c r="H70" s="93" t="s">
        <v>62</v>
      </c>
      <c r="I70" s="93" t="s">
        <v>207</v>
      </c>
      <c r="J70" s="93" t="s">
        <v>336</v>
      </c>
      <c r="K70" s="91">
        <f t="shared" ca="1" si="3"/>
        <v>0</v>
      </c>
      <c r="L70" s="93"/>
    </row>
    <row r="71" spans="1:12" x14ac:dyDescent="0.35">
      <c r="A71" t="str">
        <f t="shared" si="2"/>
        <v>LISTBase</v>
      </c>
      <c r="B71" s="93" t="s">
        <v>369</v>
      </c>
      <c r="C71" s="93" t="s">
        <v>347</v>
      </c>
      <c r="D71" s="93" t="s">
        <v>17</v>
      </c>
      <c r="E71" s="93" t="s">
        <v>42</v>
      </c>
      <c r="F71" s="93" t="s">
        <v>54</v>
      </c>
      <c r="G71" s="93" t="s">
        <v>371</v>
      </c>
      <c r="H71" s="93" t="s">
        <v>371</v>
      </c>
      <c r="I71" s="93" t="s">
        <v>207</v>
      </c>
      <c r="J71" s="93" t="s">
        <v>336</v>
      </c>
      <c r="K71" s="91">
        <f t="shared" ca="1" si="3"/>
        <v>0</v>
      </c>
      <c r="L71" s="93"/>
    </row>
    <row r="72" spans="1:12" x14ac:dyDescent="0.35">
      <c r="A72" t="str">
        <f t="shared" si="2"/>
        <v>LISTBase</v>
      </c>
      <c r="B72" s="93" t="s">
        <v>369</v>
      </c>
      <c r="C72" s="93" t="s">
        <v>65</v>
      </c>
      <c r="D72" s="93" t="s">
        <v>17</v>
      </c>
      <c r="E72" s="93" t="s">
        <v>42</v>
      </c>
      <c r="F72" s="93" t="s">
        <v>64</v>
      </c>
      <c r="G72" s="93" t="s">
        <v>27</v>
      </c>
      <c r="H72" s="93" t="s">
        <v>64</v>
      </c>
      <c r="I72" s="93" t="s">
        <v>207</v>
      </c>
      <c r="J72" s="93" t="s">
        <v>336</v>
      </c>
      <c r="K72" s="91">
        <f t="shared" ca="1" si="3"/>
        <v>0</v>
      </c>
      <c r="L72" s="93"/>
    </row>
    <row r="73" spans="1:12" x14ac:dyDescent="0.35">
      <c r="A73" t="str">
        <f t="shared" si="2"/>
        <v>LISTBase</v>
      </c>
      <c r="B73" s="93" t="s">
        <v>369</v>
      </c>
      <c r="C73" s="93" t="s">
        <v>67</v>
      </c>
      <c r="D73" s="93" t="s">
        <v>17</v>
      </c>
      <c r="E73" s="93" t="s">
        <v>42</v>
      </c>
      <c r="F73" s="93" t="s">
        <v>66</v>
      </c>
      <c r="G73" s="93" t="s">
        <v>27</v>
      </c>
      <c r="H73" s="93" t="s">
        <v>66</v>
      </c>
      <c r="I73" s="93" t="s">
        <v>207</v>
      </c>
      <c r="J73" s="93" t="s">
        <v>336</v>
      </c>
      <c r="K73" s="91">
        <f t="shared" ca="1" si="3"/>
        <v>0</v>
      </c>
      <c r="L73" s="93"/>
    </row>
    <row r="74" spans="1:12" x14ac:dyDescent="0.35">
      <c r="A74" t="str">
        <f t="shared" si="2"/>
        <v>LISTBase</v>
      </c>
      <c r="B74" s="93" t="s">
        <v>369</v>
      </c>
      <c r="C74" s="93" t="s">
        <v>69</v>
      </c>
      <c r="D74" s="93" t="s">
        <v>17</v>
      </c>
      <c r="E74" s="93" t="s">
        <v>42</v>
      </c>
      <c r="F74" s="93" t="s">
        <v>68</v>
      </c>
      <c r="G74" s="93" t="s">
        <v>27</v>
      </c>
      <c r="H74" s="93" t="s">
        <v>68</v>
      </c>
      <c r="I74" s="93" t="s">
        <v>207</v>
      </c>
      <c r="J74" s="93" t="s">
        <v>336</v>
      </c>
      <c r="K74" s="91">
        <f t="shared" ca="1" si="3"/>
        <v>0</v>
      </c>
      <c r="L74" s="93"/>
    </row>
    <row r="75" spans="1:12" x14ac:dyDescent="0.35">
      <c r="A75" t="str">
        <f t="shared" si="2"/>
        <v>LISTBase</v>
      </c>
      <c r="B75" s="93" t="s">
        <v>369</v>
      </c>
      <c r="C75" s="93" t="s">
        <v>71</v>
      </c>
      <c r="D75" s="93" t="s">
        <v>17</v>
      </c>
      <c r="E75" s="93" t="s">
        <v>42</v>
      </c>
      <c r="F75" s="93" t="s">
        <v>70</v>
      </c>
      <c r="G75" s="93" t="s">
        <v>27</v>
      </c>
      <c r="H75" s="93" t="s">
        <v>70</v>
      </c>
      <c r="I75" s="93" t="s">
        <v>207</v>
      </c>
      <c r="J75" s="93" t="s">
        <v>336</v>
      </c>
      <c r="K75" s="91">
        <f t="shared" ca="1" si="3"/>
        <v>0</v>
      </c>
      <c r="L75" s="93"/>
    </row>
    <row r="76" spans="1:12" x14ac:dyDescent="0.35">
      <c r="A76" t="str">
        <f t="shared" si="2"/>
        <v>LISTBase</v>
      </c>
      <c r="B76" s="93" t="s">
        <v>369</v>
      </c>
      <c r="C76" s="93" t="s">
        <v>375</v>
      </c>
      <c r="D76" s="93" t="s">
        <v>17</v>
      </c>
      <c r="E76" s="93" t="s">
        <v>42</v>
      </c>
      <c r="F76" s="93" t="s">
        <v>373</v>
      </c>
      <c r="G76" s="93"/>
      <c r="H76" s="93" t="s">
        <v>373</v>
      </c>
      <c r="I76" s="93" t="s">
        <v>207</v>
      </c>
      <c r="J76" s="93" t="s">
        <v>336</v>
      </c>
      <c r="K76" s="91">
        <f t="shared" ca="1" si="3"/>
        <v>0</v>
      </c>
      <c r="L76" s="93"/>
    </row>
    <row r="77" spans="1:12" x14ac:dyDescent="0.35">
      <c r="A77" t="str">
        <f t="shared" si="2"/>
        <v>LISTBase</v>
      </c>
      <c r="B77" s="93" t="s">
        <v>369</v>
      </c>
      <c r="C77" s="93" t="s">
        <v>73</v>
      </c>
      <c r="D77" s="93" t="s">
        <v>17</v>
      </c>
      <c r="E77" s="93" t="s">
        <v>72</v>
      </c>
      <c r="F77" s="93" t="s">
        <v>27</v>
      </c>
      <c r="G77" s="93"/>
      <c r="H77" s="93" t="s">
        <v>72</v>
      </c>
      <c r="I77" s="93" t="s">
        <v>207</v>
      </c>
      <c r="J77" s="93" t="s">
        <v>336</v>
      </c>
      <c r="K77" s="91">
        <f t="shared" ca="1" si="3"/>
        <v>0</v>
      </c>
      <c r="L77" s="93"/>
    </row>
    <row r="78" spans="1:12" x14ac:dyDescent="0.35">
      <c r="A78" t="str">
        <f t="shared" si="2"/>
        <v>LISTBase</v>
      </c>
      <c r="B78" s="93" t="s">
        <v>369</v>
      </c>
      <c r="C78" s="93" t="s">
        <v>75</v>
      </c>
      <c r="D78" s="93" t="s">
        <v>17</v>
      </c>
      <c r="E78" s="93" t="s">
        <v>74</v>
      </c>
      <c r="F78" s="93" t="s">
        <v>27</v>
      </c>
      <c r="G78" s="93"/>
      <c r="H78" s="93" t="s">
        <v>74</v>
      </c>
      <c r="I78" s="93" t="s">
        <v>207</v>
      </c>
      <c r="J78" s="93" t="s">
        <v>336</v>
      </c>
      <c r="K78" s="91">
        <f t="shared" ca="1" si="3"/>
        <v>0</v>
      </c>
      <c r="L78" s="93"/>
    </row>
    <row r="79" spans="1:12" x14ac:dyDescent="0.35">
      <c r="A79" t="str">
        <f t="shared" si="2"/>
        <v>LISTBase</v>
      </c>
      <c r="B79" s="93" t="s">
        <v>369</v>
      </c>
      <c r="C79" s="93" t="s">
        <v>77</v>
      </c>
      <c r="D79" s="93" t="s">
        <v>17</v>
      </c>
      <c r="E79" s="93" t="s">
        <v>74</v>
      </c>
      <c r="F79" s="93" t="s">
        <v>76</v>
      </c>
      <c r="G79" s="93"/>
      <c r="H79" s="93" t="s">
        <v>76</v>
      </c>
      <c r="I79" s="93" t="s">
        <v>207</v>
      </c>
      <c r="J79" s="93" t="s">
        <v>336</v>
      </c>
      <c r="K79" s="91">
        <f t="shared" ca="1" si="3"/>
        <v>0</v>
      </c>
      <c r="L79" s="93"/>
    </row>
    <row r="80" spans="1:12" x14ac:dyDescent="0.35">
      <c r="A80" t="str">
        <f t="shared" si="2"/>
        <v>LISTBase</v>
      </c>
      <c r="B80" s="93" t="s">
        <v>369</v>
      </c>
      <c r="C80" s="93" t="s">
        <v>79</v>
      </c>
      <c r="D80" s="93" t="s">
        <v>17</v>
      </c>
      <c r="E80" s="93" t="s">
        <v>74</v>
      </c>
      <c r="F80" s="93" t="s">
        <v>78</v>
      </c>
      <c r="G80" s="93"/>
      <c r="H80" s="93" t="s">
        <v>78</v>
      </c>
      <c r="I80" s="93" t="s">
        <v>207</v>
      </c>
      <c r="J80" s="93" t="s">
        <v>336</v>
      </c>
      <c r="K80" s="91">
        <f t="shared" ca="1" si="3"/>
        <v>0</v>
      </c>
      <c r="L80" s="93"/>
    </row>
    <row r="81" spans="1:12" x14ac:dyDescent="0.35">
      <c r="A81" t="str">
        <f t="shared" si="2"/>
        <v>LISTBase</v>
      </c>
      <c r="B81" s="93" t="s">
        <v>369</v>
      </c>
      <c r="C81" s="93" t="s">
        <v>81</v>
      </c>
      <c r="D81" s="93" t="s">
        <v>17</v>
      </c>
      <c r="E81" s="93" t="s">
        <v>74</v>
      </c>
      <c r="F81" s="93" t="s">
        <v>80</v>
      </c>
      <c r="G81" s="93"/>
      <c r="H81" s="93" t="s">
        <v>80</v>
      </c>
      <c r="I81" s="93" t="s">
        <v>207</v>
      </c>
      <c r="J81" s="93" t="s">
        <v>336</v>
      </c>
      <c r="K81" s="91">
        <f t="shared" ca="1" si="3"/>
        <v>0</v>
      </c>
      <c r="L81" s="93"/>
    </row>
    <row r="82" spans="1:12" x14ac:dyDescent="0.35">
      <c r="A82" t="str">
        <f t="shared" si="2"/>
        <v>LISTBase</v>
      </c>
      <c r="B82" s="93" t="s">
        <v>369</v>
      </c>
      <c r="C82" s="93" t="s">
        <v>376</v>
      </c>
      <c r="D82" s="93" t="s">
        <v>17</v>
      </c>
      <c r="E82" s="93" t="s">
        <v>74</v>
      </c>
      <c r="F82" s="93" t="s">
        <v>372</v>
      </c>
      <c r="G82" s="93"/>
      <c r="H82" s="93" t="s">
        <v>372</v>
      </c>
      <c r="I82" s="93" t="s">
        <v>207</v>
      </c>
      <c r="J82" s="93" t="s">
        <v>336</v>
      </c>
      <c r="K82" s="91">
        <f t="shared" ca="1" si="3"/>
        <v>0</v>
      </c>
      <c r="L82" s="93"/>
    </row>
    <row r="83" spans="1:12" x14ac:dyDescent="0.35">
      <c r="A83" t="str">
        <f t="shared" si="2"/>
        <v>LISTBase</v>
      </c>
      <c r="B83" s="93" t="s">
        <v>369</v>
      </c>
      <c r="C83" s="93" t="s">
        <v>83</v>
      </c>
      <c r="D83" s="93" t="s">
        <v>17</v>
      </c>
      <c r="E83" s="93" t="s">
        <v>82</v>
      </c>
      <c r="F83" s="93" t="s">
        <v>27</v>
      </c>
      <c r="G83" s="93"/>
      <c r="H83" s="93" t="s">
        <v>82</v>
      </c>
      <c r="I83" s="93" t="s">
        <v>207</v>
      </c>
      <c r="J83" s="93" t="s">
        <v>336</v>
      </c>
      <c r="K83" s="91">
        <f t="shared" ca="1" si="3"/>
        <v>0</v>
      </c>
      <c r="L83" s="93"/>
    </row>
    <row r="84" spans="1:12" x14ac:dyDescent="0.35">
      <c r="A84" t="str">
        <f t="shared" si="2"/>
        <v>LISTBase</v>
      </c>
      <c r="B84" s="93" t="s">
        <v>369</v>
      </c>
      <c r="C84" s="93" t="s">
        <v>85</v>
      </c>
      <c r="D84" s="93" t="s">
        <v>17</v>
      </c>
      <c r="E84" s="93" t="s">
        <v>82</v>
      </c>
      <c r="F84" s="93" t="s">
        <v>84</v>
      </c>
      <c r="G84" s="93" t="s">
        <v>27</v>
      </c>
      <c r="H84" s="93" t="s">
        <v>84</v>
      </c>
      <c r="I84" s="93" t="s">
        <v>207</v>
      </c>
      <c r="J84" s="93" t="s">
        <v>336</v>
      </c>
      <c r="K84" s="91">
        <f t="shared" ca="1" si="3"/>
        <v>0</v>
      </c>
      <c r="L84" s="93"/>
    </row>
    <row r="85" spans="1:12" x14ac:dyDescent="0.35">
      <c r="A85" t="str">
        <f t="shared" si="2"/>
        <v>LISTBase</v>
      </c>
      <c r="B85" s="93" t="s">
        <v>369</v>
      </c>
      <c r="C85" s="93" t="s">
        <v>91</v>
      </c>
      <c r="D85" s="93" t="s">
        <v>17</v>
      </c>
      <c r="E85" s="93" t="s">
        <v>82</v>
      </c>
      <c r="F85" s="93" t="s">
        <v>90</v>
      </c>
      <c r="G85" s="93" t="s">
        <v>27</v>
      </c>
      <c r="H85" s="93" t="s">
        <v>90</v>
      </c>
      <c r="I85" s="93" t="s">
        <v>207</v>
      </c>
      <c r="J85" s="93" t="s">
        <v>336</v>
      </c>
      <c r="K85" s="91">
        <f t="shared" ca="1" si="3"/>
        <v>0</v>
      </c>
      <c r="L85" s="93"/>
    </row>
    <row r="86" spans="1:12" x14ac:dyDescent="0.35">
      <c r="A86" t="str">
        <f t="shared" si="2"/>
        <v>LISTBase</v>
      </c>
      <c r="B86" s="93" t="s">
        <v>369</v>
      </c>
      <c r="C86" s="93" t="s">
        <v>97</v>
      </c>
      <c r="D86" s="93" t="s">
        <v>17</v>
      </c>
      <c r="E86" s="93" t="s">
        <v>82</v>
      </c>
      <c r="F86" s="93" t="s">
        <v>96</v>
      </c>
      <c r="G86" s="93" t="s">
        <v>27</v>
      </c>
      <c r="H86" s="93" t="s">
        <v>96</v>
      </c>
      <c r="I86" s="93" t="s">
        <v>207</v>
      </c>
      <c r="J86" s="93" t="s">
        <v>336</v>
      </c>
      <c r="K86" s="91">
        <f t="shared" ca="1" si="3"/>
        <v>0</v>
      </c>
      <c r="L86" s="93"/>
    </row>
    <row r="87" spans="1:12" x14ac:dyDescent="0.35">
      <c r="A87" t="str">
        <f t="shared" si="2"/>
        <v>LISTBase</v>
      </c>
      <c r="B87" s="93" t="s">
        <v>369</v>
      </c>
      <c r="C87" s="93" t="s">
        <v>377</v>
      </c>
      <c r="D87" s="93" t="s">
        <v>17</v>
      </c>
      <c r="E87" s="93" t="s">
        <v>82</v>
      </c>
      <c r="F87" s="93" t="s">
        <v>374</v>
      </c>
      <c r="G87" s="93" t="s">
        <v>27</v>
      </c>
      <c r="H87" s="93" t="s">
        <v>374</v>
      </c>
      <c r="I87" s="93" t="s">
        <v>207</v>
      </c>
      <c r="J87" s="93" t="s">
        <v>336</v>
      </c>
      <c r="K87" s="91">
        <f t="shared" ca="1" si="3"/>
        <v>0</v>
      </c>
      <c r="L87" s="93"/>
    </row>
    <row r="88" spans="1:12" x14ac:dyDescent="0.35">
      <c r="A88" t="str">
        <f t="shared" si="2"/>
        <v>LISTBase</v>
      </c>
      <c r="B88" s="93" t="s">
        <v>369</v>
      </c>
      <c r="C88" s="93" t="s">
        <v>111</v>
      </c>
      <c r="D88" s="93" t="s">
        <v>17</v>
      </c>
      <c r="E88" s="93" t="s">
        <v>110</v>
      </c>
      <c r="F88" s="93" t="s">
        <v>27</v>
      </c>
      <c r="G88" s="93"/>
      <c r="H88" s="93" t="s">
        <v>110</v>
      </c>
      <c r="I88" s="93" t="s">
        <v>207</v>
      </c>
      <c r="J88" s="93" t="s">
        <v>336</v>
      </c>
      <c r="K88" s="91">
        <f t="shared" ca="1" si="3"/>
        <v>0</v>
      </c>
      <c r="L88" s="93"/>
    </row>
    <row r="89" spans="1:12" x14ac:dyDescent="0.35">
      <c r="A89" t="str">
        <f t="shared" si="2"/>
        <v>LISTBase</v>
      </c>
      <c r="B89" s="93" t="s">
        <v>369</v>
      </c>
      <c r="C89" s="93" t="s">
        <v>378</v>
      </c>
      <c r="D89" s="93" t="s">
        <v>17</v>
      </c>
      <c r="E89" s="93" t="s">
        <v>231</v>
      </c>
      <c r="F89" s="93" t="s">
        <v>27</v>
      </c>
      <c r="G89" s="93"/>
      <c r="H89" s="93" t="s">
        <v>231</v>
      </c>
      <c r="I89" s="93" t="s">
        <v>207</v>
      </c>
      <c r="J89" s="93" t="s">
        <v>336</v>
      </c>
      <c r="K89" s="91">
        <f t="shared" ca="1" si="3"/>
        <v>0</v>
      </c>
      <c r="L89" s="93"/>
    </row>
    <row r="90" spans="1:12" x14ac:dyDescent="0.35">
      <c r="A90" t="str">
        <f t="shared" si="2"/>
        <v>LISTBase</v>
      </c>
      <c r="B90" s="93" t="s">
        <v>369</v>
      </c>
      <c r="C90" s="93" t="s">
        <v>115</v>
      </c>
      <c r="D90" s="93" t="s">
        <v>17</v>
      </c>
      <c r="E90" s="93" t="s">
        <v>27</v>
      </c>
      <c r="F90" s="93"/>
      <c r="G90" s="93"/>
      <c r="H90" s="93" t="s">
        <v>114</v>
      </c>
      <c r="I90" s="93" t="s">
        <v>207</v>
      </c>
      <c r="J90" s="93" t="s">
        <v>336</v>
      </c>
      <c r="K90" s="91">
        <f t="shared" ca="1" si="3"/>
        <v>0</v>
      </c>
      <c r="L90" s="93"/>
    </row>
    <row r="91" spans="1:12" x14ac:dyDescent="0.35">
      <c r="A91" t="str">
        <f t="shared" si="2"/>
        <v>LISTBase</v>
      </c>
      <c r="B91" s="93" t="s">
        <v>369</v>
      </c>
      <c r="C91" s="93" t="s">
        <v>118</v>
      </c>
      <c r="D91" s="93" t="s">
        <v>116</v>
      </c>
      <c r="E91" s="93" t="s">
        <v>117</v>
      </c>
      <c r="F91" s="93" t="s">
        <v>27</v>
      </c>
      <c r="G91" s="93"/>
      <c r="H91" s="93" t="s">
        <v>117</v>
      </c>
      <c r="I91" s="93" t="s">
        <v>207</v>
      </c>
      <c r="J91" s="93" t="s">
        <v>336</v>
      </c>
      <c r="K91" s="91">
        <f t="shared" ca="1" si="3"/>
        <v>0</v>
      </c>
      <c r="L91" s="93"/>
    </row>
    <row r="92" spans="1:12" x14ac:dyDescent="0.35">
      <c r="A92" t="str">
        <f t="shared" si="2"/>
        <v>LISTBase</v>
      </c>
      <c r="B92" s="93" t="s">
        <v>369</v>
      </c>
      <c r="C92" s="93" t="s">
        <v>348</v>
      </c>
      <c r="D92" s="93" t="s">
        <v>116</v>
      </c>
      <c r="E92" s="93" t="s">
        <v>117</v>
      </c>
      <c r="F92" s="93" t="s">
        <v>121</v>
      </c>
      <c r="G92" s="93"/>
      <c r="H92" s="93" t="s">
        <v>121</v>
      </c>
      <c r="I92" s="93" t="s">
        <v>207</v>
      </c>
      <c r="J92" s="93" t="s">
        <v>336</v>
      </c>
      <c r="K92" s="91">
        <f t="shared" ca="1" si="3"/>
        <v>0</v>
      </c>
      <c r="L92" s="93"/>
    </row>
    <row r="93" spans="1:12" x14ac:dyDescent="0.35">
      <c r="A93" t="str">
        <f t="shared" si="2"/>
        <v>LISTBase</v>
      </c>
      <c r="B93" s="93" t="s">
        <v>369</v>
      </c>
      <c r="C93" s="93" t="s">
        <v>349</v>
      </c>
      <c r="D93" s="93" t="s">
        <v>116</v>
      </c>
      <c r="E93" s="93" t="s">
        <v>117</v>
      </c>
      <c r="F93" s="93" t="s">
        <v>123</v>
      </c>
      <c r="G93" s="93"/>
      <c r="H93" s="93" t="s">
        <v>123</v>
      </c>
      <c r="I93" s="93" t="s">
        <v>207</v>
      </c>
      <c r="J93" s="93" t="s">
        <v>336</v>
      </c>
      <c r="K93" s="91">
        <f t="shared" ca="1" si="3"/>
        <v>0</v>
      </c>
      <c r="L93" s="93"/>
    </row>
    <row r="94" spans="1:12" x14ac:dyDescent="0.35">
      <c r="A94" t="str">
        <f t="shared" si="2"/>
        <v>LISTBase</v>
      </c>
      <c r="B94" s="93" t="s">
        <v>369</v>
      </c>
      <c r="C94" s="93" t="s">
        <v>350</v>
      </c>
      <c r="D94" s="93" t="s">
        <v>116</v>
      </c>
      <c r="E94" s="93" t="s">
        <v>117</v>
      </c>
      <c r="F94" s="93" t="s">
        <v>125</v>
      </c>
      <c r="G94" s="93"/>
      <c r="H94" s="93" t="s">
        <v>125</v>
      </c>
      <c r="I94" s="93" t="s">
        <v>207</v>
      </c>
      <c r="J94" s="93" t="s">
        <v>336</v>
      </c>
      <c r="K94" s="91">
        <f t="shared" ca="1" si="3"/>
        <v>0</v>
      </c>
      <c r="L94" s="93"/>
    </row>
    <row r="95" spans="1:12" x14ac:dyDescent="0.35">
      <c r="A95" t="str">
        <f t="shared" si="2"/>
        <v>LISTBase</v>
      </c>
      <c r="B95" s="93" t="s">
        <v>369</v>
      </c>
      <c r="C95" s="93" t="s">
        <v>351</v>
      </c>
      <c r="D95" s="93" t="s">
        <v>116</v>
      </c>
      <c r="E95" s="93" t="s">
        <v>132</v>
      </c>
      <c r="F95" s="93" t="s">
        <v>27</v>
      </c>
      <c r="G95" s="93"/>
      <c r="H95" s="93" t="s">
        <v>132</v>
      </c>
      <c r="I95" s="93" t="s">
        <v>207</v>
      </c>
      <c r="J95" s="93" t="s">
        <v>336</v>
      </c>
      <c r="K95" s="91">
        <f t="shared" ca="1" si="3"/>
        <v>0</v>
      </c>
      <c r="L95" s="93"/>
    </row>
    <row r="96" spans="1:12" x14ac:dyDescent="0.35">
      <c r="A96" t="str">
        <f t="shared" si="2"/>
        <v>LISTBase</v>
      </c>
      <c r="B96" s="93" t="s">
        <v>369</v>
      </c>
      <c r="C96" s="93" t="s">
        <v>352</v>
      </c>
      <c r="D96" s="93" t="s">
        <v>116</v>
      </c>
      <c r="E96" s="93" t="s">
        <v>132</v>
      </c>
      <c r="F96" s="93" t="s">
        <v>121</v>
      </c>
      <c r="G96" s="93"/>
      <c r="H96" s="93" t="s">
        <v>121</v>
      </c>
      <c r="I96" s="93" t="s">
        <v>207</v>
      </c>
      <c r="J96" s="93" t="s">
        <v>336</v>
      </c>
      <c r="K96" s="91">
        <f t="shared" ca="1" si="3"/>
        <v>0</v>
      </c>
      <c r="L96" s="93"/>
    </row>
    <row r="97" spans="1:12" x14ac:dyDescent="0.35">
      <c r="A97" t="str">
        <f t="shared" si="2"/>
        <v>LISTBase</v>
      </c>
      <c r="B97" s="93" t="s">
        <v>369</v>
      </c>
      <c r="C97" s="93" t="s">
        <v>353</v>
      </c>
      <c r="D97" s="93" t="s">
        <v>116</v>
      </c>
      <c r="E97" s="93" t="s">
        <v>132</v>
      </c>
      <c r="F97" s="93" t="s">
        <v>123</v>
      </c>
      <c r="G97" s="93"/>
      <c r="H97" s="93" t="s">
        <v>123</v>
      </c>
      <c r="I97" s="93" t="s">
        <v>207</v>
      </c>
      <c r="J97" s="93" t="s">
        <v>336</v>
      </c>
      <c r="K97" s="91">
        <f t="shared" ca="1" si="3"/>
        <v>0</v>
      </c>
      <c r="L97" s="93"/>
    </row>
    <row r="98" spans="1:12" x14ac:dyDescent="0.35">
      <c r="A98" t="str">
        <f t="shared" si="2"/>
        <v>LISTBase</v>
      </c>
      <c r="B98" s="93" t="s">
        <v>369</v>
      </c>
      <c r="C98" s="93" t="s">
        <v>354</v>
      </c>
      <c r="D98" s="93" t="s">
        <v>116</v>
      </c>
      <c r="E98" s="93" t="s">
        <v>132</v>
      </c>
      <c r="F98" s="93" t="s">
        <v>125</v>
      </c>
      <c r="G98" s="93"/>
      <c r="H98" s="93" t="s">
        <v>125</v>
      </c>
      <c r="I98" s="93" t="s">
        <v>207</v>
      </c>
      <c r="J98" s="93" t="s">
        <v>336</v>
      </c>
      <c r="K98" s="91">
        <f t="shared" ca="1" si="3"/>
        <v>0</v>
      </c>
      <c r="L98" s="93"/>
    </row>
    <row r="99" spans="1:12" x14ac:dyDescent="0.35">
      <c r="A99" t="str">
        <f t="shared" si="2"/>
        <v>LISTBase</v>
      </c>
      <c r="B99" s="93" t="s">
        <v>369</v>
      </c>
      <c r="C99" s="93" t="s">
        <v>355</v>
      </c>
      <c r="D99" s="93" t="s">
        <v>116</v>
      </c>
      <c r="E99" s="93" t="s">
        <v>144</v>
      </c>
      <c r="F99" s="93" t="s">
        <v>27</v>
      </c>
      <c r="G99" s="93"/>
      <c r="H99" s="93" t="s">
        <v>144</v>
      </c>
      <c r="I99" s="93" t="s">
        <v>207</v>
      </c>
      <c r="J99" s="93" t="s">
        <v>336</v>
      </c>
      <c r="K99" s="91">
        <f t="shared" ca="1" si="3"/>
        <v>0</v>
      </c>
      <c r="L99" s="93"/>
    </row>
    <row r="100" spans="1:12" x14ac:dyDescent="0.35">
      <c r="A100" t="str">
        <f t="shared" si="2"/>
        <v>LISTBase</v>
      </c>
      <c r="B100" s="93" t="s">
        <v>369</v>
      </c>
      <c r="C100" s="93" t="s">
        <v>356</v>
      </c>
      <c r="D100" s="93" t="s">
        <v>116</v>
      </c>
      <c r="E100" s="93" t="s">
        <v>144</v>
      </c>
      <c r="F100" s="93" t="s">
        <v>121</v>
      </c>
      <c r="G100" s="93" t="s">
        <v>27</v>
      </c>
      <c r="H100" s="93" t="s">
        <v>121</v>
      </c>
      <c r="I100" s="93" t="s">
        <v>207</v>
      </c>
      <c r="J100" s="93" t="s">
        <v>336</v>
      </c>
      <c r="K100" s="91">
        <f t="shared" ca="1" si="3"/>
        <v>0</v>
      </c>
      <c r="L100" s="93"/>
    </row>
    <row r="101" spans="1:12" x14ac:dyDescent="0.35">
      <c r="A101" t="str">
        <f t="shared" si="2"/>
        <v>LISTBase</v>
      </c>
      <c r="B101" s="93" t="s">
        <v>369</v>
      </c>
      <c r="C101" s="93" t="s">
        <v>357</v>
      </c>
      <c r="D101" s="93" t="s">
        <v>116</v>
      </c>
      <c r="E101" s="93" t="s">
        <v>144</v>
      </c>
      <c r="F101" s="93" t="s">
        <v>123</v>
      </c>
      <c r="G101" s="93" t="s">
        <v>27</v>
      </c>
      <c r="H101" s="93" t="s">
        <v>123</v>
      </c>
      <c r="I101" s="93" t="s">
        <v>207</v>
      </c>
      <c r="J101" s="93" t="s">
        <v>336</v>
      </c>
      <c r="K101" s="91">
        <f t="shared" ca="1" si="3"/>
        <v>0</v>
      </c>
      <c r="L101" s="93"/>
    </row>
    <row r="102" spans="1:12" x14ac:dyDescent="0.35">
      <c r="A102" t="str">
        <f t="shared" si="2"/>
        <v>LISTBase</v>
      </c>
      <c r="B102" s="93" t="s">
        <v>369</v>
      </c>
      <c r="C102" s="93" t="s">
        <v>358</v>
      </c>
      <c r="D102" s="93" t="s">
        <v>116</v>
      </c>
      <c r="E102" s="93" t="s">
        <v>144</v>
      </c>
      <c r="F102" s="93" t="s">
        <v>125</v>
      </c>
      <c r="G102" s="93" t="s">
        <v>27</v>
      </c>
      <c r="H102" s="93" t="s">
        <v>125</v>
      </c>
      <c r="I102" s="93" t="s">
        <v>207</v>
      </c>
      <c r="J102" s="93" t="s">
        <v>336</v>
      </c>
      <c r="K102" s="91">
        <f t="shared" ca="1" si="3"/>
        <v>0</v>
      </c>
      <c r="L102" s="93"/>
    </row>
    <row r="103" spans="1:12" x14ac:dyDescent="0.35">
      <c r="A103" t="str">
        <f t="shared" si="2"/>
        <v>LISTBase</v>
      </c>
      <c r="B103" s="93" t="s">
        <v>369</v>
      </c>
      <c r="C103" s="93" t="s">
        <v>359</v>
      </c>
      <c r="D103" s="93" t="s">
        <v>116</v>
      </c>
      <c r="E103" s="93" t="s">
        <v>248</v>
      </c>
      <c r="F103" s="93" t="s">
        <v>27</v>
      </c>
      <c r="G103" s="93"/>
      <c r="H103" s="93" t="s">
        <v>248</v>
      </c>
      <c r="I103" s="93" t="s">
        <v>207</v>
      </c>
      <c r="J103" s="93" t="s">
        <v>336</v>
      </c>
      <c r="K103" s="91">
        <f t="shared" ca="1" si="3"/>
        <v>0</v>
      </c>
      <c r="L103" s="93"/>
    </row>
    <row r="104" spans="1:12" x14ac:dyDescent="0.35">
      <c r="A104" t="str">
        <f t="shared" si="2"/>
        <v>LISTBase</v>
      </c>
      <c r="B104" s="93" t="s">
        <v>369</v>
      </c>
      <c r="C104" s="93" t="s">
        <v>156</v>
      </c>
      <c r="D104" s="93" t="s">
        <v>116</v>
      </c>
      <c r="E104" s="93" t="s">
        <v>155</v>
      </c>
      <c r="F104" s="93" t="s">
        <v>27</v>
      </c>
      <c r="G104" s="93"/>
      <c r="H104" s="93" t="s">
        <v>155</v>
      </c>
      <c r="I104" s="93" t="s">
        <v>207</v>
      </c>
      <c r="J104" s="93" t="s">
        <v>336</v>
      </c>
      <c r="K104" s="91">
        <f t="shared" ca="1" si="3"/>
        <v>0</v>
      </c>
      <c r="L104" s="93"/>
    </row>
    <row r="105" spans="1:12" x14ac:dyDescent="0.35">
      <c r="A105" t="str">
        <f t="shared" si="2"/>
        <v>LISTBase</v>
      </c>
      <c r="B105" s="93" t="s">
        <v>369</v>
      </c>
      <c r="C105" s="93" t="s">
        <v>160</v>
      </c>
      <c r="D105" s="93" t="s">
        <v>116</v>
      </c>
      <c r="E105" s="93" t="s">
        <v>159</v>
      </c>
      <c r="F105" s="93" t="s">
        <v>27</v>
      </c>
      <c r="G105" s="93"/>
      <c r="H105" s="93" t="s">
        <v>159</v>
      </c>
      <c r="I105" s="93" t="s">
        <v>207</v>
      </c>
      <c r="J105" s="93" t="s">
        <v>336</v>
      </c>
      <c r="K105" s="91">
        <f t="shared" ca="1" si="3"/>
        <v>0</v>
      </c>
      <c r="L105" s="93"/>
    </row>
    <row r="106" spans="1:12" x14ac:dyDescent="0.35">
      <c r="A106" t="str">
        <f t="shared" si="2"/>
        <v>LISTBase</v>
      </c>
      <c r="B106" s="93" t="s">
        <v>369</v>
      </c>
      <c r="C106" s="93" t="s">
        <v>161</v>
      </c>
      <c r="D106" s="93" t="s">
        <v>116</v>
      </c>
      <c r="E106" s="93" t="s">
        <v>66</v>
      </c>
      <c r="F106" s="93" t="s">
        <v>27</v>
      </c>
      <c r="G106" s="93"/>
      <c r="H106" s="93" t="s">
        <v>66</v>
      </c>
      <c r="I106" s="93" t="s">
        <v>207</v>
      </c>
      <c r="J106" s="93" t="s">
        <v>336</v>
      </c>
      <c r="K106" s="91">
        <f t="shared" ca="1" si="3"/>
        <v>0</v>
      </c>
      <c r="L106" s="93"/>
    </row>
    <row r="107" spans="1:12" x14ac:dyDescent="0.35">
      <c r="A107" t="str">
        <f t="shared" si="2"/>
        <v>LISTBase</v>
      </c>
      <c r="B107" s="93" t="s">
        <v>369</v>
      </c>
      <c r="C107" s="93" t="s">
        <v>173</v>
      </c>
      <c r="D107" s="93" t="s">
        <v>116</v>
      </c>
      <c r="E107" s="93" t="s">
        <v>172</v>
      </c>
      <c r="F107" s="93" t="s">
        <v>27</v>
      </c>
      <c r="G107" s="93"/>
      <c r="H107" s="93" t="s">
        <v>172</v>
      </c>
      <c r="I107" s="93" t="s">
        <v>207</v>
      </c>
      <c r="J107" s="93" t="s">
        <v>336</v>
      </c>
      <c r="K107" s="91">
        <f t="shared" ca="1" si="3"/>
        <v>0</v>
      </c>
      <c r="L107" s="93"/>
    </row>
    <row r="108" spans="1:12" x14ac:dyDescent="0.35">
      <c r="A108" t="str">
        <f t="shared" si="2"/>
        <v>LISTBase</v>
      </c>
      <c r="B108" s="93" t="s">
        <v>369</v>
      </c>
      <c r="C108" s="89" t="s">
        <v>614</v>
      </c>
      <c r="D108" s="93" t="s">
        <v>116</v>
      </c>
      <c r="E108" s="93" t="s">
        <v>18</v>
      </c>
      <c r="F108" s="93" t="s">
        <v>27</v>
      </c>
      <c r="G108" s="93"/>
      <c r="H108" s="93" t="s">
        <v>18</v>
      </c>
      <c r="I108" s="93" t="s">
        <v>207</v>
      </c>
      <c r="J108" s="93" t="s">
        <v>336</v>
      </c>
      <c r="K108" s="91">
        <f t="shared" ca="1" si="3"/>
        <v>0</v>
      </c>
      <c r="L108" s="93"/>
    </row>
    <row r="109" spans="1:12" x14ac:dyDescent="0.35">
      <c r="A109" t="str">
        <f t="shared" si="2"/>
        <v>LISTBase</v>
      </c>
      <c r="B109" s="93" t="s">
        <v>369</v>
      </c>
      <c r="C109" s="93" t="s">
        <v>180</v>
      </c>
      <c r="D109" s="93" t="s">
        <v>116</v>
      </c>
      <c r="E109" s="93" t="s">
        <v>27</v>
      </c>
      <c r="F109" s="93"/>
      <c r="G109" s="93"/>
      <c r="H109" s="93" t="s">
        <v>19</v>
      </c>
      <c r="I109" s="93" t="s">
        <v>207</v>
      </c>
      <c r="J109" s="93" t="s">
        <v>336</v>
      </c>
      <c r="K109" s="91">
        <f t="shared" ca="1" si="3"/>
        <v>0</v>
      </c>
      <c r="L109" s="93"/>
    </row>
    <row r="110" spans="1:12" x14ac:dyDescent="0.35">
      <c r="A110" t="str">
        <f t="shared" si="2"/>
        <v>LISTBase</v>
      </c>
      <c r="B110" s="93" t="s">
        <v>369</v>
      </c>
      <c r="C110" s="93" t="s">
        <v>182</v>
      </c>
      <c r="D110" s="93" t="s">
        <v>181</v>
      </c>
      <c r="E110" s="93" t="s">
        <v>27</v>
      </c>
      <c r="F110" s="93"/>
      <c r="G110" s="93"/>
      <c r="H110" s="93" t="s">
        <v>181</v>
      </c>
      <c r="I110" s="93" t="s">
        <v>207</v>
      </c>
      <c r="J110" s="93" t="s">
        <v>336</v>
      </c>
      <c r="K110" s="91">
        <f t="shared" ca="1" si="3"/>
        <v>0</v>
      </c>
      <c r="L110" s="93"/>
    </row>
    <row r="111" spans="1:12" x14ac:dyDescent="0.35">
      <c r="A111" t="str">
        <f t="shared" si="2"/>
        <v>LISTBase</v>
      </c>
      <c r="B111" s="93" t="s">
        <v>369</v>
      </c>
      <c r="C111" s="93" t="s">
        <v>444</v>
      </c>
      <c r="D111" s="93" t="s">
        <v>453</v>
      </c>
      <c r="E111" s="93" t="s">
        <v>442</v>
      </c>
      <c r="F111" s="93" t="s">
        <v>442</v>
      </c>
      <c r="G111" s="93" t="s">
        <v>442</v>
      </c>
      <c r="H111" s="93" t="s">
        <v>442</v>
      </c>
      <c r="I111" s="93" t="s">
        <v>207</v>
      </c>
      <c r="J111" s="93" t="s">
        <v>336</v>
      </c>
      <c r="K111" s="91">
        <f t="shared" ca="1" si="3"/>
        <v>0</v>
      </c>
      <c r="L111" s="93"/>
    </row>
    <row r="112" spans="1:12" x14ac:dyDescent="0.35">
      <c r="A112" t="str">
        <f t="shared" si="2"/>
        <v>LISTBase</v>
      </c>
      <c r="B112" s="93" t="s">
        <v>369</v>
      </c>
      <c r="C112" s="93" t="s">
        <v>35</v>
      </c>
      <c r="D112" s="93" t="s">
        <v>17</v>
      </c>
      <c r="E112" s="93" t="s">
        <v>34</v>
      </c>
      <c r="F112" s="93" t="s">
        <v>27</v>
      </c>
      <c r="G112" s="93"/>
      <c r="H112" s="93" t="s">
        <v>34</v>
      </c>
      <c r="I112" s="93" t="s">
        <v>208</v>
      </c>
      <c r="J112" s="93" t="s">
        <v>337</v>
      </c>
      <c r="K112" s="91">
        <f t="shared" ca="1" si="3"/>
        <v>0</v>
      </c>
      <c r="L112" s="93"/>
    </row>
    <row r="113" spans="1:12" x14ac:dyDescent="0.35">
      <c r="A113" t="str">
        <f t="shared" si="2"/>
        <v>LISTBase</v>
      </c>
      <c r="B113" s="93" t="s">
        <v>369</v>
      </c>
      <c r="C113" s="93" t="s">
        <v>37</v>
      </c>
      <c r="D113" s="93" t="s">
        <v>17</v>
      </c>
      <c r="E113" s="93" t="s">
        <v>36</v>
      </c>
      <c r="F113" s="93" t="s">
        <v>27</v>
      </c>
      <c r="G113" s="93"/>
      <c r="H113" s="93" t="s">
        <v>36</v>
      </c>
      <c r="I113" s="93" t="s">
        <v>208</v>
      </c>
      <c r="J113" s="93" t="s">
        <v>337</v>
      </c>
      <c r="K113" s="91">
        <f t="shared" ca="1" si="3"/>
        <v>0</v>
      </c>
      <c r="L113" s="93"/>
    </row>
    <row r="114" spans="1:12" x14ac:dyDescent="0.35">
      <c r="A114" t="str">
        <f t="shared" si="2"/>
        <v>LISTBase</v>
      </c>
      <c r="B114" s="93" t="s">
        <v>369</v>
      </c>
      <c r="C114" s="93" t="s">
        <v>39</v>
      </c>
      <c r="D114" s="93" t="s">
        <v>17</v>
      </c>
      <c r="E114" s="93" t="s">
        <v>38</v>
      </c>
      <c r="F114" s="93" t="s">
        <v>27</v>
      </c>
      <c r="G114" s="93"/>
      <c r="H114" s="93" t="s">
        <v>38</v>
      </c>
      <c r="I114" s="93" t="s">
        <v>208</v>
      </c>
      <c r="J114" s="93" t="s">
        <v>337</v>
      </c>
      <c r="K114" s="91">
        <f t="shared" ca="1" si="3"/>
        <v>0</v>
      </c>
      <c r="L114" s="93"/>
    </row>
    <row r="115" spans="1:12" x14ac:dyDescent="0.35">
      <c r="A115" t="str">
        <f t="shared" si="2"/>
        <v>LISTBase</v>
      </c>
      <c r="B115" s="93" t="s">
        <v>369</v>
      </c>
      <c r="C115" s="93" t="s">
        <v>41</v>
      </c>
      <c r="D115" s="93" t="s">
        <v>17</v>
      </c>
      <c r="E115" s="93" t="s">
        <v>40</v>
      </c>
      <c r="F115" s="93" t="s">
        <v>27</v>
      </c>
      <c r="G115" s="93"/>
      <c r="H115" s="93" t="s">
        <v>40</v>
      </c>
      <c r="I115" s="93" t="s">
        <v>208</v>
      </c>
      <c r="J115" s="93" t="s">
        <v>337</v>
      </c>
      <c r="K115" s="91">
        <f t="shared" ca="1" si="3"/>
        <v>0</v>
      </c>
      <c r="L115" s="93"/>
    </row>
    <row r="116" spans="1:12" x14ac:dyDescent="0.35">
      <c r="A116" t="str">
        <f t="shared" si="2"/>
        <v>LISTBase</v>
      </c>
      <c r="B116" s="93" t="s">
        <v>369</v>
      </c>
      <c r="C116" s="93" t="s">
        <v>43</v>
      </c>
      <c r="D116" s="93" t="s">
        <v>17</v>
      </c>
      <c r="E116" s="93" t="s">
        <v>42</v>
      </c>
      <c r="F116" s="93" t="s">
        <v>27</v>
      </c>
      <c r="G116" s="93"/>
      <c r="H116" s="93" t="s">
        <v>42</v>
      </c>
      <c r="I116" s="93" t="s">
        <v>208</v>
      </c>
      <c r="J116" s="93" t="s">
        <v>337</v>
      </c>
      <c r="K116" s="91">
        <f t="shared" ca="1" si="3"/>
        <v>0</v>
      </c>
      <c r="L116" s="93"/>
    </row>
    <row r="117" spans="1:12" x14ac:dyDescent="0.35">
      <c r="A117" t="str">
        <f t="shared" si="2"/>
        <v>LISTBase</v>
      </c>
      <c r="B117" s="93" t="s">
        <v>369</v>
      </c>
      <c r="C117" s="93" t="s">
        <v>45</v>
      </c>
      <c r="D117" s="93" t="s">
        <v>17</v>
      </c>
      <c r="E117" s="93" t="s">
        <v>42</v>
      </c>
      <c r="F117" s="93" t="s">
        <v>44</v>
      </c>
      <c r="G117" s="93" t="s">
        <v>27</v>
      </c>
      <c r="H117" s="93" t="s">
        <v>44</v>
      </c>
      <c r="I117" s="93" t="s">
        <v>208</v>
      </c>
      <c r="J117" s="93" t="s">
        <v>337</v>
      </c>
      <c r="K117" s="91">
        <f t="shared" ca="1" si="3"/>
        <v>0</v>
      </c>
      <c r="L117" s="93"/>
    </row>
    <row r="118" spans="1:12" x14ac:dyDescent="0.35">
      <c r="A118" t="str">
        <f t="shared" si="2"/>
        <v>LISTBase</v>
      </c>
      <c r="B118" s="93" t="s">
        <v>369</v>
      </c>
      <c r="C118" s="93" t="s">
        <v>47</v>
      </c>
      <c r="D118" s="93" t="s">
        <v>17</v>
      </c>
      <c r="E118" s="93" t="s">
        <v>42</v>
      </c>
      <c r="F118" s="93" t="s">
        <v>46</v>
      </c>
      <c r="G118" s="93" t="s">
        <v>27</v>
      </c>
      <c r="H118" s="93" t="s">
        <v>46</v>
      </c>
      <c r="I118" s="93" t="s">
        <v>208</v>
      </c>
      <c r="J118" s="93" t="s">
        <v>337</v>
      </c>
      <c r="K118" s="91">
        <f t="shared" ca="1" si="3"/>
        <v>0</v>
      </c>
      <c r="L118" s="93"/>
    </row>
    <row r="119" spans="1:12" x14ac:dyDescent="0.35">
      <c r="A119" t="str">
        <f t="shared" si="2"/>
        <v>LISTBase</v>
      </c>
      <c r="B119" s="93" t="s">
        <v>369</v>
      </c>
      <c r="C119" s="93" t="s">
        <v>49</v>
      </c>
      <c r="D119" s="93" t="s">
        <v>17</v>
      </c>
      <c r="E119" s="93" t="s">
        <v>42</v>
      </c>
      <c r="F119" s="93" t="s">
        <v>48</v>
      </c>
      <c r="G119" s="93" t="s">
        <v>27</v>
      </c>
      <c r="H119" s="93" t="s">
        <v>48</v>
      </c>
      <c r="I119" s="93" t="s">
        <v>208</v>
      </c>
      <c r="J119" s="93" t="s">
        <v>337</v>
      </c>
      <c r="K119" s="91">
        <f t="shared" ca="1" si="3"/>
        <v>0</v>
      </c>
      <c r="L119" s="93"/>
    </row>
    <row r="120" spans="1:12" x14ac:dyDescent="0.35">
      <c r="A120" t="str">
        <f t="shared" si="2"/>
        <v>LISTBase</v>
      </c>
      <c r="B120" s="93" t="s">
        <v>369</v>
      </c>
      <c r="C120" s="93" t="s">
        <v>55</v>
      </c>
      <c r="D120" s="93" t="s">
        <v>17</v>
      </c>
      <c r="E120" s="93" t="s">
        <v>42</v>
      </c>
      <c r="F120" s="93" t="s">
        <v>54</v>
      </c>
      <c r="G120" s="93" t="s">
        <v>27</v>
      </c>
      <c r="H120" s="93" t="s">
        <v>54</v>
      </c>
      <c r="I120" s="93" t="s">
        <v>208</v>
      </c>
      <c r="J120" s="93" t="s">
        <v>337</v>
      </c>
      <c r="K120" s="91">
        <f t="shared" ca="1" si="3"/>
        <v>0</v>
      </c>
      <c r="L120" s="93"/>
    </row>
    <row r="121" spans="1:12" x14ac:dyDescent="0.35">
      <c r="A121" t="str">
        <f t="shared" si="2"/>
        <v>LISTBase</v>
      </c>
      <c r="B121" s="93" t="s">
        <v>369</v>
      </c>
      <c r="C121" s="93" t="s">
        <v>57</v>
      </c>
      <c r="D121" s="93" t="s">
        <v>17</v>
      </c>
      <c r="E121" s="93" t="s">
        <v>42</v>
      </c>
      <c r="F121" s="93" t="s">
        <v>54</v>
      </c>
      <c r="G121" s="93" t="s">
        <v>56</v>
      </c>
      <c r="H121" s="93" t="s">
        <v>56</v>
      </c>
      <c r="I121" s="93" t="s">
        <v>208</v>
      </c>
      <c r="J121" s="93" t="s">
        <v>337</v>
      </c>
      <c r="K121" s="91">
        <f t="shared" ca="1" si="3"/>
        <v>0</v>
      </c>
      <c r="L121" s="93"/>
    </row>
    <row r="122" spans="1:12" x14ac:dyDescent="0.35">
      <c r="A122" t="str">
        <f t="shared" si="2"/>
        <v>LISTBase</v>
      </c>
      <c r="B122" s="93" t="s">
        <v>369</v>
      </c>
      <c r="C122" s="93" t="s">
        <v>59</v>
      </c>
      <c r="D122" s="93" t="s">
        <v>17</v>
      </c>
      <c r="E122" s="93" t="s">
        <v>42</v>
      </c>
      <c r="F122" s="93" t="s">
        <v>54</v>
      </c>
      <c r="G122" s="93" t="s">
        <v>58</v>
      </c>
      <c r="H122" s="93" t="s">
        <v>58</v>
      </c>
      <c r="I122" s="93" t="s">
        <v>208</v>
      </c>
      <c r="J122" s="93" t="s">
        <v>337</v>
      </c>
      <c r="K122" s="91">
        <f t="shared" ca="1" si="3"/>
        <v>0</v>
      </c>
      <c r="L122" s="93"/>
    </row>
    <row r="123" spans="1:12" x14ac:dyDescent="0.35">
      <c r="A123" t="str">
        <f t="shared" si="2"/>
        <v>LISTBase</v>
      </c>
      <c r="B123" s="93" t="s">
        <v>369</v>
      </c>
      <c r="C123" s="93" t="s">
        <v>61</v>
      </c>
      <c r="D123" s="93" t="s">
        <v>17</v>
      </c>
      <c r="E123" s="93" t="s">
        <v>42</v>
      </c>
      <c r="F123" s="93" t="s">
        <v>54</v>
      </c>
      <c r="G123" s="93" t="s">
        <v>60</v>
      </c>
      <c r="H123" s="93" t="s">
        <v>60</v>
      </c>
      <c r="I123" s="93" t="s">
        <v>208</v>
      </c>
      <c r="J123" s="93" t="s">
        <v>337</v>
      </c>
      <c r="K123" s="91">
        <f t="shared" ca="1" si="3"/>
        <v>0</v>
      </c>
      <c r="L123" s="93"/>
    </row>
    <row r="124" spans="1:12" x14ac:dyDescent="0.35">
      <c r="A124" t="str">
        <f t="shared" si="2"/>
        <v>LISTBase</v>
      </c>
      <c r="B124" s="93" t="s">
        <v>369</v>
      </c>
      <c r="C124" s="93" t="s">
        <v>63</v>
      </c>
      <c r="D124" s="93" t="s">
        <v>17</v>
      </c>
      <c r="E124" s="93" t="s">
        <v>42</v>
      </c>
      <c r="F124" s="93" t="s">
        <v>54</v>
      </c>
      <c r="G124" s="93" t="s">
        <v>62</v>
      </c>
      <c r="H124" s="93" t="s">
        <v>62</v>
      </c>
      <c r="I124" s="93" t="s">
        <v>208</v>
      </c>
      <c r="J124" s="93" t="s">
        <v>337</v>
      </c>
      <c r="K124" s="91">
        <f t="shared" ca="1" si="3"/>
        <v>0</v>
      </c>
      <c r="L124" s="93"/>
    </row>
    <row r="125" spans="1:12" x14ac:dyDescent="0.35">
      <c r="A125" t="str">
        <f t="shared" si="2"/>
        <v>LISTBase</v>
      </c>
      <c r="B125" s="93" t="s">
        <v>369</v>
      </c>
      <c r="C125" s="93" t="s">
        <v>347</v>
      </c>
      <c r="D125" s="93" t="s">
        <v>17</v>
      </c>
      <c r="E125" s="93" t="s">
        <v>42</v>
      </c>
      <c r="F125" s="93" t="s">
        <v>54</v>
      </c>
      <c r="G125" s="93" t="s">
        <v>371</v>
      </c>
      <c r="H125" s="93" t="s">
        <v>371</v>
      </c>
      <c r="I125" s="93" t="s">
        <v>208</v>
      </c>
      <c r="J125" s="93" t="s">
        <v>337</v>
      </c>
      <c r="K125" s="91">
        <f t="shared" ca="1" si="3"/>
        <v>0</v>
      </c>
      <c r="L125" s="93"/>
    </row>
    <row r="126" spans="1:12" x14ac:dyDescent="0.35">
      <c r="A126" t="str">
        <f t="shared" si="2"/>
        <v>LISTBase</v>
      </c>
      <c r="B126" s="93" t="s">
        <v>369</v>
      </c>
      <c r="C126" s="93" t="s">
        <v>65</v>
      </c>
      <c r="D126" s="93" t="s">
        <v>17</v>
      </c>
      <c r="E126" s="93" t="s">
        <v>42</v>
      </c>
      <c r="F126" s="93" t="s">
        <v>64</v>
      </c>
      <c r="G126" s="93" t="s">
        <v>27</v>
      </c>
      <c r="H126" s="93" t="s">
        <v>64</v>
      </c>
      <c r="I126" s="93" t="s">
        <v>208</v>
      </c>
      <c r="J126" s="93" t="s">
        <v>337</v>
      </c>
      <c r="K126" s="91">
        <f t="shared" ca="1" si="3"/>
        <v>0</v>
      </c>
      <c r="L126" s="93"/>
    </row>
    <row r="127" spans="1:12" x14ac:dyDescent="0.35">
      <c r="A127" t="str">
        <f t="shared" si="2"/>
        <v>LISTBase</v>
      </c>
      <c r="B127" s="93" t="s">
        <v>369</v>
      </c>
      <c r="C127" s="93" t="s">
        <v>67</v>
      </c>
      <c r="D127" s="93" t="s">
        <v>17</v>
      </c>
      <c r="E127" s="93" t="s">
        <v>42</v>
      </c>
      <c r="F127" s="93" t="s">
        <v>66</v>
      </c>
      <c r="G127" s="93" t="s">
        <v>27</v>
      </c>
      <c r="H127" s="93" t="s">
        <v>66</v>
      </c>
      <c r="I127" s="93" t="s">
        <v>208</v>
      </c>
      <c r="J127" s="93" t="s">
        <v>337</v>
      </c>
      <c r="K127" s="91">
        <f t="shared" ca="1" si="3"/>
        <v>0</v>
      </c>
      <c r="L127" s="93"/>
    </row>
    <row r="128" spans="1:12" x14ac:dyDescent="0.35">
      <c r="A128" t="str">
        <f t="shared" si="2"/>
        <v>LISTBase</v>
      </c>
      <c r="B128" s="93" t="s">
        <v>369</v>
      </c>
      <c r="C128" s="93" t="s">
        <v>69</v>
      </c>
      <c r="D128" s="93" t="s">
        <v>17</v>
      </c>
      <c r="E128" s="93" t="s">
        <v>42</v>
      </c>
      <c r="F128" s="93" t="s">
        <v>68</v>
      </c>
      <c r="G128" s="93" t="s">
        <v>27</v>
      </c>
      <c r="H128" s="93" t="s">
        <v>68</v>
      </c>
      <c r="I128" s="93" t="s">
        <v>208</v>
      </c>
      <c r="J128" s="93" t="s">
        <v>337</v>
      </c>
      <c r="K128" s="91">
        <f t="shared" ca="1" si="3"/>
        <v>0</v>
      </c>
      <c r="L128" s="93"/>
    </row>
    <row r="129" spans="1:12" x14ac:dyDescent="0.35">
      <c r="A129" t="str">
        <f t="shared" si="2"/>
        <v>LISTBase</v>
      </c>
      <c r="B129" s="93" t="s">
        <v>369</v>
      </c>
      <c r="C129" s="93" t="s">
        <v>71</v>
      </c>
      <c r="D129" s="93" t="s">
        <v>17</v>
      </c>
      <c r="E129" s="93" t="s">
        <v>42</v>
      </c>
      <c r="F129" s="93" t="s">
        <v>70</v>
      </c>
      <c r="G129" s="93" t="s">
        <v>27</v>
      </c>
      <c r="H129" s="93" t="s">
        <v>70</v>
      </c>
      <c r="I129" s="93" t="s">
        <v>208</v>
      </c>
      <c r="J129" s="93" t="s">
        <v>337</v>
      </c>
      <c r="K129" s="91">
        <f t="shared" ca="1" si="3"/>
        <v>0</v>
      </c>
      <c r="L129" s="93"/>
    </row>
    <row r="130" spans="1:12" x14ac:dyDescent="0.35">
      <c r="A130" t="str">
        <f t="shared" si="2"/>
        <v>LISTBase</v>
      </c>
      <c r="B130" s="93" t="s">
        <v>369</v>
      </c>
      <c r="C130" s="93" t="s">
        <v>375</v>
      </c>
      <c r="D130" s="93" t="s">
        <v>17</v>
      </c>
      <c r="E130" s="93" t="s">
        <v>42</v>
      </c>
      <c r="F130" s="93" t="s">
        <v>373</v>
      </c>
      <c r="G130" s="93"/>
      <c r="H130" s="93" t="s">
        <v>373</v>
      </c>
      <c r="I130" s="93" t="s">
        <v>208</v>
      </c>
      <c r="J130" s="93" t="s">
        <v>337</v>
      </c>
      <c r="K130" s="91">
        <f t="shared" ca="1" si="3"/>
        <v>0</v>
      </c>
      <c r="L130" s="93"/>
    </row>
    <row r="131" spans="1:12" x14ac:dyDescent="0.35">
      <c r="A131" t="str">
        <f t="shared" si="2"/>
        <v>LISTBase</v>
      </c>
      <c r="B131" s="93" t="s">
        <v>369</v>
      </c>
      <c r="C131" s="93" t="s">
        <v>73</v>
      </c>
      <c r="D131" s="93" t="s">
        <v>17</v>
      </c>
      <c r="E131" s="93" t="s">
        <v>72</v>
      </c>
      <c r="F131" s="93" t="s">
        <v>27</v>
      </c>
      <c r="G131" s="93"/>
      <c r="H131" s="93" t="s">
        <v>72</v>
      </c>
      <c r="I131" s="93" t="s">
        <v>208</v>
      </c>
      <c r="J131" s="93" t="s">
        <v>337</v>
      </c>
      <c r="K131" s="91">
        <f t="shared" ca="1" si="3"/>
        <v>0</v>
      </c>
      <c r="L131" s="93"/>
    </row>
    <row r="132" spans="1:12" x14ac:dyDescent="0.35">
      <c r="A132" t="str">
        <f t="shared" ref="A132:A195" si="4">VLOOKUP($B132,LISTScenMap,2)</f>
        <v>LISTBase</v>
      </c>
      <c r="B132" s="93" t="s">
        <v>369</v>
      </c>
      <c r="C132" s="93" t="s">
        <v>75</v>
      </c>
      <c r="D132" s="93" t="s">
        <v>17</v>
      </c>
      <c r="E132" s="93" t="s">
        <v>74</v>
      </c>
      <c r="F132" s="93" t="s">
        <v>27</v>
      </c>
      <c r="G132" s="93"/>
      <c r="H132" s="93" t="s">
        <v>74</v>
      </c>
      <c r="I132" s="93" t="s">
        <v>208</v>
      </c>
      <c r="J132" s="93" t="s">
        <v>337</v>
      </c>
      <c r="K132" s="91">
        <f t="shared" ref="K132:K195" ca="1" si="5">OFFSET(INDIRECT($B132&amp;"_Corner",0),MATCH($C132,INDIRECT($B132&amp;"_Row",0),0),MATCH($I132,INDIRECT($B132&amp;"_Column",0),0))</f>
        <v>0</v>
      </c>
      <c r="L132" s="93"/>
    </row>
    <row r="133" spans="1:12" x14ac:dyDescent="0.35">
      <c r="A133" t="str">
        <f t="shared" si="4"/>
        <v>LISTBase</v>
      </c>
      <c r="B133" s="93" t="s">
        <v>369</v>
      </c>
      <c r="C133" s="93" t="s">
        <v>77</v>
      </c>
      <c r="D133" s="93" t="s">
        <v>17</v>
      </c>
      <c r="E133" s="93" t="s">
        <v>74</v>
      </c>
      <c r="F133" s="93" t="s">
        <v>76</v>
      </c>
      <c r="G133" s="93"/>
      <c r="H133" s="93" t="s">
        <v>76</v>
      </c>
      <c r="I133" s="93" t="s">
        <v>208</v>
      </c>
      <c r="J133" s="93" t="s">
        <v>337</v>
      </c>
      <c r="K133" s="91">
        <f t="shared" ca="1" si="5"/>
        <v>0</v>
      </c>
      <c r="L133" s="93"/>
    </row>
    <row r="134" spans="1:12" x14ac:dyDescent="0.35">
      <c r="A134" t="str">
        <f t="shared" si="4"/>
        <v>LISTBase</v>
      </c>
      <c r="B134" s="93" t="s">
        <v>369</v>
      </c>
      <c r="C134" s="93" t="s">
        <v>79</v>
      </c>
      <c r="D134" s="93" t="s">
        <v>17</v>
      </c>
      <c r="E134" s="93" t="s">
        <v>74</v>
      </c>
      <c r="F134" s="93" t="s">
        <v>78</v>
      </c>
      <c r="G134" s="93"/>
      <c r="H134" s="93" t="s">
        <v>78</v>
      </c>
      <c r="I134" s="93" t="s">
        <v>208</v>
      </c>
      <c r="J134" s="93" t="s">
        <v>337</v>
      </c>
      <c r="K134" s="91">
        <f t="shared" ca="1" si="5"/>
        <v>0</v>
      </c>
      <c r="L134" s="93"/>
    </row>
    <row r="135" spans="1:12" x14ac:dyDescent="0.35">
      <c r="A135" t="str">
        <f t="shared" si="4"/>
        <v>LISTBase</v>
      </c>
      <c r="B135" s="93" t="s">
        <v>369</v>
      </c>
      <c r="C135" s="93" t="s">
        <v>81</v>
      </c>
      <c r="D135" s="93" t="s">
        <v>17</v>
      </c>
      <c r="E135" s="93" t="s">
        <v>74</v>
      </c>
      <c r="F135" s="93" t="s">
        <v>80</v>
      </c>
      <c r="G135" s="93"/>
      <c r="H135" s="93" t="s">
        <v>80</v>
      </c>
      <c r="I135" s="93" t="s">
        <v>208</v>
      </c>
      <c r="J135" s="93" t="s">
        <v>337</v>
      </c>
      <c r="K135" s="91">
        <f t="shared" ca="1" si="5"/>
        <v>0</v>
      </c>
      <c r="L135" s="93"/>
    </row>
    <row r="136" spans="1:12" x14ac:dyDescent="0.35">
      <c r="A136" t="str">
        <f t="shared" si="4"/>
        <v>LISTBase</v>
      </c>
      <c r="B136" s="93" t="s">
        <v>369</v>
      </c>
      <c r="C136" s="93" t="s">
        <v>376</v>
      </c>
      <c r="D136" s="93" t="s">
        <v>17</v>
      </c>
      <c r="E136" s="93" t="s">
        <v>74</v>
      </c>
      <c r="F136" s="93" t="s">
        <v>372</v>
      </c>
      <c r="G136" s="93"/>
      <c r="H136" s="93" t="s">
        <v>372</v>
      </c>
      <c r="I136" s="93" t="s">
        <v>208</v>
      </c>
      <c r="J136" s="93" t="s">
        <v>337</v>
      </c>
      <c r="K136" s="91">
        <f t="shared" ca="1" si="5"/>
        <v>0</v>
      </c>
      <c r="L136" s="93"/>
    </row>
    <row r="137" spans="1:12" x14ac:dyDescent="0.35">
      <c r="A137" t="str">
        <f t="shared" si="4"/>
        <v>LISTBase</v>
      </c>
      <c r="B137" s="93" t="s">
        <v>369</v>
      </c>
      <c r="C137" s="93" t="s">
        <v>83</v>
      </c>
      <c r="D137" s="93" t="s">
        <v>17</v>
      </c>
      <c r="E137" s="93" t="s">
        <v>82</v>
      </c>
      <c r="F137" s="93" t="s">
        <v>27</v>
      </c>
      <c r="G137" s="93"/>
      <c r="H137" s="93" t="s">
        <v>82</v>
      </c>
      <c r="I137" s="93" t="s">
        <v>208</v>
      </c>
      <c r="J137" s="93" t="s">
        <v>337</v>
      </c>
      <c r="K137" s="91">
        <f t="shared" ca="1" si="5"/>
        <v>0</v>
      </c>
      <c r="L137" s="93"/>
    </row>
    <row r="138" spans="1:12" x14ac:dyDescent="0.35">
      <c r="A138" t="str">
        <f t="shared" si="4"/>
        <v>LISTBase</v>
      </c>
      <c r="B138" s="93" t="s">
        <v>369</v>
      </c>
      <c r="C138" s="93" t="s">
        <v>85</v>
      </c>
      <c r="D138" s="93" t="s">
        <v>17</v>
      </c>
      <c r="E138" s="93" t="s">
        <v>82</v>
      </c>
      <c r="F138" s="93" t="s">
        <v>84</v>
      </c>
      <c r="G138" s="93" t="s">
        <v>27</v>
      </c>
      <c r="H138" s="93" t="s">
        <v>84</v>
      </c>
      <c r="I138" s="93" t="s">
        <v>208</v>
      </c>
      <c r="J138" s="93" t="s">
        <v>337</v>
      </c>
      <c r="K138" s="91">
        <f t="shared" ca="1" si="5"/>
        <v>0</v>
      </c>
      <c r="L138" s="93"/>
    </row>
    <row r="139" spans="1:12" x14ac:dyDescent="0.35">
      <c r="A139" t="str">
        <f t="shared" si="4"/>
        <v>LISTBase</v>
      </c>
      <c r="B139" s="93" t="s">
        <v>369</v>
      </c>
      <c r="C139" s="93" t="s">
        <v>91</v>
      </c>
      <c r="D139" s="93" t="s">
        <v>17</v>
      </c>
      <c r="E139" s="93" t="s">
        <v>82</v>
      </c>
      <c r="F139" s="93" t="s">
        <v>90</v>
      </c>
      <c r="G139" s="93" t="s">
        <v>27</v>
      </c>
      <c r="H139" s="93" t="s">
        <v>90</v>
      </c>
      <c r="I139" s="93" t="s">
        <v>208</v>
      </c>
      <c r="J139" s="93" t="s">
        <v>337</v>
      </c>
      <c r="K139" s="91">
        <f t="shared" ca="1" si="5"/>
        <v>0</v>
      </c>
      <c r="L139" s="93"/>
    </row>
    <row r="140" spans="1:12" x14ac:dyDescent="0.35">
      <c r="A140" t="str">
        <f t="shared" si="4"/>
        <v>LISTBase</v>
      </c>
      <c r="B140" s="93" t="s">
        <v>369</v>
      </c>
      <c r="C140" s="93" t="s">
        <v>97</v>
      </c>
      <c r="D140" s="93" t="s">
        <v>17</v>
      </c>
      <c r="E140" s="93" t="s">
        <v>82</v>
      </c>
      <c r="F140" s="93" t="s">
        <v>96</v>
      </c>
      <c r="G140" s="93" t="s">
        <v>27</v>
      </c>
      <c r="H140" s="93" t="s">
        <v>96</v>
      </c>
      <c r="I140" s="93" t="s">
        <v>208</v>
      </c>
      <c r="J140" s="93" t="s">
        <v>337</v>
      </c>
      <c r="K140" s="91">
        <f t="shared" ca="1" si="5"/>
        <v>0</v>
      </c>
      <c r="L140" s="93"/>
    </row>
    <row r="141" spans="1:12" x14ac:dyDescent="0.35">
      <c r="A141" t="str">
        <f t="shared" si="4"/>
        <v>LISTBase</v>
      </c>
      <c r="B141" s="93" t="s">
        <v>369</v>
      </c>
      <c r="C141" s="93" t="s">
        <v>377</v>
      </c>
      <c r="D141" s="93" t="s">
        <v>17</v>
      </c>
      <c r="E141" s="93" t="s">
        <v>82</v>
      </c>
      <c r="F141" s="93" t="s">
        <v>374</v>
      </c>
      <c r="G141" s="93" t="s">
        <v>27</v>
      </c>
      <c r="H141" s="93" t="s">
        <v>374</v>
      </c>
      <c r="I141" s="93" t="s">
        <v>208</v>
      </c>
      <c r="J141" s="93" t="s">
        <v>337</v>
      </c>
      <c r="K141" s="91">
        <f t="shared" ca="1" si="5"/>
        <v>0</v>
      </c>
      <c r="L141" s="93"/>
    </row>
    <row r="142" spans="1:12" x14ac:dyDescent="0.35">
      <c r="A142" t="str">
        <f t="shared" si="4"/>
        <v>LISTBase</v>
      </c>
      <c r="B142" s="93" t="s">
        <v>369</v>
      </c>
      <c r="C142" s="93" t="s">
        <v>111</v>
      </c>
      <c r="D142" s="93" t="s">
        <v>17</v>
      </c>
      <c r="E142" s="93" t="s">
        <v>110</v>
      </c>
      <c r="F142" s="93" t="s">
        <v>27</v>
      </c>
      <c r="G142" s="93"/>
      <c r="H142" s="93" t="s">
        <v>110</v>
      </c>
      <c r="I142" s="93" t="s">
        <v>208</v>
      </c>
      <c r="J142" s="93" t="s">
        <v>337</v>
      </c>
      <c r="K142" s="91">
        <f t="shared" ca="1" si="5"/>
        <v>0</v>
      </c>
      <c r="L142" s="93"/>
    </row>
    <row r="143" spans="1:12" x14ac:dyDescent="0.35">
      <c r="A143" t="str">
        <f t="shared" si="4"/>
        <v>LISTBase</v>
      </c>
      <c r="B143" s="93" t="s">
        <v>369</v>
      </c>
      <c r="C143" s="93" t="s">
        <v>378</v>
      </c>
      <c r="D143" s="93" t="s">
        <v>17</v>
      </c>
      <c r="E143" s="93" t="s">
        <v>231</v>
      </c>
      <c r="F143" s="93" t="s">
        <v>27</v>
      </c>
      <c r="G143" s="93"/>
      <c r="H143" s="93" t="s">
        <v>231</v>
      </c>
      <c r="I143" s="93" t="s">
        <v>208</v>
      </c>
      <c r="J143" s="93" t="s">
        <v>337</v>
      </c>
      <c r="K143" s="91">
        <f t="shared" ca="1" si="5"/>
        <v>0</v>
      </c>
      <c r="L143" s="93"/>
    </row>
    <row r="144" spans="1:12" x14ac:dyDescent="0.35">
      <c r="A144" t="str">
        <f t="shared" si="4"/>
        <v>LISTBase</v>
      </c>
      <c r="B144" s="93" t="s">
        <v>369</v>
      </c>
      <c r="C144" s="93" t="s">
        <v>115</v>
      </c>
      <c r="D144" s="93" t="s">
        <v>17</v>
      </c>
      <c r="E144" s="93" t="s">
        <v>27</v>
      </c>
      <c r="F144" s="93"/>
      <c r="G144" s="93"/>
      <c r="H144" s="93" t="s">
        <v>114</v>
      </c>
      <c r="I144" s="93" t="s">
        <v>208</v>
      </c>
      <c r="J144" s="93" t="s">
        <v>337</v>
      </c>
      <c r="K144" s="91">
        <f t="shared" ca="1" si="5"/>
        <v>0</v>
      </c>
      <c r="L144" s="93"/>
    </row>
    <row r="145" spans="1:12" x14ac:dyDescent="0.35">
      <c r="A145" t="str">
        <f t="shared" si="4"/>
        <v>LISTBase</v>
      </c>
      <c r="B145" s="93" t="s">
        <v>369</v>
      </c>
      <c r="C145" s="93" t="s">
        <v>118</v>
      </c>
      <c r="D145" s="93" t="s">
        <v>116</v>
      </c>
      <c r="E145" s="93" t="s">
        <v>117</v>
      </c>
      <c r="F145" s="93" t="s">
        <v>27</v>
      </c>
      <c r="G145" s="93"/>
      <c r="H145" s="93" t="s">
        <v>117</v>
      </c>
      <c r="I145" s="93" t="s">
        <v>208</v>
      </c>
      <c r="J145" s="93" t="s">
        <v>337</v>
      </c>
      <c r="K145" s="91">
        <f t="shared" ca="1" si="5"/>
        <v>0</v>
      </c>
      <c r="L145" s="93"/>
    </row>
    <row r="146" spans="1:12" x14ac:dyDescent="0.35">
      <c r="A146" t="str">
        <f t="shared" si="4"/>
        <v>LISTBase</v>
      </c>
      <c r="B146" s="93" t="s">
        <v>369</v>
      </c>
      <c r="C146" s="93" t="s">
        <v>348</v>
      </c>
      <c r="D146" s="93" t="s">
        <v>116</v>
      </c>
      <c r="E146" s="93" t="s">
        <v>117</v>
      </c>
      <c r="F146" s="93" t="s">
        <v>121</v>
      </c>
      <c r="G146" s="93"/>
      <c r="H146" s="93" t="s">
        <v>121</v>
      </c>
      <c r="I146" s="93" t="s">
        <v>208</v>
      </c>
      <c r="J146" s="93" t="s">
        <v>337</v>
      </c>
      <c r="K146" s="91">
        <f t="shared" ca="1" si="5"/>
        <v>0</v>
      </c>
      <c r="L146" s="93"/>
    </row>
    <row r="147" spans="1:12" x14ac:dyDescent="0.35">
      <c r="A147" t="str">
        <f t="shared" si="4"/>
        <v>LISTBase</v>
      </c>
      <c r="B147" s="93" t="s">
        <v>369</v>
      </c>
      <c r="C147" s="93" t="s">
        <v>349</v>
      </c>
      <c r="D147" s="93" t="s">
        <v>116</v>
      </c>
      <c r="E147" s="93" t="s">
        <v>117</v>
      </c>
      <c r="F147" s="93" t="s">
        <v>123</v>
      </c>
      <c r="G147" s="93"/>
      <c r="H147" s="93" t="s">
        <v>123</v>
      </c>
      <c r="I147" s="93" t="s">
        <v>208</v>
      </c>
      <c r="J147" s="93" t="s">
        <v>337</v>
      </c>
      <c r="K147" s="91">
        <f t="shared" ca="1" si="5"/>
        <v>0</v>
      </c>
      <c r="L147" s="93"/>
    </row>
    <row r="148" spans="1:12" x14ac:dyDescent="0.35">
      <c r="A148" t="str">
        <f t="shared" si="4"/>
        <v>LISTBase</v>
      </c>
      <c r="B148" s="93" t="s">
        <v>369</v>
      </c>
      <c r="C148" s="93" t="s">
        <v>350</v>
      </c>
      <c r="D148" s="93" t="s">
        <v>116</v>
      </c>
      <c r="E148" s="93" t="s">
        <v>117</v>
      </c>
      <c r="F148" s="93" t="s">
        <v>125</v>
      </c>
      <c r="G148" s="93"/>
      <c r="H148" s="93" t="s">
        <v>125</v>
      </c>
      <c r="I148" s="93" t="s">
        <v>208</v>
      </c>
      <c r="J148" s="93" t="s">
        <v>337</v>
      </c>
      <c r="K148" s="91">
        <f t="shared" ca="1" si="5"/>
        <v>0</v>
      </c>
      <c r="L148" s="93"/>
    </row>
    <row r="149" spans="1:12" x14ac:dyDescent="0.35">
      <c r="A149" t="str">
        <f t="shared" si="4"/>
        <v>LISTBase</v>
      </c>
      <c r="B149" s="93" t="s">
        <v>369</v>
      </c>
      <c r="C149" s="93" t="s">
        <v>351</v>
      </c>
      <c r="D149" s="93" t="s">
        <v>116</v>
      </c>
      <c r="E149" s="93" t="s">
        <v>132</v>
      </c>
      <c r="F149" s="93" t="s">
        <v>27</v>
      </c>
      <c r="G149" s="93"/>
      <c r="H149" s="93" t="s">
        <v>132</v>
      </c>
      <c r="I149" s="93" t="s">
        <v>208</v>
      </c>
      <c r="J149" s="93" t="s">
        <v>337</v>
      </c>
      <c r="K149" s="91">
        <f t="shared" ca="1" si="5"/>
        <v>0</v>
      </c>
      <c r="L149" s="93"/>
    </row>
    <row r="150" spans="1:12" x14ac:dyDescent="0.35">
      <c r="A150" t="str">
        <f t="shared" si="4"/>
        <v>LISTBase</v>
      </c>
      <c r="B150" s="93" t="s">
        <v>369</v>
      </c>
      <c r="C150" s="93" t="s">
        <v>352</v>
      </c>
      <c r="D150" s="93" t="s">
        <v>116</v>
      </c>
      <c r="E150" s="93" t="s">
        <v>132</v>
      </c>
      <c r="F150" s="93" t="s">
        <v>121</v>
      </c>
      <c r="G150" s="93"/>
      <c r="H150" s="93" t="s">
        <v>121</v>
      </c>
      <c r="I150" s="93" t="s">
        <v>208</v>
      </c>
      <c r="J150" s="93" t="s">
        <v>337</v>
      </c>
      <c r="K150" s="91">
        <f t="shared" ca="1" si="5"/>
        <v>0</v>
      </c>
      <c r="L150" s="93"/>
    </row>
    <row r="151" spans="1:12" x14ac:dyDescent="0.35">
      <c r="A151" t="str">
        <f t="shared" si="4"/>
        <v>LISTBase</v>
      </c>
      <c r="B151" s="93" t="s">
        <v>369</v>
      </c>
      <c r="C151" s="93" t="s">
        <v>353</v>
      </c>
      <c r="D151" s="93" t="s">
        <v>116</v>
      </c>
      <c r="E151" s="93" t="s">
        <v>132</v>
      </c>
      <c r="F151" s="93" t="s">
        <v>123</v>
      </c>
      <c r="G151" s="93"/>
      <c r="H151" s="93" t="s">
        <v>123</v>
      </c>
      <c r="I151" s="93" t="s">
        <v>208</v>
      </c>
      <c r="J151" s="93" t="s">
        <v>337</v>
      </c>
      <c r="K151" s="91">
        <f t="shared" ca="1" si="5"/>
        <v>0</v>
      </c>
      <c r="L151" s="93"/>
    </row>
    <row r="152" spans="1:12" x14ac:dyDescent="0.35">
      <c r="A152" t="str">
        <f t="shared" si="4"/>
        <v>LISTBase</v>
      </c>
      <c r="B152" s="93" t="s">
        <v>369</v>
      </c>
      <c r="C152" s="93" t="s">
        <v>354</v>
      </c>
      <c r="D152" s="93" t="s">
        <v>116</v>
      </c>
      <c r="E152" s="93" t="s">
        <v>132</v>
      </c>
      <c r="F152" s="93" t="s">
        <v>125</v>
      </c>
      <c r="G152" s="93"/>
      <c r="H152" s="93" t="s">
        <v>125</v>
      </c>
      <c r="I152" s="93" t="s">
        <v>208</v>
      </c>
      <c r="J152" s="93" t="s">
        <v>337</v>
      </c>
      <c r="K152" s="91">
        <f t="shared" ca="1" si="5"/>
        <v>0</v>
      </c>
      <c r="L152" s="93"/>
    </row>
    <row r="153" spans="1:12" x14ac:dyDescent="0.35">
      <c r="A153" t="str">
        <f t="shared" si="4"/>
        <v>LISTBase</v>
      </c>
      <c r="B153" s="93" t="s">
        <v>369</v>
      </c>
      <c r="C153" s="93" t="s">
        <v>355</v>
      </c>
      <c r="D153" s="93" t="s">
        <v>116</v>
      </c>
      <c r="E153" s="93" t="s">
        <v>144</v>
      </c>
      <c r="F153" s="93" t="s">
        <v>27</v>
      </c>
      <c r="G153" s="93"/>
      <c r="H153" s="93" t="s">
        <v>144</v>
      </c>
      <c r="I153" s="93" t="s">
        <v>208</v>
      </c>
      <c r="J153" s="93" t="s">
        <v>337</v>
      </c>
      <c r="K153" s="91">
        <f t="shared" ca="1" si="5"/>
        <v>0</v>
      </c>
      <c r="L153" s="93"/>
    </row>
    <row r="154" spans="1:12" x14ac:dyDescent="0.35">
      <c r="A154" t="str">
        <f t="shared" si="4"/>
        <v>LISTBase</v>
      </c>
      <c r="B154" s="93" t="s">
        <v>369</v>
      </c>
      <c r="C154" s="93" t="s">
        <v>356</v>
      </c>
      <c r="D154" s="93" t="s">
        <v>116</v>
      </c>
      <c r="E154" s="93" t="s">
        <v>144</v>
      </c>
      <c r="F154" s="93" t="s">
        <v>121</v>
      </c>
      <c r="G154" s="93" t="s">
        <v>27</v>
      </c>
      <c r="H154" s="93" t="s">
        <v>121</v>
      </c>
      <c r="I154" s="93" t="s">
        <v>208</v>
      </c>
      <c r="J154" s="93" t="s">
        <v>337</v>
      </c>
      <c r="K154" s="91">
        <f t="shared" ca="1" si="5"/>
        <v>0</v>
      </c>
      <c r="L154" s="93"/>
    </row>
    <row r="155" spans="1:12" x14ac:dyDescent="0.35">
      <c r="A155" t="str">
        <f t="shared" si="4"/>
        <v>LISTBase</v>
      </c>
      <c r="B155" s="93" t="s">
        <v>369</v>
      </c>
      <c r="C155" s="93" t="s">
        <v>357</v>
      </c>
      <c r="D155" s="93" t="s">
        <v>116</v>
      </c>
      <c r="E155" s="93" t="s">
        <v>144</v>
      </c>
      <c r="F155" s="93" t="s">
        <v>123</v>
      </c>
      <c r="G155" s="93" t="s">
        <v>27</v>
      </c>
      <c r="H155" s="93" t="s">
        <v>123</v>
      </c>
      <c r="I155" s="93" t="s">
        <v>208</v>
      </c>
      <c r="J155" s="93" t="s">
        <v>337</v>
      </c>
      <c r="K155" s="91">
        <f t="shared" ca="1" si="5"/>
        <v>0</v>
      </c>
      <c r="L155" s="93"/>
    </row>
    <row r="156" spans="1:12" x14ac:dyDescent="0.35">
      <c r="A156" t="str">
        <f t="shared" si="4"/>
        <v>LISTBase</v>
      </c>
      <c r="B156" s="93" t="s">
        <v>369</v>
      </c>
      <c r="C156" s="93" t="s">
        <v>358</v>
      </c>
      <c r="D156" s="93" t="s">
        <v>116</v>
      </c>
      <c r="E156" s="93" t="s">
        <v>144</v>
      </c>
      <c r="F156" s="93" t="s">
        <v>125</v>
      </c>
      <c r="G156" s="93" t="s">
        <v>27</v>
      </c>
      <c r="H156" s="93" t="s">
        <v>125</v>
      </c>
      <c r="I156" s="93" t="s">
        <v>208</v>
      </c>
      <c r="J156" s="93" t="s">
        <v>337</v>
      </c>
      <c r="K156" s="91">
        <f t="shared" ca="1" si="5"/>
        <v>0</v>
      </c>
      <c r="L156" s="93"/>
    </row>
    <row r="157" spans="1:12" x14ac:dyDescent="0.35">
      <c r="A157" t="str">
        <f t="shared" si="4"/>
        <v>LISTBase</v>
      </c>
      <c r="B157" s="93" t="s">
        <v>369</v>
      </c>
      <c r="C157" s="93" t="s">
        <v>359</v>
      </c>
      <c r="D157" s="93" t="s">
        <v>116</v>
      </c>
      <c r="E157" s="93" t="s">
        <v>248</v>
      </c>
      <c r="F157" s="93" t="s">
        <v>27</v>
      </c>
      <c r="G157" s="93"/>
      <c r="H157" s="93" t="s">
        <v>248</v>
      </c>
      <c r="I157" s="93" t="s">
        <v>208</v>
      </c>
      <c r="J157" s="93" t="s">
        <v>337</v>
      </c>
      <c r="K157" s="91">
        <f t="shared" ca="1" si="5"/>
        <v>0</v>
      </c>
      <c r="L157" s="93"/>
    </row>
    <row r="158" spans="1:12" x14ac:dyDescent="0.35">
      <c r="A158" t="str">
        <f t="shared" si="4"/>
        <v>LISTBase</v>
      </c>
      <c r="B158" s="93" t="s">
        <v>369</v>
      </c>
      <c r="C158" s="93" t="s">
        <v>156</v>
      </c>
      <c r="D158" s="93" t="s">
        <v>116</v>
      </c>
      <c r="E158" s="93" t="s">
        <v>155</v>
      </c>
      <c r="F158" s="93" t="s">
        <v>27</v>
      </c>
      <c r="G158" s="93"/>
      <c r="H158" s="93" t="s">
        <v>155</v>
      </c>
      <c r="I158" s="93" t="s">
        <v>208</v>
      </c>
      <c r="J158" s="93" t="s">
        <v>337</v>
      </c>
      <c r="K158" s="91">
        <f t="shared" ca="1" si="5"/>
        <v>0</v>
      </c>
      <c r="L158" s="93"/>
    </row>
    <row r="159" spans="1:12" x14ac:dyDescent="0.35">
      <c r="A159" t="str">
        <f t="shared" si="4"/>
        <v>LISTBase</v>
      </c>
      <c r="B159" s="93" t="s">
        <v>369</v>
      </c>
      <c r="C159" s="93" t="s">
        <v>160</v>
      </c>
      <c r="D159" s="93" t="s">
        <v>116</v>
      </c>
      <c r="E159" s="93" t="s">
        <v>159</v>
      </c>
      <c r="F159" s="93" t="s">
        <v>27</v>
      </c>
      <c r="G159" s="93"/>
      <c r="H159" s="93" t="s">
        <v>159</v>
      </c>
      <c r="I159" s="93" t="s">
        <v>208</v>
      </c>
      <c r="J159" s="93" t="s">
        <v>337</v>
      </c>
      <c r="K159" s="91">
        <f t="shared" ca="1" si="5"/>
        <v>0</v>
      </c>
      <c r="L159" s="93"/>
    </row>
    <row r="160" spans="1:12" x14ac:dyDescent="0.35">
      <c r="A160" t="str">
        <f t="shared" si="4"/>
        <v>LISTBase</v>
      </c>
      <c r="B160" s="93" t="s">
        <v>369</v>
      </c>
      <c r="C160" s="93" t="s">
        <v>161</v>
      </c>
      <c r="D160" s="93" t="s">
        <v>116</v>
      </c>
      <c r="E160" s="93" t="s">
        <v>66</v>
      </c>
      <c r="F160" s="93" t="s">
        <v>27</v>
      </c>
      <c r="G160" s="93"/>
      <c r="H160" s="93" t="s">
        <v>66</v>
      </c>
      <c r="I160" s="93" t="s">
        <v>208</v>
      </c>
      <c r="J160" s="93" t="s">
        <v>337</v>
      </c>
      <c r="K160" s="91">
        <f t="shared" ca="1" si="5"/>
        <v>0</v>
      </c>
      <c r="L160" s="93"/>
    </row>
    <row r="161" spans="1:12" x14ac:dyDescent="0.35">
      <c r="A161" t="str">
        <f t="shared" si="4"/>
        <v>LISTBase</v>
      </c>
      <c r="B161" s="93" t="s">
        <v>369</v>
      </c>
      <c r="C161" s="93" t="s">
        <v>173</v>
      </c>
      <c r="D161" s="93" t="s">
        <v>116</v>
      </c>
      <c r="E161" s="93" t="s">
        <v>172</v>
      </c>
      <c r="F161" s="93" t="s">
        <v>27</v>
      </c>
      <c r="G161" s="93"/>
      <c r="H161" s="93" t="s">
        <v>172</v>
      </c>
      <c r="I161" s="93" t="s">
        <v>208</v>
      </c>
      <c r="J161" s="93" t="s">
        <v>337</v>
      </c>
      <c r="K161" s="91">
        <f t="shared" ca="1" si="5"/>
        <v>0</v>
      </c>
      <c r="L161" s="93"/>
    </row>
    <row r="162" spans="1:12" x14ac:dyDescent="0.35">
      <c r="A162" t="str">
        <f t="shared" si="4"/>
        <v>LISTBase</v>
      </c>
      <c r="B162" s="93" t="s">
        <v>369</v>
      </c>
      <c r="C162" s="89" t="s">
        <v>614</v>
      </c>
      <c r="D162" s="93" t="s">
        <v>116</v>
      </c>
      <c r="E162" s="93" t="s">
        <v>18</v>
      </c>
      <c r="F162" s="93" t="s">
        <v>27</v>
      </c>
      <c r="G162" s="93"/>
      <c r="H162" s="93" t="s">
        <v>18</v>
      </c>
      <c r="I162" s="93" t="s">
        <v>208</v>
      </c>
      <c r="J162" s="93" t="s">
        <v>337</v>
      </c>
      <c r="K162" s="91">
        <f t="shared" ca="1" si="5"/>
        <v>0</v>
      </c>
      <c r="L162" s="93"/>
    </row>
    <row r="163" spans="1:12" x14ac:dyDescent="0.35">
      <c r="A163" t="str">
        <f t="shared" si="4"/>
        <v>LISTBase</v>
      </c>
      <c r="B163" s="93" t="s">
        <v>369</v>
      </c>
      <c r="C163" s="93" t="s">
        <v>180</v>
      </c>
      <c r="D163" s="93" t="s">
        <v>116</v>
      </c>
      <c r="E163" s="93" t="s">
        <v>27</v>
      </c>
      <c r="F163" s="93"/>
      <c r="G163" s="93"/>
      <c r="H163" s="93" t="s">
        <v>19</v>
      </c>
      <c r="I163" s="93" t="s">
        <v>208</v>
      </c>
      <c r="J163" s="93" t="s">
        <v>337</v>
      </c>
      <c r="K163" s="91">
        <f t="shared" ca="1" si="5"/>
        <v>0</v>
      </c>
      <c r="L163" s="93"/>
    </row>
    <row r="164" spans="1:12" x14ac:dyDescent="0.35">
      <c r="A164" t="str">
        <f t="shared" si="4"/>
        <v>LISTBase</v>
      </c>
      <c r="B164" s="93" t="s">
        <v>369</v>
      </c>
      <c r="C164" s="93" t="s">
        <v>182</v>
      </c>
      <c r="D164" s="93" t="s">
        <v>181</v>
      </c>
      <c r="E164" s="93" t="s">
        <v>27</v>
      </c>
      <c r="F164" s="93"/>
      <c r="G164" s="93"/>
      <c r="H164" s="93" t="s">
        <v>181</v>
      </c>
      <c r="I164" s="93" t="s">
        <v>208</v>
      </c>
      <c r="J164" s="93" t="s">
        <v>337</v>
      </c>
      <c r="K164" s="91">
        <f t="shared" ca="1" si="5"/>
        <v>0</v>
      </c>
      <c r="L164" s="93"/>
    </row>
    <row r="165" spans="1:12" x14ac:dyDescent="0.35">
      <c r="A165" t="str">
        <f t="shared" si="4"/>
        <v>LISTBase</v>
      </c>
      <c r="B165" s="93" t="s">
        <v>369</v>
      </c>
      <c r="C165" s="93" t="s">
        <v>444</v>
      </c>
      <c r="D165" s="93" t="s">
        <v>453</v>
      </c>
      <c r="E165" s="93" t="s">
        <v>442</v>
      </c>
      <c r="F165" s="93" t="s">
        <v>442</v>
      </c>
      <c r="G165" s="93" t="s">
        <v>442</v>
      </c>
      <c r="H165" s="93" t="s">
        <v>442</v>
      </c>
      <c r="I165" s="93" t="s">
        <v>208</v>
      </c>
      <c r="J165" s="93" t="s">
        <v>337</v>
      </c>
      <c r="K165" s="91">
        <f t="shared" ca="1" si="5"/>
        <v>0</v>
      </c>
      <c r="L165" s="93"/>
    </row>
    <row r="166" spans="1:12" x14ac:dyDescent="0.35">
      <c r="A166" t="str">
        <f t="shared" si="4"/>
        <v>LISTBaseMdl</v>
      </c>
      <c r="B166" s="93" t="s">
        <v>370</v>
      </c>
      <c r="C166" s="93" t="s">
        <v>35</v>
      </c>
      <c r="D166" s="93" t="s">
        <v>17</v>
      </c>
      <c r="E166" s="93" t="s">
        <v>34</v>
      </c>
      <c r="F166" s="93" t="s">
        <v>27</v>
      </c>
      <c r="G166" s="93"/>
      <c r="H166" s="93" t="s">
        <v>34</v>
      </c>
      <c r="I166" s="93" t="s">
        <v>26</v>
      </c>
      <c r="J166" s="93" t="s">
        <v>27</v>
      </c>
      <c r="K166" s="91">
        <f t="shared" ca="1" si="5"/>
        <v>0</v>
      </c>
      <c r="L166" s="93"/>
    </row>
    <row r="167" spans="1:12" x14ac:dyDescent="0.35">
      <c r="A167" t="str">
        <f t="shared" si="4"/>
        <v>LISTBaseMdl</v>
      </c>
      <c r="B167" s="93" t="s">
        <v>370</v>
      </c>
      <c r="C167" s="93" t="s">
        <v>37</v>
      </c>
      <c r="D167" s="93" t="s">
        <v>17</v>
      </c>
      <c r="E167" s="93" t="s">
        <v>36</v>
      </c>
      <c r="F167" s="93" t="s">
        <v>27</v>
      </c>
      <c r="G167" s="93"/>
      <c r="H167" s="93" t="s">
        <v>36</v>
      </c>
      <c r="I167" s="93" t="s">
        <v>26</v>
      </c>
      <c r="J167" s="93" t="s">
        <v>27</v>
      </c>
      <c r="K167" s="91">
        <f t="shared" ca="1" si="5"/>
        <v>0</v>
      </c>
      <c r="L167" s="93"/>
    </row>
    <row r="168" spans="1:12" x14ac:dyDescent="0.35">
      <c r="A168" t="str">
        <f t="shared" si="4"/>
        <v>LISTBaseMdl</v>
      </c>
      <c r="B168" s="93" t="s">
        <v>370</v>
      </c>
      <c r="C168" s="93" t="s">
        <v>39</v>
      </c>
      <c r="D168" s="93" t="s">
        <v>17</v>
      </c>
      <c r="E168" s="93" t="s">
        <v>38</v>
      </c>
      <c r="F168" s="93" t="s">
        <v>27</v>
      </c>
      <c r="G168" s="93"/>
      <c r="H168" s="93" t="s">
        <v>38</v>
      </c>
      <c r="I168" s="93" t="s">
        <v>26</v>
      </c>
      <c r="J168" s="93" t="s">
        <v>27</v>
      </c>
      <c r="K168" s="91">
        <f t="shared" ca="1" si="5"/>
        <v>0</v>
      </c>
      <c r="L168" s="93"/>
    </row>
    <row r="169" spans="1:12" x14ac:dyDescent="0.35">
      <c r="A169" t="str">
        <f t="shared" si="4"/>
        <v>LISTBaseMdl</v>
      </c>
      <c r="B169" s="93" t="s">
        <v>370</v>
      </c>
      <c r="C169" s="93" t="s">
        <v>41</v>
      </c>
      <c r="D169" s="93" t="s">
        <v>17</v>
      </c>
      <c r="E169" s="93" t="s">
        <v>40</v>
      </c>
      <c r="F169" s="93" t="s">
        <v>27</v>
      </c>
      <c r="G169" s="93"/>
      <c r="H169" s="93" t="s">
        <v>40</v>
      </c>
      <c r="I169" s="93" t="s">
        <v>26</v>
      </c>
      <c r="J169" s="93" t="s">
        <v>27</v>
      </c>
      <c r="K169" s="91">
        <f t="shared" ca="1" si="5"/>
        <v>0</v>
      </c>
      <c r="L169" s="93"/>
    </row>
    <row r="170" spans="1:12" x14ac:dyDescent="0.35">
      <c r="A170" t="str">
        <f t="shared" si="4"/>
        <v>LISTBaseMdl</v>
      </c>
      <c r="B170" s="93" t="s">
        <v>370</v>
      </c>
      <c r="C170" s="93" t="s">
        <v>43</v>
      </c>
      <c r="D170" s="93" t="s">
        <v>17</v>
      </c>
      <c r="E170" s="93" t="s">
        <v>42</v>
      </c>
      <c r="F170" s="93" t="s">
        <v>27</v>
      </c>
      <c r="G170" s="93"/>
      <c r="H170" s="93" t="s">
        <v>42</v>
      </c>
      <c r="I170" s="93" t="s">
        <v>26</v>
      </c>
      <c r="J170" s="93" t="s">
        <v>27</v>
      </c>
      <c r="K170" s="91">
        <f t="shared" ca="1" si="5"/>
        <v>0</v>
      </c>
      <c r="L170" s="93"/>
    </row>
    <row r="171" spans="1:12" x14ac:dyDescent="0.35">
      <c r="A171" t="str">
        <f t="shared" si="4"/>
        <v>LISTBaseMdl</v>
      </c>
      <c r="B171" s="93" t="s">
        <v>370</v>
      </c>
      <c r="C171" s="93" t="s">
        <v>45</v>
      </c>
      <c r="D171" s="93" t="s">
        <v>17</v>
      </c>
      <c r="E171" s="93" t="s">
        <v>42</v>
      </c>
      <c r="F171" s="93" t="s">
        <v>44</v>
      </c>
      <c r="G171" s="93" t="s">
        <v>27</v>
      </c>
      <c r="H171" s="93" t="s">
        <v>44</v>
      </c>
      <c r="I171" s="93" t="s">
        <v>26</v>
      </c>
      <c r="J171" s="93" t="s">
        <v>27</v>
      </c>
      <c r="K171" s="91">
        <f t="shared" ca="1" si="5"/>
        <v>0</v>
      </c>
      <c r="L171" s="93"/>
    </row>
    <row r="172" spans="1:12" x14ac:dyDescent="0.35">
      <c r="A172" t="str">
        <f t="shared" si="4"/>
        <v>LISTBaseMdl</v>
      </c>
      <c r="B172" s="93" t="s">
        <v>370</v>
      </c>
      <c r="C172" s="93" t="s">
        <v>47</v>
      </c>
      <c r="D172" s="93" t="s">
        <v>17</v>
      </c>
      <c r="E172" s="93" t="s">
        <v>42</v>
      </c>
      <c r="F172" s="93" t="s">
        <v>46</v>
      </c>
      <c r="G172" s="93" t="s">
        <v>27</v>
      </c>
      <c r="H172" s="93" t="s">
        <v>46</v>
      </c>
      <c r="I172" s="93" t="s">
        <v>26</v>
      </c>
      <c r="J172" s="93" t="s">
        <v>27</v>
      </c>
      <c r="K172" s="91">
        <f t="shared" ca="1" si="5"/>
        <v>0</v>
      </c>
      <c r="L172" s="93"/>
    </row>
    <row r="173" spans="1:12" x14ac:dyDescent="0.35">
      <c r="A173" t="str">
        <f t="shared" si="4"/>
        <v>LISTBaseMdl</v>
      </c>
      <c r="B173" s="93" t="s">
        <v>370</v>
      </c>
      <c r="C173" s="93" t="s">
        <v>49</v>
      </c>
      <c r="D173" s="93" t="s">
        <v>17</v>
      </c>
      <c r="E173" s="93" t="s">
        <v>42</v>
      </c>
      <c r="F173" s="93" t="s">
        <v>48</v>
      </c>
      <c r="G173" s="93" t="s">
        <v>27</v>
      </c>
      <c r="H173" s="93" t="s">
        <v>48</v>
      </c>
      <c r="I173" s="93" t="s">
        <v>26</v>
      </c>
      <c r="J173" s="93" t="s">
        <v>27</v>
      </c>
      <c r="K173" s="91">
        <f t="shared" ca="1" si="5"/>
        <v>0</v>
      </c>
      <c r="L173" s="93"/>
    </row>
    <row r="174" spans="1:12" x14ac:dyDescent="0.35">
      <c r="A174" t="str">
        <f t="shared" si="4"/>
        <v>LISTBaseMdl</v>
      </c>
      <c r="B174" s="93" t="s">
        <v>370</v>
      </c>
      <c r="C174" s="93" t="s">
        <v>55</v>
      </c>
      <c r="D174" s="93" t="s">
        <v>17</v>
      </c>
      <c r="E174" s="93" t="s">
        <v>42</v>
      </c>
      <c r="F174" s="93" t="s">
        <v>54</v>
      </c>
      <c r="G174" s="93" t="s">
        <v>27</v>
      </c>
      <c r="H174" s="93" t="s">
        <v>54</v>
      </c>
      <c r="I174" s="93" t="s">
        <v>26</v>
      </c>
      <c r="J174" s="93" t="s">
        <v>27</v>
      </c>
      <c r="K174" s="91">
        <f t="shared" ca="1" si="5"/>
        <v>0</v>
      </c>
      <c r="L174" s="93"/>
    </row>
    <row r="175" spans="1:12" x14ac:dyDescent="0.35">
      <c r="A175" t="str">
        <f t="shared" si="4"/>
        <v>LISTBaseMdl</v>
      </c>
      <c r="B175" s="93" t="s">
        <v>370</v>
      </c>
      <c r="C175" s="93" t="s">
        <v>57</v>
      </c>
      <c r="D175" s="93" t="s">
        <v>17</v>
      </c>
      <c r="E175" s="93" t="s">
        <v>42</v>
      </c>
      <c r="F175" s="93" t="s">
        <v>54</v>
      </c>
      <c r="G175" s="93" t="s">
        <v>56</v>
      </c>
      <c r="H175" s="93" t="s">
        <v>56</v>
      </c>
      <c r="I175" s="93" t="s">
        <v>26</v>
      </c>
      <c r="J175" s="93" t="s">
        <v>27</v>
      </c>
      <c r="K175" s="91">
        <f t="shared" ca="1" si="5"/>
        <v>0</v>
      </c>
      <c r="L175" s="93"/>
    </row>
    <row r="176" spans="1:12" x14ac:dyDescent="0.35">
      <c r="A176" t="str">
        <f t="shared" si="4"/>
        <v>LISTBaseMdl</v>
      </c>
      <c r="B176" s="93" t="s">
        <v>370</v>
      </c>
      <c r="C176" s="93" t="s">
        <v>59</v>
      </c>
      <c r="D176" s="93" t="s">
        <v>17</v>
      </c>
      <c r="E176" s="93" t="s">
        <v>42</v>
      </c>
      <c r="F176" s="93" t="s">
        <v>54</v>
      </c>
      <c r="G176" s="93" t="s">
        <v>58</v>
      </c>
      <c r="H176" s="93" t="s">
        <v>58</v>
      </c>
      <c r="I176" s="93" t="s">
        <v>26</v>
      </c>
      <c r="J176" s="93" t="s">
        <v>27</v>
      </c>
      <c r="K176" s="91">
        <f t="shared" ca="1" si="5"/>
        <v>0</v>
      </c>
      <c r="L176" s="93"/>
    </row>
    <row r="177" spans="1:12" x14ac:dyDescent="0.35">
      <c r="A177" t="str">
        <f t="shared" si="4"/>
        <v>LISTBaseMdl</v>
      </c>
      <c r="B177" s="93" t="s">
        <v>370</v>
      </c>
      <c r="C177" s="93" t="s">
        <v>61</v>
      </c>
      <c r="D177" s="93" t="s">
        <v>17</v>
      </c>
      <c r="E177" s="93" t="s">
        <v>42</v>
      </c>
      <c r="F177" s="93" t="s">
        <v>54</v>
      </c>
      <c r="G177" s="93" t="s">
        <v>60</v>
      </c>
      <c r="H177" s="93" t="s">
        <v>60</v>
      </c>
      <c r="I177" s="93" t="s">
        <v>26</v>
      </c>
      <c r="J177" s="93" t="s">
        <v>27</v>
      </c>
      <c r="K177" s="91">
        <f t="shared" ca="1" si="5"/>
        <v>0</v>
      </c>
      <c r="L177" s="93"/>
    </row>
    <row r="178" spans="1:12" x14ac:dyDescent="0.35">
      <c r="A178" t="str">
        <f t="shared" si="4"/>
        <v>LISTBaseMdl</v>
      </c>
      <c r="B178" s="93" t="s">
        <v>370</v>
      </c>
      <c r="C178" s="93" t="s">
        <v>63</v>
      </c>
      <c r="D178" s="93" t="s">
        <v>17</v>
      </c>
      <c r="E178" s="93" t="s">
        <v>42</v>
      </c>
      <c r="F178" s="93" t="s">
        <v>54</v>
      </c>
      <c r="G178" s="93" t="s">
        <v>62</v>
      </c>
      <c r="H178" s="93" t="s">
        <v>62</v>
      </c>
      <c r="I178" s="93" t="s">
        <v>26</v>
      </c>
      <c r="J178" s="93" t="s">
        <v>27</v>
      </c>
      <c r="K178" s="91">
        <f t="shared" ca="1" si="5"/>
        <v>0</v>
      </c>
      <c r="L178" s="93"/>
    </row>
    <row r="179" spans="1:12" x14ac:dyDescent="0.35">
      <c r="A179" t="str">
        <f t="shared" si="4"/>
        <v>LISTBaseMdl</v>
      </c>
      <c r="B179" s="93" t="s">
        <v>370</v>
      </c>
      <c r="C179" s="93" t="s">
        <v>347</v>
      </c>
      <c r="D179" s="93" t="s">
        <v>17</v>
      </c>
      <c r="E179" s="93" t="s">
        <v>42</v>
      </c>
      <c r="F179" s="93" t="s">
        <v>54</v>
      </c>
      <c r="G179" s="93" t="s">
        <v>371</v>
      </c>
      <c r="H179" s="93" t="s">
        <v>371</v>
      </c>
      <c r="I179" s="93" t="s">
        <v>26</v>
      </c>
      <c r="J179" s="93" t="s">
        <v>27</v>
      </c>
      <c r="K179" s="91">
        <f t="shared" ca="1" si="5"/>
        <v>0</v>
      </c>
      <c r="L179" s="93"/>
    </row>
    <row r="180" spans="1:12" x14ac:dyDescent="0.35">
      <c r="A180" t="str">
        <f t="shared" si="4"/>
        <v>LISTBaseMdl</v>
      </c>
      <c r="B180" s="93" t="s">
        <v>370</v>
      </c>
      <c r="C180" s="93" t="s">
        <v>65</v>
      </c>
      <c r="D180" s="93" t="s">
        <v>17</v>
      </c>
      <c r="E180" s="93" t="s">
        <v>42</v>
      </c>
      <c r="F180" s="93" t="s">
        <v>64</v>
      </c>
      <c r="G180" s="93" t="s">
        <v>27</v>
      </c>
      <c r="H180" s="93" t="s">
        <v>64</v>
      </c>
      <c r="I180" s="93" t="s">
        <v>26</v>
      </c>
      <c r="J180" s="93" t="s">
        <v>27</v>
      </c>
      <c r="K180" s="91">
        <f t="shared" ca="1" si="5"/>
        <v>0</v>
      </c>
      <c r="L180" s="93"/>
    </row>
    <row r="181" spans="1:12" x14ac:dyDescent="0.35">
      <c r="A181" t="str">
        <f t="shared" si="4"/>
        <v>LISTBaseMdl</v>
      </c>
      <c r="B181" s="93" t="s">
        <v>370</v>
      </c>
      <c r="C181" s="93" t="s">
        <v>67</v>
      </c>
      <c r="D181" s="93" t="s">
        <v>17</v>
      </c>
      <c r="E181" s="93" t="s">
        <v>42</v>
      </c>
      <c r="F181" s="93" t="s">
        <v>66</v>
      </c>
      <c r="G181" s="93" t="s">
        <v>27</v>
      </c>
      <c r="H181" s="93" t="s">
        <v>66</v>
      </c>
      <c r="I181" s="93" t="s">
        <v>26</v>
      </c>
      <c r="J181" s="93" t="s">
        <v>27</v>
      </c>
      <c r="K181" s="91">
        <f t="shared" ca="1" si="5"/>
        <v>0</v>
      </c>
      <c r="L181" s="93"/>
    </row>
    <row r="182" spans="1:12" x14ac:dyDescent="0.35">
      <c r="A182" t="str">
        <f t="shared" si="4"/>
        <v>LISTBaseMdl</v>
      </c>
      <c r="B182" s="93" t="s">
        <v>370</v>
      </c>
      <c r="C182" s="93" t="s">
        <v>69</v>
      </c>
      <c r="D182" s="93" t="s">
        <v>17</v>
      </c>
      <c r="E182" s="93" t="s">
        <v>42</v>
      </c>
      <c r="F182" s="93" t="s">
        <v>68</v>
      </c>
      <c r="G182" s="93" t="s">
        <v>27</v>
      </c>
      <c r="H182" s="93" t="s">
        <v>68</v>
      </c>
      <c r="I182" s="93" t="s">
        <v>26</v>
      </c>
      <c r="J182" s="93" t="s">
        <v>27</v>
      </c>
      <c r="K182" s="91">
        <f t="shared" ca="1" si="5"/>
        <v>0</v>
      </c>
      <c r="L182" s="93"/>
    </row>
    <row r="183" spans="1:12" x14ac:dyDescent="0.35">
      <c r="A183" t="str">
        <f t="shared" si="4"/>
        <v>LISTBaseMdl</v>
      </c>
      <c r="B183" s="93" t="s">
        <v>370</v>
      </c>
      <c r="C183" s="93" t="s">
        <v>71</v>
      </c>
      <c r="D183" s="93" t="s">
        <v>17</v>
      </c>
      <c r="E183" s="93" t="s">
        <v>42</v>
      </c>
      <c r="F183" s="93" t="s">
        <v>70</v>
      </c>
      <c r="G183" s="93" t="s">
        <v>27</v>
      </c>
      <c r="H183" s="93" t="s">
        <v>70</v>
      </c>
      <c r="I183" s="93" t="s">
        <v>26</v>
      </c>
      <c r="J183" s="93" t="s">
        <v>27</v>
      </c>
      <c r="K183" s="91">
        <f t="shared" ca="1" si="5"/>
        <v>0</v>
      </c>
      <c r="L183" s="93"/>
    </row>
    <row r="184" spans="1:12" x14ac:dyDescent="0.35">
      <c r="A184" t="str">
        <f t="shared" si="4"/>
        <v>LISTBaseMdl</v>
      </c>
      <c r="B184" s="93" t="s">
        <v>370</v>
      </c>
      <c r="C184" s="93" t="s">
        <v>375</v>
      </c>
      <c r="D184" s="93" t="s">
        <v>17</v>
      </c>
      <c r="E184" s="93" t="s">
        <v>42</v>
      </c>
      <c r="F184" s="93" t="s">
        <v>373</v>
      </c>
      <c r="G184" s="93"/>
      <c r="H184" s="93" t="s">
        <v>373</v>
      </c>
      <c r="I184" s="93" t="s">
        <v>26</v>
      </c>
      <c r="J184" s="93" t="s">
        <v>27</v>
      </c>
      <c r="K184" s="91">
        <f t="shared" ca="1" si="5"/>
        <v>0</v>
      </c>
      <c r="L184" s="93"/>
    </row>
    <row r="185" spans="1:12" x14ac:dyDescent="0.35">
      <c r="A185" t="str">
        <f t="shared" si="4"/>
        <v>LISTBaseMdl</v>
      </c>
      <c r="B185" s="93" t="s">
        <v>370</v>
      </c>
      <c r="C185" s="93" t="s">
        <v>73</v>
      </c>
      <c r="D185" s="93" t="s">
        <v>17</v>
      </c>
      <c r="E185" s="93" t="s">
        <v>72</v>
      </c>
      <c r="F185" s="93" t="s">
        <v>27</v>
      </c>
      <c r="G185" s="93"/>
      <c r="H185" s="93" t="s">
        <v>72</v>
      </c>
      <c r="I185" s="93" t="s">
        <v>26</v>
      </c>
      <c r="J185" s="93" t="s">
        <v>27</v>
      </c>
      <c r="K185" s="91">
        <f t="shared" ca="1" si="5"/>
        <v>0</v>
      </c>
      <c r="L185" s="93"/>
    </row>
    <row r="186" spans="1:12" x14ac:dyDescent="0.35">
      <c r="A186" t="str">
        <f t="shared" si="4"/>
        <v>LISTBaseMdl</v>
      </c>
      <c r="B186" s="93" t="s">
        <v>370</v>
      </c>
      <c r="C186" s="93" t="s">
        <v>75</v>
      </c>
      <c r="D186" s="93" t="s">
        <v>17</v>
      </c>
      <c r="E186" s="93" t="s">
        <v>74</v>
      </c>
      <c r="F186" s="93" t="s">
        <v>27</v>
      </c>
      <c r="G186" s="93"/>
      <c r="H186" s="93" t="s">
        <v>74</v>
      </c>
      <c r="I186" s="93" t="s">
        <v>26</v>
      </c>
      <c r="J186" s="93" t="s">
        <v>27</v>
      </c>
      <c r="K186" s="91">
        <f t="shared" ca="1" si="5"/>
        <v>0</v>
      </c>
      <c r="L186" s="93"/>
    </row>
    <row r="187" spans="1:12" x14ac:dyDescent="0.35">
      <c r="A187" t="str">
        <f t="shared" si="4"/>
        <v>LISTBaseMdl</v>
      </c>
      <c r="B187" s="93" t="s">
        <v>370</v>
      </c>
      <c r="C187" s="93" t="s">
        <v>77</v>
      </c>
      <c r="D187" s="93" t="s">
        <v>17</v>
      </c>
      <c r="E187" s="93" t="s">
        <v>74</v>
      </c>
      <c r="F187" s="93" t="s">
        <v>76</v>
      </c>
      <c r="G187" s="93"/>
      <c r="H187" s="93" t="s">
        <v>76</v>
      </c>
      <c r="I187" s="93" t="s">
        <v>26</v>
      </c>
      <c r="J187" s="93" t="s">
        <v>27</v>
      </c>
      <c r="K187" s="91">
        <f t="shared" ca="1" si="5"/>
        <v>0</v>
      </c>
      <c r="L187" s="93"/>
    </row>
    <row r="188" spans="1:12" x14ac:dyDescent="0.35">
      <c r="A188" t="str">
        <f t="shared" si="4"/>
        <v>LISTBaseMdl</v>
      </c>
      <c r="B188" s="93" t="s">
        <v>370</v>
      </c>
      <c r="C188" s="93" t="s">
        <v>79</v>
      </c>
      <c r="D188" s="93" t="s">
        <v>17</v>
      </c>
      <c r="E188" s="93" t="s">
        <v>74</v>
      </c>
      <c r="F188" s="93" t="s">
        <v>78</v>
      </c>
      <c r="G188" s="93"/>
      <c r="H188" s="93" t="s">
        <v>78</v>
      </c>
      <c r="I188" s="93" t="s">
        <v>26</v>
      </c>
      <c r="J188" s="93" t="s">
        <v>27</v>
      </c>
      <c r="K188" s="91">
        <f t="shared" ca="1" si="5"/>
        <v>0</v>
      </c>
      <c r="L188" s="93"/>
    </row>
    <row r="189" spans="1:12" x14ac:dyDescent="0.35">
      <c r="A189" t="str">
        <f t="shared" si="4"/>
        <v>LISTBaseMdl</v>
      </c>
      <c r="B189" s="93" t="s">
        <v>370</v>
      </c>
      <c r="C189" s="93" t="s">
        <v>81</v>
      </c>
      <c r="D189" s="93" t="s">
        <v>17</v>
      </c>
      <c r="E189" s="93" t="s">
        <v>74</v>
      </c>
      <c r="F189" s="93" t="s">
        <v>80</v>
      </c>
      <c r="G189" s="93"/>
      <c r="H189" s="93" t="s">
        <v>80</v>
      </c>
      <c r="I189" s="93" t="s">
        <v>26</v>
      </c>
      <c r="J189" s="93" t="s">
        <v>27</v>
      </c>
      <c r="K189" s="91">
        <f t="shared" ca="1" si="5"/>
        <v>0</v>
      </c>
      <c r="L189" s="93"/>
    </row>
    <row r="190" spans="1:12" x14ac:dyDescent="0.35">
      <c r="A190" t="str">
        <f t="shared" si="4"/>
        <v>LISTBaseMdl</v>
      </c>
      <c r="B190" s="93" t="s">
        <v>370</v>
      </c>
      <c r="C190" s="93" t="s">
        <v>376</v>
      </c>
      <c r="D190" s="93" t="s">
        <v>17</v>
      </c>
      <c r="E190" s="93" t="s">
        <v>74</v>
      </c>
      <c r="F190" s="93" t="s">
        <v>372</v>
      </c>
      <c r="G190" s="93"/>
      <c r="H190" s="93" t="s">
        <v>372</v>
      </c>
      <c r="I190" s="93" t="s">
        <v>26</v>
      </c>
      <c r="J190" s="93" t="s">
        <v>27</v>
      </c>
      <c r="K190" s="91">
        <f t="shared" ca="1" si="5"/>
        <v>0</v>
      </c>
      <c r="L190" s="93"/>
    </row>
    <row r="191" spans="1:12" x14ac:dyDescent="0.35">
      <c r="A191" t="str">
        <f t="shared" si="4"/>
        <v>LISTBaseMdl</v>
      </c>
      <c r="B191" s="93" t="s">
        <v>370</v>
      </c>
      <c r="C191" s="93" t="s">
        <v>83</v>
      </c>
      <c r="D191" s="93" t="s">
        <v>17</v>
      </c>
      <c r="E191" s="93" t="s">
        <v>82</v>
      </c>
      <c r="F191" s="93" t="s">
        <v>27</v>
      </c>
      <c r="G191" s="93"/>
      <c r="H191" s="93" t="s">
        <v>82</v>
      </c>
      <c r="I191" s="93" t="s">
        <v>26</v>
      </c>
      <c r="J191" s="93" t="s">
        <v>27</v>
      </c>
      <c r="K191" s="91">
        <f t="shared" ca="1" si="5"/>
        <v>0</v>
      </c>
      <c r="L191" s="93"/>
    </row>
    <row r="192" spans="1:12" x14ac:dyDescent="0.35">
      <c r="A192" t="str">
        <f t="shared" si="4"/>
        <v>LISTBaseMdl</v>
      </c>
      <c r="B192" s="93" t="s">
        <v>370</v>
      </c>
      <c r="C192" s="93" t="s">
        <v>85</v>
      </c>
      <c r="D192" s="93" t="s">
        <v>17</v>
      </c>
      <c r="E192" s="93" t="s">
        <v>82</v>
      </c>
      <c r="F192" s="93" t="s">
        <v>84</v>
      </c>
      <c r="G192" s="93" t="s">
        <v>27</v>
      </c>
      <c r="H192" s="93" t="s">
        <v>84</v>
      </c>
      <c r="I192" s="93" t="s">
        <v>26</v>
      </c>
      <c r="J192" s="93" t="s">
        <v>27</v>
      </c>
      <c r="K192" s="91">
        <f t="shared" ca="1" si="5"/>
        <v>0</v>
      </c>
      <c r="L192" s="93"/>
    </row>
    <row r="193" spans="1:12" x14ac:dyDescent="0.35">
      <c r="A193" t="str">
        <f t="shared" si="4"/>
        <v>LISTBaseMdl</v>
      </c>
      <c r="B193" s="93" t="s">
        <v>370</v>
      </c>
      <c r="C193" s="93" t="s">
        <v>91</v>
      </c>
      <c r="D193" s="93" t="s">
        <v>17</v>
      </c>
      <c r="E193" s="93" t="s">
        <v>82</v>
      </c>
      <c r="F193" s="93" t="s">
        <v>90</v>
      </c>
      <c r="G193" s="93" t="s">
        <v>27</v>
      </c>
      <c r="H193" s="93" t="s">
        <v>90</v>
      </c>
      <c r="I193" s="93" t="s">
        <v>26</v>
      </c>
      <c r="J193" s="93" t="s">
        <v>27</v>
      </c>
      <c r="K193" s="91">
        <f t="shared" ca="1" si="5"/>
        <v>0</v>
      </c>
      <c r="L193" s="93"/>
    </row>
    <row r="194" spans="1:12" x14ac:dyDescent="0.35">
      <c r="A194" t="str">
        <f t="shared" si="4"/>
        <v>LISTBaseMdl</v>
      </c>
      <c r="B194" s="93" t="s">
        <v>370</v>
      </c>
      <c r="C194" s="93" t="s">
        <v>97</v>
      </c>
      <c r="D194" s="93" t="s">
        <v>17</v>
      </c>
      <c r="E194" s="93" t="s">
        <v>82</v>
      </c>
      <c r="F194" s="93" t="s">
        <v>96</v>
      </c>
      <c r="G194" s="93" t="s">
        <v>27</v>
      </c>
      <c r="H194" s="93" t="s">
        <v>96</v>
      </c>
      <c r="I194" s="93" t="s">
        <v>26</v>
      </c>
      <c r="J194" s="93" t="s">
        <v>27</v>
      </c>
      <c r="K194" s="91">
        <f t="shared" ca="1" si="5"/>
        <v>0</v>
      </c>
      <c r="L194" s="93"/>
    </row>
    <row r="195" spans="1:12" x14ac:dyDescent="0.35">
      <c r="A195" t="str">
        <f t="shared" si="4"/>
        <v>LISTBaseMdl</v>
      </c>
      <c r="B195" s="93" t="s">
        <v>370</v>
      </c>
      <c r="C195" s="93" t="s">
        <v>377</v>
      </c>
      <c r="D195" s="93" t="s">
        <v>17</v>
      </c>
      <c r="E195" s="93" t="s">
        <v>82</v>
      </c>
      <c r="F195" s="93" t="s">
        <v>374</v>
      </c>
      <c r="G195" s="93" t="s">
        <v>27</v>
      </c>
      <c r="H195" s="93" t="s">
        <v>374</v>
      </c>
      <c r="I195" s="93" t="s">
        <v>26</v>
      </c>
      <c r="J195" s="93" t="s">
        <v>27</v>
      </c>
      <c r="K195" s="91">
        <f t="shared" ca="1" si="5"/>
        <v>0</v>
      </c>
      <c r="L195" s="93"/>
    </row>
    <row r="196" spans="1:12" x14ac:dyDescent="0.35">
      <c r="A196" t="str">
        <f t="shared" ref="A196:A259" si="6">VLOOKUP($B196,LISTScenMap,2)</f>
        <v>LISTBaseMdl</v>
      </c>
      <c r="B196" s="93" t="s">
        <v>370</v>
      </c>
      <c r="C196" s="93" t="s">
        <v>111</v>
      </c>
      <c r="D196" s="93" t="s">
        <v>17</v>
      </c>
      <c r="E196" s="93" t="s">
        <v>110</v>
      </c>
      <c r="F196" s="93" t="s">
        <v>27</v>
      </c>
      <c r="G196" s="93"/>
      <c r="H196" s="93" t="s">
        <v>110</v>
      </c>
      <c r="I196" s="93" t="s">
        <v>26</v>
      </c>
      <c r="J196" s="93" t="s">
        <v>27</v>
      </c>
      <c r="K196" s="91">
        <f t="shared" ref="K196:K259" ca="1" si="7">OFFSET(INDIRECT($B196&amp;"_Corner",0),MATCH($C196,INDIRECT($B196&amp;"_Row",0),0),MATCH($I196,INDIRECT($B196&amp;"_Column",0),0))</f>
        <v>0</v>
      </c>
      <c r="L196" s="93"/>
    </row>
    <row r="197" spans="1:12" x14ac:dyDescent="0.35">
      <c r="A197" t="str">
        <f t="shared" si="6"/>
        <v>LISTBaseMdl</v>
      </c>
      <c r="B197" s="93" t="s">
        <v>370</v>
      </c>
      <c r="C197" s="93" t="s">
        <v>378</v>
      </c>
      <c r="D197" s="93" t="s">
        <v>17</v>
      </c>
      <c r="E197" s="93" t="s">
        <v>231</v>
      </c>
      <c r="F197" s="93" t="s">
        <v>27</v>
      </c>
      <c r="G197" s="93"/>
      <c r="H197" s="93" t="s">
        <v>231</v>
      </c>
      <c r="I197" s="93" t="s">
        <v>26</v>
      </c>
      <c r="J197" s="93" t="s">
        <v>27</v>
      </c>
      <c r="K197" s="91">
        <f t="shared" ca="1" si="7"/>
        <v>0</v>
      </c>
      <c r="L197" s="93"/>
    </row>
    <row r="198" spans="1:12" x14ac:dyDescent="0.35">
      <c r="A198" t="str">
        <f t="shared" si="6"/>
        <v>LISTBaseMdl</v>
      </c>
      <c r="B198" s="93" t="s">
        <v>370</v>
      </c>
      <c r="C198" s="93" t="s">
        <v>115</v>
      </c>
      <c r="D198" s="93" t="s">
        <v>17</v>
      </c>
      <c r="E198" s="93" t="s">
        <v>27</v>
      </c>
      <c r="F198" s="93"/>
      <c r="G198" s="93"/>
      <c r="H198" s="93" t="s">
        <v>114</v>
      </c>
      <c r="I198" s="93" t="s">
        <v>26</v>
      </c>
      <c r="J198" s="93" t="s">
        <v>27</v>
      </c>
      <c r="K198" s="91">
        <f t="shared" ca="1" si="7"/>
        <v>0</v>
      </c>
      <c r="L198" s="93"/>
    </row>
    <row r="199" spans="1:12" x14ac:dyDescent="0.35">
      <c r="A199" t="str">
        <f t="shared" si="6"/>
        <v>LISTBaseMdl</v>
      </c>
      <c r="B199" s="93" t="s">
        <v>370</v>
      </c>
      <c r="C199" s="93" t="s">
        <v>118</v>
      </c>
      <c r="D199" s="93" t="s">
        <v>116</v>
      </c>
      <c r="E199" s="93" t="s">
        <v>117</v>
      </c>
      <c r="F199" s="93" t="s">
        <v>27</v>
      </c>
      <c r="G199" s="93"/>
      <c r="H199" s="93" t="s">
        <v>117</v>
      </c>
      <c r="I199" s="93" t="s">
        <v>26</v>
      </c>
      <c r="J199" s="93" t="s">
        <v>27</v>
      </c>
      <c r="K199" s="91">
        <f t="shared" ca="1" si="7"/>
        <v>0</v>
      </c>
      <c r="L199" s="93"/>
    </row>
    <row r="200" spans="1:12" x14ac:dyDescent="0.35">
      <c r="A200" t="str">
        <f t="shared" si="6"/>
        <v>LISTBaseMdl</v>
      </c>
      <c r="B200" s="93" t="s">
        <v>370</v>
      </c>
      <c r="C200" s="93" t="s">
        <v>348</v>
      </c>
      <c r="D200" s="93" t="s">
        <v>116</v>
      </c>
      <c r="E200" s="93" t="s">
        <v>117</v>
      </c>
      <c r="F200" s="93" t="s">
        <v>121</v>
      </c>
      <c r="G200" s="93"/>
      <c r="H200" s="93" t="s">
        <v>121</v>
      </c>
      <c r="I200" s="93" t="s">
        <v>26</v>
      </c>
      <c r="J200" s="93" t="s">
        <v>27</v>
      </c>
      <c r="K200" s="91">
        <f t="shared" ca="1" si="7"/>
        <v>0</v>
      </c>
      <c r="L200" s="93"/>
    </row>
    <row r="201" spans="1:12" x14ac:dyDescent="0.35">
      <c r="A201" t="str">
        <f t="shared" si="6"/>
        <v>LISTBaseMdl</v>
      </c>
      <c r="B201" s="93" t="s">
        <v>370</v>
      </c>
      <c r="C201" s="93" t="s">
        <v>349</v>
      </c>
      <c r="D201" s="93" t="s">
        <v>116</v>
      </c>
      <c r="E201" s="93" t="s">
        <v>117</v>
      </c>
      <c r="F201" s="93" t="s">
        <v>123</v>
      </c>
      <c r="G201" s="93"/>
      <c r="H201" s="93" t="s">
        <v>123</v>
      </c>
      <c r="I201" s="93" t="s">
        <v>26</v>
      </c>
      <c r="J201" s="93" t="s">
        <v>27</v>
      </c>
      <c r="K201" s="91">
        <f t="shared" ca="1" si="7"/>
        <v>0</v>
      </c>
      <c r="L201" s="93"/>
    </row>
    <row r="202" spans="1:12" x14ac:dyDescent="0.35">
      <c r="A202" t="str">
        <f t="shared" si="6"/>
        <v>LISTBaseMdl</v>
      </c>
      <c r="B202" s="93" t="s">
        <v>370</v>
      </c>
      <c r="C202" s="93" t="s">
        <v>350</v>
      </c>
      <c r="D202" s="93" t="s">
        <v>116</v>
      </c>
      <c r="E202" s="93" t="s">
        <v>117</v>
      </c>
      <c r="F202" s="93" t="s">
        <v>125</v>
      </c>
      <c r="G202" s="93"/>
      <c r="H202" s="93" t="s">
        <v>125</v>
      </c>
      <c r="I202" s="93" t="s">
        <v>26</v>
      </c>
      <c r="J202" s="93" t="s">
        <v>27</v>
      </c>
      <c r="K202" s="91">
        <f t="shared" ca="1" si="7"/>
        <v>0</v>
      </c>
      <c r="L202" s="93"/>
    </row>
    <row r="203" spans="1:12" x14ac:dyDescent="0.35">
      <c r="A203" t="str">
        <f t="shared" si="6"/>
        <v>LISTBaseMdl</v>
      </c>
      <c r="B203" s="93" t="s">
        <v>370</v>
      </c>
      <c r="C203" s="93" t="s">
        <v>351</v>
      </c>
      <c r="D203" s="93" t="s">
        <v>116</v>
      </c>
      <c r="E203" s="93" t="s">
        <v>132</v>
      </c>
      <c r="F203" s="93" t="s">
        <v>27</v>
      </c>
      <c r="G203" s="93"/>
      <c r="H203" s="93" t="s">
        <v>132</v>
      </c>
      <c r="I203" s="93" t="s">
        <v>26</v>
      </c>
      <c r="J203" s="93" t="s">
        <v>27</v>
      </c>
      <c r="K203" s="91">
        <f t="shared" ca="1" si="7"/>
        <v>0</v>
      </c>
      <c r="L203" s="93"/>
    </row>
    <row r="204" spans="1:12" x14ac:dyDescent="0.35">
      <c r="A204" t="str">
        <f t="shared" si="6"/>
        <v>LISTBaseMdl</v>
      </c>
      <c r="B204" s="93" t="s">
        <v>370</v>
      </c>
      <c r="C204" s="93" t="s">
        <v>352</v>
      </c>
      <c r="D204" s="93" t="s">
        <v>116</v>
      </c>
      <c r="E204" s="93" t="s">
        <v>132</v>
      </c>
      <c r="F204" s="93" t="s">
        <v>121</v>
      </c>
      <c r="G204" s="93"/>
      <c r="H204" s="93" t="s">
        <v>121</v>
      </c>
      <c r="I204" s="93" t="s">
        <v>26</v>
      </c>
      <c r="J204" s="93" t="s">
        <v>27</v>
      </c>
      <c r="K204" s="91">
        <f t="shared" ca="1" si="7"/>
        <v>0</v>
      </c>
      <c r="L204" s="93"/>
    </row>
    <row r="205" spans="1:12" x14ac:dyDescent="0.35">
      <c r="A205" t="str">
        <f t="shared" si="6"/>
        <v>LISTBaseMdl</v>
      </c>
      <c r="B205" s="93" t="s">
        <v>370</v>
      </c>
      <c r="C205" s="93" t="s">
        <v>353</v>
      </c>
      <c r="D205" s="93" t="s">
        <v>116</v>
      </c>
      <c r="E205" s="93" t="s">
        <v>132</v>
      </c>
      <c r="F205" s="93" t="s">
        <v>123</v>
      </c>
      <c r="G205" s="93"/>
      <c r="H205" s="93" t="s">
        <v>123</v>
      </c>
      <c r="I205" s="93" t="s">
        <v>26</v>
      </c>
      <c r="J205" s="93" t="s">
        <v>27</v>
      </c>
      <c r="K205" s="91">
        <f t="shared" ca="1" si="7"/>
        <v>0</v>
      </c>
      <c r="L205" s="93"/>
    </row>
    <row r="206" spans="1:12" x14ac:dyDescent="0.35">
      <c r="A206" t="str">
        <f t="shared" si="6"/>
        <v>LISTBaseMdl</v>
      </c>
      <c r="B206" s="93" t="s">
        <v>370</v>
      </c>
      <c r="C206" s="93" t="s">
        <v>354</v>
      </c>
      <c r="D206" s="93" t="s">
        <v>116</v>
      </c>
      <c r="E206" s="93" t="s">
        <v>132</v>
      </c>
      <c r="F206" s="93" t="s">
        <v>125</v>
      </c>
      <c r="G206" s="93"/>
      <c r="H206" s="93" t="s">
        <v>125</v>
      </c>
      <c r="I206" s="93" t="s">
        <v>26</v>
      </c>
      <c r="J206" s="93" t="s">
        <v>27</v>
      </c>
      <c r="K206" s="91">
        <f t="shared" ca="1" si="7"/>
        <v>0</v>
      </c>
      <c r="L206" s="93"/>
    </row>
    <row r="207" spans="1:12" x14ac:dyDescent="0.35">
      <c r="A207" t="str">
        <f t="shared" si="6"/>
        <v>LISTBaseMdl</v>
      </c>
      <c r="B207" s="93" t="s">
        <v>370</v>
      </c>
      <c r="C207" s="93" t="s">
        <v>355</v>
      </c>
      <c r="D207" s="93" t="s">
        <v>116</v>
      </c>
      <c r="E207" s="93" t="s">
        <v>144</v>
      </c>
      <c r="F207" s="93" t="s">
        <v>27</v>
      </c>
      <c r="G207" s="93"/>
      <c r="H207" s="93" t="s">
        <v>144</v>
      </c>
      <c r="I207" s="93" t="s">
        <v>26</v>
      </c>
      <c r="J207" s="93" t="s">
        <v>27</v>
      </c>
      <c r="K207" s="91">
        <f t="shared" ca="1" si="7"/>
        <v>0</v>
      </c>
      <c r="L207" s="93"/>
    </row>
    <row r="208" spans="1:12" x14ac:dyDescent="0.35">
      <c r="A208" t="str">
        <f t="shared" si="6"/>
        <v>LISTBaseMdl</v>
      </c>
      <c r="B208" s="93" t="s">
        <v>370</v>
      </c>
      <c r="C208" s="93" t="s">
        <v>356</v>
      </c>
      <c r="D208" s="93" t="s">
        <v>116</v>
      </c>
      <c r="E208" s="93" t="s">
        <v>144</v>
      </c>
      <c r="F208" s="93" t="s">
        <v>121</v>
      </c>
      <c r="G208" s="93" t="s">
        <v>27</v>
      </c>
      <c r="H208" s="93" t="s">
        <v>121</v>
      </c>
      <c r="I208" s="93" t="s">
        <v>26</v>
      </c>
      <c r="J208" s="93" t="s">
        <v>27</v>
      </c>
      <c r="K208" s="91">
        <f t="shared" ca="1" si="7"/>
        <v>0</v>
      </c>
      <c r="L208" s="93"/>
    </row>
    <row r="209" spans="1:12" x14ac:dyDescent="0.35">
      <c r="A209" t="str">
        <f t="shared" si="6"/>
        <v>LISTBaseMdl</v>
      </c>
      <c r="B209" s="93" t="s">
        <v>370</v>
      </c>
      <c r="C209" s="93" t="s">
        <v>357</v>
      </c>
      <c r="D209" s="93" t="s">
        <v>116</v>
      </c>
      <c r="E209" s="93" t="s">
        <v>144</v>
      </c>
      <c r="F209" s="93" t="s">
        <v>123</v>
      </c>
      <c r="G209" s="93" t="s">
        <v>27</v>
      </c>
      <c r="H209" s="93" t="s">
        <v>123</v>
      </c>
      <c r="I209" s="93" t="s">
        <v>26</v>
      </c>
      <c r="J209" s="93" t="s">
        <v>27</v>
      </c>
      <c r="K209" s="91">
        <f t="shared" ca="1" si="7"/>
        <v>0</v>
      </c>
      <c r="L209" s="93"/>
    </row>
    <row r="210" spans="1:12" x14ac:dyDescent="0.35">
      <c r="A210" t="str">
        <f t="shared" si="6"/>
        <v>LISTBaseMdl</v>
      </c>
      <c r="B210" s="93" t="s">
        <v>370</v>
      </c>
      <c r="C210" s="93" t="s">
        <v>358</v>
      </c>
      <c r="D210" s="93" t="s">
        <v>116</v>
      </c>
      <c r="E210" s="93" t="s">
        <v>144</v>
      </c>
      <c r="F210" s="93" t="s">
        <v>125</v>
      </c>
      <c r="G210" s="93" t="s">
        <v>27</v>
      </c>
      <c r="H210" s="93" t="s">
        <v>125</v>
      </c>
      <c r="I210" s="93" t="s">
        <v>26</v>
      </c>
      <c r="J210" s="93" t="s">
        <v>27</v>
      </c>
      <c r="K210" s="91">
        <f t="shared" ca="1" si="7"/>
        <v>0</v>
      </c>
      <c r="L210" s="93"/>
    </row>
    <row r="211" spans="1:12" x14ac:dyDescent="0.35">
      <c r="A211" t="str">
        <f t="shared" si="6"/>
        <v>LISTBaseMdl</v>
      </c>
      <c r="B211" s="93" t="s">
        <v>370</v>
      </c>
      <c r="C211" s="93" t="s">
        <v>359</v>
      </c>
      <c r="D211" s="93" t="s">
        <v>116</v>
      </c>
      <c r="E211" s="93" t="s">
        <v>248</v>
      </c>
      <c r="F211" s="93" t="s">
        <v>27</v>
      </c>
      <c r="G211" s="93"/>
      <c r="H211" s="93" t="s">
        <v>248</v>
      </c>
      <c r="I211" s="93" t="s">
        <v>26</v>
      </c>
      <c r="J211" s="93" t="s">
        <v>27</v>
      </c>
      <c r="K211" s="91">
        <f t="shared" ca="1" si="7"/>
        <v>0</v>
      </c>
      <c r="L211" s="93"/>
    </row>
    <row r="212" spans="1:12" x14ac:dyDescent="0.35">
      <c r="A212" t="str">
        <f t="shared" si="6"/>
        <v>LISTBaseMdl</v>
      </c>
      <c r="B212" s="93" t="s">
        <v>370</v>
      </c>
      <c r="C212" s="93" t="s">
        <v>156</v>
      </c>
      <c r="D212" s="93" t="s">
        <v>116</v>
      </c>
      <c r="E212" s="93" t="s">
        <v>155</v>
      </c>
      <c r="F212" s="93" t="s">
        <v>27</v>
      </c>
      <c r="G212" s="93"/>
      <c r="H212" s="93" t="s">
        <v>155</v>
      </c>
      <c r="I212" s="93" t="s">
        <v>26</v>
      </c>
      <c r="J212" s="93" t="s">
        <v>27</v>
      </c>
      <c r="K212" s="91">
        <f t="shared" ca="1" si="7"/>
        <v>0</v>
      </c>
      <c r="L212" s="93"/>
    </row>
    <row r="213" spans="1:12" x14ac:dyDescent="0.35">
      <c r="A213" t="str">
        <f t="shared" si="6"/>
        <v>LISTBaseMdl</v>
      </c>
      <c r="B213" s="93" t="s">
        <v>370</v>
      </c>
      <c r="C213" s="93" t="s">
        <v>160</v>
      </c>
      <c r="D213" s="93" t="s">
        <v>116</v>
      </c>
      <c r="E213" s="93" t="s">
        <v>159</v>
      </c>
      <c r="F213" s="93" t="s">
        <v>27</v>
      </c>
      <c r="G213" s="93"/>
      <c r="H213" s="93" t="s">
        <v>159</v>
      </c>
      <c r="I213" s="93" t="s">
        <v>26</v>
      </c>
      <c r="J213" s="93" t="s">
        <v>27</v>
      </c>
      <c r="K213" s="91">
        <f t="shared" ca="1" si="7"/>
        <v>0</v>
      </c>
      <c r="L213" s="93"/>
    </row>
    <row r="214" spans="1:12" x14ac:dyDescent="0.35">
      <c r="A214" t="str">
        <f t="shared" si="6"/>
        <v>LISTBaseMdl</v>
      </c>
      <c r="B214" s="93" t="s">
        <v>370</v>
      </c>
      <c r="C214" s="93" t="s">
        <v>161</v>
      </c>
      <c r="D214" s="93" t="s">
        <v>116</v>
      </c>
      <c r="E214" s="93" t="s">
        <v>66</v>
      </c>
      <c r="F214" s="93" t="s">
        <v>27</v>
      </c>
      <c r="G214" s="93"/>
      <c r="H214" s="93" t="s">
        <v>66</v>
      </c>
      <c r="I214" s="93" t="s">
        <v>26</v>
      </c>
      <c r="J214" s="93" t="s">
        <v>27</v>
      </c>
      <c r="K214" s="91">
        <f t="shared" ca="1" si="7"/>
        <v>0</v>
      </c>
      <c r="L214" s="93"/>
    </row>
    <row r="215" spans="1:12" x14ac:dyDescent="0.35">
      <c r="A215" t="str">
        <f t="shared" si="6"/>
        <v>LISTBaseMdl</v>
      </c>
      <c r="B215" s="93" t="s">
        <v>370</v>
      </c>
      <c r="C215" s="93" t="s">
        <v>173</v>
      </c>
      <c r="D215" s="93" t="s">
        <v>116</v>
      </c>
      <c r="E215" s="93" t="s">
        <v>172</v>
      </c>
      <c r="F215" s="93" t="s">
        <v>27</v>
      </c>
      <c r="G215" s="93"/>
      <c r="H215" s="93" t="s">
        <v>172</v>
      </c>
      <c r="I215" s="93" t="s">
        <v>26</v>
      </c>
      <c r="J215" s="93" t="s">
        <v>27</v>
      </c>
      <c r="K215" s="91">
        <f t="shared" ca="1" si="7"/>
        <v>0</v>
      </c>
      <c r="L215" s="93"/>
    </row>
    <row r="216" spans="1:12" x14ac:dyDescent="0.35">
      <c r="A216" t="str">
        <f t="shared" si="6"/>
        <v>LISTBaseMdl</v>
      </c>
      <c r="B216" s="93" t="s">
        <v>370</v>
      </c>
      <c r="C216" s="89" t="s">
        <v>614</v>
      </c>
      <c r="D216" s="93" t="s">
        <v>116</v>
      </c>
      <c r="E216" s="93" t="s">
        <v>18</v>
      </c>
      <c r="F216" s="93" t="s">
        <v>27</v>
      </c>
      <c r="G216" s="93"/>
      <c r="H216" s="93" t="s">
        <v>18</v>
      </c>
      <c r="I216" s="93" t="s">
        <v>26</v>
      </c>
      <c r="J216" s="93" t="s">
        <v>27</v>
      </c>
      <c r="K216" s="91">
        <f t="shared" ca="1" si="7"/>
        <v>0</v>
      </c>
      <c r="L216" s="93"/>
    </row>
    <row r="217" spans="1:12" x14ac:dyDescent="0.35">
      <c r="A217" t="str">
        <f t="shared" si="6"/>
        <v>LISTBaseMdl</v>
      </c>
      <c r="B217" s="93" t="s">
        <v>370</v>
      </c>
      <c r="C217" s="93" t="s">
        <v>180</v>
      </c>
      <c r="D217" s="93" t="s">
        <v>116</v>
      </c>
      <c r="E217" s="93" t="s">
        <v>27</v>
      </c>
      <c r="F217" s="93"/>
      <c r="G217" s="93"/>
      <c r="H217" s="93" t="s">
        <v>19</v>
      </c>
      <c r="I217" s="93" t="s">
        <v>26</v>
      </c>
      <c r="J217" s="93" t="s">
        <v>27</v>
      </c>
      <c r="K217" s="91">
        <f t="shared" ca="1" si="7"/>
        <v>0</v>
      </c>
      <c r="L217" s="93"/>
    </row>
    <row r="218" spans="1:12" x14ac:dyDescent="0.35">
      <c r="A218" t="str">
        <f t="shared" si="6"/>
        <v>LISTBaseMdl</v>
      </c>
      <c r="B218" s="93" t="s">
        <v>370</v>
      </c>
      <c r="C218" s="93" t="s">
        <v>182</v>
      </c>
      <c r="D218" s="93" t="s">
        <v>181</v>
      </c>
      <c r="E218" s="93" t="s">
        <v>27</v>
      </c>
      <c r="F218" s="93"/>
      <c r="G218" s="93"/>
      <c r="H218" s="93" t="s">
        <v>181</v>
      </c>
      <c r="I218" s="93" t="s">
        <v>26</v>
      </c>
      <c r="J218" s="93" t="s">
        <v>27</v>
      </c>
      <c r="K218" s="91">
        <f t="shared" ca="1" si="7"/>
        <v>0</v>
      </c>
      <c r="L218" s="93"/>
    </row>
    <row r="219" spans="1:12" x14ac:dyDescent="0.35">
      <c r="A219" t="str">
        <f t="shared" si="6"/>
        <v>LISTBaseMdl</v>
      </c>
      <c r="B219" s="93" t="s">
        <v>370</v>
      </c>
      <c r="C219" s="93" t="s">
        <v>444</v>
      </c>
      <c r="D219" s="93" t="s">
        <v>453</v>
      </c>
      <c r="E219" s="93" t="s">
        <v>442</v>
      </c>
      <c r="F219" s="93" t="s">
        <v>442</v>
      </c>
      <c r="G219" s="93" t="s">
        <v>442</v>
      </c>
      <c r="H219" s="93" t="s">
        <v>442</v>
      </c>
      <c r="I219" s="93" t="s">
        <v>26</v>
      </c>
      <c r="J219" s="93" t="s">
        <v>27</v>
      </c>
      <c r="K219" s="91">
        <f t="shared" ca="1" si="7"/>
        <v>0</v>
      </c>
      <c r="L219" s="93"/>
    </row>
    <row r="220" spans="1:12" x14ac:dyDescent="0.35">
      <c r="A220" t="str">
        <f t="shared" si="6"/>
        <v>LISTBaseMdl</v>
      </c>
      <c r="B220" s="93" t="s">
        <v>370</v>
      </c>
      <c r="C220" s="93" t="s">
        <v>35</v>
      </c>
      <c r="D220" s="93" t="s">
        <v>17</v>
      </c>
      <c r="E220" s="93" t="s">
        <v>34</v>
      </c>
      <c r="F220" s="93" t="s">
        <v>27</v>
      </c>
      <c r="G220" s="93"/>
      <c r="H220" s="93" t="s">
        <v>34</v>
      </c>
      <c r="I220" s="93" t="s">
        <v>207</v>
      </c>
      <c r="J220" s="93" t="s">
        <v>336</v>
      </c>
      <c r="K220" s="91">
        <f t="shared" ca="1" si="7"/>
        <v>0</v>
      </c>
      <c r="L220" s="93"/>
    </row>
    <row r="221" spans="1:12" x14ac:dyDescent="0.35">
      <c r="A221" t="str">
        <f t="shared" si="6"/>
        <v>LISTBaseMdl</v>
      </c>
      <c r="B221" s="93" t="s">
        <v>370</v>
      </c>
      <c r="C221" s="93" t="s">
        <v>37</v>
      </c>
      <c r="D221" s="93" t="s">
        <v>17</v>
      </c>
      <c r="E221" s="93" t="s">
        <v>36</v>
      </c>
      <c r="F221" s="93" t="s">
        <v>27</v>
      </c>
      <c r="G221" s="93"/>
      <c r="H221" s="93" t="s">
        <v>36</v>
      </c>
      <c r="I221" s="93" t="s">
        <v>207</v>
      </c>
      <c r="J221" s="93" t="s">
        <v>336</v>
      </c>
      <c r="K221" s="91">
        <f t="shared" ca="1" si="7"/>
        <v>0</v>
      </c>
      <c r="L221" s="93"/>
    </row>
    <row r="222" spans="1:12" x14ac:dyDescent="0.35">
      <c r="A222" t="str">
        <f t="shared" si="6"/>
        <v>LISTBaseMdl</v>
      </c>
      <c r="B222" s="93" t="s">
        <v>370</v>
      </c>
      <c r="C222" s="93" t="s">
        <v>39</v>
      </c>
      <c r="D222" s="93" t="s">
        <v>17</v>
      </c>
      <c r="E222" s="93" t="s">
        <v>38</v>
      </c>
      <c r="F222" s="93" t="s">
        <v>27</v>
      </c>
      <c r="G222" s="93"/>
      <c r="H222" s="93" t="s">
        <v>38</v>
      </c>
      <c r="I222" s="93" t="s">
        <v>207</v>
      </c>
      <c r="J222" s="93" t="s">
        <v>336</v>
      </c>
      <c r="K222" s="91">
        <f t="shared" ca="1" si="7"/>
        <v>0</v>
      </c>
      <c r="L222" s="93"/>
    </row>
    <row r="223" spans="1:12" x14ac:dyDescent="0.35">
      <c r="A223" t="str">
        <f t="shared" si="6"/>
        <v>LISTBaseMdl</v>
      </c>
      <c r="B223" s="93" t="s">
        <v>370</v>
      </c>
      <c r="C223" s="93" t="s">
        <v>41</v>
      </c>
      <c r="D223" s="93" t="s">
        <v>17</v>
      </c>
      <c r="E223" s="93" t="s">
        <v>40</v>
      </c>
      <c r="F223" s="93" t="s">
        <v>27</v>
      </c>
      <c r="G223" s="93"/>
      <c r="H223" s="93" t="s">
        <v>40</v>
      </c>
      <c r="I223" s="93" t="s">
        <v>207</v>
      </c>
      <c r="J223" s="93" t="s">
        <v>336</v>
      </c>
      <c r="K223" s="91">
        <f t="shared" ca="1" si="7"/>
        <v>0</v>
      </c>
      <c r="L223" s="93"/>
    </row>
    <row r="224" spans="1:12" x14ac:dyDescent="0.35">
      <c r="A224" t="str">
        <f t="shared" si="6"/>
        <v>LISTBaseMdl</v>
      </c>
      <c r="B224" s="93" t="s">
        <v>370</v>
      </c>
      <c r="C224" s="93" t="s">
        <v>43</v>
      </c>
      <c r="D224" s="93" t="s">
        <v>17</v>
      </c>
      <c r="E224" s="93" t="s">
        <v>42</v>
      </c>
      <c r="F224" s="93" t="s">
        <v>27</v>
      </c>
      <c r="G224" s="93"/>
      <c r="H224" s="93" t="s">
        <v>42</v>
      </c>
      <c r="I224" s="93" t="s">
        <v>207</v>
      </c>
      <c r="J224" s="93" t="s">
        <v>336</v>
      </c>
      <c r="K224" s="91">
        <f t="shared" ca="1" si="7"/>
        <v>0</v>
      </c>
      <c r="L224" s="93"/>
    </row>
    <row r="225" spans="1:12" x14ac:dyDescent="0.35">
      <c r="A225" t="str">
        <f t="shared" si="6"/>
        <v>LISTBaseMdl</v>
      </c>
      <c r="B225" s="93" t="s">
        <v>370</v>
      </c>
      <c r="C225" s="93" t="s">
        <v>45</v>
      </c>
      <c r="D225" s="93" t="s">
        <v>17</v>
      </c>
      <c r="E225" s="93" t="s">
        <v>42</v>
      </c>
      <c r="F225" s="93" t="s">
        <v>44</v>
      </c>
      <c r="G225" s="93" t="s">
        <v>27</v>
      </c>
      <c r="H225" s="93" t="s">
        <v>44</v>
      </c>
      <c r="I225" s="93" t="s">
        <v>207</v>
      </c>
      <c r="J225" s="93" t="s">
        <v>336</v>
      </c>
      <c r="K225" s="91">
        <f t="shared" ca="1" si="7"/>
        <v>0</v>
      </c>
      <c r="L225" s="93"/>
    </row>
    <row r="226" spans="1:12" x14ac:dyDescent="0.35">
      <c r="A226" t="str">
        <f t="shared" si="6"/>
        <v>LISTBaseMdl</v>
      </c>
      <c r="B226" s="93" t="s">
        <v>370</v>
      </c>
      <c r="C226" s="93" t="s">
        <v>47</v>
      </c>
      <c r="D226" s="93" t="s">
        <v>17</v>
      </c>
      <c r="E226" s="93" t="s">
        <v>42</v>
      </c>
      <c r="F226" s="93" t="s">
        <v>46</v>
      </c>
      <c r="G226" s="93" t="s">
        <v>27</v>
      </c>
      <c r="H226" s="93" t="s">
        <v>46</v>
      </c>
      <c r="I226" s="93" t="s">
        <v>207</v>
      </c>
      <c r="J226" s="93" t="s">
        <v>336</v>
      </c>
      <c r="K226" s="91">
        <f t="shared" ca="1" si="7"/>
        <v>0</v>
      </c>
      <c r="L226" s="93"/>
    </row>
    <row r="227" spans="1:12" x14ac:dyDescent="0.35">
      <c r="A227" t="str">
        <f t="shared" si="6"/>
        <v>LISTBaseMdl</v>
      </c>
      <c r="B227" s="93" t="s">
        <v>370</v>
      </c>
      <c r="C227" s="93" t="s">
        <v>49</v>
      </c>
      <c r="D227" s="93" t="s">
        <v>17</v>
      </c>
      <c r="E227" s="93" t="s">
        <v>42</v>
      </c>
      <c r="F227" s="93" t="s">
        <v>48</v>
      </c>
      <c r="G227" s="93" t="s">
        <v>27</v>
      </c>
      <c r="H227" s="93" t="s">
        <v>48</v>
      </c>
      <c r="I227" s="93" t="s">
        <v>207</v>
      </c>
      <c r="J227" s="93" t="s">
        <v>336</v>
      </c>
      <c r="K227" s="91">
        <f t="shared" ca="1" si="7"/>
        <v>0</v>
      </c>
      <c r="L227" s="93"/>
    </row>
    <row r="228" spans="1:12" x14ac:dyDescent="0.35">
      <c r="A228" t="str">
        <f t="shared" si="6"/>
        <v>LISTBaseMdl</v>
      </c>
      <c r="B228" s="93" t="s">
        <v>370</v>
      </c>
      <c r="C228" s="93" t="s">
        <v>55</v>
      </c>
      <c r="D228" s="93" t="s">
        <v>17</v>
      </c>
      <c r="E228" s="93" t="s">
        <v>42</v>
      </c>
      <c r="F228" s="93" t="s">
        <v>54</v>
      </c>
      <c r="G228" s="93" t="s">
        <v>27</v>
      </c>
      <c r="H228" s="93" t="s">
        <v>54</v>
      </c>
      <c r="I228" s="93" t="s">
        <v>207</v>
      </c>
      <c r="J228" s="93" t="s">
        <v>336</v>
      </c>
      <c r="K228" s="91">
        <f t="shared" ca="1" si="7"/>
        <v>0</v>
      </c>
      <c r="L228" s="93"/>
    </row>
    <row r="229" spans="1:12" x14ac:dyDescent="0.35">
      <c r="A229" t="str">
        <f t="shared" si="6"/>
        <v>LISTBaseMdl</v>
      </c>
      <c r="B229" s="93" t="s">
        <v>370</v>
      </c>
      <c r="C229" s="93" t="s">
        <v>57</v>
      </c>
      <c r="D229" s="93" t="s">
        <v>17</v>
      </c>
      <c r="E229" s="93" t="s">
        <v>42</v>
      </c>
      <c r="F229" s="93" t="s">
        <v>54</v>
      </c>
      <c r="G229" s="93" t="s">
        <v>56</v>
      </c>
      <c r="H229" s="93" t="s">
        <v>56</v>
      </c>
      <c r="I229" s="93" t="s">
        <v>207</v>
      </c>
      <c r="J229" s="93" t="s">
        <v>336</v>
      </c>
      <c r="K229" s="91">
        <f t="shared" ca="1" si="7"/>
        <v>0</v>
      </c>
      <c r="L229" s="93"/>
    </row>
    <row r="230" spans="1:12" x14ac:dyDescent="0.35">
      <c r="A230" t="str">
        <f t="shared" si="6"/>
        <v>LISTBaseMdl</v>
      </c>
      <c r="B230" s="93" t="s">
        <v>370</v>
      </c>
      <c r="C230" s="93" t="s">
        <v>59</v>
      </c>
      <c r="D230" s="93" t="s">
        <v>17</v>
      </c>
      <c r="E230" s="93" t="s">
        <v>42</v>
      </c>
      <c r="F230" s="93" t="s">
        <v>54</v>
      </c>
      <c r="G230" s="93" t="s">
        <v>58</v>
      </c>
      <c r="H230" s="93" t="s">
        <v>58</v>
      </c>
      <c r="I230" s="93" t="s">
        <v>207</v>
      </c>
      <c r="J230" s="93" t="s">
        <v>336</v>
      </c>
      <c r="K230" s="91">
        <f t="shared" ca="1" si="7"/>
        <v>0</v>
      </c>
      <c r="L230" s="93"/>
    </row>
    <row r="231" spans="1:12" x14ac:dyDescent="0.35">
      <c r="A231" t="str">
        <f t="shared" si="6"/>
        <v>LISTBaseMdl</v>
      </c>
      <c r="B231" s="93" t="s">
        <v>370</v>
      </c>
      <c r="C231" s="93" t="s">
        <v>61</v>
      </c>
      <c r="D231" s="93" t="s">
        <v>17</v>
      </c>
      <c r="E231" s="93" t="s">
        <v>42</v>
      </c>
      <c r="F231" s="93" t="s">
        <v>54</v>
      </c>
      <c r="G231" s="93" t="s">
        <v>60</v>
      </c>
      <c r="H231" s="93" t="s">
        <v>60</v>
      </c>
      <c r="I231" s="93" t="s">
        <v>207</v>
      </c>
      <c r="J231" s="93" t="s">
        <v>336</v>
      </c>
      <c r="K231" s="91">
        <f t="shared" ca="1" si="7"/>
        <v>0</v>
      </c>
      <c r="L231" s="93"/>
    </row>
    <row r="232" spans="1:12" x14ac:dyDescent="0.35">
      <c r="A232" t="str">
        <f t="shared" si="6"/>
        <v>LISTBaseMdl</v>
      </c>
      <c r="B232" s="93" t="s">
        <v>370</v>
      </c>
      <c r="C232" s="93" t="s">
        <v>63</v>
      </c>
      <c r="D232" s="93" t="s">
        <v>17</v>
      </c>
      <c r="E232" s="93" t="s">
        <v>42</v>
      </c>
      <c r="F232" s="93" t="s">
        <v>54</v>
      </c>
      <c r="G232" s="93" t="s">
        <v>62</v>
      </c>
      <c r="H232" s="93" t="s">
        <v>62</v>
      </c>
      <c r="I232" s="93" t="s">
        <v>207</v>
      </c>
      <c r="J232" s="93" t="s">
        <v>336</v>
      </c>
      <c r="K232" s="91">
        <f t="shared" ca="1" si="7"/>
        <v>0</v>
      </c>
      <c r="L232" s="93"/>
    </row>
    <row r="233" spans="1:12" x14ac:dyDescent="0.35">
      <c r="A233" t="str">
        <f t="shared" si="6"/>
        <v>LISTBaseMdl</v>
      </c>
      <c r="B233" s="93" t="s">
        <v>370</v>
      </c>
      <c r="C233" s="93" t="s">
        <v>347</v>
      </c>
      <c r="D233" s="93" t="s">
        <v>17</v>
      </c>
      <c r="E233" s="93" t="s">
        <v>42</v>
      </c>
      <c r="F233" s="93" t="s">
        <v>54</v>
      </c>
      <c r="G233" s="93" t="s">
        <v>371</v>
      </c>
      <c r="H233" s="93" t="s">
        <v>371</v>
      </c>
      <c r="I233" s="93" t="s">
        <v>207</v>
      </c>
      <c r="J233" s="93" t="s">
        <v>336</v>
      </c>
      <c r="K233" s="91">
        <f t="shared" ca="1" si="7"/>
        <v>0</v>
      </c>
      <c r="L233" s="93"/>
    </row>
    <row r="234" spans="1:12" x14ac:dyDescent="0.35">
      <c r="A234" t="str">
        <f t="shared" si="6"/>
        <v>LISTBaseMdl</v>
      </c>
      <c r="B234" s="93" t="s">
        <v>370</v>
      </c>
      <c r="C234" s="93" t="s">
        <v>65</v>
      </c>
      <c r="D234" s="93" t="s">
        <v>17</v>
      </c>
      <c r="E234" s="93" t="s">
        <v>42</v>
      </c>
      <c r="F234" s="93" t="s">
        <v>64</v>
      </c>
      <c r="G234" s="93" t="s">
        <v>27</v>
      </c>
      <c r="H234" s="93" t="s">
        <v>64</v>
      </c>
      <c r="I234" s="93" t="s">
        <v>207</v>
      </c>
      <c r="J234" s="93" t="s">
        <v>336</v>
      </c>
      <c r="K234" s="91">
        <f t="shared" ca="1" si="7"/>
        <v>0</v>
      </c>
      <c r="L234" s="93"/>
    </row>
    <row r="235" spans="1:12" x14ac:dyDescent="0.35">
      <c r="A235" t="str">
        <f t="shared" si="6"/>
        <v>LISTBaseMdl</v>
      </c>
      <c r="B235" s="93" t="s">
        <v>370</v>
      </c>
      <c r="C235" s="93" t="s">
        <v>67</v>
      </c>
      <c r="D235" s="93" t="s">
        <v>17</v>
      </c>
      <c r="E235" s="93" t="s">
        <v>42</v>
      </c>
      <c r="F235" s="93" t="s">
        <v>66</v>
      </c>
      <c r="G235" s="93" t="s">
        <v>27</v>
      </c>
      <c r="H235" s="93" t="s">
        <v>66</v>
      </c>
      <c r="I235" s="93" t="s">
        <v>207</v>
      </c>
      <c r="J235" s="93" t="s">
        <v>336</v>
      </c>
      <c r="K235" s="91">
        <f t="shared" ca="1" si="7"/>
        <v>0</v>
      </c>
      <c r="L235" s="93"/>
    </row>
    <row r="236" spans="1:12" x14ac:dyDescent="0.35">
      <c r="A236" t="str">
        <f t="shared" si="6"/>
        <v>LISTBaseMdl</v>
      </c>
      <c r="B236" s="93" t="s">
        <v>370</v>
      </c>
      <c r="C236" s="93" t="s">
        <v>69</v>
      </c>
      <c r="D236" s="93" t="s">
        <v>17</v>
      </c>
      <c r="E236" s="93" t="s">
        <v>42</v>
      </c>
      <c r="F236" s="93" t="s">
        <v>68</v>
      </c>
      <c r="G236" s="93" t="s">
        <v>27</v>
      </c>
      <c r="H236" s="93" t="s">
        <v>68</v>
      </c>
      <c r="I236" s="93" t="s">
        <v>207</v>
      </c>
      <c r="J236" s="93" t="s">
        <v>336</v>
      </c>
      <c r="K236" s="91">
        <f t="shared" ca="1" si="7"/>
        <v>0</v>
      </c>
      <c r="L236" s="93"/>
    </row>
    <row r="237" spans="1:12" x14ac:dyDescent="0.35">
      <c r="A237" t="str">
        <f t="shared" si="6"/>
        <v>LISTBaseMdl</v>
      </c>
      <c r="B237" s="93" t="s">
        <v>370</v>
      </c>
      <c r="C237" s="93" t="s">
        <v>71</v>
      </c>
      <c r="D237" s="93" t="s">
        <v>17</v>
      </c>
      <c r="E237" s="93" t="s">
        <v>42</v>
      </c>
      <c r="F237" s="93" t="s">
        <v>70</v>
      </c>
      <c r="G237" s="93" t="s">
        <v>27</v>
      </c>
      <c r="H237" s="93" t="s">
        <v>70</v>
      </c>
      <c r="I237" s="93" t="s">
        <v>207</v>
      </c>
      <c r="J237" s="93" t="s">
        <v>336</v>
      </c>
      <c r="K237" s="91">
        <f t="shared" ca="1" si="7"/>
        <v>0</v>
      </c>
      <c r="L237" s="93"/>
    </row>
    <row r="238" spans="1:12" x14ac:dyDescent="0.35">
      <c r="A238" t="str">
        <f t="shared" si="6"/>
        <v>LISTBaseMdl</v>
      </c>
      <c r="B238" s="93" t="s">
        <v>370</v>
      </c>
      <c r="C238" s="93" t="s">
        <v>375</v>
      </c>
      <c r="D238" s="93" t="s">
        <v>17</v>
      </c>
      <c r="E238" s="93" t="s">
        <v>42</v>
      </c>
      <c r="F238" s="93" t="s">
        <v>373</v>
      </c>
      <c r="G238" s="93"/>
      <c r="H238" s="93" t="s">
        <v>373</v>
      </c>
      <c r="I238" s="93" t="s">
        <v>207</v>
      </c>
      <c r="J238" s="93" t="s">
        <v>336</v>
      </c>
      <c r="K238" s="91">
        <f t="shared" ca="1" si="7"/>
        <v>0</v>
      </c>
      <c r="L238" s="93"/>
    </row>
    <row r="239" spans="1:12" x14ac:dyDescent="0.35">
      <c r="A239" t="str">
        <f t="shared" si="6"/>
        <v>LISTBaseMdl</v>
      </c>
      <c r="B239" s="93" t="s">
        <v>370</v>
      </c>
      <c r="C239" s="93" t="s">
        <v>73</v>
      </c>
      <c r="D239" s="93" t="s">
        <v>17</v>
      </c>
      <c r="E239" s="93" t="s">
        <v>72</v>
      </c>
      <c r="F239" s="93" t="s">
        <v>27</v>
      </c>
      <c r="G239" s="93"/>
      <c r="H239" s="93" t="s">
        <v>72</v>
      </c>
      <c r="I239" s="93" t="s">
        <v>207</v>
      </c>
      <c r="J239" s="93" t="s">
        <v>336</v>
      </c>
      <c r="K239" s="91">
        <f t="shared" ca="1" si="7"/>
        <v>0</v>
      </c>
      <c r="L239" s="93"/>
    </row>
    <row r="240" spans="1:12" x14ac:dyDescent="0.35">
      <c r="A240" t="str">
        <f t="shared" si="6"/>
        <v>LISTBaseMdl</v>
      </c>
      <c r="B240" s="93" t="s">
        <v>370</v>
      </c>
      <c r="C240" s="93" t="s">
        <v>75</v>
      </c>
      <c r="D240" s="93" t="s">
        <v>17</v>
      </c>
      <c r="E240" s="93" t="s">
        <v>74</v>
      </c>
      <c r="F240" s="93" t="s">
        <v>27</v>
      </c>
      <c r="G240" s="93"/>
      <c r="H240" s="93" t="s">
        <v>74</v>
      </c>
      <c r="I240" s="93" t="s">
        <v>207</v>
      </c>
      <c r="J240" s="93" t="s">
        <v>336</v>
      </c>
      <c r="K240" s="91">
        <f t="shared" ca="1" si="7"/>
        <v>0</v>
      </c>
      <c r="L240" s="93"/>
    </row>
    <row r="241" spans="1:12" x14ac:dyDescent="0.35">
      <c r="A241" t="str">
        <f t="shared" si="6"/>
        <v>LISTBaseMdl</v>
      </c>
      <c r="B241" s="93" t="s">
        <v>370</v>
      </c>
      <c r="C241" s="93" t="s">
        <v>77</v>
      </c>
      <c r="D241" s="93" t="s">
        <v>17</v>
      </c>
      <c r="E241" s="93" t="s">
        <v>74</v>
      </c>
      <c r="F241" s="93" t="s">
        <v>76</v>
      </c>
      <c r="G241" s="93"/>
      <c r="H241" s="93" t="s">
        <v>76</v>
      </c>
      <c r="I241" s="93" t="s">
        <v>207</v>
      </c>
      <c r="J241" s="93" t="s">
        <v>336</v>
      </c>
      <c r="K241" s="91">
        <f t="shared" ca="1" si="7"/>
        <v>0</v>
      </c>
      <c r="L241" s="93"/>
    </row>
    <row r="242" spans="1:12" x14ac:dyDescent="0.35">
      <c r="A242" t="str">
        <f t="shared" si="6"/>
        <v>LISTBaseMdl</v>
      </c>
      <c r="B242" s="93" t="s">
        <v>370</v>
      </c>
      <c r="C242" s="93" t="s">
        <v>79</v>
      </c>
      <c r="D242" s="93" t="s">
        <v>17</v>
      </c>
      <c r="E242" s="93" t="s">
        <v>74</v>
      </c>
      <c r="F242" s="93" t="s">
        <v>78</v>
      </c>
      <c r="G242" s="93"/>
      <c r="H242" s="93" t="s">
        <v>78</v>
      </c>
      <c r="I242" s="93" t="s">
        <v>207</v>
      </c>
      <c r="J242" s="93" t="s">
        <v>336</v>
      </c>
      <c r="K242" s="91">
        <f t="shared" ca="1" si="7"/>
        <v>0</v>
      </c>
      <c r="L242" s="93"/>
    </row>
    <row r="243" spans="1:12" x14ac:dyDescent="0.35">
      <c r="A243" t="str">
        <f t="shared" si="6"/>
        <v>LISTBaseMdl</v>
      </c>
      <c r="B243" s="93" t="s">
        <v>370</v>
      </c>
      <c r="C243" s="93" t="s">
        <v>81</v>
      </c>
      <c r="D243" s="93" t="s">
        <v>17</v>
      </c>
      <c r="E243" s="93" t="s">
        <v>74</v>
      </c>
      <c r="F243" s="93" t="s">
        <v>80</v>
      </c>
      <c r="G243" s="93"/>
      <c r="H243" s="93" t="s">
        <v>80</v>
      </c>
      <c r="I243" s="93" t="s">
        <v>207</v>
      </c>
      <c r="J243" s="93" t="s">
        <v>336</v>
      </c>
      <c r="K243" s="91">
        <f t="shared" ca="1" si="7"/>
        <v>0</v>
      </c>
      <c r="L243" s="93"/>
    </row>
    <row r="244" spans="1:12" x14ac:dyDescent="0.35">
      <c r="A244" t="str">
        <f t="shared" si="6"/>
        <v>LISTBaseMdl</v>
      </c>
      <c r="B244" s="93" t="s">
        <v>370</v>
      </c>
      <c r="C244" s="93" t="s">
        <v>376</v>
      </c>
      <c r="D244" s="93" t="s">
        <v>17</v>
      </c>
      <c r="E244" s="93" t="s">
        <v>74</v>
      </c>
      <c r="F244" s="93" t="s">
        <v>372</v>
      </c>
      <c r="G244" s="93"/>
      <c r="H244" s="93" t="s">
        <v>372</v>
      </c>
      <c r="I244" s="93" t="s">
        <v>207</v>
      </c>
      <c r="J244" s="93" t="s">
        <v>336</v>
      </c>
      <c r="K244" s="91">
        <f t="shared" ca="1" si="7"/>
        <v>0</v>
      </c>
      <c r="L244" s="93"/>
    </row>
    <row r="245" spans="1:12" x14ac:dyDescent="0.35">
      <c r="A245" t="str">
        <f t="shared" si="6"/>
        <v>LISTBaseMdl</v>
      </c>
      <c r="B245" s="93" t="s">
        <v>370</v>
      </c>
      <c r="C245" s="93" t="s">
        <v>83</v>
      </c>
      <c r="D245" s="93" t="s">
        <v>17</v>
      </c>
      <c r="E245" s="93" t="s">
        <v>82</v>
      </c>
      <c r="F245" s="93" t="s">
        <v>27</v>
      </c>
      <c r="G245" s="93"/>
      <c r="H245" s="93" t="s">
        <v>82</v>
      </c>
      <c r="I245" s="93" t="s">
        <v>207</v>
      </c>
      <c r="J245" s="93" t="s">
        <v>336</v>
      </c>
      <c r="K245" s="91">
        <f t="shared" ca="1" si="7"/>
        <v>0</v>
      </c>
      <c r="L245" s="93"/>
    </row>
    <row r="246" spans="1:12" x14ac:dyDescent="0.35">
      <c r="A246" t="str">
        <f t="shared" si="6"/>
        <v>LISTBaseMdl</v>
      </c>
      <c r="B246" s="93" t="s">
        <v>370</v>
      </c>
      <c r="C246" s="93" t="s">
        <v>85</v>
      </c>
      <c r="D246" s="93" t="s">
        <v>17</v>
      </c>
      <c r="E246" s="93" t="s">
        <v>82</v>
      </c>
      <c r="F246" s="93" t="s">
        <v>84</v>
      </c>
      <c r="G246" s="93" t="s">
        <v>27</v>
      </c>
      <c r="H246" s="93" t="s">
        <v>84</v>
      </c>
      <c r="I246" s="93" t="s">
        <v>207</v>
      </c>
      <c r="J246" s="93" t="s">
        <v>336</v>
      </c>
      <c r="K246" s="91">
        <f t="shared" ca="1" si="7"/>
        <v>0</v>
      </c>
      <c r="L246" s="93"/>
    </row>
    <row r="247" spans="1:12" x14ac:dyDescent="0.35">
      <c r="A247" t="str">
        <f t="shared" si="6"/>
        <v>LISTBaseMdl</v>
      </c>
      <c r="B247" s="93" t="s">
        <v>370</v>
      </c>
      <c r="C247" s="93" t="s">
        <v>91</v>
      </c>
      <c r="D247" s="93" t="s">
        <v>17</v>
      </c>
      <c r="E247" s="93" t="s">
        <v>82</v>
      </c>
      <c r="F247" s="93" t="s">
        <v>90</v>
      </c>
      <c r="G247" s="93" t="s">
        <v>27</v>
      </c>
      <c r="H247" s="93" t="s">
        <v>90</v>
      </c>
      <c r="I247" s="93" t="s">
        <v>207</v>
      </c>
      <c r="J247" s="93" t="s">
        <v>336</v>
      </c>
      <c r="K247" s="91">
        <f t="shared" ca="1" si="7"/>
        <v>0</v>
      </c>
      <c r="L247" s="93"/>
    </row>
    <row r="248" spans="1:12" x14ac:dyDescent="0.35">
      <c r="A248" t="str">
        <f t="shared" si="6"/>
        <v>LISTBaseMdl</v>
      </c>
      <c r="B248" s="93" t="s">
        <v>370</v>
      </c>
      <c r="C248" s="93" t="s">
        <v>97</v>
      </c>
      <c r="D248" s="93" t="s">
        <v>17</v>
      </c>
      <c r="E248" s="93" t="s">
        <v>82</v>
      </c>
      <c r="F248" s="93" t="s">
        <v>96</v>
      </c>
      <c r="G248" s="93" t="s">
        <v>27</v>
      </c>
      <c r="H248" s="93" t="s">
        <v>96</v>
      </c>
      <c r="I248" s="93" t="s">
        <v>207</v>
      </c>
      <c r="J248" s="93" t="s">
        <v>336</v>
      </c>
      <c r="K248" s="91">
        <f t="shared" ca="1" si="7"/>
        <v>0</v>
      </c>
      <c r="L248" s="93"/>
    </row>
    <row r="249" spans="1:12" x14ac:dyDescent="0.35">
      <c r="A249" t="str">
        <f t="shared" si="6"/>
        <v>LISTBaseMdl</v>
      </c>
      <c r="B249" s="93" t="s">
        <v>370</v>
      </c>
      <c r="C249" s="93" t="s">
        <v>377</v>
      </c>
      <c r="D249" s="93" t="s">
        <v>17</v>
      </c>
      <c r="E249" s="93" t="s">
        <v>82</v>
      </c>
      <c r="F249" s="93" t="s">
        <v>374</v>
      </c>
      <c r="G249" s="93" t="s">
        <v>27</v>
      </c>
      <c r="H249" s="93" t="s">
        <v>374</v>
      </c>
      <c r="I249" s="93" t="s">
        <v>207</v>
      </c>
      <c r="J249" s="93" t="s">
        <v>336</v>
      </c>
      <c r="K249" s="91">
        <f t="shared" ca="1" si="7"/>
        <v>0</v>
      </c>
      <c r="L249" s="93"/>
    </row>
    <row r="250" spans="1:12" x14ac:dyDescent="0.35">
      <c r="A250" t="str">
        <f t="shared" si="6"/>
        <v>LISTBaseMdl</v>
      </c>
      <c r="B250" s="93" t="s">
        <v>370</v>
      </c>
      <c r="C250" s="93" t="s">
        <v>111</v>
      </c>
      <c r="D250" s="93" t="s">
        <v>17</v>
      </c>
      <c r="E250" s="93" t="s">
        <v>110</v>
      </c>
      <c r="F250" s="93" t="s">
        <v>27</v>
      </c>
      <c r="G250" s="93"/>
      <c r="H250" s="93" t="s">
        <v>110</v>
      </c>
      <c r="I250" s="93" t="s">
        <v>207</v>
      </c>
      <c r="J250" s="93" t="s">
        <v>336</v>
      </c>
      <c r="K250" s="91">
        <f t="shared" ca="1" si="7"/>
        <v>0</v>
      </c>
      <c r="L250" s="93"/>
    </row>
    <row r="251" spans="1:12" x14ac:dyDescent="0.35">
      <c r="A251" t="str">
        <f t="shared" si="6"/>
        <v>LISTBaseMdl</v>
      </c>
      <c r="B251" s="93" t="s">
        <v>370</v>
      </c>
      <c r="C251" s="93" t="s">
        <v>378</v>
      </c>
      <c r="D251" s="93" t="s">
        <v>17</v>
      </c>
      <c r="E251" s="93" t="s">
        <v>231</v>
      </c>
      <c r="F251" s="93" t="s">
        <v>27</v>
      </c>
      <c r="G251" s="93"/>
      <c r="H251" s="93" t="s">
        <v>231</v>
      </c>
      <c r="I251" s="93" t="s">
        <v>207</v>
      </c>
      <c r="J251" s="93" t="s">
        <v>336</v>
      </c>
      <c r="K251" s="91">
        <f t="shared" ca="1" si="7"/>
        <v>0</v>
      </c>
      <c r="L251" s="93"/>
    </row>
    <row r="252" spans="1:12" x14ac:dyDescent="0.35">
      <c r="A252" t="str">
        <f t="shared" si="6"/>
        <v>LISTBaseMdl</v>
      </c>
      <c r="B252" s="93" t="s">
        <v>370</v>
      </c>
      <c r="C252" s="93" t="s">
        <v>115</v>
      </c>
      <c r="D252" s="93" t="s">
        <v>17</v>
      </c>
      <c r="E252" s="93" t="s">
        <v>27</v>
      </c>
      <c r="F252" s="93"/>
      <c r="G252" s="93"/>
      <c r="H252" s="93" t="s">
        <v>114</v>
      </c>
      <c r="I252" s="93" t="s">
        <v>207</v>
      </c>
      <c r="J252" s="93" t="s">
        <v>336</v>
      </c>
      <c r="K252" s="91">
        <f t="shared" ca="1" si="7"/>
        <v>0</v>
      </c>
      <c r="L252" s="93"/>
    </row>
    <row r="253" spans="1:12" x14ac:dyDescent="0.35">
      <c r="A253" t="str">
        <f t="shared" si="6"/>
        <v>LISTBaseMdl</v>
      </c>
      <c r="B253" s="93" t="s">
        <v>370</v>
      </c>
      <c r="C253" s="93" t="s">
        <v>118</v>
      </c>
      <c r="D253" s="93" t="s">
        <v>116</v>
      </c>
      <c r="E253" s="93" t="s">
        <v>117</v>
      </c>
      <c r="F253" s="93" t="s">
        <v>27</v>
      </c>
      <c r="G253" s="93"/>
      <c r="H253" s="93" t="s">
        <v>117</v>
      </c>
      <c r="I253" s="93" t="s">
        <v>207</v>
      </c>
      <c r="J253" s="93" t="s">
        <v>336</v>
      </c>
      <c r="K253" s="91">
        <f t="shared" ca="1" si="7"/>
        <v>0</v>
      </c>
      <c r="L253" s="93"/>
    </row>
    <row r="254" spans="1:12" x14ac:dyDescent="0.35">
      <c r="A254" t="str">
        <f t="shared" si="6"/>
        <v>LISTBaseMdl</v>
      </c>
      <c r="B254" s="93" t="s">
        <v>370</v>
      </c>
      <c r="C254" s="93" t="s">
        <v>348</v>
      </c>
      <c r="D254" s="93" t="s">
        <v>116</v>
      </c>
      <c r="E254" s="93" t="s">
        <v>117</v>
      </c>
      <c r="F254" s="93" t="s">
        <v>121</v>
      </c>
      <c r="G254" s="93"/>
      <c r="H254" s="93" t="s">
        <v>121</v>
      </c>
      <c r="I254" s="93" t="s">
        <v>207</v>
      </c>
      <c r="J254" s="93" t="s">
        <v>336</v>
      </c>
      <c r="K254" s="91">
        <f t="shared" ca="1" si="7"/>
        <v>0</v>
      </c>
      <c r="L254" s="93"/>
    </row>
    <row r="255" spans="1:12" x14ac:dyDescent="0.35">
      <c r="A255" t="str">
        <f t="shared" si="6"/>
        <v>LISTBaseMdl</v>
      </c>
      <c r="B255" s="93" t="s">
        <v>370</v>
      </c>
      <c r="C255" s="93" t="s">
        <v>349</v>
      </c>
      <c r="D255" s="93" t="s">
        <v>116</v>
      </c>
      <c r="E255" s="93" t="s">
        <v>117</v>
      </c>
      <c r="F255" s="93" t="s">
        <v>123</v>
      </c>
      <c r="G255" s="93"/>
      <c r="H255" s="93" t="s">
        <v>123</v>
      </c>
      <c r="I255" s="93" t="s">
        <v>207</v>
      </c>
      <c r="J255" s="93" t="s">
        <v>336</v>
      </c>
      <c r="K255" s="91">
        <f t="shared" ca="1" si="7"/>
        <v>0</v>
      </c>
      <c r="L255" s="93"/>
    </row>
    <row r="256" spans="1:12" x14ac:dyDescent="0.35">
      <c r="A256" t="str">
        <f t="shared" si="6"/>
        <v>LISTBaseMdl</v>
      </c>
      <c r="B256" s="93" t="s">
        <v>370</v>
      </c>
      <c r="C256" s="93" t="s">
        <v>350</v>
      </c>
      <c r="D256" s="93" t="s">
        <v>116</v>
      </c>
      <c r="E256" s="93" t="s">
        <v>117</v>
      </c>
      <c r="F256" s="93" t="s">
        <v>125</v>
      </c>
      <c r="G256" s="93"/>
      <c r="H256" s="93" t="s">
        <v>125</v>
      </c>
      <c r="I256" s="93" t="s">
        <v>207</v>
      </c>
      <c r="J256" s="93" t="s">
        <v>336</v>
      </c>
      <c r="K256" s="91">
        <f t="shared" ca="1" si="7"/>
        <v>0</v>
      </c>
      <c r="L256" s="93"/>
    </row>
    <row r="257" spans="1:12" x14ac:dyDescent="0.35">
      <c r="A257" t="str">
        <f t="shared" si="6"/>
        <v>LISTBaseMdl</v>
      </c>
      <c r="B257" s="93" t="s">
        <v>370</v>
      </c>
      <c r="C257" s="93" t="s">
        <v>351</v>
      </c>
      <c r="D257" s="93" t="s">
        <v>116</v>
      </c>
      <c r="E257" s="93" t="s">
        <v>132</v>
      </c>
      <c r="F257" s="93" t="s">
        <v>27</v>
      </c>
      <c r="G257" s="93"/>
      <c r="H257" s="93" t="s">
        <v>132</v>
      </c>
      <c r="I257" s="93" t="s">
        <v>207</v>
      </c>
      <c r="J257" s="93" t="s">
        <v>336</v>
      </c>
      <c r="K257" s="91">
        <f t="shared" ca="1" si="7"/>
        <v>0</v>
      </c>
      <c r="L257" s="93"/>
    </row>
    <row r="258" spans="1:12" x14ac:dyDescent="0.35">
      <c r="A258" t="str">
        <f t="shared" si="6"/>
        <v>LISTBaseMdl</v>
      </c>
      <c r="B258" s="93" t="s">
        <v>370</v>
      </c>
      <c r="C258" s="93" t="s">
        <v>352</v>
      </c>
      <c r="D258" s="93" t="s">
        <v>116</v>
      </c>
      <c r="E258" s="93" t="s">
        <v>132</v>
      </c>
      <c r="F258" s="93" t="s">
        <v>121</v>
      </c>
      <c r="G258" s="93"/>
      <c r="H258" s="93" t="s">
        <v>121</v>
      </c>
      <c r="I258" s="93" t="s">
        <v>207</v>
      </c>
      <c r="J258" s="93" t="s">
        <v>336</v>
      </c>
      <c r="K258" s="91">
        <f t="shared" ca="1" si="7"/>
        <v>0</v>
      </c>
      <c r="L258" s="93"/>
    </row>
    <row r="259" spans="1:12" x14ac:dyDescent="0.35">
      <c r="A259" t="str">
        <f t="shared" si="6"/>
        <v>LISTBaseMdl</v>
      </c>
      <c r="B259" s="93" t="s">
        <v>370</v>
      </c>
      <c r="C259" s="93" t="s">
        <v>353</v>
      </c>
      <c r="D259" s="93" t="s">
        <v>116</v>
      </c>
      <c r="E259" s="93" t="s">
        <v>132</v>
      </c>
      <c r="F259" s="93" t="s">
        <v>123</v>
      </c>
      <c r="G259" s="93"/>
      <c r="H259" s="93" t="s">
        <v>123</v>
      </c>
      <c r="I259" s="93" t="s">
        <v>207</v>
      </c>
      <c r="J259" s="93" t="s">
        <v>336</v>
      </c>
      <c r="K259" s="91">
        <f t="shared" ca="1" si="7"/>
        <v>0</v>
      </c>
      <c r="L259" s="93"/>
    </row>
    <row r="260" spans="1:12" x14ac:dyDescent="0.35">
      <c r="A260" t="str">
        <f t="shared" ref="A260:A323" si="8">VLOOKUP($B260,LISTScenMap,2)</f>
        <v>LISTBaseMdl</v>
      </c>
      <c r="B260" s="93" t="s">
        <v>370</v>
      </c>
      <c r="C260" s="93" t="s">
        <v>354</v>
      </c>
      <c r="D260" s="93" t="s">
        <v>116</v>
      </c>
      <c r="E260" s="93" t="s">
        <v>132</v>
      </c>
      <c r="F260" s="93" t="s">
        <v>125</v>
      </c>
      <c r="G260" s="93"/>
      <c r="H260" s="93" t="s">
        <v>125</v>
      </c>
      <c r="I260" s="93" t="s">
        <v>207</v>
      </c>
      <c r="J260" s="93" t="s">
        <v>336</v>
      </c>
      <c r="K260" s="91">
        <f t="shared" ref="K260:K323" ca="1" si="9">OFFSET(INDIRECT($B260&amp;"_Corner",0),MATCH($C260,INDIRECT($B260&amp;"_Row",0),0),MATCH($I260,INDIRECT($B260&amp;"_Column",0),0))</f>
        <v>0</v>
      </c>
      <c r="L260" s="93"/>
    </row>
    <row r="261" spans="1:12" x14ac:dyDescent="0.35">
      <c r="A261" t="str">
        <f t="shared" si="8"/>
        <v>LISTBaseMdl</v>
      </c>
      <c r="B261" s="93" t="s">
        <v>370</v>
      </c>
      <c r="C261" s="93" t="s">
        <v>355</v>
      </c>
      <c r="D261" s="93" t="s">
        <v>116</v>
      </c>
      <c r="E261" s="93" t="s">
        <v>144</v>
      </c>
      <c r="F261" s="93" t="s">
        <v>27</v>
      </c>
      <c r="G261" s="93"/>
      <c r="H261" s="93" t="s">
        <v>144</v>
      </c>
      <c r="I261" s="93" t="s">
        <v>207</v>
      </c>
      <c r="J261" s="93" t="s">
        <v>336</v>
      </c>
      <c r="K261" s="91">
        <f t="shared" ca="1" si="9"/>
        <v>0</v>
      </c>
      <c r="L261" s="93"/>
    </row>
    <row r="262" spans="1:12" x14ac:dyDescent="0.35">
      <c r="A262" t="str">
        <f t="shared" si="8"/>
        <v>LISTBaseMdl</v>
      </c>
      <c r="B262" s="93" t="s">
        <v>370</v>
      </c>
      <c r="C262" s="93" t="s">
        <v>356</v>
      </c>
      <c r="D262" s="93" t="s">
        <v>116</v>
      </c>
      <c r="E262" s="93" t="s">
        <v>144</v>
      </c>
      <c r="F262" s="93" t="s">
        <v>121</v>
      </c>
      <c r="G262" s="93" t="s">
        <v>27</v>
      </c>
      <c r="H262" s="93" t="s">
        <v>121</v>
      </c>
      <c r="I262" s="93" t="s">
        <v>207</v>
      </c>
      <c r="J262" s="93" t="s">
        <v>336</v>
      </c>
      <c r="K262" s="91">
        <f t="shared" ca="1" si="9"/>
        <v>0</v>
      </c>
      <c r="L262" s="93"/>
    </row>
    <row r="263" spans="1:12" x14ac:dyDescent="0.35">
      <c r="A263" t="str">
        <f t="shared" si="8"/>
        <v>LISTBaseMdl</v>
      </c>
      <c r="B263" s="93" t="s">
        <v>370</v>
      </c>
      <c r="C263" s="93" t="s">
        <v>357</v>
      </c>
      <c r="D263" s="93" t="s">
        <v>116</v>
      </c>
      <c r="E263" s="93" t="s">
        <v>144</v>
      </c>
      <c r="F263" s="93" t="s">
        <v>123</v>
      </c>
      <c r="G263" s="93" t="s">
        <v>27</v>
      </c>
      <c r="H263" s="93" t="s">
        <v>123</v>
      </c>
      <c r="I263" s="93" t="s">
        <v>207</v>
      </c>
      <c r="J263" s="93" t="s">
        <v>336</v>
      </c>
      <c r="K263" s="91">
        <f t="shared" ca="1" si="9"/>
        <v>0</v>
      </c>
      <c r="L263" s="93"/>
    </row>
    <row r="264" spans="1:12" x14ac:dyDescent="0.35">
      <c r="A264" t="str">
        <f t="shared" si="8"/>
        <v>LISTBaseMdl</v>
      </c>
      <c r="B264" s="93" t="s">
        <v>370</v>
      </c>
      <c r="C264" s="93" t="s">
        <v>358</v>
      </c>
      <c r="D264" s="93" t="s">
        <v>116</v>
      </c>
      <c r="E264" s="93" t="s">
        <v>144</v>
      </c>
      <c r="F264" s="93" t="s">
        <v>125</v>
      </c>
      <c r="G264" s="93" t="s">
        <v>27</v>
      </c>
      <c r="H264" s="93" t="s">
        <v>125</v>
      </c>
      <c r="I264" s="93" t="s">
        <v>207</v>
      </c>
      <c r="J264" s="93" t="s">
        <v>336</v>
      </c>
      <c r="K264" s="91">
        <f t="shared" ca="1" si="9"/>
        <v>0</v>
      </c>
      <c r="L264" s="93"/>
    </row>
    <row r="265" spans="1:12" x14ac:dyDescent="0.35">
      <c r="A265" t="str">
        <f t="shared" si="8"/>
        <v>LISTBaseMdl</v>
      </c>
      <c r="B265" s="93" t="s">
        <v>370</v>
      </c>
      <c r="C265" s="93" t="s">
        <v>359</v>
      </c>
      <c r="D265" s="93" t="s">
        <v>116</v>
      </c>
      <c r="E265" s="93" t="s">
        <v>248</v>
      </c>
      <c r="F265" s="93" t="s">
        <v>27</v>
      </c>
      <c r="G265" s="93"/>
      <c r="H265" s="93" t="s">
        <v>248</v>
      </c>
      <c r="I265" s="93" t="s">
        <v>207</v>
      </c>
      <c r="J265" s="93" t="s">
        <v>336</v>
      </c>
      <c r="K265" s="91">
        <f t="shared" ca="1" si="9"/>
        <v>0</v>
      </c>
      <c r="L265" s="93"/>
    </row>
    <row r="266" spans="1:12" x14ac:dyDescent="0.35">
      <c r="A266" t="str">
        <f t="shared" si="8"/>
        <v>LISTBaseMdl</v>
      </c>
      <c r="B266" s="93" t="s">
        <v>370</v>
      </c>
      <c r="C266" s="93" t="s">
        <v>156</v>
      </c>
      <c r="D266" s="93" t="s">
        <v>116</v>
      </c>
      <c r="E266" s="93" t="s">
        <v>155</v>
      </c>
      <c r="F266" s="93" t="s">
        <v>27</v>
      </c>
      <c r="G266" s="93"/>
      <c r="H266" s="93" t="s">
        <v>155</v>
      </c>
      <c r="I266" s="93" t="s">
        <v>207</v>
      </c>
      <c r="J266" s="93" t="s">
        <v>336</v>
      </c>
      <c r="K266" s="91">
        <f t="shared" ca="1" si="9"/>
        <v>0</v>
      </c>
      <c r="L266" s="93"/>
    </row>
    <row r="267" spans="1:12" x14ac:dyDescent="0.35">
      <c r="A267" t="str">
        <f t="shared" si="8"/>
        <v>LISTBaseMdl</v>
      </c>
      <c r="B267" s="93" t="s">
        <v>370</v>
      </c>
      <c r="C267" s="93" t="s">
        <v>160</v>
      </c>
      <c r="D267" s="93" t="s">
        <v>116</v>
      </c>
      <c r="E267" s="93" t="s">
        <v>159</v>
      </c>
      <c r="F267" s="93" t="s">
        <v>27</v>
      </c>
      <c r="G267" s="93"/>
      <c r="H267" s="93" t="s">
        <v>159</v>
      </c>
      <c r="I267" s="93" t="s">
        <v>207</v>
      </c>
      <c r="J267" s="93" t="s">
        <v>336</v>
      </c>
      <c r="K267" s="91">
        <f t="shared" ca="1" si="9"/>
        <v>0</v>
      </c>
      <c r="L267" s="93"/>
    </row>
    <row r="268" spans="1:12" x14ac:dyDescent="0.35">
      <c r="A268" t="str">
        <f t="shared" si="8"/>
        <v>LISTBaseMdl</v>
      </c>
      <c r="B268" s="93" t="s">
        <v>370</v>
      </c>
      <c r="C268" s="93" t="s">
        <v>161</v>
      </c>
      <c r="D268" s="93" t="s">
        <v>116</v>
      </c>
      <c r="E268" s="93" t="s">
        <v>66</v>
      </c>
      <c r="F268" s="93" t="s">
        <v>27</v>
      </c>
      <c r="G268" s="93"/>
      <c r="H268" s="93" t="s">
        <v>66</v>
      </c>
      <c r="I268" s="93" t="s">
        <v>207</v>
      </c>
      <c r="J268" s="93" t="s">
        <v>336</v>
      </c>
      <c r="K268" s="91">
        <f t="shared" ca="1" si="9"/>
        <v>0</v>
      </c>
      <c r="L268" s="93"/>
    </row>
    <row r="269" spans="1:12" x14ac:dyDescent="0.35">
      <c r="A269" t="str">
        <f t="shared" si="8"/>
        <v>LISTBaseMdl</v>
      </c>
      <c r="B269" s="93" t="s">
        <v>370</v>
      </c>
      <c r="C269" s="93" t="s">
        <v>173</v>
      </c>
      <c r="D269" s="93" t="s">
        <v>116</v>
      </c>
      <c r="E269" s="93" t="s">
        <v>172</v>
      </c>
      <c r="F269" s="93" t="s">
        <v>27</v>
      </c>
      <c r="G269" s="93"/>
      <c r="H269" s="93" t="s">
        <v>172</v>
      </c>
      <c r="I269" s="93" t="s">
        <v>207</v>
      </c>
      <c r="J269" s="93" t="s">
        <v>336</v>
      </c>
      <c r="K269" s="91">
        <f t="shared" ca="1" si="9"/>
        <v>0</v>
      </c>
      <c r="L269" s="93"/>
    </row>
    <row r="270" spans="1:12" x14ac:dyDescent="0.35">
      <c r="A270" t="str">
        <f t="shared" si="8"/>
        <v>LISTBaseMdl</v>
      </c>
      <c r="B270" s="93" t="s">
        <v>370</v>
      </c>
      <c r="C270" s="89" t="s">
        <v>614</v>
      </c>
      <c r="D270" s="93" t="s">
        <v>116</v>
      </c>
      <c r="E270" s="93" t="s">
        <v>18</v>
      </c>
      <c r="F270" s="93" t="s">
        <v>27</v>
      </c>
      <c r="G270" s="93"/>
      <c r="H270" s="93" t="s">
        <v>18</v>
      </c>
      <c r="I270" s="93" t="s">
        <v>207</v>
      </c>
      <c r="J270" s="93" t="s">
        <v>336</v>
      </c>
      <c r="K270" s="91">
        <f t="shared" ca="1" si="9"/>
        <v>0</v>
      </c>
      <c r="L270" s="93"/>
    </row>
    <row r="271" spans="1:12" x14ac:dyDescent="0.35">
      <c r="A271" t="str">
        <f t="shared" si="8"/>
        <v>LISTBaseMdl</v>
      </c>
      <c r="B271" s="93" t="s">
        <v>370</v>
      </c>
      <c r="C271" s="93" t="s">
        <v>180</v>
      </c>
      <c r="D271" s="93" t="s">
        <v>116</v>
      </c>
      <c r="E271" s="93" t="s">
        <v>27</v>
      </c>
      <c r="F271" s="93"/>
      <c r="G271" s="93"/>
      <c r="H271" s="93" t="s">
        <v>19</v>
      </c>
      <c r="I271" s="93" t="s">
        <v>207</v>
      </c>
      <c r="J271" s="93" t="s">
        <v>336</v>
      </c>
      <c r="K271" s="91">
        <f t="shared" ca="1" si="9"/>
        <v>0</v>
      </c>
      <c r="L271" s="93"/>
    </row>
    <row r="272" spans="1:12" x14ac:dyDescent="0.35">
      <c r="A272" t="str">
        <f t="shared" si="8"/>
        <v>LISTBaseMdl</v>
      </c>
      <c r="B272" s="93" t="s">
        <v>370</v>
      </c>
      <c r="C272" s="93" t="s">
        <v>182</v>
      </c>
      <c r="D272" s="93" t="s">
        <v>181</v>
      </c>
      <c r="E272" s="93" t="s">
        <v>27</v>
      </c>
      <c r="F272" s="93"/>
      <c r="G272" s="93"/>
      <c r="H272" s="93" t="s">
        <v>181</v>
      </c>
      <c r="I272" s="93" t="s">
        <v>207</v>
      </c>
      <c r="J272" s="93" t="s">
        <v>336</v>
      </c>
      <c r="K272" s="91">
        <f t="shared" ca="1" si="9"/>
        <v>0</v>
      </c>
      <c r="L272" s="93"/>
    </row>
    <row r="273" spans="1:12" x14ac:dyDescent="0.35">
      <c r="A273" t="str">
        <f t="shared" si="8"/>
        <v>LISTBaseMdl</v>
      </c>
      <c r="B273" s="93" t="s">
        <v>370</v>
      </c>
      <c r="C273" s="93" t="s">
        <v>444</v>
      </c>
      <c r="D273" s="93" t="s">
        <v>453</v>
      </c>
      <c r="E273" s="93" t="s">
        <v>442</v>
      </c>
      <c r="F273" s="93" t="s">
        <v>442</v>
      </c>
      <c r="G273" s="93" t="s">
        <v>442</v>
      </c>
      <c r="H273" s="93" t="s">
        <v>442</v>
      </c>
      <c r="I273" s="93" t="s">
        <v>207</v>
      </c>
      <c r="J273" s="93" t="s">
        <v>336</v>
      </c>
      <c r="K273" s="91">
        <f t="shared" ca="1" si="9"/>
        <v>0</v>
      </c>
      <c r="L273" s="93"/>
    </row>
    <row r="274" spans="1:12" x14ac:dyDescent="0.35">
      <c r="A274" t="str">
        <f t="shared" si="8"/>
        <v>LISTBaseMdl</v>
      </c>
      <c r="B274" s="93" t="s">
        <v>370</v>
      </c>
      <c r="C274" s="93" t="s">
        <v>35</v>
      </c>
      <c r="D274" s="93" t="s">
        <v>17</v>
      </c>
      <c r="E274" s="93" t="s">
        <v>34</v>
      </c>
      <c r="F274" s="93" t="s">
        <v>27</v>
      </c>
      <c r="G274" s="93"/>
      <c r="H274" s="93" t="s">
        <v>34</v>
      </c>
      <c r="I274" s="93" t="s">
        <v>208</v>
      </c>
      <c r="J274" s="93" t="s">
        <v>337</v>
      </c>
      <c r="K274" s="91">
        <f t="shared" ca="1" si="9"/>
        <v>0</v>
      </c>
      <c r="L274" s="93"/>
    </row>
    <row r="275" spans="1:12" x14ac:dyDescent="0.35">
      <c r="A275" t="str">
        <f t="shared" si="8"/>
        <v>LISTBaseMdl</v>
      </c>
      <c r="B275" s="93" t="s">
        <v>370</v>
      </c>
      <c r="C275" s="93" t="s">
        <v>37</v>
      </c>
      <c r="D275" s="93" t="s">
        <v>17</v>
      </c>
      <c r="E275" s="93" t="s">
        <v>36</v>
      </c>
      <c r="F275" s="93" t="s">
        <v>27</v>
      </c>
      <c r="G275" s="93"/>
      <c r="H275" s="93" t="s">
        <v>36</v>
      </c>
      <c r="I275" s="93" t="s">
        <v>208</v>
      </c>
      <c r="J275" s="93" t="s">
        <v>337</v>
      </c>
      <c r="K275" s="91">
        <f t="shared" ca="1" si="9"/>
        <v>0</v>
      </c>
      <c r="L275" s="93"/>
    </row>
    <row r="276" spans="1:12" x14ac:dyDescent="0.35">
      <c r="A276" t="str">
        <f t="shared" si="8"/>
        <v>LISTBaseMdl</v>
      </c>
      <c r="B276" s="93" t="s">
        <v>370</v>
      </c>
      <c r="C276" s="93" t="s">
        <v>39</v>
      </c>
      <c r="D276" s="93" t="s">
        <v>17</v>
      </c>
      <c r="E276" s="93" t="s">
        <v>38</v>
      </c>
      <c r="F276" s="93" t="s">
        <v>27</v>
      </c>
      <c r="G276" s="93"/>
      <c r="H276" s="93" t="s">
        <v>38</v>
      </c>
      <c r="I276" s="93" t="s">
        <v>208</v>
      </c>
      <c r="J276" s="93" t="s">
        <v>337</v>
      </c>
      <c r="K276" s="91">
        <f t="shared" ca="1" si="9"/>
        <v>0</v>
      </c>
      <c r="L276" s="93"/>
    </row>
    <row r="277" spans="1:12" x14ac:dyDescent="0.35">
      <c r="A277" t="str">
        <f t="shared" si="8"/>
        <v>LISTBaseMdl</v>
      </c>
      <c r="B277" s="93" t="s">
        <v>370</v>
      </c>
      <c r="C277" s="93" t="s">
        <v>41</v>
      </c>
      <c r="D277" s="93" t="s">
        <v>17</v>
      </c>
      <c r="E277" s="93" t="s">
        <v>40</v>
      </c>
      <c r="F277" s="93" t="s">
        <v>27</v>
      </c>
      <c r="G277" s="93"/>
      <c r="H277" s="93" t="s">
        <v>40</v>
      </c>
      <c r="I277" s="93" t="s">
        <v>208</v>
      </c>
      <c r="J277" s="93" t="s">
        <v>337</v>
      </c>
      <c r="K277" s="91">
        <f t="shared" ca="1" si="9"/>
        <v>0</v>
      </c>
      <c r="L277" s="93"/>
    </row>
    <row r="278" spans="1:12" x14ac:dyDescent="0.35">
      <c r="A278" t="str">
        <f t="shared" si="8"/>
        <v>LISTBaseMdl</v>
      </c>
      <c r="B278" s="93" t="s">
        <v>370</v>
      </c>
      <c r="C278" s="93" t="s">
        <v>43</v>
      </c>
      <c r="D278" s="93" t="s">
        <v>17</v>
      </c>
      <c r="E278" s="93" t="s">
        <v>42</v>
      </c>
      <c r="F278" s="93" t="s">
        <v>27</v>
      </c>
      <c r="G278" s="93"/>
      <c r="H278" s="93" t="s">
        <v>42</v>
      </c>
      <c r="I278" s="93" t="s">
        <v>208</v>
      </c>
      <c r="J278" s="93" t="s">
        <v>337</v>
      </c>
      <c r="K278" s="91">
        <f t="shared" ca="1" si="9"/>
        <v>0</v>
      </c>
      <c r="L278" s="93"/>
    </row>
    <row r="279" spans="1:12" x14ac:dyDescent="0.35">
      <c r="A279" t="str">
        <f t="shared" si="8"/>
        <v>LISTBaseMdl</v>
      </c>
      <c r="B279" s="93" t="s">
        <v>370</v>
      </c>
      <c r="C279" s="93" t="s">
        <v>45</v>
      </c>
      <c r="D279" s="93" t="s">
        <v>17</v>
      </c>
      <c r="E279" s="93" t="s">
        <v>42</v>
      </c>
      <c r="F279" s="93" t="s">
        <v>44</v>
      </c>
      <c r="G279" s="93" t="s">
        <v>27</v>
      </c>
      <c r="H279" s="93" t="s">
        <v>44</v>
      </c>
      <c r="I279" s="93" t="s">
        <v>208</v>
      </c>
      <c r="J279" s="93" t="s">
        <v>337</v>
      </c>
      <c r="K279" s="91">
        <f t="shared" ca="1" si="9"/>
        <v>0</v>
      </c>
      <c r="L279" s="93"/>
    </row>
    <row r="280" spans="1:12" x14ac:dyDescent="0.35">
      <c r="A280" t="str">
        <f t="shared" si="8"/>
        <v>LISTBaseMdl</v>
      </c>
      <c r="B280" s="93" t="s">
        <v>370</v>
      </c>
      <c r="C280" s="93" t="s">
        <v>47</v>
      </c>
      <c r="D280" s="93" t="s">
        <v>17</v>
      </c>
      <c r="E280" s="93" t="s">
        <v>42</v>
      </c>
      <c r="F280" s="93" t="s">
        <v>46</v>
      </c>
      <c r="G280" s="93" t="s">
        <v>27</v>
      </c>
      <c r="H280" s="93" t="s">
        <v>46</v>
      </c>
      <c r="I280" s="93" t="s">
        <v>208</v>
      </c>
      <c r="J280" s="93" t="s">
        <v>337</v>
      </c>
      <c r="K280" s="91">
        <f t="shared" ca="1" si="9"/>
        <v>0</v>
      </c>
      <c r="L280" s="93"/>
    </row>
    <row r="281" spans="1:12" x14ac:dyDescent="0.35">
      <c r="A281" t="str">
        <f t="shared" si="8"/>
        <v>LISTBaseMdl</v>
      </c>
      <c r="B281" s="93" t="s">
        <v>370</v>
      </c>
      <c r="C281" s="93" t="s">
        <v>49</v>
      </c>
      <c r="D281" s="93" t="s">
        <v>17</v>
      </c>
      <c r="E281" s="93" t="s">
        <v>42</v>
      </c>
      <c r="F281" s="93" t="s">
        <v>48</v>
      </c>
      <c r="G281" s="93" t="s">
        <v>27</v>
      </c>
      <c r="H281" s="93" t="s">
        <v>48</v>
      </c>
      <c r="I281" s="93" t="s">
        <v>208</v>
      </c>
      <c r="J281" s="93" t="s">
        <v>337</v>
      </c>
      <c r="K281" s="91">
        <f t="shared" ca="1" si="9"/>
        <v>0</v>
      </c>
      <c r="L281" s="93"/>
    </row>
    <row r="282" spans="1:12" x14ac:dyDescent="0.35">
      <c r="A282" t="str">
        <f t="shared" si="8"/>
        <v>LISTBaseMdl</v>
      </c>
      <c r="B282" s="93" t="s">
        <v>370</v>
      </c>
      <c r="C282" s="93" t="s">
        <v>55</v>
      </c>
      <c r="D282" s="93" t="s">
        <v>17</v>
      </c>
      <c r="E282" s="93" t="s">
        <v>42</v>
      </c>
      <c r="F282" s="93" t="s">
        <v>54</v>
      </c>
      <c r="G282" s="93" t="s">
        <v>27</v>
      </c>
      <c r="H282" s="93" t="s">
        <v>54</v>
      </c>
      <c r="I282" s="93" t="s">
        <v>208</v>
      </c>
      <c r="J282" s="93" t="s">
        <v>337</v>
      </c>
      <c r="K282" s="91">
        <f t="shared" ca="1" si="9"/>
        <v>0</v>
      </c>
      <c r="L282" s="93"/>
    </row>
    <row r="283" spans="1:12" x14ac:dyDescent="0.35">
      <c r="A283" t="str">
        <f t="shared" si="8"/>
        <v>LISTBaseMdl</v>
      </c>
      <c r="B283" s="93" t="s">
        <v>370</v>
      </c>
      <c r="C283" s="93" t="s">
        <v>57</v>
      </c>
      <c r="D283" s="93" t="s">
        <v>17</v>
      </c>
      <c r="E283" s="93" t="s">
        <v>42</v>
      </c>
      <c r="F283" s="93" t="s">
        <v>54</v>
      </c>
      <c r="G283" s="93" t="s">
        <v>56</v>
      </c>
      <c r="H283" s="93" t="s">
        <v>56</v>
      </c>
      <c r="I283" s="93" t="s">
        <v>208</v>
      </c>
      <c r="J283" s="93" t="s">
        <v>337</v>
      </c>
      <c r="K283" s="91">
        <f t="shared" ca="1" si="9"/>
        <v>0</v>
      </c>
      <c r="L283" s="93"/>
    </row>
    <row r="284" spans="1:12" x14ac:dyDescent="0.35">
      <c r="A284" t="str">
        <f t="shared" si="8"/>
        <v>LISTBaseMdl</v>
      </c>
      <c r="B284" s="93" t="s">
        <v>370</v>
      </c>
      <c r="C284" s="93" t="s">
        <v>59</v>
      </c>
      <c r="D284" s="93" t="s">
        <v>17</v>
      </c>
      <c r="E284" s="93" t="s">
        <v>42</v>
      </c>
      <c r="F284" s="93" t="s">
        <v>54</v>
      </c>
      <c r="G284" s="93" t="s">
        <v>58</v>
      </c>
      <c r="H284" s="93" t="s">
        <v>58</v>
      </c>
      <c r="I284" s="93" t="s">
        <v>208</v>
      </c>
      <c r="J284" s="93" t="s">
        <v>337</v>
      </c>
      <c r="K284" s="91">
        <f t="shared" ca="1" si="9"/>
        <v>0</v>
      </c>
      <c r="L284" s="93"/>
    </row>
    <row r="285" spans="1:12" x14ac:dyDescent="0.35">
      <c r="A285" t="str">
        <f t="shared" si="8"/>
        <v>LISTBaseMdl</v>
      </c>
      <c r="B285" s="93" t="s">
        <v>370</v>
      </c>
      <c r="C285" s="93" t="s">
        <v>61</v>
      </c>
      <c r="D285" s="93" t="s">
        <v>17</v>
      </c>
      <c r="E285" s="93" t="s">
        <v>42</v>
      </c>
      <c r="F285" s="93" t="s">
        <v>54</v>
      </c>
      <c r="G285" s="93" t="s">
        <v>60</v>
      </c>
      <c r="H285" s="93" t="s">
        <v>60</v>
      </c>
      <c r="I285" s="93" t="s">
        <v>208</v>
      </c>
      <c r="J285" s="93" t="s">
        <v>337</v>
      </c>
      <c r="K285" s="91">
        <f t="shared" ca="1" si="9"/>
        <v>0</v>
      </c>
      <c r="L285" s="93"/>
    </row>
    <row r="286" spans="1:12" x14ac:dyDescent="0.35">
      <c r="A286" t="str">
        <f t="shared" si="8"/>
        <v>LISTBaseMdl</v>
      </c>
      <c r="B286" s="93" t="s">
        <v>370</v>
      </c>
      <c r="C286" s="93" t="s">
        <v>63</v>
      </c>
      <c r="D286" s="93" t="s">
        <v>17</v>
      </c>
      <c r="E286" s="93" t="s">
        <v>42</v>
      </c>
      <c r="F286" s="93" t="s">
        <v>54</v>
      </c>
      <c r="G286" s="93" t="s">
        <v>62</v>
      </c>
      <c r="H286" s="93" t="s">
        <v>62</v>
      </c>
      <c r="I286" s="93" t="s">
        <v>208</v>
      </c>
      <c r="J286" s="93" t="s">
        <v>337</v>
      </c>
      <c r="K286" s="91">
        <f t="shared" ca="1" si="9"/>
        <v>0</v>
      </c>
      <c r="L286" s="93"/>
    </row>
    <row r="287" spans="1:12" x14ac:dyDescent="0.35">
      <c r="A287" t="str">
        <f t="shared" si="8"/>
        <v>LISTBaseMdl</v>
      </c>
      <c r="B287" s="93" t="s">
        <v>370</v>
      </c>
      <c r="C287" s="93" t="s">
        <v>347</v>
      </c>
      <c r="D287" s="93" t="s">
        <v>17</v>
      </c>
      <c r="E287" s="93" t="s">
        <v>42</v>
      </c>
      <c r="F287" s="93" t="s">
        <v>54</v>
      </c>
      <c r="G287" s="93" t="s">
        <v>371</v>
      </c>
      <c r="H287" s="93" t="s">
        <v>371</v>
      </c>
      <c r="I287" s="93" t="s">
        <v>208</v>
      </c>
      <c r="J287" s="93" t="s">
        <v>337</v>
      </c>
      <c r="K287" s="91">
        <f t="shared" ca="1" si="9"/>
        <v>0</v>
      </c>
      <c r="L287" s="93"/>
    </row>
    <row r="288" spans="1:12" x14ac:dyDescent="0.35">
      <c r="A288" t="str">
        <f t="shared" si="8"/>
        <v>LISTBaseMdl</v>
      </c>
      <c r="B288" s="93" t="s">
        <v>370</v>
      </c>
      <c r="C288" s="93" t="s">
        <v>65</v>
      </c>
      <c r="D288" s="93" t="s">
        <v>17</v>
      </c>
      <c r="E288" s="93" t="s">
        <v>42</v>
      </c>
      <c r="F288" s="93" t="s">
        <v>64</v>
      </c>
      <c r="G288" s="93" t="s">
        <v>27</v>
      </c>
      <c r="H288" s="93" t="s">
        <v>64</v>
      </c>
      <c r="I288" s="93" t="s">
        <v>208</v>
      </c>
      <c r="J288" s="93" t="s">
        <v>337</v>
      </c>
      <c r="K288" s="91">
        <f t="shared" ca="1" si="9"/>
        <v>0</v>
      </c>
      <c r="L288" s="93"/>
    </row>
    <row r="289" spans="1:12" x14ac:dyDescent="0.35">
      <c r="A289" t="str">
        <f t="shared" si="8"/>
        <v>LISTBaseMdl</v>
      </c>
      <c r="B289" s="93" t="s">
        <v>370</v>
      </c>
      <c r="C289" s="93" t="s">
        <v>67</v>
      </c>
      <c r="D289" s="93" t="s">
        <v>17</v>
      </c>
      <c r="E289" s="93" t="s">
        <v>42</v>
      </c>
      <c r="F289" s="93" t="s">
        <v>66</v>
      </c>
      <c r="G289" s="93" t="s">
        <v>27</v>
      </c>
      <c r="H289" s="93" t="s">
        <v>66</v>
      </c>
      <c r="I289" s="93" t="s">
        <v>208</v>
      </c>
      <c r="J289" s="93" t="s">
        <v>337</v>
      </c>
      <c r="K289" s="91">
        <f t="shared" ca="1" si="9"/>
        <v>0</v>
      </c>
      <c r="L289" s="93"/>
    </row>
    <row r="290" spans="1:12" x14ac:dyDescent="0.35">
      <c r="A290" t="str">
        <f t="shared" si="8"/>
        <v>LISTBaseMdl</v>
      </c>
      <c r="B290" s="93" t="s">
        <v>370</v>
      </c>
      <c r="C290" s="93" t="s">
        <v>69</v>
      </c>
      <c r="D290" s="93" t="s">
        <v>17</v>
      </c>
      <c r="E290" s="93" t="s">
        <v>42</v>
      </c>
      <c r="F290" s="93" t="s">
        <v>68</v>
      </c>
      <c r="G290" s="93" t="s">
        <v>27</v>
      </c>
      <c r="H290" s="93" t="s">
        <v>68</v>
      </c>
      <c r="I290" s="93" t="s">
        <v>208</v>
      </c>
      <c r="J290" s="93" t="s">
        <v>337</v>
      </c>
      <c r="K290" s="91">
        <f t="shared" ca="1" si="9"/>
        <v>0</v>
      </c>
      <c r="L290" s="93"/>
    </row>
    <row r="291" spans="1:12" x14ac:dyDescent="0.35">
      <c r="A291" t="str">
        <f t="shared" si="8"/>
        <v>LISTBaseMdl</v>
      </c>
      <c r="B291" s="93" t="s">
        <v>370</v>
      </c>
      <c r="C291" s="93" t="s">
        <v>71</v>
      </c>
      <c r="D291" s="93" t="s">
        <v>17</v>
      </c>
      <c r="E291" s="93" t="s">
        <v>42</v>
      </c>
      <c r="F291" s="93" t="s">
        <v>70</v>
      </c>
      <c r="G291" s="93" t="s">
        <v>27</v>
      </c>
      <c r="H291" s="93" t="s">
        <v>70</v>
      </c>
      <c r="I291" s="93" t="s">
        <v>208</v>
      </c>
      <c r="J291" s="93" t="s">
        <v>337</v>
      </c>
      <c r="K291" s="91">
        <f t="shared" ca="1" si="9"/>
        <v>0</v>
      </c>
      <c r="L291" s="93"/>
    </row>
    <row r="292" spans="1:12" x14ac:dyDescent="0.35">
      <c r="A292" t="str">
        <f t="shared" si="8"/>
        <v>LISTBaseMdl</v>
      </c>
      <c r="B292" s="93" t="s">
        <v>370</v>
      </c>
      <c r="C292" s="93" t="s">
        <v>375</v>
      </c>
      <c r="D292" s="93" t="s">
        <v>17</v>
      </c>
      <c r="E292" s="93" t="s">
        <v>42</v>
      </c>
      <c r="F292" s="93" t="s">
        <v>373</v>
      </c>
      <c r="G292" s="93"/>
      <c r="H292" s="93" t="s">
        <v>373</v>
      </c>
      <c r="I292" s="93" t="s">
        <v>208</v>
      </c>
      <c r="J292" s="93" t="s">
        <v>337</v>
      </c>
      <c r="K292" s="91">
        <f t="shared" ca="1" si="9"/>
        <v>0</v>
      </c>
      <c r="L292" s="93"/>
    </row>
    <row r="293" spans="1:12" x14ac:dyDescent="0.35">
      <c r="A293" t="str">
        <f t="shared" si="8"/>
        <v>LISTBaseMdl</v>
      </c>
      <c r="B293" s="93" t="s">
        <v>370</v>
      </c>
      <c r="C293" s="93" t="s">
        <v>73</v>
      </c>
      <c r="D293" s="93" t="s">
        <v>17</v>
      </c>
      <c r="E293" s="93" t="s">
        <v>72</v>
      </c>
      <c r="F293" s="93" t="s">
        <v>27</v>
      </c>
      <c r="G293" s="93"/>
      <c r="H293" s="93" t="s">
        <v>72</v>
      </c>
      <c r="I293" s="93" t="s">
        <v>208</v>
      </c>
      <c r="J293" s="93" t="s">
        <v>337</v>
      </c>
      <c r="K293" s="91">
        <f t="shared" ca="1" si="9"/>
        <v>0</v>
      </c>
      <c r="L293" s="93"/>
    </row>
    <row r="294" spans="1:12" x14ac:dyDescent="0.35">
      <c r="A294" t="str">
        <f t="shared" si="8"/>
        <v>LISTBaseMdl</v>
      </c>
      <c r="B294" s="93" t="s">
        <v>370</v>
      </c>
      <c r="C294" s="93" t="s">
        <v>75</v>
      </c>
      <c r="D294" s="93" t="s">
        <v>17</v>
      </c>
      <c r="E294" s="93" t="s">
        <v>74</v>
      </c>
      <c r="F294" s="93" t="s">
        <v>27</v>
      </c>
      <c r="G294" s="93"/>
      <c r="H294" s="93" t="s">
        <v>74</v>
      </c>
      <c r="I294" s="93" t="s">
        <v>208</v>
      </c>
      <c r="J294" s="93" t="s">
        <v>337</v>
      </c>
      <c r="K294" s="91">
        <f t="shared" ca="1" si="9"/>
        <v>0</v>
      </c>
      <c r="L294" s="93"/>
    </row>
    <row r="295" spans="1:12" x14ac:dyDescent="0.35">
      <c r="A295" t="str">
        <f t="shared" si="8"/>
        <v>LISTBaseMdl</v>
      </c>
      <c r="B295" s="93" t="s">
        <v>370</v>
      </c>
      <c r="C295" s="93" t="s">
        <v>77</v>
      </c>
      <c r="D295" s="93" t="s">
        <v>17</v>
      </c>
      <c r="E295" s="93" t="s">
        <v>74</v>
      </c>
      <c r="F295" s="93" t="s">
        <v>76</v>
      </c>
      <c r="G295" s="93"/>
      <c r="H295" s="93" t="s">
        <v>76</v>
      </c>
      <c r="I295" s="93" t="s">
        <v>208</v>
      </c>
      <c r="J295" s="93" t="s">
        <v>337</v>
      </c>
      <c r="K295" s="91">
        <f t="shared" ca="1" si="9"/>
        <v>0</v>
      </c>
      <c r="L295" s="93"/>
    </row>
    <row r="296" spans="1:12" x14ac:dyDescent="0.35">
      <c r="A296" t="str">
        <f t="shared" si="8"/>
        <v>LISTBaseMdl</v>
      </c>
      <c r="B296" s="93" t="s">
        <v>370</v>
      </c>
      <c r="C296" s="93" t="s">
        <v>79</v>
      </c>
      <c r="D296" s="93" t="s">
        <v>17</v>
      </c>
      <c r="E296" s="93" t="s">
        <v>74</v>
      </c>
      <c r="F296" s="93" t="s">
        <v>78</v>
      </c>
      <c r="G296" s="93"/>
      <c r="H296" s="93" t="s">
        <v>78</v>
      </c>
      <c r="I296" s="93" t="s">
        <v>208</v>
      </c>
      <c r="J296" s="93" t="s">
        <v>337</v>
      </c>
      <c r="K296" s="91">
        <f t="shared" ca="1" si="9"/>
        <v>0</v>
      </c>
      <c r="L296" s="93"/>
    </row>
    <row r="297" spans="1:12" x14ac:dyDescent="0.35">
      <c r="A297" t="str">
        <f t="shared" si="8"/>
        <v>LISTBaseMdl</v>
      </c>
      <c r="B297" s="93" t="s">
        <v>370</v>
      </c>
      <c r="C297" s="93" t="s">
        <v>81</v>
      </c>
      <c r="D297" s="93" t="s">
        <v>17</v>
      </c>
      <c r="E297" s="93" t="s">
        <v>74</v>
      </c>
      <c r="F297" s="93" t="s">
        <v>80</v>
      </c>
      <c r="G297" s="93"/>
      <c r="H297" s="93" t="s">
        <v>80</v>
      </c>
      <c r="I297" s="93" t="s">
        <v>208</v>
      </c>
      <c r="J297" s="93" t="s">
        <v>337</v>
      </c>
      <c r="K297" s="91">
        <f t="shared" ca="1" si="9"/>
        <v>0</v>
      </c>
      <c r="L297" s="93"/>
    </row>
    <row r="298" spans="1:12" x14ac:dyDescent="0.35">
      <c r="A298" t="str">
        <f t="shared" si="8"/>
        <v>LISTBaseMdl</v>
      </c>
      <c r="B298" s="93" t="s">
        <v>370</v>
      </c>
      <c r="C298" s="93" t="s">
        <v>376</v>
      </c>
      <c r="D298" s="93" t="s">
        <v>17</v>
      </c>
      <c r="E298" s="93" t="s">
        <v>74</v>
      </c>
      <c r="F298" s="93" t="s">
        <v>372</v>
      </c>
      <c r="G298" s="93"/>
      <c r="H298" s="93" t="s">
        <v>372</v>
      </c>
      <c r="I298" s="93" t="s">
        <v>208</v>
      </c>
      <c r="J298" s="93" t="s">
        <v>337</v>
      </c>
      <c r="K298" s="91">
        <f t="shared" ca="1" si="9"/>
        <v>0</v>
      </c>
      <c r="L298" s="93"/>
    </row>
    <row r="299" spans="1:12" x14ac:dyDescent="0.35">
      <c r="A299" t="str">
        <f t="shared" si="8"/>
        <v>LISTBaseMdl</v>
      </c>
      <c r="B299" s="93" t="s">
        <v>370</v>
      </c>
      <c r="C299" s="93" t="s">
        <v>83</v>
      </c>
      <c r="D299" s="93" t="s">
        <v>17</v>
      </c>
      <c r="E299" s="93" t="s">
        <v>82</v>
      </c>
      <c r="F299" s="93" t="s">
        <v>27</v>
      </c>
      <c r="G299" s="93"/>
      <c r="H299" s="93" t="s">
        <v>82</v>
      </c>
      <c r="I299" s="93" t="s">
        <v>208</v>
      </c>
      <c r="J299" s="93" t="s">
        <v>337</v>
      </c>
      <c r="K299" s="91">
        <f t="shared" ca="1" si="9"/>
        <v>0</v>
      </c>
      <c r="L299" s="93"/>
    </row>
    <row r="300" spans="1:12" x14ac:dyDescent="0.35">
      <c r="A300" t="str">
        <f t="shared" si="8"/>
        <v>LISTBaseMdl</v>
      </c>
      <c r="B300" s="93" t="s">
        <v>370</v>
      </c>
      <c r="C300" s="93" t="s">
        <v>85</v>
      </c>
      <c r="D300" s="93" t="s">
        <v>17</v>
      </c>
      <c r="E300" s="93" t="s">
        <v>82</v>
      </c>
      <c r="F300" s="93" t="s">
        <v>84</v>
      </c>
      <c r="G300" s="93" t="s">
        <v>27</v>
      </c>
      <c r="H300" s="93" t="s">
        <v>84</v>
      </c>
      <c r="I300" s="93" t="s">
        <v>208</v>
      </c>
      <c r="J300" s="93" t="s">
        <v>337</v>
      </c>
      <c r="K300" s="91">
        <f t="shared" ca="1" si="9"/>
        <v>0</v>
      </c>
      <c r="L300" s="93"/>
    </row>
    <row r="301" spans="1:12" x14ac:dyDescent="0.35">
      <c r="A301" t="str">
        <f t="shared" si="8"/>
        <v>LISTBaseMdl</v>
      </c>
      <c r="B301" s="93" t="s">
        <v>370</v>
      </c>
      <c r="C301" s="93" t="s">
        <v>91</v>
      </c>
      <c r="D301" s="93" t="s">
        <v>17</v>
      </c>
      <c r="E301" s="93" t="s">
        <v>82</v>
      </c>
      <c r="F301" s="93" t="s">
        <v>90</v>
      </c>
      <c r="G301" s="93" t="s">
        <v>27</v>
      </c>
      <c r="H301" s="93" t="s">
        <v>90</v>
      </c>
      <c r="I301" s="93" t="s">
        <v>208</v>
      </c>
      <c r="J301" s="93" t="s">
        <v>337</v>
      </c>
      <c r="K301" s="91">
        <f t="shared" ca="1" si="9"/>
        <v>0</v>
      </c>
      <c r="L301" s="93"/>
    </row>
    <row r="302" spans="1:12" x14ac:dyDescent="0.35">
      <c r="A302" t="str">
        <f t="shared" si="8"/>
        <v>LISTBaseMdl</v>
      </c>
      <c r="B302" s="93" t="s">
        <v>370</v>
      </c>
      <c r="C302" s="93" t="s">
        <v>97</v>
      </c>
      <c r="D302" s="93" t="s">
        <v>17</v>
      </c>
      <c r="E302" s="93" t="s">
        <v>82</v>
      </c>
      <c r="F302" s="93" t="s">
        <v>96</v>
      </c>
      <c r="G302" s="93" t="s">
        <v>27</v>
      </c>
      <c r="H302" s="93" t="s">
        <v>96</v>
      </c>
      <c r="I302" s="93" t="s">
        <v>208</v>
      </c>
      <c r="J302" s="93" t="s">
        <v>337</v>
      </c>
      <c r="K302" s="91">
        <f t="shared" ca="1" si="9"/>
        <v>0</v>
      </c>
      <c r="L302" s="93"/>
    </row>
    <row r="303" spans="1:12" x14ac:dyDescent="0.35">
      <c r="A303" t="str">
        <f t="shared" si="8"/>
        <v>LISTBaseMdl</v>
      </c>
      <c r="B303" s="93" t="s">
        <v>370</v>
      </c>
      <c r="C303" s="93" t="s">
        <v>377</v>
      </c>
      <c r="D303" s="93" t="s">
        <v>17</v>
      </c>
      <c r="E303" s="93" t="s">
        <v>82</v>
      </c>
      <c r="F303" s="93" t="s">
        <v>374</v>
      </c>
      <c r="G303" s="93" t="s">
        <v>27</v>
      </c>
      <c r="H303" s="93" t="s">
        <v>374</v>
      </c>
      <c r="I303" s="93" t="s">
        <v>208</v>
      </c>
      <c r="J303" s="93" t="s">
        <v>337</v>
      </c>
      <c r="K303" s="91">
        <f t="shared" ca="1" si="9"/>
        <v>0</v>
      </c>
      <c r="L303" s="93"/>
    </row>
    <row r="304" spans="1:12" x14ac:dyDescent="0.35">
      <c r="A304" t="str">
        <f t="shared" si="8"/>
        <v>LISTBaseMdl</v>
      </c>
      <c r="B304" s="93" t="s">
        <v>370</v>
      </c>
      <c r="C304" s="93" t="s">
        <v>111</v>
      </c>
      <c r="D304" s="93" t="s">
        <v>17</v>
      </c>
      <c r="E304" s="93" t="s">
        <v>110</v>
      </c>
      <c r="F304" s="93" t="s">
        <v>27</v>
      </c>
      <c r="G304" s="93"/>
      <c r="H304" s="93" t="s">
        <v>110</v>
      </c>
      <c r="I304" s="93" t="s">
        <v>208</v>
      </c>
      <c r="J304" s="93" t="s">
        <v>337</v>
      </c>
      <c r="K304" s="91">
        <f t="shared" ca="1" si="9"/>
        <v>0</v>
      </c>
      <c r="L304" s="93"/>
    </row>
    <row r="305" spans="1:12" x14ac:dyDescent="0.35">
      <c r="A305" t="str">
        <f t="shared" si="8"/>
        <v>LISTBaseMdl</v>
      </c>
      <c r="B305" s="93" t="s">
        <v>370</v>
      </c>
      <c r="C305" s="93" t="s">
        <v>378</v>
      </c>
      <c r="D305" s="93" t="s">
        <v>17</v>
      </c>
      <c r="E305" s="93" t="s">
        <v>231</v>
      </c>
      <c r="F305" s="93" t="s">
        <v>27</v>
      </c>
      <c r="G305" s="93"/>
      <c r="H305" s="93" t="s">
        <v>231</v>
      </c>
      <c r="I305" s="93" t="s">
        <v>208</v>
      </c>
      <c r="J305" s="93" t="s">
        <v>337</v>
      </c>
      <c r="K305" s="91">
        <f t="shared" ca="1" si="9"/>
        <v>0</v>
      </c>
      <c r="L305" s="93"/>
    </row>
    <row r="306" spans="1:12" x14ac:dyDescent="0.35">
      <c r="A306" t="str">
        <f t="shared" si="8"/>
        <v>LISTBaseMdl</v>
      </c>
      <c r="B306" s="93" t="s">
        <v>370</v>
      </c>
      <c r="C306" s="93" t="s">
        <v>115</v>
      </c>
      <c r="D306" s="93" t="s">
        <v>17</v>
      </c>
      <c r="E306" s="93" t="s">
        <v>27</v>
      </c>
      <c r="F306" s="93"/>
      <c r="G306" s="93"/>
      <c r="H306" s="93" t="s">
        <v>114</v>
      </c>
      <c r="I306" s="93" t="s">
        <v>208</v>
      </c>
      <c r="J306" s="93" t="s">
        <v>337</v>
      </c>
      <c r="K306" s="91">
        <f t="shared" ca="1" si="9"/>
        <v>0</v>
      </c>
      <c r="L306" s="93"/>
    </row>
    <row r="307" spans="1:12" x14ac:dyDescent="0.35">
      <c r="A307" t="str">
        <f t="shared" si="8"/>
        <v>LISTBaseMdl</v>
      </c>
      <c r="B307" s="93" t="s">
        <v>370</v>
      </c>
      <c r="C307" s="93" t="s">
        <v>118</v>
      </c>
      <c r="D307" s="93" t="s">
        <v>116</v>
      </c>
      <c r="E307" s="93" t="s">
        <v>117</v>
      </c>
      <c r="F307" s="93" t="s">
        <v>27</v>
      </c>
      <c r="G307" s="93"/>
      <c r="H307" s="93" t="s">
        <v>117</v>
      </c>
      <c r="I307" s="93" t="s">
        <v>208</v>
      </c>
      <c r="J307" s="93" t="s">
        <v>337</v>
      </c>
      <c r="K307" s="91">
        <f t="shared" ca="1" si="9"/>
        <v>0</v>
      </c>
      <c r="L307" s="93"/>
    </row>
    <row r="308" spans="1:12" x14ac:dyDescent="0.35">
      <c r="A308" t="str">
        <f t="shared" si="8"/>
        <v>LISTBaseMdl</v>
      </c>
      <c r="B308" s="93" t="s">
        <v>370</v>
      </c>
      <c r="C308" s="93" t="s">
        <v>348</v>
      </c>
      <c r="D308" s="93" t="s">
        <v>116</v>
      </c>
      <c r="E308" s="93" t="s">
        <v>117</v>
      </c>
      <c r="F308" s="93" t="s">
        <v>121</v>
      </c>
      <c r="G308" s="93"/>
      <c r="H308" s="93" t="s">
        <v>121</v>
      </c>
      <c r="I308" s="93" t="s">
        <v>208</v>
      </c>
      <c r="J308" s="93" t="s">
        <v>337</v>
      </c>
      <c r="K308" s="91">
        <f t="shared" ca="1" si="9"/>
        <v>0</v>
      </c>
      <c r="L308" s="93"/>
    </row>
    <row r="309" spans="1:12" x14ac:dyDescent="0.35">
      <c r="A309" t="str">
        <f t="shared" si="8"/>
        <v>LISTBaseMdl</v>
      </c>
      <c r="B309" s="93" t="s">
        <v>370</v>
      </c>
      <c r="C309" s="93" t="s">
        <v>349</v>
      </c>
      <c r="D309" s="93" t="s">
        <v>116</v>
      </c>
      <c r="E309" s="93" t="s">
        <v>117</v>
      </c>
      <c r="F309" s="93" t="s">
        <v>123</v>
      </c>
      <c r="G309" s="93"/>
      <c r="H309" s="93" t="s">
        <v>123</v>
      </c>
      <c r="I309" s="93" t="s">
        <v>208</v>
      </c>
      <c r="J309" s="93" t="s">
        <v>337</v>
      </c>
      <c r="K309" s="91">
        <f t="shared" ca="1" si="9"/>
        <v>0</v>
      </c>
      <c r="L309" s="93"/>
    </row>
    <row r="310" spans="1:12" x14ac:dyDescent="0.35">
      <c r="A310" t="str">
        <f t="shared" si="8"/>
        <v>LISTBaseMdl</v>
      </c>
      <c r="B310" s="93" t="s">
        <v>370</v>
      </c>
      <c r="C310" s="93" t="s">
        <v>350</v>
      </c>
      <c r="D310" s="93" t="s">
        <v>116</v>
      </c>
      <c r="E310" s="93" t="s">
        <v>117</v>
      </c>
      <c r="F310" s="93" t="s">
        <v>125</v>
      </c>
      <c r="G310" s="93"/>
      <c r="H310" s="93" t="s">
        <v>125</v>
      </c>
      <c r="I310" s="93" t="s">
        <v>208</v>
      </c>
      <c r="J310" s="93" t="s">
        <v>337</v>
      </c>
      <c r="K310" s="91">
        <f t="shared" ca="1" si="9"/>
        <v>0</v>
      </c>
      <c r="L310" s="93"/>
    </row>
    <row r="311" spans="1:12" x14ac:dyDescent="0.35">
      <c r="A311" t="str">
        <f t="shared" si="8"/>
        <v>LISTBaseMdl</v>
      </c>
      <c r="B311" s="93" t="s">
        <v>370</v>
      </c>
      <c r="C311" s="93" t="s">
        <v>351</v>
      </c>
      <c r="D311" s="93" t="s">
        <v>116</v>
      </c>
      <c r="E311" s="93" t="s">
        <v>132</v>
      </c>
      <c r="F311" s="93" t="s">
        <v>27</v>
      </c>
      <c r="G311" s="93"/>
      <c r="H311" s="93" t="s">
        <v>132</v>
      </c>
      <c r="I311" s="93" t="s">
        <v>208</v>
      </c>
      <c r="J311" s="93" t="s">
        <v>337</v>
      </c>
      <c r="K311" s="91">
        <f t="shared" ca="1" si="9"/>
        <v>0</v>
      </c>
      <c r="L311" s="93"/>
    </row>
    <row r="312" spans="1:12" x14ac:dyDescent="0.35">
      <c r="A312" t="str">
        <f t="shared" si="8"/>
        <v>LISTBaseMdl</v>
      </c>
      <c r="B312" s="93" t="s">
        <v>370</v>
      </c>
      <c r="C312" s="93" t="s">
        <v>352</v>
      </c>
      <c r="D312" s="93" t="s">
        <v>116</v>
      </c>
      <c r="E312" s="93" t="s">
        <v>132</v>
      </c>
      <c r="F312" s="93" t="s">
        <v>121</v>
      </c>
      <c r="G312" s="93"/>
      <c r="H312" s="93" t="s">
        <v>121</v>
      </c>
      <c r="I312" s="93" t="s">
        <v>208</v>
      </c>
      <c r="J312" s="93" t="s">
        <v>337</v>
      </c>
      <c r="K312" s="91">
        <f t="shared" ca="1" si="9"/>
        <v>0</v>
      </c>
      <c r="L312" s="93"/>
    </row>
    <row r="313" spans="1:12" x14ac:dyDescent="0.35">
      <c r="A313" t="str">
        <f t="shared" si="8"/>
        <v>LISTBaseMdl</v>
      </c>
      <c r="B313" s="93" t="s">
        <v>370</v>
      </c>
      <c r="C313" s="93" t="s">
        <v>353</v>
      </c>
      <c r="D313" s="93" t="s">
        <v>116</v>
      </c>
      <c r="E313" s="93" t="s">
        <v>132</v>
      </c>
      <c r="F313" s="93" t="s">
        <v>123</v>
      </c>
      <c r="G313" s="93"/>
      <c r="H313" s="93" t="s">
        <v>123</v>
      </c>
      <c r="I313" s="93" t="s">
        <v>208</v>
      </c>
      <c r="J313" s="93" t="s">
        <v>337</v>
      </c>
      <c r="K313" s="91">
        <f t="shared" ca="1" si="9"/>
        <v>0</v>
      </c>
      <c r="L313" s="93"/>
    </row>
    <row r="314" spans="1:12" x14ac:dyDescent="0.35">
      <c r="A314" t="str">
        <f t="shared" si="8"/>
        <v>LISTBaseMdl</v>
      </c>
      <c r="B314" s="93" t="s">
        <v>370</v>
      </c>
      <c r="C314" s="93" t="s">
        <v>354</v>
      </c>
      <c r="D314" s="93" t="s">
        <v>116</v>
      </c>
      <c r="E314" s="93" t="s">
        <v>132</v>
      </c>
      <c r="F314" s="93" t="s">
        <v>125</v>
      </c>
      <c r="G314" s="93"/>
      <c r="H314" s="93" t="s">
        <v>125</v>
      </c>
      <c r="I314" s="93" t="s">
        <v>208</v>
      </c>
      <c r="J314" s="93" t="s">
        <v>337</v>
      </c>
      <c r="K314" s="91">
        <f t="shared" ca="1" si="9"/>
        <v>0</v>
      </c>
      <c r="L314" s="93"/>
    </row>
    <row r="315" spans="1:12" x14ac:dyDescent="0.35">
      <c r="A315" t="str">
        <f t="shared" si="8"/>
        <v>LISTBaseMdl</v>
      </c>
      <c r="B315" s="93" t="s">
        <v>370</v>
      </c>
      <c r="C315" s="93" t="s">
        <v>355</v>
      </c>
      <c r="D315" s="93" t="s">
        <v>116</v>
      </c>
      <c r="E315" s="93" t="s">
        <v>144</v>
      </c>
      <c r="F315" s="93" t="s">
        <v>27</v>
      </c>
      <c r="G315" s="93"/>
      <c r="H315" s="93" t="s">
        <v>144</v>
      </c>
      <c r="I315" s="93" t="s">
        <v>208</v>
      </c>
      <c r="J315" s="93" t="s">
        <v>337</v>
      </c>
      <c r="K315" s="91">
        <f t="shared" ca="1" si="9"/>
        <v>0</v>
      </c>
      <c r="L315" s="93"/>
    </row>
    <row r="316" spans="1:12" x14ac:dyDescent="0.35">
      <c r="A316" t="str">
        <f t="shared" si="8"/>
        <v>LISTBaseMdl</v>
      </c>
      <c r="B316" s="93" t="s">
        <v>370</v>
      </c>
      <c r="C316" s="93" t="s">
        <v>356</v>
      </c>
      <c r="D316" s="93" t="s">
        <v>116</v>
      </c>
      <c r="E316" s="93" t="s">
        <v>144</v>
      </c>
      <c r="F316" s="93" t="s">
        <v>121</v>
      </c>
      <c r="G316" s="93" t="s">
        <v>27</v>
      </c>
      <c r="H316" s="93" t="s">
        <v>121</v>
      </c>
      <c r="I316" s="93" t="s">
        <v>208</v>
      </c>
      <c r="J316" s="93" t="s">
        <v>337</v>
      </c>
      <c r="K316" s="91">
        <f t="shared" ca="1" si="9"/>
        <v>0</v>
      </c>
      <c r="L316" s="93"/>
    </row>
    <row r="317" spans="1:12" x14ac:dyDescent="0.35">
      <c r="A317" t="str">
        <f t="shared" si="8"/>
        <v>LISTBaseMdl</v>
      </c>
      <c r="B317" s="93" t="s">
        <v>370</v>
      </c>
      <c r="C317" s="93" t="s">
        <v>357</v>
      </c>
      <c r="D317" s="93" t="s">
        <v>116</v>
      </c>
      <c r="E317" s="93" t="s">
        <v>144</v>
      </c>
      <c r="F317" s="93" t="s">
        <v>123</v>
      </c>
      <c r="G317" s="93" t="s">
        <v>27</v>
      </c>
      <c r="H317" s="93" t="s">
        <v>123</v>
      </c>
      <c r="I317" s="93" t="s">
        <v>208</v>
      </c>
      <c r="J317" s="93" t="s">
        <v>337</v>
      </c>
      <c r="K317" s="91">
        <f t="shared" ca="1" si="9"/>
        <v>0</v>
      </c>
      <c r="L317" s="93"/>
    </row>
    <row r="318" spans="1:12" x14ac:dyDescent="0.35">
      <c r="A318" t="str">
        <f t="shared" si="8"/>
        <v>LISTBaseMdl</v>
      </c>
      <c r="B318" s="93" t="s">
        <v>370</v>
      </c>
      <c r="C318" s="93" t="s">
        <v>358</v>
      </c>
      <c r="D318" s="93" t="s">
        <v>116</v>
      </c>
      <c r="E318" s="93" t="s">
        <v>144</v>
      </c>
      <c r="F318" s="93" t="s">
        <v>125</v>
      </c>
      <c r="G318" s="93" t="s">
        <v>27</v>
      </c>
      <c r="H318" s="93" t="s">
        <v>125</v>
      </c>
      <c r="I318" s="93" t="s">
        <v>208</v>
      </c>
      <c r="J318" s="93" t="s">
        <v>337</v>
      </c>
      <c r="K318" s="91">
        <f t="shared" ca="1" si="9"/>
        <v>0</v>
      </c>
      <c r="L318" s="93"/>
    </row>
    <row r="319" spans="1:12" x14ac:dyDescent="0.35">
      <c r="A319" t="str">
        <f t="shared" si="8"/>
        <v>LISTBaseMdl</v>
      </c>
      <c r="B319" s="93" t="s">
        <v>370</v>
      </c>
      <c r="C319" s="93" t="s">
        <v>359</v>
      </c>
      <c r="D319" s="93" t="s">
        <v>116</v>
      </c>
      <c r="E319" s="93" t="s">
        <v>248</v>
      </c>
      <c r="F319" s="93" t="s">
        <v>27</v>
      </c>
      <c r="G319" s="93"/>
      <c r="H319" s="93" t="s">
        <v>248</v>
      </c>
      <c r="I319" s="93" t="s">
        <v>208</v>
      </c>
      <c r="J319" s="93" t="s">
        <v>337</v>
      </c>
      <c r="K319" s="91">
        <f t="shared" ca="1" si="9"/>
        <v>0</v>
      </c>
      <c r="L319" s="93"/>
    </row>
    <row r="320" spans="1:12" x14ac:dyDescent="0.35">
      <c r="A320" t="str">
        <f t="shared" si="8"/>
        <v>LISTBaseMdl</v>
      </c>
      <c r="B320" s="93" t="s">
        <v>370</v>
      </c>
      <c r="C320" s="93" t="s">
        <v>156</v>
      </c>
      <c r="D320" s="93" t="s">
        <v>116</v>
      </c>
      <c r="E320" s="93" t="s">
        <v>155</v>
      </c>
      <c r="F320" s="93" t="s">
        <v>27</v>
      </c>
      <c r="G320" s="93"/>
      <c r="H320" s="93" t="s">
        <v>155</v>
      </c>
      <c r="I320" s="93" t="s">
        <v>208</v>
      </c>
      <c r="J320" s="93" t="s">
        <v>337</v>
      </c>
      <c r="K320" s="91">
        <f t="shared" ca="1" si="9"/>
        <v>0</v>
      </c>
      <c r="L320" s="93"/>
    </row>
    <row r="321" spans="1:12" x14ac:dyDescent="0.35">
      <c r="A321" t="str">
        <f t="shared" si="8"/>
        <v>LISTBaseMdl</v>
      </c>
      <c r="B321" s="93" t="s">
        <v>370</v>
      </c>
      <c r="C321" s="93" t="s">
        <v>160</v>
      </c>
      <c r="D321" s="93" t="s">
        <v>116</v>
      </c>
      <c r="E321" s="93" t="s">
        <v>159</v>
      </c>
      <c r="F321" s="93" t="s">
        <v>27</v>
      </c>
      <c r="G321" s="93"/>
      <c r="H321" s="93" t="s">
        <v>159</v>
      </c>
      <c r="I321" s="93" t="s">
        <v>208</v>
      </c>
      <c r="J321" s="93" t="s">
        <v>337</v>
      </c>
      <c r="K321" s="91">
        <f t="shared" ca="1" si="9"/>
        <v>0</v>
      </c>
      <c r="L321" s="93"/>
    </row>
    <row r="322" spans="1:12" x14ac:dyDescent="0.35">
      <c r="A322" t="str">
        <f t="shared" si="8"/>
        <v>LISTBaseMdl</v>
      </c>
      <c r="B322" s="93" t="s">
        <v>370</v>
      </c>
      <c r="C322" s="93" t="s">
        <v>161</v>
      </c>
      <c r="D322" s="93" t="s">
        <v>116</v>
      </c>
      <c r="E322" s="93" t="s">
        <v>66</v>
      </c>
      <c r="F322" s="93" t="s">
        <v>27</v>
      </c>
      <c r="G322" s="93"/>
      <c r="H322" s="93" t="s">
        <v>66</v>
      </c>
      <c r="I322" s="93" t="s">
        <v>208</v>
      </c>
      <c r="J322" s="93" t="s">
        <v>337</v>
      </c>
      <c r="K322" s="91">
        <f t="shared" ca="1" si="9"/>
        <v>0</v>
      </c>
      <c r="L322" s="93"/>
    </row>
    <row r="323" spans="1:12" x14ac:dyDescent="0.35">
      <c r="A323" t="str">
        <f t="shared" si="8"/>
        <v>LISTBaseMdl</v>
      </c>
      <c r="B323" s="93" t="s">
        <v>370</v>
      </c>
      <c r="C323" s="93" t="s">
        <v>173</v>
      </c>
      <c r="D323" s="93" t="s">
        <v>116</v>
      </c>
      <c r="E323" s="93" t="s">
        <v>172</v>
      </c>
      <c r="F323" s="93" t="s">
        <v>27</v>
      </c>
      <c r="G323" s="93"/>
      <c r="H323" s="93" t="s">
        <v>172</v>
      </c>
      <c r="I323" s="93" t="s">
        <v>208</v>
      </c>
      <c r="J323" s="93" t="s">
        <v>337</v>
      </c>
      <c r="K323" s="91">
        <f t="shared" ca="1" si="9"/>
        <v>0</v>
      </c>
      <c r="L323" s="93"/>
    </row>
    <row r="324" spans="1:12" x14ac:dyDescent="0.35">
      <c r="A324" t="str">
        <f t="shared" ref="A324:A387" si="10">VLOOKUP($B324,LISTScenMap,2)</f>
        <v>LISTBaseMdl</v>
      </c>
      <c r="B324" s="93" t="s">
        <v>370</v>
      </c>
      <c r="C324" s="89" t="s">
        <v>614</v>
      </c>
      <c r="D324" s="93" t="s">
        <v>116</v>
      </c>
      <c r="E324" s="93" t="s">
        <v>18</v>
      </c>
      <c r="F324" s="93" t="s">
        <v>27</v>
      </c>
      <c r="G324" s="93"/>
      <c r="H324" s="93" t="s">
        <v>18</v>
      </c>
      <c r="I324" s="93" t="s">
        <v>208</v>
      </c>
      <c r="J324" s="93" t="s">
        <v>337</v>
      </c>
      <c r="K324" s="91">
        <f t="shared" ref="K324:K387" ca="1" si="11">OFFSET(INDIRECT($B324&amp;"_Corner",0),MATCH($C324,INDIRECT($B324&amp;"_Row",0),0),MATCH($I324,INDIRECT($B324&amp;"_Column",0),0))</f>
        <v>0</v>
      </c>
      <c r="L324" s="93"/>
    </row>
    <row r="325" spans="1:12" x14ac:dyDescent="0.35">
      <c r="A325" t="str">
        <f t="shared" si="10"/>
        <v>LISTBaseMdl</v>
      </c>
      <c r="B325" s="93" t="s">
        <v>370</v>
      </c>
      <c r="C325" s="93" t="s">
        <v>180</v>
      </c>
      <c r="D325" s="93" t="s">
        <v>116</v>
      </c>
      <c r="E325" s="93" t="s">
        <v>27</v>
      </c>
      <c r="F325" s="93"/>
      <c r="G325" s="93"/>
      <c r="H325" s="93" t="s">
        <v>19</v>
      </c>
      <c r="I325" s="93" t="s">
        <v>208</v>
      </c>
      <c r="J325" s="93" t="s">
        <v>337</v>
      </c>
      <c r="K325" s="91">
        <f t="shared" ca="1" si="11"/>
        <v>0</v>
      </c>
      <c r="L325" s="93"/>
    </row>
    <row r="326" spans="1:12" x14ac:dyDescent="0.35">
      <c r="A326" t="str">
        <f t="shared" si="10"/>
        <v>LISTBaseMdl</v>
      </c>
      <c r="B326" s="93" t="s">
        <v>370</v>
      </c>
      <c r="C326" s="93" t="s">
        <v>182</v>
      </c>
      <c r="D326" s="93" t="s">
        <v>181</v>
      </c>
      <c r="E326" s="93" t="s">
        <v>27</v>
      </c>
      <c r="F326" s="93"/>
      <c r="G326" s="93"/>
      <c r="H326" s="93" t="s">
        <v>181</v>
      </c>
      <c r="I326" s="93" t="s">
        <v>208</v>
      </c>
      <c r="J326" s="93" t="s">
        <v>337</v>
      </c>
      <c r="K326" s="91">
        <f t="shared" ca="1" si="11"/>
        <v>0</v>
      </c>
      <c r="L326" s="93"/>
    </row>
    <row r="327" spans="1:12" x14ac:dyDescent="0.35">
      <c r="A327" t="str">
        <f t="shared" si="10"/>
        <v>LISTBaseMdl</v>
      </c>
      <c r="B327" s="93" t="s">
        <v>370</v>
      </c>
      <c r="C327" s="93" t="s">
        <v>444</v>
      </c>
      <c r="D327" s="93" t="s">
        <v>453</v>
      </c>
      <c r="E327" s="93" t="s">
        <v>442</v>
      </c>
      <c r="F327" s="93" t="s">
        <v>442</v>
      </c>
      <c r="G327" s="93" t="s">
        <v>442</v>
      </c>
      <c r="H327" s="93" t="s">
        <v>442</v>
      </c>
      <c r="I327" s="93" t="s">
        <v>208</v>
      </c>
      <c r="J327" s="93" t="s">
        <v>337</v>
      </c>
      <c r="K327" s="91">
        <f t="shared" ca="1" si="11"/>
        <v>0</v>
      </c>
      <c r="L327" s="93"/>
    </row>
    <row r="328" spans="1:12" x14ac:dyDescent="0.35">
      <c r="A328" t="str">
        <f t="shared" si="10"/>
        <v>LISTScenario1</v>
      </c>
      <c r="B328" s="93" t="s">
        <v>454</v>
      </c>
      <c r="C328" s="93" t="s">
        <v>35</v>
      </c>
      <c r="D328" s="93" t="s">
        <v>17</v>
      </c>
      <c r="E328" s="93" t="s">
        <v>34</v>
      </c>
      <c r="F328" s="93" t="s">
        <v>27</v>
      </c>
      <c r="G328" s="93"/>
      <c r="H328" s="93" t="s">
        <v>34</v>
      </c>
      <c r="I328" s="93" t="s">
        <v>26</v>
      </c>
      <c r="J328" s="93" t="s">
        <v>27</v>
      </c>
      <c r="K328" s="91">
        <f t="shared" ca="1" si="11"/>
        <v>0</v>
      </c>
      <c r="L328" s="93"/>
    </row>
    <row r="329" spans="1:12" x14ac:dyDescent="0.35">
      <c r="A329" t="str">
        <f t="shared" si="10"/>
        <v>LISTScenario1</v>
      </c>
      <c r="B329" s="93" t="s">
        <v>454</v>
      </c>
      <c r="C329" s="93" t="s">
        <v>37</v>
      </c>
      <c r="D329" s="93" t="s">
        <v>17</v>
      </c>
      <c r="E329" s="93" t="s">
        <v>36</v>
      </c>
      <c r="F329" s="93" t="s">
        <v>27</v>
      </c>
      <c r="G329" s="93"/>
      <c r="H329" s="93" t="s">
        <v>36</v>
      </c>
      <c r="I329" s="93" t="s">
        <v>26</v>
      </c>
      <c r="J329" s="93" t="s">
        <v>27</v>
      </c>
      <c r="K329" s="91">
        <f t="shared" ca="1" si="11"/>
        <v>0</v>
      </c>
      <c r="L329" s="93"/>
    </row>
    <row r="330" spans="1:12" x14ac:dyDescent="0.35">
      <c r="A330" t="str">
        <f t="shared" si="10"/>
        <v>LISTScenario1</v>
      </c>
      <c r="B330" s="93" t="s">
        <v>454</v>
      </c>
      <c r="C330" s="93" t="s">
        <v>39</v>
      </c>
      <c r="D330" s="93" t="s">
        <v>17</v>
      </c>
      <c r="E330" s="93" t="s">
        <v>38</v>
      </c>
      <c r="F330" s="93" t="s">
        <v>27</v>
      </c>
      <c r="G330" s="93"/>
      <c r="H330" s="93" t="s">
        <v>38</v>
      </c>
      <c r="I330" s="93" t="s">
        <v>26</v>
      </c>
      <c r="J330" s="93" t="s">
        <v>27</v>
      </c>
      <c r="K330" s="91">
        <f t="shared" ca="1" si="11"/>
        <v>0</v>
      </c>
      <c r="L330" s="93"/>
    </row>
    <row r="331" spans="1:12" x14ac:dyDescent="0.35">
      <c r="A331" t="str">
        <f t="shared" si="10"/>
        <v>LISTScenario1</v>
      </c>
      <c r="B331" s="93" t="s">
        <v>454</v>
      </c>
      <c r="C331" s="93" t="s">
        <v>41</v>
      </c>
      <c r="D331" s="93" t="s">
        <v>17</v>
      </c>
      <c r="E331" s="93" t="s">
        <v>40</v>
      </c>
      <c r="F331" s="93" t="s">
        <v>27</v>
      </c>
      <c r="G331" s="93"/>
      <c r="H331" s="93" t="s">
        <v>40</v>
      </c>
      <c r="I331" s="93" t="s">
        <v>26</v>
      </c>
      <c r="J331" s="93" t="s">
        <v>27</v>
      </c>
      <c r="K331" s="91">
        <f t="shared" ca="1" si="11"/>
        <v>0</v>
      </c>
      <c r="L331" s="93"/>
    </row>
    <row r="332" spans="1:12" x14ac:dyDescent="0.35">
      <c r="A332" t="str">
        <f t="shared" si="10"/>
        <v>LISTScenario1</v>
      </c>
      <c r="B332" s="93" t="s">
        <v>454</v>
      </c>
      <c r="C332" s="93" t="s">
        <v>43</v>
      </c>
      <c r="D332" s="93" t="s">
        <v>17</v>
      </c>
      <c r="E332" s="93" t="s">
        <v>42</v>
      </c>
      <c r="F332" s="93" t="s">
        <v>27</v>
      </c>
      <c r="G332" s="93"/>
      <c r="H332" s="93" t="s">
        <v>42</v>
      </c>
      <c r="I332" s="93" t="s">
        <v>26</v>
      </c>
      <c r="J332" s="93" t="s">
        <v>27</v>
      </c>
      <c r="K332" s="91">
        <f t="shared" ca="1" si="11"/>
        <v>0</v>
      </c>
      <c r="L332" s="93"/>
    </row>
    <row r="333" spans="1:12" x14ac:dyDescent="0.35">
      <c r="A333" t="str">
        <f t="shared" si="10"/>
        <v>LISTScenario1</v>
      </c>
      <c r="B333" s="93" t="s">
        <v>454</v>
      </c>
      <c r="C333" s="93" t="s">
        <v>45</v>
      </c>
      <c r="D333" s="93" t="s">
        <v>17</v>
      </c>
      <c r="E333" s="93" t="s">
        <v>42</v>
      </c>
      <c r="F333" s="93" t="s">
        <v>44</v>
      </c>
      <c r="G333" s="93" t="s">
        <v>27</v>
      </c>
      <c r="H333" s="93" t="s">
        <v>44</v>
      </c>
      <c r="I333" s="93" t="s">
        <v>26</v>
      </c>
      <c r="J333" s="93" t="s">
        <v>27</v>
      </c>
      <c r="K333" s="91">
        <f t="shared" ca="1" si="11"/>
        <v>0</v>
      </c>
      <c r="L333" s="93"/>
    </row>
    <row r="334" spans="1:12" x14ac:dyDescent="0.35">
      <c r="A334" t="str">
        <f t="shared" si="10"/>
        <v>LISTScenario1</v>
      </c>
      <c r="B334" s="93" t="s">
        <v>454</v>
      </c>
      <c r="C334" s="93" t="s">
        <v>47</v>
      </c>
      <c r="D334" s="93" t="s">
        <v>17</v>
      </c>
      <c r="E334" s="93" t="s">
        <v>42</v>
      </c>
      <c r="F334" s="93" t="s">
        <v>46</v>
      </c>
      <c r="G334" s="93" t="s">
        <v>27</v>
      </c>
      <c r="H334" s="93" t="s">
        <v>46</v>
      </c>
      <c r="I334" s="93" t="s">
        <v>26</v>
      </c>
      <c r="J334" s="93" t="s">
        <v>27</v>
      </c>
      <c r="K334" s="91">
        <f t="shared" ca="1" si="11"/>
        <v>0</v>
      </c>
      <c r="L334" s="93"/>
    </row>
    <row r="335" spans="1:12" x14ac:dyDescent="0.35">
      <c r="A335" t="str">
        <f t="shared" si="10"/>
        <v>LISTScenario1</v>
      </c>
      <c r="B335" s="93" t="s">
        <v>454</v>
      </c>
      <c r="C335" s="93" t="s">
        <v>49</v>
      </c>
      <c r="D335" s="93" t="s">
        <v>17</v>
      </c>
      <c r="E335" s="93" t="s">
        <v>42</v>
      </c>
      <c r="F335" s="93" t="s">
        <v>48</v>
      </c>
      <c r="G335" s="93" t="s">
        <v>27</v>
      </c>
      <c r="H335" s="93" t="s">
        <v>48</v>
      </c>
      <c r="I335" s="93" t="s">
        <v>26</v>
      </c>
      <c r="J335" s="93" t="s">
        <v>27</v>
      </c>
      <c r="K335" s="91">
        <f t="shared" ca="1" si="11"/>
        <v>0</v>
      </c>
      <c r="L335" s="93"/>
    </row>
    <row r="336" spans="1:12" x14ac:dyDescent="0.35">
      <c r="A336" t="str">
        <f t="shared" si="10"/>
        <v>LISTScenario1</v>
      </c>
      <c r="B336" s="93" t="s">
        <v>454</v>
      </c>
      <c r="C336" s="93" t="s">
        <v>55</v>
      </c>
      <c r="D336" s="93" t="s">
        <v>17</v>
      </c>
      <c r="E336" s="93" t="s">
        <v>42</v>
      </c>
      <c r="F336" s="93" t="s">
        <v>54</v>
      </c>
      <c r="G336" s="93" t="s">
        <v>27</v>
      </c>
      <c r="H336" s="93" t="s">
        <v>54</v>
      </c>
      <c r="I336" s="93" t="s">
        <v>26</v>
      </c>
      <c r="J336" s="93" t="s">
        <v>27</v>
      </c>
      <c r="K336" s="91">
        <f t="shared" ca="1" si="11"/>
        <v>0</v>
      </c>
      <c r="L336" s="93"/>
    </row>
    <row r="337" spans="1:12" x14ac:dyDescent="0.35">
      <c r="A337" t="str">
        <f t="shared" si="10"/>
        <v>LISTScenario1</v>
      </c>
      <c r="B337" s="93" t="s">
        <v>454</v>
      </c>
      <c r="C337" s="93" t="s">
        <v>57</v>
      </c>
      <c r="D337" s="93" t="s">
        <v>17</v>
      </c>
      <c r="E337" s="93" t="s">
        <v>42</v>
      </c>
      <c r="F337" s="93" t="s">
        <v>54</v>
      </c>
      <c r="G337" s="93" t="s">
        <v>56</v>
      </c>
      <c r="H337" s="93" t="s">
        <v>56</v>
      </c>
      <c r="I337" s="93" t="s">
        <v>26</v>
      </c>
      <c r="J337" s="93" t="s">
        <v>27</v>
      </c>
      <c r="K337" s="91">
        <f t="shared" ca="1" si="11"/>
        <v>0</v>
      </c>
      <c r="L337" s="93"/>
    </row>
    <row r="338" spans="1:12" x14ac:dyDescent="0.35">
      <c r="A338" t="str">
        <f t="shared" si="10"/>
        <v>LISTScenario1</v>
      </c>
      <c r="B338" s="93" t="s">
        <v>454</v>
      </c>
      <c r="C338" s="93" t="s">
        <v>59</v>
      </c>
      <c r="D338" s="93" t="s">
        <v>17</v>
      </c>
      <c r="E338" s="93" t="s">
        <v>42</v>
      </c>
      <c r="F338" s="93" t="s">
        <v>54</v>
      </c>
      <c r="G338" s="93" t="s">
        <v>58</v>
      </c>
      <c r="H338" s="93" t="s">
        <v>58</v>
      </c>
      <c r="I338" s="93" t="s">
        <v>26</v>
      </c>
      <c r="J338" s="93" t="s">
        <v>27</v>
      </c>
      <c r="K338" s="91">
        <f t="shared" ca="1" si="11"/>
        <v>0</v>
      </c>
      <c r="L338" s="93"/>
    </row>
    <row r="339" spans="1:12" x14ac:dyDescent="0.35">
      <c r="A339" t="str">
        <f t="shared" si="10"/>
        <v>LISTScenario1</v>
      </c>
      <c r="B339" s="93" t="s">
        <v>454</v>
      </c>
      <c r="C339" s="93" t="s">
        <v>61</v>
      </c>
      <c r="D339" s="93" t="s">
        <v>17</v>
      </c>
      <c r="E339" s="93" t="s">
        <v>42</v>
      </c>
      <c r="F339" s="93" t="s">
        <v>54</v>
      </c>
      <c r="G339" s="93" t="s">
        <v>60</v>
      </c>
      <c r="H339" s="93" t="s">
        <v>60</v>
      </c>
      <c r="I339" s="93" t="s">
        <v>26</v>
      </c>
      <c r="J339" s="93" t="s">
        <v>27</v>
      </c>
      <c r="K339" s="91">
        <f t="shared" ca="1" si="11"/>
        <v>0</v>
      </c>
      <c r="L339" s="93"/>
    </row>
    <row r="340" spans="1:12" x14ac:dyDescent="0.35">
      <c r="A340" t="str">
        <f t="shared" si="10"/>
        <v>LISTScenario1</v>
      </c>
      <c r="B340" s="93" t="s">
        <v>454</v>
      </c>
      <c r="C340" s="93" t="s">
        <v>63</v>
      </c>
      <c r="D340" s="93" t="s">
        <v>17</v>
      </c>
      <c r="E340" s="93" t="s">
        <v>42</v>
      </c>
      <c r="F340" s="93" t="s">
        <v>54</v>
      </c>
      <c r="G340" s="93" t="s">
        <v>62</v>
      </c>
      <c r="H340" s="93" t="s">
        <v>62</v>
      </c>
      <c r="I340" s="93" t="s">
        <v>26</v>
      </c>
      <c r="J340" s="93" t="s">
        <v>27</v>
      </c>
      <c r="K340" s="91">
        <f t="shared" ca="1" si="11"/>
        <v>0</v>
      </c>
      <c r="L340" s="93"/>
    </row>
    <row r="341" spans="1:12" x14ac:dyDescent="0.35">
      <c r="A341" t="str">
        <f t="shared" si="10"/>
        <v>LISTScenario1</v>
      </c>
      <c r="B341" s="93" t="s">
        <v>454</v>
      </c>
      <c r="C341" s="93" t="s">
        <v>347</v>
      </c>
      <c r="D341" s="93" t="s">
        <v>17</v>
      </c>
      <c r="E341" s="93" t="s">
        <v>42</v>
      </c>
      <c r="F341" s="93" t="s">
        <v>54</v>
      </c>
      <c r="G341" s="93" t="s">
        <v>371</v>
      </c>
      <c r="H341" s="93" t="s">
        <v>371</v>
      </c>
      <c r="I341" s="93" t="s">
        <v>26</v>
      </c>
      <c r="J341" s="93" t="s">
        <v>27</v>
      </c>
      <c r="K341" s="91">
        <f t="shared" ca="1" si="11"/>
        <v>0</v>
      </c>
      <c r="L341" s="93"/>
    </row>
    <row r="342" spans="1:12" x14ac:dyDescent="0.35">
      <c r="A342" t="str">
        <f t="shared" si="10"/>
        <v>LISTScenario1</v>
      </c>
      <c r="B342" s="93" t="s">
        <v>454</v>
      </c>
      <c r="C342" s="93" t="s">
        <v>65</v>
      </c>
      <c r="D342" s="93" t="s">
        <v>17</v>
      </c>
      <c r="E342" s="93" t="s">
        <v>42</v>
      </c>
      <c r="F342" s="93" t="s">
        <v>64</v>
      </c>
      <c r="G342" s="93" t="s">
        <v>27</v>
      </c>
      <c r="H342" s="93" t="s">
        <v>64</v>
      </c>
      <c r="I342" s="93" t="s">
        <v>26</v>
      </c>
      <c r="J342" s="93" t="s">
        <v>27</v>
      </c>
      <c r="K342" s="91">
        <f t="shared" ca="1" si="11"/>
        <v>0</v>
      </c>
      <c r="L342" s="93"/>
    </row>
    <row r="343" spans="1:12" x14ac:dyDescent="0.35">
      <c r="A343" t="str">
        <f t="shared" si="10"/>
        <v>LISTScenario1</v>
      </c>
      <c r="B343" s="93" t="s">
        <v>454</v>
      </c>
      <c r="C343" s="93" t="s">
        <v>67</v>
      </c>
      <c r="D343" s="93" t="s">
        <v>17</v>
      </c>
      <c r="E343" s="93" t="s">
        <v>42</v>
      </c>
      <c r="F343" s="93" t="s">
        <v>66</v>
      </c>
      <c r="G343" s="93" t="s">
        <v>27</v>
      </c>
      <c r="H343" s="93" t="s">
        <v>66</v>
      </c>
      <c r="I343" s="93" t="s">
        <v>26</v>
      </c>
      <c r="J343" s="93" t="s">
        <v>27</v>
      </c>
      <c r="K343" s="91">
        <f t="shared" ca="1" si="11"/>
        <v>0</v>
      </c>
      <c r="L343" s="93"/>
    </row>
    <row r="344" spans="1:12" x14ac:dyDescent="0.35">
      <c r="A344" t="str">
        <f t="shared" si="10"/>
        <v>LISTScenario1</v>
      </c>
      <c r="B344" s="93" t="s">
        <v>454</v>
      </c>
      <c r="C344" s="93" t="s">
        <v>69</v>
      </c>
      <c r="D344" s="93" t="s">
        <v>17</v>
      </c>
      <c r="E344" s="93" t="s">
        <v>42</v>
      </c>
      <c r="F344" s="93" t="s">
        <v>68</v>
      </c>
      <c r="G344" s="93" t="s">
        <v>27</v>
      </c>
      <c r="H344" s="93" t="s">
        <v>68</v>
      </c>
      <c r="I344" s="93" t="s">
        <v>26</v>
      </c>
      <c r="J344" s="93" t="s">
        <v>27</v>
      </c>
      <c r="K344" s="91">
        <f t="shared" ca="1" si="11"/>
        <v>0</v>
      </c>
      <c r="L344" s="93"/>
    </row>
    <row r="345" spans="1:12" x14ac:dyDescent="0.35">
      <c r="A345" t="str">
        <f t="shared" si="10"/>
        <v>LISTScenario1</v>
      </c>
      <c r="B345" s="93" t="s">
        <v>454</v>
      </c>
      <c r="C345" s="93" t="s">
        <v>71</v>
      </c>
      <c r="D345" s="93" t="s">
        <v>17</v>
      </c>
      <c r="E345" s="93" t="s">
        <v>42</v>
      </c>
      <c r="F345" s="93" t="s">
        <v>70</v>
      </c>
      <c r="G345" s="93" t="s">
        <v>27</v>
      </c>
      <c r="H345" s="93" t="s">
        <v>70</v>
      </c>
      <c r="I345" s="93" t="s">
        <v>26</v>
      </c>
      <c r="J345" s="93" t="s">
        <v>27</v>
      </c>
      <c r="K345" s="91">
        <f t="shared" ca="1" si="11"/>
        <v>0</v>
      </c>
      <c r="L345" s="93"/>
    </row>
    <row r="346" spans="1:12" x14ac:dyDescent="0.35">
      <c r="A346" t="str">
        <f t="shared" si="10"/>
        <v>LISTScenario1</v>
      </c>
      <c r="B346" s="93" t="s">
        <v>454</v>
      </c>
      <c r="C346" s="93" t="s">
        <v>375</v>
      </c>
      <c r="D346" s="93" t="s">
        <v>17</v>
      </c>
      <c r="E346" s="93" t="s">
        <v>42</v>
      </c>
      <c r="F346" s="93" t="s">
        <v>373</v>
      </c>
      <c r="G346" s="93"/>
      <c r="H346" s="93" t="s">
        <v>373</v>
      </c>
      <c r="I346" s="93" t="s">
        <v>26</v>
      </c>
      <c r="J346" s="93" t="s">
        <v>27</v>
      </c>
      <c r="K346" s="91">
        <f t="shared" ca="1" si="11"/>
        <v>0</v>
      </c>
      <c r="L346" s="93"/>
    </row>
    <row r="347" spans="1:12" x14ac:dyDescent="0.35">
      <c r="A347" t="str">
        <f t="shared" si="10"/>
        <v>LISTScenario1</v>
      </c>
      <c r="B347" s="93" t="s">
        <v>454</v>
      </c>
      <c r="C347" s="93" t="s">
        <v>73</v>
      </c>
      <c r="D347" s="93" t="s">
        <v>17</v>
      </c>
      <c r="E347" s="93" t="s">
        <v>72</v>
      </c>
      <c r="F347" s="93" t="s">
        <v>27</v>
      </c>
      <c r="G347" s="93"/>
      <c r="H347" s="93" t="s">
        <v>72</v>
      </c>
      <c r="I347" s="93" t="s">
        <v>26</v>
      </c>
      <c r="J347" s="93" t="s">
        <v>27</v>
      </c>
      <c r="K347" s="91">
        <f t="shared" ca="1" si="11"/>
        <v>0</v>
      </c>
      <c r="L347" s="93"/>
    </row>
    <row r="348" spans="1:12" x14ac:dyDescent="0.35">
      <c r="A348" t="str">
        <f t="shared" si="10"/>
        <v>LISTScenario1</v>
      </c>
      <c r="B348" s="93" t="s">
        <v>454</v>
      </c>
      <c r="C348" s="93" t="s">
        <v>75</v>
      </c>
      <c r="D348" s="93" t="s">
        <v>17</v>
      </c>
      <c r="E348" s="93" t="s">
        <v>74</v>
      </c>
      <c r="F348" s="93" t="s">
        <v>27</v>
      </c>
      <c r="G348" s="93"/>
      <c r="H348" s="93" t="s">
        <v>74</v>
      </c>
      <c r="I348" s="93" t="s">
        <v>26</v>
      </c>
      <c r="J348" s="93" t="s">
        <v>27</v>
      </c>
      <c r="K348" s="91">
        <f t="shared" ca="1" si="11"/>
        <v>0</v>
      </c>
      <c r="L348" s="93"/>
    </row>
    <row r="349" spans="1:12" x14ac:dyDescent="0.35">
      <c r="A349" t="str">
        <f t="shared" si="10"/>
        <v>LISTScenario1</v>
      </c>
      <c r="B349" s="93" t="s">
        <v>454</v>
      </c>
      <c r="C349" s="93" t="s">
        <v>77</v>
      </c>
      <c r="D349" s="93" t="s">
        <v>17</v>
      </c>
      <c r="E349" s="93" t="s">
        <v>74</v>
      </c>
      <c r="F349" s="93" t="s">
        <v>76</v>
      </c>
      <c r="G349" s="93"/>
      <c r="H349" s="93" t="s">
        <v>76</v>
      </c>
      <c r="I349" s="93" t="s">
        <v>26</v>
      </c>
      <c r="J349" s="93" t="s">
        <v>27</v>
      </c>
      <c r="K349" s="91">
        <f t="shared" ca="1" si="11"/>
        <v>0</v>
      </c>
      <c r="L349" s="93"/>
    </row>
    <row r="350" spans="1:12" x14ac:dyDescent="0.35">
      <c r="A350" t="str">
        <f t="shared" si="10"/>
        <v>LISTScenario1</v>
      </c>
      <c r="B350" s="93" t="s">
        <v>454</v>
      </c>
      <c r="C350" s="93" t="s">
        <v>79</v>
      </c>
      <c r="D350" s="93" t="s">
        <v>17</v>
      </c>
      <c r="E350" s="93" t="s">
        <v>74</v>
      </c>
      <c r="F350" s="93" t="s">
        <v>78</v>
      </c>
      <c r="G350" s="93"/>
      <c r="H350" s="93" t="s">
        <v>78</v>
      </c>
      <c r="I350" s="93" t="s">
        <v>26</v>
      </c>
      <c r="J350" s="93" t="s">
        <v>27</v>
      </c>
      <c r="K350" s="91">
        <f t="shared" ca="1" si="11"/>
        <v>0</v>
      </c>
      <c r="L350" s="93"/>
    </row>
    <row r="351" spans="1:12" x14ac:dyDescent="0.35">
      <c r="A351" t="str">
        <f t="shared" si="10"/>
        <v>LISTScenario1</v>
      </c>
      <c r="B351" s="93" t="s">
        <v>454</v>
      </c>
      <c r="C351" s="93" t="s">
        <v>81</v>
      </c>
      <c r="D351" s="93" t="s">
        <v>17</v>
      </c>
      <c r="E351" s="93" t="s">
        <v>74</v>
      </c>
      <c r="F351" s="93" t="s">
        <v>80</v>
      </c>
      <c r="G351" s="93"/>
      <c r="H351" s="93" t="s">
        <v>80</v>
      </c>
      <c r="I351" s="93" t="s">
        <v>26</v>
      </c>
      <c r="J351" s="93" t="s">
        <v>27</v>
      </c>
      <c r="K351" s="91">
        <f t="shared" ca="1" si="11"/>
        <v>0</v>
      </c>
      <c r="L351" s="93"/>
    </row>
    <row r="352" spans="1:12" x14ac:dyDescent="0.35">
      <c r="A352" t="str">
        <f t="shared" si="10"/>
        <v>LISTScenario1</v>
      </c>
      <c r="B352" s="93" t="s">
        <v>454</v>
      </c>
      <c r="C352" s="93" t="s">
        <v>376</v>
      </c>
      <c r="D352" s="93" t="s">
        <v>17</v>
      </c>
      <c r="E352" s="93" t="s">
        <v>74</v>
      </c>
      <c r="F352" s="93" t="s">
        <v>372</v>
      </c>
      <c r="G352" s="93"/>
      <c r="H352" s="93" t="s">
        <v>372</v>
      </c>
      <c r="I352" s="93" t="s">
        <v>26</v>
      </c>
      <c r="J352" s="93" t="s">
        <v>27</v>
      </c>
      <c r="K352" s="91">
        <f t="shared" ca="1" si="11"/>
        <v>0</v>
      </c>
      <c r="L352" s="93"/>
    </row>
    <row r="353" spans="1:12" x14ac:dyDescent="0.35">
      <c r="A353" t="str">
        <f t="shared" si="10"/>
        <v>LISTScenario1</v>
      </c>
      <c r="B353" s="93" t="s">
        <v>454</v>
      </c>
      <c r="C353" s="93" t="s">
        <v>83</v>
      </c>
      <c r="D353" s="93" t="s">
        <v>17</v>
      </c>
      <c r="E353" s="93" t="s">
        <v>82</v>
      </c>
      <c r="F353" s="93" t="s">
        <v>27</v>
      </c>
      <c r="G353" s="93"/>
      <c r="H353" s="93" t="s">
        <v>82</v>
      </c>
      <c r="I353" s="93" t="s">
        <v>26</v>
      </c>
      <c r="J353" s="93" t="s">
        <v>27</v>
      </c>
      <c r="K353" s="91">
        <f t="shared" ca="1" si="11"/>
        <v>0</v>
      </c>
      <c r="L353" s="93"/>
    </row>
    <row r="354" spans="1:12" x14ac:dyDescent="0.35">
      <c r="A354" t="str">
        <f t="shared" si="10"/>
        <v>LISTScenario1</v>
      </c>
      <c r="B354" s="93" t="s">
        <v>454</v>
      </c>
      <c r="C354" s="93" t="s">
        <v>85</v>
      </c>
      <c r="D354" s="93" t="s">
        <v>17</v>
      </c>
      <c r="E354" s="93" t="s">
        <v>82</v>
      </c>
      <c r="F354" s="93" t="s">
        <v>84</v>
      </c>
      <c r="G354" s="93" t="s">
        <v>27</v>
      </c>
      <c r="H354" s="93" t="s">
        <v>84</v>
      </c>
      <c r="I354" s="93" t="s">
        <v>26</v>
      </c>
      <c r="J354" s="93" t="s">
        <v>27</v>
      </c>
      <c r="K354" s="91">
        <f t="shared" ca="1" si="11"/>
        <v>0</v>
      </c>
      <c r="L354" s="93"/>
    </row>
    <row r="355" spans="1:12" x14ac:dyDescent="0.35">
      <c r="A355" t="str">
        <f t="shared" si="10"/>
        <v>LISTScenario1</v>
      </c>
      <c r="B355" s="93" t="s">
        <v>454</v>
      </c>
      <c r="C355" s="93" t="s">
        <v>91</v>
      </c>
      <c r="D355" s="93" t="s">
        <v>17</v>
      </c>
      <c r="E355" s="93" t="s">
        <v>82</v>
      </c>
      <c r="F355" s="93" t="s">
        <v>90</v>
      </c>
      <c r="G355" s="93" t="s">
        <v>27</v>
      </c>
      <c r="H355" s="93" t="s">
        <v>90</v>
      </c>
      <c r="I355" s="93" t="s">
        <v>26</v>
      </c>
      <c r="J355" s="93" t="s">
        <v>27</v>
      </c>
      <c r="K355" s="91">
        <f t="shared" ca="1" si="11"/>
        <v>0</v>
      </c>
      <c r="L355" s="93"/>
    </row>
    <row r="356" spans="1:12" x14ac:dyDescent="0.35">
      <c r="A356" t="str">
        <f t="shared" si="10"/>
        <v>LISTScenario1</v>
      </c>
      <c r="B356" s="93" t="s">
        <v>454</v>
      </c>
      <c r="C356" s="93" t="s">
        <v>97</v>
      </c>
      <c r="D356" s="93" t="s">
        <v>17</v>
      </c>
      <c r="E356" s="93" t="s">
        <v>82</v>
      </c>
      <c r="F356" s="93" t="s">
        <v>96</v>
      </c>
      <c r="G356" s="93" t="s">
        <v>27</v>
      </c>
      <c r="H356" s="93" t="s">
        <v>96</v>
      </c>
      <c r="I356" s="93" t="s">
        <v>26</v>
      </c>
      <c r="J356" s="93" t="s">
        <v>27</v>
      </c>
      <c r="K356" s="91">
        <f t="shared" ca="1" si="11"/>
        <v>0</v>
      </c>
      <c r="L356" s="93"/>
    </row>
    <row r="357" spans="1:12" x14ac:dyDescent="0.35">
      <c r="A357" t="str">
        <f t="shared" si="10"/>
        <v>LISTScenario1</v>
      </c>
      <c r="B357" s="93" t="s">
        <v>454</v>
      </c>
      <c r="C357" s="93" t="s">
        <v>377</v>
      </c>
      <c r="D357" s="93" t="s">
        <v>17</v>
      </c>
      <c r="E357" s="93" t="s">
        <v>82</v>
      </c>
      <c r="F357" s="93" t="s">
        <v>374</v>
      </c>
      <c r="G357" s="93" t="s">
        <v>27</v>
      </c>
      <c r="H357" s="93" t="s">
        <v>374</v>
      </c>
      <c r="I357" s="93" t="s">
        <v>26</v>
      </c>
      <c r="J357" s="93" t="s">
        <v>27</v>
      </c>
      <c r="K357" s="91">
        <f t="shared" ca="1" si="11"/>
        <v>0</v>
      </c>
      <c r="L357" s="93"/>
    </row>
    <row r="358" spans="1:12" x14ac:dyDescent="0.35">
      <c r="A358" t="str">
        <f t="shared" si="10"/>
        <v>LISTScenario1</v>
      </c>
      <c r="B358" s="93" t="s">
        <v>454</v>
      </c>
      <c r="C358" s="93" t="s">
        <v>111</v>
      </c>
      <c r="D358" s="93" t="s">
        <v>17</v>
      </c>
      <c r="E358" s="93" t="s">
        <v>110</v>
      </c>
      <c r="F358" s="93" t="s">
        <v>27</v>
      </c>
      <c r="G358" s="93"/>
      <c r="H358" s="93" t="s">
        <v>110</v>
      </c>
      <c r="I358" s="93" t="s">
        <v>26</v>
      </c>
      <c r="J358" s="93" t="s">
        <v>27</v>
      </c>
      <c r="K358" s="91">
        <f t="shared" ca="1" si="11"/>
        <v>0</v>
      </c>
      <c r="L358" s="93"/>
    </row>
    <row r="359" spans="1:12" x14ac:dyDescent="0.35">
      <c r="A359" t="str">
        <f t="shared" si="10"/>
        <v>LISTScenario1</v>
      </c>
      <c r="B359" s="93" t="s">
        <v>454</v>
      </c>
      <c r="C359" s="93" t="s">
        <v>378</v>
      </c>
      <c r="D359" s="93" t="s">
        <v>17</v>
      </c>
      <c r="E359" s="93" t="s">
        <v>231</v>
      </c>
      <c r="F359" s="93" t="s">
        <v>27</v>
      </c>
      <c r="G359" s="93"/>
      <c r="H359" s="93" t="s">
        <v>231</v>
      </c>
      <c r="I359" s="93" t="s">
        <v>26</v>
      </c>
      <c r="J359" s="93" t="s">
        <v>27</v>
      </c>
      <c r="K359" s="91">
        <f t="shared" ca="1" si="11"/>
        <v>0</v>
      </c>
      <c r="L359" s="93"/>
    </row>
    <row r="360" spans="1:12" x14ac:dyDescent="0.35">
      <c r="A360" t="str">
        <f t="shared" si="10"/>
        <v>LISTScenario1</v>
      </c>
      <c r="B360" s="93" t="s">
        <v>454</v>
      </c>
      <c r="C360" s="93" t="s">
        <v>115</v>
      </c>
      <c r="D360" s="93" t="s">
        <v>17</v>
      </c>
      <c r="E360" s="93" t="s">
        <v>27</v>
      </c>
      <c r="F360" s="93"/>
      <c r="G360" s="93"/>
      <c r="H360" s="93" t="s">
        <v>114</v>
      </c>
      <c r="I360" s="93" t="s">
        <v>26</v>
      </c>
      <c r="J360" s="93" t="s">
        <v>27</v>
      </c>
      <c r="K360" s="91">
        <f t="shared" ca="1" si="11"/>
        <v>0</v>
      </c>
      <c r="L360" s="93"/>
    </row>
    <row r="361" spans="1:12" x14ac:dyDescent="0.35">
      <c r="A361" t="str">
        <f t="shared" si="10"/>
        <v>LISTScenario1</v>
      </c>
      <c r="B361" s="93" t="s">
        <v>454</v>
      </c>
      <c r="C361" s="93" t="s">
        <v>118</v>
      </c>
      <c r="D361" s="93" t="s">
        <v>116</v>
      </c>
      <c r="E361" s="93" t="s">
        <v>117</v>
      </c>
      <c r="F361" s="93" t="s">
        <v>27</v>
      </c>
      <c r="G361" s="93"/>
      <c r="H361" s="93" t="s">
        <v>117</v>
      </c>
      <c r="I361" s="93" t="s">
        <v>26</v>
      </c>
      <c r="J361" s="93" t="s">
        <v>27</v>
      </c>
      <c r="K361" s="91">
        <f t="shared" ca="1" si="11"/>
        <v>0</v>
      </c>
      <c r="L361" s="93"/>
    </row>
    <row r="362" spans="1:12" x14ac:dyDescent="0.35">
      <c r="A362" t="str">
        <f t="shared" si="10"/>
        <v>LISTScenario1</v>
      </c>
      <c r="B362" s="93" t="s">
        <v>454</v>
      </c>
      <c r="C362" s="93" t="s">
        <v>348</v>
      </c>
      <c r="D362" s="93" t="s">
        <v>116</v>
      </c>
      <c r="E362" s="93" t="s">
        <v>117</v>
      </c>
      <c r="F362" s="93" t="s">
        <v>121</v>
      </c>
      <c r="G362" s="93"/>
      <c r="H362" s="93" t="s">
        <v>121</v>
      </c>
      <c r="I362" s="93" t="s">
        <v>26</v>
      </c>
      <c r="J362" s="93" t="s">
        <v>27</v>
      </c>
      <c r="K362" s="91">
        <f t="shared" ca="1" si="11"/>
        <v>0</v>
      </c>
      <c r="L362" s="93"/>
    </row>
    <row r="363" spans="1:12" x14ac:dyDescent="0.35">
      <c r="A363" t="str">
        <f t="shared" si="10"/>
        <v>LISTScenario1</v>
      </c>
      <c r="B363" s="93" t="s">
        <v>454</v>
      </c>
      <c r="C363" s="93" t="s">
        <v>349</v>
      </c>
      <c r="D363" s="93" t="s">
        <v>116</v>
      </c>
      <c r="E363" s="93" t="s">
        <v>117</v>
      </c>
      <c r="F363" s="93" t="s">
        <v>123</v>
      </c>
      <c r="G363" s="93"/>
      <c r="H363" s="93" t="s">
        <v>123</v>
      </c>
      <c r="I363" s="93" t="s">
        <v>26</v>
      </c>
      <c r="J363" s="93" t="s">
        <v>27</v>
      </c>
      <c r="K363" s="91">
        <f t="shared" ca="1" si="11"/>
        <v>0</v>
      </c>
      <c r="L363" s="93"/>
    </row>
    <row r="364" spans="1:12" x14ac:dyDescent="0.35">
      <c r="A364" t="str">
        <f t="shared" si="10"/>
        <v>LISTScenario1</v>
      </c>
      <c r="B364" s="93" t="s">
        <v>454</v>
      </c>
      <c r="C364" s="93" t="s">
        <v>350</v>
      </c>
      <c r="D364" s="93" t="s">
        <v>116</v>
      </c>
      <c r="E364" s="93" t="s">
        <v>117</v>
      </c>
      <c r="F364" s="93" t="s">
        <v>125</v>
      </c>
      <c r="G364" s="93"/>
      <c r="H364" s="93" t="s">
        <v>125</v>
      </c>
      <c r="I364" s="93" t="s">
        <v>26</v>
      </c>
      <c r="J364" s="93" t="s">
        <v>27</v>
      </c>
      <c r="K364" s="91">
        <f t="shared" ca="1" si="11"/>
        <v>0</v>
      </c>
      <c r="L364" s="93"/>
    </row>
    <row r="365" spans="1:12" x14ac:dyDescent="0.35">
      <c r="A365" t="str">
        <f t="shared" si="10"/>
        <v>LISTScenario1</v>
      </c>
      <c r="B365" s="93" t="s">
        <v>454</v>
      </c>
      <c r="C365" s="93" t="s">
        <v>351</v>
      </c>
      <c r="D365" s="93" t="s">
        <v>116</v>
      </c>
      <c r="E365" s="93" t="s">
        <v>132</v>
      </c>
      <c r="F365" s="93" t="s">
        <v>27</v>
      </c>
      <c r="G365" s="93"/>
      <c r="H365" s="93" t="s">
        <v>132</v>
      </c>
      <c r="I365" s="93" t="s">
        <v>26</v>
      </c>
      <c r="J365" s="93" t="s">
        <v>27</v>
      </c>
      <c r="K365" s="91">
        <f t="shared" ca="1" si="11"/>
        <v>0</v>
      </c>
      <c r="L365" s="93"/>
    </row>
    <row r="366" spans="1:12" x14ac:dyDescent="0.35">
      <c r="A366" t="str">
        <f t="shared" si="10"/>
        <v>LISTScenario1</v>
      </c>
      <c r="B366" s="93" t="s">
        <v>454</v>
      </c>
      <c r="C366" s="93" t="s">
        <v>352</v>
      </c>
      <c r="D366" s="93" t="s">
        <v>116</v>
      </c>
      <c r="E366" s="93" t="s">
        <v>132</v>
      </c>
      <c r="F366" s="93" t="s">
        <v>121</v>
      </c>
      <c r="G366" s="93"/>
      <c r="H366" s="93" t="s">
        <v>121</v>
      </c>
      <c r="I366" s="93" t="s">
        <v>26</v>
      </c>
      <c r="J366" s="93" t="s">
        <v>27</v>
      </c>
      <c r="K366" s="91">
        <f t="shared" ca="1" si="11"/>
        <v>0</v>
      </c>
      <c r="L366" s="93"/>
    </row>
    <row r="367" spans="1:12" x14ac:dyDescent="0.35">
      <c r="A367" t="str">
        <f t="shared" si="10"/>
        <v>LISTScenario1</v>
      </c>
      <c r="B367" s="93" t="s">
        <v>454</v>
      </c>
      <c r="C367" s="93" t="s">
        <v>353</v>
      </c>
      <c r="D367" s="93" t="s">
        <v>116</v>
      </c>
      <c r="E367" s="93" t="s">
        <v>132</v>
      </c>
      <c r="F367" s="93" t="s">
        <v>123</v>
      </c>
      <c r="G367" s="93"/>
      <c r="H367" s="93" t="s">
        <v>123</v>
      </c>
      <c r="I367" s="93" t="s">
        <v>26</v>
      </c>
      <c r="J367" s="93" t="s">
        <v>27</v>
      </c>
      <c r="K367" s="91">
        <f t="shared" ca="1" si="11"/>
        <v>0</v>
      </c>
      <c r="L367" s="93"/>
    </row>
    <row r="368" spans="1:12" x14ac:dyDescent="0.35">
      <c r="A368" t="str">
        <f t="shared" si="10"/>
        <v>LISTScenario1</v>
      </c>
      <c r="B368" s="93" t="s">
        <v>454</v>
      </c>
      <c r="C368" s="93" t="s">
        <v>354</v>
      </c>
      <c r="D368" s="93" t="s">
        <v>116</v>
      </c>
      <c r="E368" s="93" t="s">
        <v>132</v>
      </c>
      <c r="F368" s="93" t="s">
        <v>125</v>
      </c>
      <c r="G368" s="93"/>
      <c r="H368" s="93" t="s">
        <v>125</v>
      </c>
      <c r="I368" s="93" t="s">
        <v>26</v>
      </c>
      <c r="J368" s="93" t="s">
        <v>27</v>
      </c>
      <c r="K368" s="91">
        <f t="shared" ca="1" si="11"/>
        <v>0</v>
      </c>
      <c r="L368" s="93"/>
    </row>
    <row r="369" spans="1:12" x14ac:dyDescent="0.35">
      <c r="A369" t="str">
        <f t="shared" si="10"/>
        <v>LISTScenario1</v>
      </c>
      <c r="B369" s="93" t="s">
        <v>454</v>
      </c>
      <c r="C369" s="93" t="s">
        <v>355</v>
      </c>
      <c r="D369" s="93" t="s">
        <v>116</v>
      </c>
      <c r="E369" s="93" t="s">
        <v>144</v>
      </c>
      <c r="F369" s="93" t="s">
        <v>27</v>
      </c>
      <c r="G369" s="93"/>
      <c r="H369" s="93" t="s">
        <v>144</v>
      </c>
      <c r="I369" s="93" t="s">
        <v>26</v>
      </c>
      <c r="J369" s="93" t="s">
        <v>27</v>
      </c>
      <c r="K369" s="91">
        <f t="shared" ca="1" si="11"/>
        <v>0</v>
      </c>
      <c r="L369" s="93"/>
    </row>
    <row r="370" spans="1:12" x14ac:dyDescent="0.35">
      <c r="A370" t="str">
        <f t="shared" si="10"/>
        <v>LISTScenario1</v>
      </c>
      <c r="B370" s="93" t="s">
        <v>454</v>
      </c>
      <c r="C370" s="93" t="s">
        <v>356</v>
      </c>
      <c r="D370" s="93" t="s">
        <v>116</v>
      </c>
      <c r="E370" s="93" t="s">
        <v>144</v>
      </c>
      <c r="F370" s="93" t="s">
        <v>121</v>
      </c>
      <c r="G370" s="93" t="s">
        <v>27</v>
      </c>
      <c r="H370" s="93" t="s">
        <v>121</v>
      </c>
      <c r="I370" s="93" t="s">
        <v>26</v>
      </c>
      <c r="J370" s="93" t="s">
        <v>27</v>
      </c>
      <c r="K370" s="91">
        <f t="shared" ca="1" si="11"/>
        <v>0</v>
      </c>
      <c r="L370" s="93"/>
    </row>
    <row r="371" spans="1:12" x14ac:dyDescent="0.35">
      <c r="A371" t="str">
        <f t="shared" si="10"/>
        <v>LISTScenario1</v>
      </c>
      <c r="B371" s="93" t="s">
        <v>454</v>
      </c>
      <c r="C371" s="93" t="s">
        <v>357</v>
      </c>
      <c r="D371" s="93" t="s">
        <v>116</v>
      </c>
      <c r="E371" s="93" t="s">
        <v>144</v>
      </c>
      <c r="F371" s="93" t="s">
        <v>123</v>
      </c>
      <c r="G371" s="93" t="s">
        <v>27</v>
      </c>
      <c r="H371" s="93" t="s">
        <v>123</v>
      </c>
      <c r="I371" s="93" t="s">
        <v>26</v>
      </c>
      <c r="J371" s="93" t="s">
        <v>27</v>
      </c>
      <c r="K371" s="91">
        <f t="shared" ca="1" si="11"/>
        <v>0</v>
      </c>
      <c r="L371" s="93"/>
    </row>
    <row r="372" spans="1:12" x14ac:dyDescent="0.35">
      <c r="A372" t="str">
        <f t="shared" si="10"/>
        <v>LISTScenario1</v>
      </c>
      <c r="B372" s="93" t="s">
        <v>454</v>
      </c>
      <c r="C372" s="93" t="s">
        <v>358</v>
      </c>
      <c r="D372" s="93" t="s">
        <v>116</v>
      </c>
      <c r="E372" s="93" t="s">
        <v>144</v>
      </c>
      <c r="F372" s="93" t="s">
        <v>125</v>
      </c>
      <c r="G372" s="93" t="s">
        <v>27</v>
      </c>
      <c r="H372" s="93" t="s">
        <v>125</v>
      </c>
      <c r="I372" s="93" t="s">
        <v>26</v>
      </c>
      <c r="J372" s="93" t="s">
        <v>27</v>
      </c>
      <c r="K372" s="91">
        <f t="shared" ca="1" si="11"/>
        <v>0</v>
      </c>
      <c r="L372" s="93"/>
    </row>
    <row r="373" spans="1:12" x14ac:dyDescent="0.35">
      <c r="A373" t="str">
        <f t="shared" si="10"/>
        <v>LISTScenario1</v>
      </c>
      <c r="B373" s="93" t="s">
        <v>454</v>
      </c>
      <c r="C373" s="93" t="s">
        <v>359</v>
      </c>
      <c r="D373" s="93" t="s">
        <v>116</v>
      </c>
      <c r="E373" s="93" t="s">
        <v>248</v>
      </c>
      <c r="F373" s="93" t="s">
        <v>27</v>
      </c>
      <c r="G373" s="93"/>
      <c r="H373" s="93" t="s">
        <v>248</v>
      </c>
      <c r="I373" s="93" t="s">
        <v>26</v>
      </c>
      <c r="J373" s="93" t="s">
        <v>27</v>
      </c>
      <c r="K373" s="91">
        <f t="shared" ca="1" si="11"/>
        <v>0</v>
      </c>
      <c r="L373" s="93"/>
    </row>
    <row r="374" spans="1:12" x14ac:dyDescent="0.35">
      <c r="A374" t="str">
        <f t="shared" si="10"/>
        <v>LISTScenario1</v>
      </c>
      <c r="B374" s="93" t="s">
        <v>454</v>
      </c>
      <c r="C374" s="93" t="s">
        <v>156</v>
      </c>
      <c r="D374" s="93" t="s">
        <v>116</v>
      </c>
      <c r="E374" s="93" t="s">
        <v>155</v>
      </c>
      <c r="F374" s="93" t="s">
        <v>27</v>
      </c>
      <c r="G374" s="93"/>
      <c r="H374" s="93" t="s">
        <v>155</v>
      </c>
      <c r="I374" s="93" t="s">
        <v>26</v>
      </c>
      <c r="J374" s="93" t="s">
        <v>27</v>
      </c>
      <c r="K374" s="91">
        <f t="shared" ca="1" si="11"/>
        <v>0</v>
      </c>
      <c r="L374" s="93"/>
    </row>
    <row r="375" spans="1:12" x14ac:dyDescent="0.35">
      <c r="A375" t="str">
        <f t="shared" si="10"/>
        <v>LISTScenario1</v>
      </c>
      <c r="B375" s="93" t="s">
        <v>454</v>
      </c>
      <c r="C375" s="93" t="s">
        <v>160</v>
      </c>
      <c r="D375" s="93" t="s">
        <v>116</v>
      </c>
      <c r="E375" s="93" t="s">
        <v>159</v>
      </c>
      <c r="F375" s="93" t="s">
        <v>27</v>
      </c>
      <c r="G375" s="93"/>
      <c r="H375" s="93" t="s">
        <v>159</v>
      </c>
      <c r="I375" s="93" t="s">
        <v>26</v>
      </c>
      <c r="J375" s="93" t="s">
        <v>27</v>
      </c>
      <c r="K375" s="91">
        <f t="shared" ca="1" si="11"/>
        <v>0</v>
      </c>
      <c r="L375" s="93"/>
    </row>
    <row r="376" spans="1:12" x14ac:dyDescent="0.35">
      <c r="A376" t="str">
        <f t="shared" si="10"/>
        <v>LISTScenario1</v>
      </c>
      <c r="B376" s="93" t="s">
        <v>454</v>
      </c>
      <c r="C376" s="93" t="s">
        <v>161</v>
      </c>
      <c r="D376" s="93" t="s">
        <v>116</v>
      </c>
      <c r="E376" s="93" t="s">
        <v>66</v>
      </c>
      <c r="F376" s="93" t="s">
        <v>27</v>
      </c>
      <c r="G376" s="93"/>
      <c r="H376" s="93" t="s">
        <v>66</v>
      </c>
      <c r="I376" s="93" t="s">
        <v>26</v>
      </c>
      <c r="J376" s="93" t="s">
        <v>27</v>
      </c>
      <c r="K376" s="91">
        <f t="shared" ca="1" si="11"/>
        <v>0</v>
      </c>
      <c r="L376" s="93"/>
    </row>
    <row r="377" spans="1:12" x14ac:dyDescent="0.35">
      <c r="A377" t="str">
        <f t="shared" si="10"/>
        <v>LISTScenario1</v>
      </c>
      <c r="B377" s="93" t="s">
        <v>454</v>
      </c>
      <c r="C377" s="93" t="s">
        <v>173</v>
      </c>
      <c r="D377" s="93" t="s">
        <v>116</v>
      </c>
      <c r="E377" s="93" t="s">
        <v>172</v>
      </c>
      <c r="F377" s="93" t="s">
        <v>27</v>
      </c>
      <c r="G377" s="93"/>
      <c r="H377" s="93" t="s">
        <v>172</v>
      </c>
      <c r="I377" s="93" t="s">
        <v>26</v>
      </c>
      <c r="J377" s="93" t="s">
        <v>27</v>
      </c>
      <c r="K377" s="91">
        <f t="shared" ca="1" si="11"/>
        <v>0</v>
      </c>
      <c r="L377" s="93"/>
    </row>
    <row r="378" spans="1:12" x14ac:dyDescent="0.35">
      <c r="A378" t="str">
        <f t="shared" si="10"/>
        <v>LISTScenario1</v>
      </c>
      <c r="B378" s="93" t="s">
        <v>454</v>
      </c>
      <c r="C378" s="89" t="s">
        <v>614</v>
      </c>
      <c r="D378" s="93" t="s">
        <v>116</v>
      </c>
      <c r="E378" s="93" t="s">
        <v>18</v>
      </c>
      <c r="F378" s="93" t="s">
        <v>27</v>
      </c>
      <c r="G378" s="93"/>
      <c r="H378" s="93" t="s">
        <v>18</v>
      </c>
      <c r="I378" s="93" t="s">
        <v>26</v>
      </c>
      <c r="J378" s="93" t="s">
        <v>27</v>
      </c>
      <c r="K378" s="91">
        <f t="shared" ca="1" si="11"/>
        <v>0</v>
      </c>
      <c r="L378" s="93"/>
    </row>
    <row r="379" spans="1:12" x14ac:dyDescent="0.35">
      <c r="A379" t="str">
        <f t="shared" si="10"/>
        <v>LISTScenario1</v>
      </c>
      <c r="B379" s="93" t="s">
        <v>454</v>
      </c>
      <c r="C379" s="93" t="s">
        <v>180</v>
      </c>
      <c r="D379" s="93" t="s">
        <v>116</v>
      </c>
      <c r="E379" s="93" t="s">
        <v>27</v>
      </c>
      <c r="F379" s="93"/>
      <c r="G379" s="93"/>
      <c r="H379" s="93" t="s">
        <v>19</v>
      </c>
      <c r="I379" s="93" t="s">
        <v>26</v>
      </c>
      <c r="J379" s="93" t="s">
        <v>27</v>
      </c>
      <c r="K379" s="91">
        <f t="shared" ca="1" si="11"/>
        <v>0</v>
      </c>
      <c r="L379" s="93"/>
    </row>
    <row r="380" spans="1:12" x14ac:dyDescent="0.35">
      <c r="A380" t="str">
        <f t="shared" si="10"/>
        <v>LISTScenario1</v>
      </c>
      <c r="B380" s="93" t="s">
        <v>454</v>
      </c>
      <c r="C380" s="93" t="s">
        <v>182</v>
      </c>
      <c r="D380" s="93" t="s">
        <v>181</v>
      </c>
      <c r="E380" s="93" t="s">
        <v>27</v>
      </c>
      <c r="F380" s="93"/>
      <c r="G380" s="93"/>
      <c r="H380" s="93" t="s">
        <v>181</v>
      </c>
      <c r="I380" s="93" t="s">
        <v>26</v>
      </c>
      <c r="J380" s="93" t="s">
        <v>27</v>
      </c>
      <c r="K380" s="91">
        <f t="shared" ca="1" si="11"/>
        <v>0</v>
      </c>
      <c r="L380" s="93"/>
    </row>
    <row r="381" spans="1:12" x14ac:dyDescent="0.35">
      <c r="A381" t="str">
        <f t="shared" si="10"/>
        <v>LISTScenario1</v>
      </c>
      <c r="B381" s="93" t="s">
        <v>454</v>
      </c>
      <c r="C381" s="93" t="s">
        <v>444</v>
      </c>
      <c r="D381" s="93" t="s">
        <v>453</v>
      </c>
      <c r="E381" s="93" t="s">
        <v>442</v>
      </c>
      <c r="F381" s="93" t="s">
        <v>442</v>
      </c>
      <c r="G381" s="93" t="s">
        <v>442</v>
      </c>
      <c r="H381" s="93" t="s">
        <v>442</v>
      </c>
      <c r="I381" s="93" t="s">
        <v>26</v>
      </c>
      <c r="J381" s="93" t="s">
        <v>27</v>
      </c>
      <c r="K381" s="91">
        <f t="shared" ca="1" si="11"/>
        <v>0</v>
      </c>
      <c r="L381" s="93"/>
    </row>
    <row r="382" spans="1:12" x14ac:dyDescent="0.35">
      <c r="A382" t="str">
        <f t="shared" si="10"/>
        <v>LISTScenario1</v>
      </c>
      <c r="B382" s="93" t="s">
        <v>454</v>
      </c>
      <c r="C382" s="93" t="s">
        <v>35</v>
      </c>
      <c r="D382" s="93" t="s">
        <v>17</v>
      </c>
      <c r="E382" s="93" t="s">
        <v>34</v>
      </c>
      <c r="F382" s="93" t="s">
        <v>27</v>
      </c>
      <c r="G382" s="93"/>
      <c r="H382" s="93" t="s">
        <v>34</v>
      </c>
      <c r="I382" s="93" t="s">
        <v>207</v>
      </c>
      <c r="J382" s="93" t="s">
        <v>336</v>
      </c>
      <c r="K382" s="91">
        <f t="shared" ca="1" si="11"/>
        <v>0</v>
      </c>
      <c r="L382" s="93"/>
    </row>
    <row r="383" spans="1:12" x14ac:dyDescent="0.35">
      <c r="A383" t="str">
        <f t="shared" si="10"/>
        <v>LISTScenario1</v>
      </c>
      <c r="B383" s="93" t="s">
        <v>454</v>
      </c>
      <c r="C383" s="93" t="s">
        <v>37</v>
      </c>
      <c r="D383" s="93" t="s">
        <v>17</v>
      </c>
      <c r="E383" s="93" t="s">
        <v>36</v>
      </c>
      <c r="F383" s="93" t="s">
        <v>27</v>
      </c>
      <c r="G383" s="93"/>
      <c r="H383" s="93" t="s">
        <v>36</v>
      </c>
      <c r="I383" s="93" t="s">
        <v>207</v>
      </c>
      <c r="J383" s="93" t="s">
        <v>336</v>
      </c>
      <c r="K383" s="91">
        <f t="shared" ca="1" si="11"/>
        <v>0</v>
      </c>
      <c r="L383" s="93"/>
    </row>
    <row r="384" spans="1:12" x14ac:dyDescent="0.35">
      <c r="A384" t="str">
        <f t="shared" si="10"/>
        <v>LISTScenario1</v>
      </c>
      <c r="B384" s="93" t="s">
        <v>454</v>
      </c>
      <c r="C384" s="93" t="s">
        <v>39</v>
      </c>
      <c r="D384" s="93" t="s">
        <v>17</v>
      </c>
      <c r="E384" s="93" t="s">
        <v>38</v>
      </c>
      <c r="F384" s="93" t="s">
        <v>27</v>
      </c>
      <c r="G384" s="93"/>
      <c r="H384" s="93" t="s">
        <v>38</v>
      </c>
      <c r="I384" s="93" t="s">
        <v>207</v>
      </c>
      <c r="J384" s="93" t="s">
        <v>336</v>
      </c>
      <c r="K384" s="91">
        <f t="shared" ca="1" si="11"/>
        <v>0</v>
      </c>
      <c r="L384" s="93"/>
    </row>
    <row r="385" spans="1:12" x14ac:dyDescent="0.35">
      <c r="A385" t="str">
        <f t="shared" si="10"/>
        <v>LISTScenario1</v>
      </c>
      <c r="B385" s="93" t="s">
        <v>454</v>
      </c>
      <c r="C385" s="93" t="s">
        <v>41</v>
      </c>
      <c r="D385" s="93" t="s">
        <v>17</v>
      </c>
      <c r="E385" s="93" t="s">
        <v>40</v>
      </c>
      <c r="F385" s="93" t="s">
        <v>27</v>
      </c>
      <c r="G385" s="93"/>
      <c r="H385" s="93" t="s">
        <v>40</v>
      </c>
      <c r="I385" s="93" t="s">
        <v>207</v>
      </c>
      <c r="J385" s="93" t="s">
        <v>336</v>
      </c>
      <c r="K385" s="91">
        <f t="shared" ca="1" si="11"/>
        <v>0</v>
      </c>
      <c r="L385" s="93"/>
    </row>
    <row r="386" spans="1:12" x14ac:dyDescent="0.35">
      <c r="A386" t="str">
        <f t="shared" si="10"/>
        <v>LISTScenario1</v>
      </c>
      <c r="B386" s="93" t="s">
        <v>454</v>
      </c>
      <c r="C386" s="93" t="s">
        <v>43</v>
      </c>
      <c r="D386" s="93" t="s">
        <v>17</v>
      </c>
      <c r="E386" s="93" t="s">
        <v>42</v>
      </c>
      <c r="F386" s="93" t="s">
        <v>27</v>
      </c>
      <c r="G386" s="93"/>
      <c r="H386" s="93" t="s">
        <v>42</v>
      </c>
      <c r="I386" s="93" t="s">
        <v>207</v>
      </c>
      <c r="J386" s="93" t="s">
        <v>336</v>
      </c>
      <c r="K386" s="91">
        <f t="shared" ca="1" si="11"/>
        <v>0</v>
      </c>
      <c r="L386" s="93"/>
    </row>
    <row r="387" spans="1:12" x14ac:dyDescent="0.35">
      <c r="A387" t="str">
        <f t="shared" si="10"/>
        <v>LISTScenario1</v>
      </c>
      <c r="B387" s="93" t="s">
        <v>454</v>
      </c>
      <c r="C387" s="93" t="s">
        <v>45</v>
      </c>
      <c r="D387" s="93" t="s">
        <v>17</v>
      </c>
      <c r="E387" s="93" t="s">
        <v>42</v>
      </c>
      <c r="F387" s="93" t="s">
        <v>44</v>
      </c>
      <c r="G387" s="93" t="s">
        <v>27</v>
      </c>
      <c r="H387" s="93" t="s">
        <v>44</v>
      </c>
      <c r="I387" s="93" t="s">
        <v>207</v>
      </c>
      <c r="J387" s="93" t="s">
        <v>336</v>
      </c>
      <c r="K387" s="91">
        <f t="shared" ca="1" si="11"/>
        <v>0</v>
      </c>
      <c r="L387" s="93"/>
    </row>
    <row r="388" spans="1:12" x14ac:dyDescent="0.35">
      <c r="A388" t="str">
        <f t="shared" ref="A388:A451" si="12">VLOOKUP($B388,LISTScenMap,2)</f>
        <v>LISTScenario1</v>
      </c>
      <c r="B388" s="93" t="s">
        <v>454</v>
      </c>
      <c r="C388" s="93" t="s">
        <v>47</v>
      </c>
      <c r="D388" s="93" t="s">
        <v>17</v>
      </c>
      <c r="E388" s="93" t="s">
        <v>42</v>
      </c>
      <c r="F388" s="93" t="s">
        <v>46</v>
      </c>
      <c r="G388" s="93" t="s">
        <v>27</v>
      </c>
      <c r="H388" s="93" t="s">
        <v>46</v>
      </c>
      <c r="I388" s="93" t="s">
        <v>207</v>
      </c>
      <c r="J388" s="93" t="s">
        <v>336</v>
      </c>
      <c r="K388" s="91">
        <f t="shared" ref="K388:K451" ca="1" si="13">OFFSET(INDIRECT($B388&amp;"_Corner",0),MATCH($C388,INDIRECT($B388&amp;"_Row",0),0),MATCH($I388,INDIRECT($B388&amp;"_Column",0),0))</f>
        <v>0</v>
      </c>
      <c r="L388" s="93"/>
    </row>
    <row r="389" spans="1:12" x14ac:dyDescent="0.35">
      <c r="A389" t="str">
        <f t="shared" si="12"/>
        <v>LISTScenario1</v>
      </c>
      <c r="B389" s="93" t="s">
        <v>454</v>
      </c>
      <c r="C389" s="93" t="s">
        <v>49</v>
      </c>
      <c r="D389" s="93" t="s">
        <v>17</v>
      </c>
      <c r="E389" s="93" t="s">
        <v>42</v>
      </c>
      <c r="F389" s="93" t="s">
        <v>48</v>
      </c>
      <c r="G389" s="93" t="s">
        <v>27</v>
      </c>
      <c r="H389" s="93" t="s">
        <v>48</v>
      </c>
      <c r="I389" s="93" t="s">
        <v>207</v>
      </c>
      <c r="J389" s="93" t="s">
        <v>336</v>
      </c>
      <c r="K389" s="91">
        <f t="shared" ca="1" si="13"/>
        <v>0</v>
      </c>
      <c r="L389" s="93"/>
    </row>
    <row r="390" spans="1:12" x14ac:dyDescent="0.35">
      <c r="A390" t="str">
        <f t="shared" si="12"/>
        <v>LISTScenario1</v>
      </c>
      <c r="B390" s="93" t="s">
        <v>454</v>
      </c>
      <c r="C390" s="93" t="s">
        <v>55</v>
      </c>
      <c r="D390" s="93" t="s">
        <v>17</v>
      </c>
      <c r="E390" s="93" t="s">
        <v>42</v>
      </c>
      <c r="F390" s="93" t="s">
        <v>54</v>
      </c>
      <c r="G390" s="93" t="s">
        <v>27</v>
      </c>
      <c r="H390" s="93" t="s">
        <v>54</v>
      </c>
      <c r="I390" s="93" t="s">
        <v>207</v>
      </c>
      <c r="J390" s="93" t="s">
        <v>336</v>
      </c>
      <c r="K390" s="91">
        <f t="shared" ca="1" si="13"/>
        <v>0</v>
      </c>
      <c r="L390" s="93"/>
    </row>
    <row r="391" spans="1:12" x14ac:dyDescent="0.35">
      <c r="A391" t="str">
        <f t="shared" si="12"/>
        <v>LISTScenario1</v>
      </c>
      <c r="B391" s="93" t="s">
        <v>454</v>
      </c>
      <c r="C391" s="93" t="s">
        <v>57</v>
      </c>
      <c r="D391" s="93" t="s">
        <v>17</v>
      </c>
      <c r="E391" s="93" t="s">
        <v>42</v>
      </c>
      <c r="F391" s="93" t="s">
        <v>54</v>
      </c>
      <c r="G391" s="93" t="s">
        <v>56</v>
      </c>
      <c r="H391" s="93" t="s">
        <v>56</v>
      </c>
      <c r="I391" s="93" t="s">
        <v>207</v>
      </c>
      <c r="J391" s="93" t="s">
        <v>336</v>
      </c>
      <c r="K391" s="91">
        <f t="shared" ca="1" si="13"/>
        <v>0</v>
      </c>
      <c r="L391" s="93"/>
    </row>
    <row r="392" spans="1:12" x14ac:dyDescent="0.35">
      <c r="A392" t="str">
        <f t="shared" si="12"/>
        <v>LISTScenario1</v>
      </c>
      <c r="B392" s="93" t="s">
        <v>454</v>
      </c>
      <c r="C392" s="93" t="s">
        <v>59</v>
      </c>
      <c r="D392" s="93" t="s">
        <v>17</v>
      </c>
      <c r="E392" s="93" t="s">
        <v>42</v>
      </c>
      <c r="F392" s="93" t="s">
        <v>54</v>
      </c>
      <c r="G392" s="93" t="s">
        <v>58</v>
      </c>
      <c r="H392" s="93" t="s">
        <v>58</v>
      </c>
      <c r="I392" s="93" t="s">
        <v>207</v>
      </c>
      <c r="J392" s="93" t="s">
        <v>336</v>
      </c>
      <c r="K392" s="91">
        <f t="shared" ca="1" si="13"/>
        <v>0</v>
      </c>
      <c r="L392" s="93"/>
    </row>
    <row r="393" spans="1:12" x14ac:dyDescent="0.35">
      <c r="A393" t="str">
        <f t="shared" si="12"/>
        <v>LISTScenario1</v>
      </c>
      <c r="B393" s="93" t="s">
        <v>454</v>
      </c>
      <c r="C393" s="93" t="s">
        <v>61</v>
      </c>
      <c r="D393" s="93" t="s">
        <v>17</v>
      </c>
      <c r="E393" s="93" t="s">
        <v>42</v>
      </c>
      <c r="F393" s="93" t="s">
        <v>54</v>
      </c>
      <c r="G393" s="93" t="s">
        <v>60</v>
      </c>
      <c r="H393" s="93" t="s">
        <v>60</v>
      </c>
      <c r="I393" s="93" t="s">
        <v>207</v>
      </c>
      <c r="J393" s="93" t="s">
        <v>336</v>
      </c>
      <c r="K393" s="91">
        <f t="shared" ca="1" si="13"/>
        <v>0</v>
      </c>
      <c r="L393" s="93"/>
    </row>
    <row r="394" spans="1:12" x14ac:dyDescent="0.35">
      <c r="A394" t="str">
        <f t="shared" si="12"/>
        <v>LISTScenario1</v>
      </c>
      <c r="B394" s="93" t="s">
        <v>454</v>
      </c>
      <c r="C394" s="93" t="s">
        <v>63</v>
      </c>
      <c r="D394" s="93" t="s">
        <v>17</v>
      </c>
      <c r="E394" s="93" t="s">
        <v>42</v>
      </c>
      <c r="F394" s="93" t="s">
        <v>54</v>
      </c>
      <c r="G394" s="93" t="s">
        <v>62</v>
      </c>
      <c r="H394" s="93" t="s">
        <v>62</v>
      </c>
      <c r="I394" s="93" t="s">
        <v>207</v>
      </c>
      <c r="J394" s="93" t="s">
        <v>336</v>
      </c>
      <c r="K394" s="91">
        <f t="shared" ca="1" si="13"/>
        <v>0</v>
      </c>
      <c r="L394" s="93"/>
    </row>
    <row r="395" spans="1:12" x14ac:dyDescent="0.35">
      <c r="A395" t="str">
        <f t="shared" si="12"/>
        <v>LISTScenario1</v>
      </c>
      <c r="B395" s="93" t="s">
        <v>454</v>
      </c>
      <c r="C395" s="93" t="s">
        <v>347</v>
      </c>
      <c r="D395" s="93" t="s">
        <v>17</v>
      </c>
      <c r="E395" s="93" t="s">
        <v>42</v>
      </c>
      <c r="F395" s="93" t="s">
        <v>54</v>
      </c>
      <c r="G395" s="93" t="s">
        <v>371</v>
      </c>
      <c r="H395" s="93" t="s">
        <v>371</v>
      </c>
      <c r="I395" s="93" t="s">
        <v>207</v>
      </c>
      <c r="J395" s="93" t="s">
        <v>336</v>
      </c>
      <c r="K395" s="91">
        <f t="shared" ca="1" si="13"/>
        <v>0</v>
      </c>
      <c r="L395" s="93"/>
    </row>
    <row r="396" spans="1:12" x14ac:dyDescent="0.35">
      <c r="A396" t="str">
        <f t="shared" si="12"/>
        <v>LISTScenario1</v>
      </c>
      <c r="B396" s="93" t="s">
        <v>454</v>
      </c>
      <c r="C396" s="93" t="s">
        <v>65</v>
      </c>
      <c r="D396" s="93" t="s">
        <v>17</v>
      </c>
      <c r="E396" s="93" t="s">
        <v>42</v>
      </c>
      <c r="F396" s="93" t="s">
        <v>64</v>
      </c>
      <c r="G396" s="93" t="s">
        <v>27</v>
      </c>
      <c r="H396" s="93" t="s">
        <v>64</v>
      </c>
      <c r="I396" s="93" t="s">
        <v>207</v>
      </c>
      <c r="J396" s="93" t="s">
        <v>336</v>
      </c>
      <c r="K396" s="91">
        <f t="shared" ca="1" si="13"/>
        <v>0</v>
      </c>
      <c r="L396" s="93"/>
    </row>
    <row r="397" spans="1:12" x14ac:dyDescent="0.35">
      <c r="A397" t="str">
        <f t="shared" si="12"/>
        <v>LISTScenario1</v>
      </c>
      <c r="B397" s="93" t="s">
        <v>454</v>
      </c>
      <c r="C397" s="93" t="s">
        <v>67</v>
      </c>
      <c r="D397" s="93" t="s">
        <v>17</v>
      </c>
      <c r="E397" s="93" t="s">
        <v>42</v>
      </c>
      <c r="F397" s="93" t="s">
        <v>66</v>
      </c>
      <c r="G397" s="93" t="s">
        <v>27</v>
      </c>
      <c r="H397" s="93" t="s">
        <v>66</v>
      </c>
      <c r="I397" s="93" t="s">
        <v>207</v>
      </c>
      <c r="J397" s="93" t="s">
        <v>336</v>
      </c>
      <c r="K397" s="91">
        <f t="shared" ca="1" si="13"/>
        <v>0</v>
      </c>
      <c r="L397" s="93"/>
    </row>
    <row r="398" spans="1:12" x14ac:dyDescent="0.35">
      <c r="A398" t="str">
        <f t="shared" si="12"/>
        <v>LISTScenario1</v>
      </c>
      <c r="B398" s="93" t="s">
        <v>454</v>
      </c>
      <c r="C398" s="93" t="s">
        <v>69</v>
      </c>
      <c r="D398" s="93" t="s">
        <v>17</v>
      </c>
      <c r="E398" s="93" t="s">
        <v>42</v>
      </c>
      <c r="F398" s="93" t="s">
        <v>68</v>
      </c>
      <c r="G398" s="93" t="s">
        <v>27</v>
      </c>
      <c r="H398" s="93" t="s">
        <v>68</v>
      </c>
      <c r="I398" s="93" t="s">
        <v>207</v>
      </c>
      <c r="J398" s="93" t="s">
        <v>336</v>
      </c>
      <c r="K398" s="91">
        <f t="shared" ca="1" si="13"/>
        <v>0</v>
      </c>
      <c r="L398" s="93"/>
    </row>
    <row r="399" spans="1:12" x14ac:dyDescent="0.35">
      <c r="A399" t="str">
        <f t="shared" si="12"/>
        <v>LISTScenario1</v>
      </c>
      <c r="B399" s="93" t="s">
        <v>454</v>
      </c>
      <c r="C399" s="93" t="s">
        <v>71</v>
      </c>
      <c r="D399" s="93" t="s">
        <v>17</v>
      </c>
      <c r="E399" s="93" t="s">
        <v>42</v>
      </c>
      <c r="F399" s="93" t="s">
        <v>70</v>
      </c>
      <c r="G399" s="93" t="s">
        <v>27</v>
      </c>
      <c r="H399" s="93" t="s">
        <v>70</v>
      </c>
      <c r="I399" s="93" t="s">
        <v>207</v>
      </c>
      <c r="J399" s="93" t="s">
        <v>336</v>
      </c>
      <c r="K399" s="91">
        <f t="shared" ca="1" si="13"/>
        <v>0</v>
      </c>
      <c r="L399" s="93"/>
    </row>
    <row r="400" spans="1:12" x14ac:dyDescent="0.35">
      <c r="A400" t="str">
        <f t="shared" si="12"/>
        <v>LISTScenario1</v>
      </c>
      <c r="B400" s="93" t="s">
        <v>454</v>
      </c>
      <c r="C400" s="93" t="s">
        <v>375</v>
      </c>
      <c r="D400" s="93" t="s">
        <v>17</v>
      </c>
      <c r="E400" s="93" t="s">
        <v>42</v>
      </c>
      <c r="F400" s="93" t="s">
        <v>373</v>
      </c>
      <c r="G400" s="93"/>
      <c r="H400" s="93" t="s">
        <v>373</v>
      </c>
      <c r="I400" s="93" t="s">
        <v>207</v>
      </c>
      <c r="J400" s="93" t="s">
        <v>336</v>
      </c>
      <c r="K400" s="91">
        <f t="shared" ca="1" si="13"/>
        <v>0</v>
      </c>
      <c r="L400" s="93"/>
    </row>
    <row r="401" spans="1:12" x14ac:dyDescent="0.35">
      <c r="A401" t="str">
        <f t="shared" si="12"/>
        <v>LISTScenario1</v>
      </c>
      <c r="B401" s="93" t="s">
        <v>454</v>
      </c>
      <c r="C401" s="93" t="s">
        <v>73</v>
      </c>
      <c r="D401" s="93" t="s">
        <v>17</v>
      </c>
      <c r="E401" s="93" t="s">
        <v>72</v>
      </c>
      <c r="F401" s="93" t="s">
        <v>27</v>
      </c>
      <c r="G401" s="93"/>
      <c r="H401" s="93" t="s">
        <v>72</v>
      </c>
      <c r="I401" s="93" t="s">
        <v>207</v>
      </c>
      <c r="J401" s="93" t="s">
        <v>336</v>
      </c>
      <c r="K401" s="91">
        <f t="shared" ca="1" si="13"/>
        <v>0</v>
      </c>
      <c r="L401" s="93"/>
    </row>
    <row r="402" spans="1:12" x14ac:dyDescent="0.35">
      <c r="A402" t="str">
        <f t="shared" si="12"/>
        <v>LISTScenario1</v>
      </c>
      <c r="B402" s="93" t="s">
        <v>454</v>
      </c>
      <c r="C402" s="93" t="s">
        <v>75</v>
      </c>
      <c r="D402" s="93" t="s">
        <v>17</v>
      </c>
      <c r="E402" s="93" t="s">
        <v>74</v>
      </c>
      <c r="F402" s="93" t="s">
        <v>27</v>
      </c>
      <c r="G402" s="93"/>
      <c r="H402" s="93" t="s">
        <v>74</v>
      </c>
      <c r="I402" s="93" t="s">
        <v>207</v>
      </c>
      <c r="J402" s="93" t="s">
        <v>336</v>
      </c>
      <c r="K402" s="91">
        <f t="shared" ca="1" si="13"/>
        <v>0</v>
      </c>
      <c r="L402" s="93"/>
    </row>
    <row r="403" spans="1:12" x14ac:dyDescent="0.35">
      <c r="A403" t="str">
        <f t="shared" si="12"/>
        <v>LISTScenario1</v>
      </c>
      <c r="B403" s="93" t="s">
        <v>454</v>
      </c>
      <c r="C403" s="93" t="s">
        <v>77</v>
      </c>
      <c r="D403" s="93" t="s">
        <v>17</v>
      </c>
      <c r="E403" s="93" t="s">
        <v>74</v>
      </c>
      <c r="F403" s="93" t="s">
        <v>76</v>
      </c>
      <c r="G403" s="93"/>
      <c r="H403" s="93" t="s">
        <v>76</v>
      </c>
      <c r="I403" s="93" t="s">
        <v>207</v>
      </c>
      <c r="J403" s="93" t="s">
        <v>336</v>
      </c>
      <c r="K403" s="91">
        <f t="shared" ca="1" si="13"/>
        <v>0</v>
      </c>
      <c r="L403" s="93"/>
    </row>
    <row r="404" spans="1:12" x14ac:dyDescent="0.35">
      <c r="A404" t="str">
        <f t="shared" si="12"/>
        <v>LISTScenario1</v>
      </c>
      <c r="B404" s="93" t="s">
        <v>454</v>
      </c>
      <c r="C404" s="93" t="s">
        <v>79</v>
      </c>
      <c r="D404" s="93" t="s">
        <v>17</v>
      </c>
      <c r="E404" s="93" t="s">
        <v>74</v>
      </c>
      <c r="F404" s="93" t="s">
        <v>78</v>
      </c>
      <c r="G404" s="93"/>
      <c r="H404" s="93" t="s">
        <v>78</v>
      </c>
      <c r="I404" s="93" t="s">
        <v>207</v>
      </c>
      <c r="J404" s="93" t="s">
        <v>336</v>
      </c>
      <c r="K404" s="91">
        <f t="shared" ca="1" si="13"/>
        <v>0</v>
      </c>
      <c r="L404" s="93"/>
    </row>
    <row r="405" spans="1:12" x14ac:dyDescent="0.35">
      <c r="A405" t="str">
        <f t="shared" si="12"/>
        <v>LISTScenario1</v>
      </c>
      <c r="B405" s="93" t="s">
        <v>454</v>
      </c>
      <c r="C405" s="93" t="s">
        <v>81</v>
      </c>
      <c r="D405" s="93" t="s">
        <v>17</v>
      </c>
      <c r="E405" s="93" t="s">
        <v>74</v>
      </c>
      <c r="F405" s="93" t="s">
        <v>80</v>
      </c>
      <c r="G405" s="93"/>
      <c r="H405" s="93" t="s">
        <v>80</v>
      </c>
      <c r="I405" s="93" t="s">
        <v>207</v>
      </c>
      <c r="J405" s="93" t="s">
        <v>336</v>
      </c>
      <c r="K405" s="91">
        <f t="shared" ca="1" si="13"/>
        <v>0</v>
      </c>
      <c r="L405" s="93"/>
    </row>
    <row r="406" spans="1:12" x14ac:dyDescent="0.35">
      <c r="A406" t="str">
        <f t="shared" si="12"/>
        <v>LISTScenario1</v>
      </c>
      <c r="B406" s="93" t="s">
        <v>454</v>
      </c>
      <c r="C406" s="93" t="s">
        <v>376</v>
      </c>
      <c r="D406" s="93" t="s">
        <v>17</v>
      </c>
      <c r="E406" s="93" t="s">
        <v>74</v>
      </c>
      <c r="F406" s="93" t="s">
        <v>372</v>
      </c>
      <c r="G406" s="93"/>
      <c r="H406" s="93" t="s">
        <v>372</v>
      </c>
      <c r="I406" s="93" t="s">
        <v>207</v>
      </c>
      <c r="J406" s="93" t="s">
        <v>336</v>
      </c>
      <c r="K406" s="91">
        <f t="shared" ca="1" si="13"/>
        <v>0</v>
      </c>
      <c r="L406" s="93"/>
    </row>
    <row r="407" spans="1:12" x14ac:dyDescent="0.35">
      <c r="A407" t="str">
        <f t="shared" si="12"/>
        <v>LISTScenario1</v>
      </c>
      <c r="B407" s="93" t="s">
        <v>454</v>
      </c>
      <c r="C407" s="93" t="s">
        <v>83</v>
      </c>
      <c r="D407" s="93" t="s">
        <v>17</v>
      </c>
      <c r="E407" s="93" t="s">
        <v>82</v>
      </c>
      <c r="F407" s="93" t="s">
        <v>27</v>
      </c>
      <c r="G407" s="93"/>
      <c r="H407" s="93" t="s">
        <v>82</v>
      </c>
      <c r="I407" s="93" t="s">
        <v>207</v>
      </c>
      <c r="J407" s="93" t="s">
        <v>336</v>
      </c>
      <c r="K407" s="91">
        <f t="shared" ca="1" si="13"/>
        <v>0</v>
      </c>
      <c r="L407" s="93"/>
    </row>
    <row r="408" spans="1:12" x14ac:dyDescent="0.35">
      <c r="A408" t="str">
        <f t="shared" si="12"/>
        <v>LISTScenario1</v>
      </c>
      <c r="B408" s="93" t="s">
        <v>454</v>
      </c>
      <c r="C408" s="93" t="s">
        <v>85</v>
      </c>
      <c r="D408" s="93" t="s">
        <v>17</v>
      </c>
      <c r="E408" s="93" t="s">
        <v>82</v>
      </c>
      <c r="F408" s="93" t="s">
        <v>84</v>
      </c>
      <c r="G408" s="93" t="s">
        <v>27</v>
      </c>
      <c r="H408" s="93" t="s">
        <v>84</v>
      </c>
      <c r="I408" s="93" t="s">
        <v>207</v>
      </c>
      <c r="J408" s="93" t="s">
        <v>336</v>
      </c>
      <c r="K408" s="91">
        <f t="shared" ca="1" si="13"/>
        <v>0</v>
      </c>
      <c r="L408" s="93"/>
    </row>
    <row r="409" spans="1:12" x14ac:dyDescent="0.35">
      <c r="A409" t="str">
        <f t="shared" si="12"/>
        <v>LISTScenario1</v>
      </c>
      <c r="B409" s="93" t="s">
        <v>454</v>
      </c>
      <c r="C409" s="93" t="s">
        <v>91</v>
      </c>
      <c r="D409" s="93" t="s">
        <v>17</v>
      </c>
      <c r="E409" s="93" t="s">
        <v>82</v>
      </c>
      <c r="F409" s="93" t="s">
        <v>90</v>
      </c>
      <c r="G409" s="93" t="s">
        <v>27</v>
      </c>
      <c r="H409" s="93" t="s">
        <v>90</v>
      </c>
      <c r="I409" s="93" t="s">
        <v>207</v>
      </c>
      <c r="J409" s="93" t="s">
        <v>336</v>
      </c>
      <c r="K409" s="91">
        <f t="shared" ca="1" si="13"/>
        <v>0</v>
      </c>
      <c r="L409" s="93"/>
    </row>
    <row r="410" spans="1:12" x14ac:dyDescent="0.35">
      <c r="A410" t="str">
        <f t="shared" si="12"/>
        <v>LISTScenario1</v>
      </c>
      <c r="B410" s="93" t="s">
        <v>454</v>
      </c>
      <c r="C410" s="93" t="s">
        <v>97</v>
      </c>
      <c r="D410" s="93" t="s">
        <v>17</v>
      </c>
      <c r="E410" s="93" t="s">
        <v>82</v>
      </c>
      <c r="F410" s="93" t="s">
        <v>96</v>
      </c>
      <c r="G410" s="93" t="s">
        <v>27</v>
      </c>
      <c r="H410" s="93" t="s">
        <v>96</v>
      </c>
      <c r="I410" s="93" t="s">
        <v>207</v>
      </c>
      <c r="J410" s="93" t="s">
        <v>336</v>
      </c>
      <c r="K410" s="91">
        <f t="shared" ca="1" si="13"/>
        <v>0</v>
      </c>
      <c r="L410" s="93"/>
    </row>
    <row r="411" spans="1:12" x14ac:dyDescent="0.35">
      <c r="A411" t="str">
        <f t="shared" si="12"/>
        <v>LISTScenario1</v>
      </c>
      <c r="B411" s="93" t="s">
        <v>454</v>
      </c>
      <c r="C411" s="93" t="s">
        <v>377</v>
      </c>
      <c r="D411" s="93" t="s">
        <v>17</v>
      </c>
      <c r="E411" s="93" t="s">
        <v>82</v>
      </c>
      <c r="F411" s="93" t="s">
        <v>374</v>
      </c>
      <c r="G411" s="93" t="s">
        <v>27</v>
      </c>
      <c r="H411" s="93" t="s">
        <v>374</v>
      </c>
      <c r="I411" s="93" t="s">
        <v>207</v>
      </c>
      <c r="J411" s="93" t="s">
        <v>336</v>
      </c>
      <c r="K411" s="91">
        <f t="shared" ca="1" si="13"/>
        <v>0</v>
      </c>
      <c r="L411" s="93"/>
    </row>
    <row r="412" spans="1:12" x14ac:dyDescent="0.35">
      <c r="A412" t="str">
        <f t="shared" si="12"/>
        <v>LISTScenario1</v>
      </c>
      <c r="B412" s="93" t="s">
        <v>454</v>
      </c>
      <c r="C412" s="93" t="s">
        <v>111</v>
      </c>
      <c r="D412" s="93" t="s">
        <v>17</v>
      </c>
      <c r="E412" s="93" t="s">
        <v>110</v>
      </c>
      <c r="F412" s="93" t="s">
        <v>27</v>
      </c>
      <c r="G412" s="93"/>
      <c r="H412" s="93" t="s">
        <v>110</v>
      </c>
      <c r="I412" s="93" t="s">
        <v>207</v>
      </c>
      <c r="J412" s="93" t="s">
        <v>336</v>
      </c>
      <c r="K412" s="91">
        <f t="shared" ca="1" si="13"/>
        <v>0</v>
      </c>
      <c r="L412" s="93"/>
    </row>
    <row r="413" spans="1:12" x14ac:dyDescent="0.35">
      <c r="A413" t="str">
        <f t="shared" si="12"/>
        <v>LISTScenario1</v>
      </c>
      <c r="B413" s="93" t="s">
        <v>454</v>
      </c>
      <c r="C413" s="93" t="s">
        <v>378</v>
      </c>
      <c r="D413" s="93" t="s">
        <v>17</v>
      </c>
      <c r="E413" s="93" t="s">
        <v>231</v>
      </c>
      <c r="F413" s="93" t="s">
        <v>27</v>
      </c>
      <c r="G413" s="93"/>
      <c r="H413" s="93" t="s">
        <v>231</v>
      </c>
      <c r="I413" s="93" t="s">
        <v>207</v>
      </c>
      <c r="J413" s="93" t="s">
        <v>336</v>
      </c>
      <c r="K413" s="91">
        <f t="shared" ca="1" si="13"/>
        <v>0</v>
      </c>
      <c r="L413" s="93"/>
    </row>
    <row r="414" spans="1:12" x14ac:dyDescent="0.35">
      <c r="A414" t="str">
        <f t="shared" si="12"/>
        <v>LISTScenario1</v>
      </c>
      <c r="B414" s="93" t="s">
        <v>454</v>
      </c>
      <c r="C414" s="93" t="s">
        <v>115</v>
      </c>
      <c r="D414" s="93" t="s">
        <v>17</v>
      </c>
      <c r="E414" s="93" t="s">
        <v>27</v>
      </c>
      <c r="F414" s="93"/>
      <c r="G414" s="93"/>
      <c r="H414" s="93" t="s">
        <v>114</v>
      </c>
      <c r="I414" s="93" t="s">
        <v>207</v>
      </c>
      <c r="J414" s="93" t="s">
        <v>336</v>
      </c>
      <c r="K414" s="91">
        <f t="shared" ca="1" si="13"/>
        <v>0</v>
      </c>
      <c r="L414" s="93"/>
    </row>
    <row r="415" spans="1:12" x14ac:dyDescent="0.35">
      <c r="A415" t="str">
        <f t="shared" si="12"/>
        <v>LISTScenario1</v>
      </c>
      <c r="B415" s="93" t="s">
        <v>454</v>
      </c>
      <c r="C415" s="93" t="s">
        <v>118</v>
      </c>
      <c r="D415" s="93" t="s">
        <v>116</v>
      </c>
      <c r="E415" s="93" t="s">
        <v>117</v>
      </c>
      <c r="F415" s="93" t="s">
        <v>27</v>
      </c>
      <c r="G415" s="93"/>
      <c r="H415" s="93" t="s">
        <v>117</v>
      </c>
      <c r="I415" s="93" t="s">
        <v>207</v>
      </c>
      <c r="J415" s="93" t="s">
        <v>336</v>
      </c>
      <c r="K415" s="91">
        <f t="shared" ca="1" si="13"/>
        <v>0</v>
      </c>
      <c r="L415" s="93"/>
    </row>
    <row r="416" spans="1:12" x14ac:dyDescent="0.35">
      <c r="A416" t="str">
        <f t="shared" si="12"/>
        <v>LISTScenario1</v>
      </c>
      <c r="B416" s="93" t="s">
        <v>454</v>
      </c>
      <c r="C416" s="93" t="s">
        <v>348</v>
      </c>
      <c r="D416" s="93" t="s">
        <v>116</v>
      </c>
      <c r="E416" s="93" t="s">
        <v>117</v>
      </c>
      <c r="F416" s="93" t="s">
        <v>121</v>
      </c>
      <c r="G416" s="93"/>
      <c r="H416" s="93" t="s">
        <v>121</v>
      </c>
      <c r="I416" s="93" t="s">
        <v>207</v>
      </c>
      <c r="J416" s="93" t="s">
        <v>336</v>
      </c>
      <c r="K416" s="91">
        <f t="shared" ca="1" si="13"/>
        <v>0</v>
      </c>
      <c r="L416" s="93"/>
    </row>
    <row r="417" spans="1:12" x14ac:dyDescent="0.35">
      <c r="A417" t="str">
        <f t="shared" si="12"/>
        <v>LISTScenario1</v>
      </c>
      <c r="B417" s="93" t="s">
        <v>454</v>
      </c>
      <c r="C417" s="93" t="s">
        <v>349</v>
      </c>
      <c r="D417" s="93" t="s">
        <v>116</v>
      </c>
      <c r="E417" s="93" t="s">
        <v>117</v>
      </c>
      <c r="F417" s="93" t="s">
        <v>123</v>
      </c>
      <c r="G417" s="93"/>
      <c r="H417" s="93" t="s">
        <v>123</v>
      </c>
      <c r="I417" s="93" t="s">
        <v>207</v>
      </c>
      <c r="J417" s="93" t="s">
        <v>336</v>
      </c>
      <c r="K417" s="91">
        <f t="shared" ca="1" si="13"/>
        <v>0</v>
      </c>
      <c r="L417" s="93"/>
    </row>
    <row r="418" spans="1:12" x14ac:dyDescent="0.35">
      <c r="A418" t="str">
        <f t="shared" si="12"/>
        <v>LISTScenario1</v>
      </c>
      <c r="B418" s="93" t="s">
        <v>454</v>
      </c>
      <c r="C418" s="93" t="s">
        <v>350</v>
      </c>
      <c r="D418" s="93" t="s">
        <v>116</v>
      </c>
      <c r="E418" s="93" t="s">
        <v>117</v>
      </c>
      <c r="F418" s="93" t="s">
        <v>125</v>
      </c>
      <c r="G418" s="93"/>
      <c r="H418" s="93" t="s">
        <v>125</v>
      </c>
      <c r="I418" s="93" t="s">
        <v>207</v>
      </c>
      <c r="J418" s="93" t="s">
        <v>336</v>
      </c>
      <c r="K418" s="91">
        <f t="shared" ca="1" si="13"/>
        <v>0</v>
      </c>
      <c r="L418" s="93"/>
    </row>
    <row r="419" spans="1:12" x14ac:dyDescent="0.35">
      <c r="A419" t="str">
        <f t="shared" si="12"/>
        <v>LISTScenario1</v>
      </c>
      <c r="B419" s="93" t="s">
        <v>454</v>
      </c>
      <c r="C419" s="93" t="s">
        <v>351</v>
      </c>
      <c r="D419" s="93" t="s">
        <v>116</v>
      </c>
      <c r="E419" s="93" t="s">
        <v>132</v>
      </c>
      <c r="F419" s="93" t="s">
        <v>27</v>
      </c>
      <c r="G419" s="93"/>
      <c r="H419" s="93" t="s">
        <v>132</v>
      </c>
      <c r="I419" s="93" t="s">
        <v>207</v>
      </c>
      <c r="J419" s="93" t="s">
        <v>336</v>
      </c>
      <c r="K419" s="91">
        <f t="shared" ca="1" si="13"/>
        <v>0</v>
      </c>
      <c r="L419" s="93"/>
    </row>
    <row r="420" spans="1:12" x14ac:dyDescent="0.35">
      <c r="A420" t="str">
        <f t="shared" si="12"/>
        <v>LISTScenario1</v>
      </c>
      <c r="B420" s="93" t="s">
        <v>454</v>
      </c>
      <c r="C420" s="93" t="s">
        <v>352</v>
      </c>
      <c r="D420" s="93" t="s">
        <v>116</v>
      </c>
      <c r="E420" s="93" t="s">
        <v>132</v>
      </c>
      <c r="F420" s="93" t="s">
        <v>121</v>
      </c>
      <c r="G420" s="93"/>
      <c r="H420" s="93" t="s">
        <v>121</v>
      </c>
      <c r="I420" s="93" t="s">
        <v>207</v>
      </c>
      <c r="J420" s="93" t="s">
        <v>336</v>
      </c>
      <c r="K420" s="91">
        <f t="shared" ca="1" si="13"/>
        <v>0</v>
      </c>
      <c r="L420" s="93"/>
    </row>
    <row r="421" spans="1:12" x14ac:dyDescent="0.35">
      <c r="A421" t="str">
        <f t="shared" si="12"/>
        <v>LISTScenario1</v>
      </c>
      <c r="B421" s="93" t="s">
        <v>454</v>
      </c>
      <c r="C421" s="93" t="s">
        <v>353</v>
      </c>
      <c r="D421" s="93" t="s">
        <v>116</v>
      </c>
      <c r="E421" s="93" t="s">
        <v>132</v>
      </c>
      <c r="F421" s="93" t="s">
        <v>123</v>
      </c>
      <c r="G421" s="93"/>
      <c r="H421" s="93" t="s">
        <v>123</v>
      </c>
      <c r="I421" s="93" t="s">
        <v>207</v>
      </c>
      <c r="J421" s="93" t="s">
        <v>336</v>
      </c>
      <c r="K421" s="91">
        <f t="shared" ca="1" si="13"/>
        <v>0</v>
      </c>
      <c r="L421" s="93"/>
    </row>
    <row r="422" spans="1:12" x14ac:dyDescent="0.35">
      <c r="A422" t="str">
        <f t="shared" si="12"/>
        <v>LISTScenario1</v>
      </c>
      <c r="B422" s="93" t="s">
        <v>454</v>
      </c>
      <c r="C422" s="93" t="s">
        <v>354</v>
      </c>
      <c r="D422" s="93" t="s">
        <v>116</v>
      </c>
      <c r="E422" s="93" t="s">
        <v>132</v>
      </c>
      <c r="F422" s="93" t="s">
        <v>125</v>
      </c>
      <c r="G422" s="93"/>
      <c r="H422" s="93" t="s">
        <v>125</v>
      </c>
      <c r="I422" s="93" t="s">
        <v>207</v>
      </c>
      <c r="J422" s="93" t="s">
        <v>336</v>
      </c>
      <c r="K422" s="91">
        <f t="shared" ca="1" si="13"/>
        <v>0</v>
      </c>
      <c r="L422" s="93"/>
    </row>
    <row r="423" spans="1:12" x14ac:dyDescent="0.35">
      <c r="A423" t="str">
        <f t="shared" si="12"/>
        <v>LISTScenario1</v>
      </c>
      <c r="B423" s="93" t="s">
        <v>454</v>
      </c>
      <c r="C423" s="93" t="s">
        <v>355</v>
      </c>
      <c r="D423" s="93" t="s">
        <v>116</v>
      </c>
      <c r="E423" s="93" t="s">
        <v>144</v>
      </c>
      <c r="F423" s="93" t="s">
        <v>27</v>
      </c>
      <c r="G423" s="93"/>
      <c r="H423" s="93" t="s">
        <v>144</v>
      </c>
      <c r="I423" s="93" t="s">
        <v>207</v>
      </c>
      <c r="J423" s="93" t="s">
        <v>336</v>
      </c>
      <c r="K423" s="91">
        <f t="shared" ca="1" si="13"/>
        <v>0</v>
      </c>
      <c r="L423" s="93"/>
    </row>
    <row r="424" spans="1:12" x14ac:dyDescent="0.35">
      <c r="A424" t="str">
        <f t="shared" si="12"/>
        <v>LISTScenario1</v>
      </c>
      <c r="B424" s="93" t="s">
        <v>454</v>
      </c>
      <c r="C424" s="93" t="s">
        <v>356</v>
      </c>
      <c r="D424" s="93" t="s">
        <v>116</v>
      </c>
      <c r="E424" s="93" t="s">
        <v>144</v>
      </c>
      <c r="F424" s="93" t="s">
        <v>121</v>
      </c>
      <c r="G424" s="93" t="s">
        <v>27</v>
      </c>
      <c r="H424" s="93" t="s">
        <v>121</v>
      </c>
      <c r="I424" s="93" t="s">
        <v>207</v>
      </c>
      <c r="J424" s="93" t="s">
        <v>336</v>
      </c>
      <c r="K424" s="91">
        <f t="shared" ca="1" si="13"/>
        <v>0</v>
      </c>
      <c r="L424" s="93"/>
    </row>
    <row r="425" spans="1:12" x14ac:dyDescent="0.35">
      <c r="A425" t="str">
        <f t="shared" si="12"/>
        <v>LISTScenario1</v>
      </c>
      <c r="B425" s="93" t="s">
        <v>454</v>
      </c>
      <c r="C425" s="93" t="s">
        <v>357</v>
      </c>
      <c r="D425" s="93" t="s">
        <v>116</v>
      </c>
      <c r="E425" s="93" t="s">
        <v>144</v>
      </c>
      <c r="F425" s="93" t="s">
        <v>123</v>
      </c>
      <c r="G425" s="93" t="s">
        <v>27</v>
      </c>
      <c r="H425" s="93" t="s">
        <v>123</v>
      </c>
      <c r="I425" s="93" t="s">
        <v>207</v>
      </c>
      <c r="J425" s="93" t="s">
        <v>336</v>
      </c>
      <c r="K425" s="91">
        <f t="shared" ca="1" si="13"/>
        <v>0</v>
      </c>
      <c r="L425" s="93"/>
    </row>
    <row r="426" spans="1:12" x14ac:dyDescent="0.35">
      <c r="A426" t="str">
        <f t="shared" si="12"/>
        <v>LISTScenario1</v>
      </c>
      <c r="B426" s="93" t="s">
        <v>454</v>
      </c>
      <c r="C426" s="93" t="s">
        <v>358</v>
      </c>
      <c r="D426" s="93" t="s">
        <v>116</v>
      </c>
      <c r="E426" s="93" t="s">
        <v>144</v>
      </c>
      <c r="F426" s="93" t="s">
        <v>125</v>
      </c>
      <c r="G426" s="93" t="s">
        <v>27</v>
      </c>
      <c r="H426" s="93" t="s">
        <v>125</v>
      </c>
      <c r="I426" s="93" t="s">
        <v>207</v>
      </c>
      <c r="J426" s="93" t="s">
        <v>336</v>
      </c>
      <c r="K426" s="91">
        <f t="shared" ca="1" si="13"/>
        <v>0</v>
      </c>
      <c r="L426" s="93"/>
    </row>
    <row r="427" spans="1:12" x14ac:dyDescent="0.35">
      <c r="A427" t="str">
        <f t="shared" si="12"/>
        <v>LISTScenario1</v>
      </c>
      <c r="B427" s="93" t="s">
        <v>454</v>
      </c>
      <c r="C427" s="93" t="s">
        <v>359</v>
      </c>
      <c r="D427" s="93" t="s">
        <v>116</v>
      </c>
      <c r="E427" s="93" t="s">
        <v>248</v>
      </c>
      <c r="F427" s="93" t="s">
        <v>27</v>
      </c>
      <c r="G427" s="93"/>
      <c r="H427" s="93" t="s">
        <v>248</v>
      </c>
      <c r="I427" s="93" t="s">
        <v>207</v>
      </c>
      <c r="J427" s="93" t="s">
        <v>336</v>
      </c>
      <c r="K427" s="91">
        <f t="shared" ca="1" si="13"/>
        <v>0</v>
      </c>
      <c r="L427" s="93"/>
    </row>
    <row r="428" spans="1:12" x14ac:dyDescent="0.35">
      <c r="A428" t="str">
        <f t="shared" si="12"/>
        <v>LISTScenario1</v>
      </c>
      <c r="B428" s="93" t="s">
        <v>454</v>
      </c>
      <c r="C428" s="93" t="s">
        <v>156</v>
      </c>
      <c r="D428" s="93" t="s">
        <v>116</v>
      </c>
      <c r="E428" s="93" t="s">
        <v>155</v>
      </c>
      <c r="F428" s="93" t="s">
        <v>27</v>
      </c>
      <c r="G428" s="93"/>
      <c r="H428" s="93" t="s">
        <v>155</v>
      </c>
      <c r="I428" s="93" t="s">
        <v>207</v>
      </c>
      <c r="J428" s="93" t="s">
        <v>336</v>
      </c>
      <c r="K428" s="91">
        <f t="shared" ca="1" si="13"/>
        <v>0</v>
      </c>
      <c r="L428" s="93"/>
    </row>
    <row r="429" spans="1:12" x14ac:dyDescent="0.35">
      <c r="A429" t="str">
        <f t="shared" si="12"/>
        <v>LISTScenario1</v>
      </c>
      <c r="B429" s="93" t="s">
        <v>454</v>
      </c>
      <c r="C429" s="93" t="s">
        <v>160</v>
      </c>
      <c r="D429" s="93" t="s">
        <v>116</v>
      </c>
      <c r="E429" s="93" t="s">
        <v>159</v>
      </c>
      <c r="F429" s="93" t="s">
        <v>27</v>
      </c>
      <c r="G429" s="93"/>
      <c r="H429" s="93" t="s">
        <v>159</v>
      </c>
      <c r="I429" s="93" t="s">
        <v>207</v>
      </c>
      <c r="J429" s="93" t="s">
        <v>336</v>
      </c>
      <c r="K429" s="91">
        <f t="shared" ca="1" si="13"/>
        <v>0</v>
      </c>
      <c r="L429" s="93"/>
    </row>
    <row r="430" spans="1:12" x14ac:dyDescent="0.35">
      <c r="A430" t="str">
        <f t="shared" si="12"/>
        <v>LISTScenario1</v>
      </c>
      <c r="B430" s="93" t="s">
        <v>454</v>
      </c>
      <c r="C430" s="93" t="s">
        <v>161</v>
      </c>
      <c r="D430" s="93" t="s">
        <v>116</v>
      </c>
      <c r="E430" s="93" t="s">
        <v>66</v>
      </c>
      <c r="F430" s="93" t="s">
        <v>27</v>
      </c>
      <c r="G430" s="93"/>
      <c r="H430" s="93" t="s">
        <v>66</v>
      </c>
      <c r="I430" s="93" t="s">
        <v>207</v>
      </c>
      <c r="J430" s="93" t="s">
        <v>336</v>
      </c>
      <c r="K430" s="91">
        <f t="shared" ca="1" si="13"/>
        <v>0</v>
      </c>
      <c r="L430" s="93"/>
    </row>
    <row r="431" spans="1:12" x14ac:dyDescent="0.35">
      <c r="A431" t="str">
        <f t="shared" si="12"/>
        <v>LISTScenario1</v>
      </c>
      <c r="B431" s="93" t="s">
        <v>454</v>
      </c>
      <c r="C431" s="93" t="s">
        <v>173</v>
      </c>
      <c r="D431" s="93" t="s">
        <v>116</v>
      </c>
      <c r="E431" s="93" t="s">
        <v>172</v>
      </c>
      <c r="F431" s="93" t="s">
        <v>27</v>
      </c>
      <c r="G431" s="93"/>
      <c r="H431" s="93" t="s">
        <v>172</v>
      </c>
      <c r="I431" s="93" t="s">
        <v>207</v>
      </c>
      <c r="J431" s="93" t="s">
        <v>336</v>
      </c>
      <c r="K431" s="91">
        <f t="shared" ca="1" si="13"/>
        <v>0</v>
      </c>
      <c r="L431" s="93"/>
    </row>
    <row r="432" spans="1:12" x14ac:dyDescent="0.35">
      <c r="A432" t="str">
        <f t="shared" si="12"/>
        <v>LISTScenario1</v>
      </c>
      <c r="B432" s="93" t="s">
        <v>454</v>
      </c>
      <c r="C432" s="89" t="s">
        <v>614</v>
      </c>
      <c r="D432" s="93" t="s">
        <v>116</v>
      </c>
      <c r="E432" s="93" t="s">
        <v>18</v>
      </c>
      <c r="F432" s="93" t="s">
        <v>27</v>
      </c>
      <c r="G432" s="93"/>
      <c r="H432" s="93" t="s">
        <v>18</v>
      </c>
      <c r="I432" s="93" t="s">
        <v>207</v>
      </c>
      <c r="J432" s="93" t="s">
        <v>336</v>
      </c>
      <c r="K432" s="91">
        <f t="shared" ca="1" si="13"/>
        <v>0</v>
      </c>
      <c r="L432" s="93"/>
    </row>
    <row r="433" spans="1:12" x14ac:dyDescent="0.35">
      <c r="A433" t="str">
        <f t="shared" si="12"/>
        <v>LISTScenario1</v>
      </c>
      <c r="B433" s="93" t="s">
        <v>454</v>
      </c>
      <c r="C433" s="93" t="s">
        <v>180</v>
      </c>
      <c r="D433" s="93" t="s">
        <v>116</v>
      </c>
      <c r="E433" s="93" t="s">
        <v>27</v>
      </c>
      <c r="F433" s="93"/>
      <c r="G433" s="93"/>
      <c r="H433" s="93" t="s">
        <v>19</v>
      </c>
      <c r="I433" s="93" t="s">
        <v>207</v>
      </c>
      <c r="J433" s="93" t="s">
        <v>336</v>
      </c>
      <c r="K433" s="91">
        <f t="shared" ca="1" si="13"/>
        <v>0</v>
      </c>
      <c r="L433" s="93"/>
    </row>
    <row r="434" spans="1:12" x14ac:dyDescent="0.35">
      <c r="A434" t="str">
        <f t="shared" si="12"/>
        <v>LISTScenario1</v>
      </c>
      <c r="B434" s="93" t="s">
        <v>454</v>
      </c>
      <c r="C434" s="93" t="s">
        <v>182</v>
      </c>
      <c r="D434" s="93" t="s">
        <v>181</v>
      </c>
      <c r="E434" s="93" t="s">
        <v>27</v>
      </c>
      <c r="F434" s="93"/>
      <c r="G434" s="93"/>
      <c r="H434" s="93" t="s">
        <v>181</v>
      </c>
      <c r="I434" s="93" t="s">
        <v>207</v>
      </c>
      <c r="J434" s="93" t="s">
        <v>336</v>
      </c>
      <c r="K434" s="91">
        <f t="shared" ca="1" si="13"/>
        <v>0</v>
      </c>
      <c r="L434" s="93"/>
    </row>
    <row r="435" spans="1:12" x14ac:dyDescent="0.35">
      <c r="A435" t="str">
        <f t="shared" si="12"/>
        <v>LISTScenario1</v>
      </c>
      <c r="B435" s="93" t="s">
        <v>454</v>
      </c>
      <c r="C435" s="93" t="s">
        <v>444</v>
      </c>
      <c r="D435" s="93" t="s">
        <v>453</v>
      </c>
      <c r="E435" s="93" t="s">
        <v>442</v>
      </c>
      <c r="F435" s="93" t="s">
        <v>442</v>
      </c>
      <c r="G435" s="93" t="s">
        <v>442</v>
      </c>
      <c r="H435" s="93" t="s">
        <v>442</v>
      </c>
      <c r="I435" s="93" t="s">
        <v>207</v>
      </c>
      <c r="J435" s="93" t="s">
        <v>336</v>
      </c>
      <c r="K435" s="91">
        <f t="shared" ca="1" si="13"/>
        <v>0</v>
      </c>
      <c r="L435" s="93"/>
    </row>
    <row r="436" spans="1:12" x14ac:dyDescent="0.35">
      <c r="A436" t="str">
        <f t="shared" si="12"/>
        <v>LISTScenario1</v>
      </c>
      <c r="B436" s="93" t="s">
        <v>454</v>
      </c>
      <c r="C436" s="93" t="s">
        <v>35</v>
      </c>
      <c r="D436" s="93" t="s">
        <v>17</v>
      </c>
      <c r="E436" s="93" t="s">
        <v>34</v>
      </c>
      <c r="F436" s="93" t="s">
        <v>27</v>
      </c>
      <c r="G436" s="93"/>
      <c r="H436" s="93" t="s">
        <v>34</v>
      </c>
      <c r="I436" s="93" t="s">
        <v>208</v>
      </c>
      <c r="J436" s="93" t="s">
        <v>337</v>
      </c>
      <c r="K436" s="91">
        <f t="shared" ca="1" si="13"/>
        <v>0</v>
      </c>
      <c r="L436" s="93"/>
    </row>
    <row r="437" spans="1:12" x14ac:dyDescent="0.35">
      <c r="A437" t="str">
        <f t="shared" si="12"/>
        <v>LISTScenario1</v>
      </c>
      <c r="B437" s="93" t="s">
        <v>454</v>
      </c>
      <c r="C437" s="93" t="s">
        <v>37</v>
      </c>
      <c r="D437" s="93" t="s">
        <v>17</v>
      </c>
      <c r="E437" s="93" t="s">
        <v>36</v>
      </c>
      <c r="F437" s="93" t="s">
        <v>27</v>
      </c>
      <c r="G437" s="93"/>
      <c r="H437" s="93" t="s">
        <v>36</v>
      </c>
      <c r="I437" s="93" t="s">
        <v>208</v>
      </c>
      <c r="J437" s="93" t="s">
        <v>337</v>
      </c>
      <c r="K437" s="91">
        <f t="shared" ca="1" si="13"/>
        <v>0</v>
      </c>
      <c r="L437" s="93"/>
    </row>
    <row r="438" spans="1:12" x14ac:dyDescent="0.35">
      <c r="A438" t="str">
        <f t="shared" si="12"/>
        <v>LISTScenario1</v>
      </c>
      <c r="B438" s="93" t="s">
        <v>454</v>
      </c>
      <c r="C438" s="93" t="s">
        <v>39</v>
      </c>
      <c r="D438" s="93" t="s">
        <v>17</v>
      </c>
      <c r="E438" s="93" t="s">
        <v>38</v>
      </c>
      <c r="F438" s="93" t="s">
        <v>27</v>
      </c>
      <c r="G438" s="93"/>
      <c r="H438" s="93" t="s">
        <v>38</v>
      </c>
      <c r="I438" s="93" t="s">
        <v>208</v>
      </c>
      <c r="J438" s="93" t="s">
        <v>337</v>
      </c>
      <c r="K438" s="91">
        <f t="shared" ca="1" si="13"/>
        <v>0</v>
      </c>
      <c r="L438" s="93"/>
    </row>
    <row r="439" spans="1:12" x14ac:dyDescent="0.35">
      <c r="A439" t="str">
        <f t="shared" si="12"/>
        <v>LISTScenario1</v>
      </c>
      <c r="B439" s="93" t="s">
        <v>454</v>
      </c>
      <c r="C439" s="93" t="s">
        <v>41</v>
      </c>
      <c r="D439" s="93" t="s">
        <v>17</v>
      </c>
      <c r="E439" s="93" t="s">
        <v>40</v>
      </c>
      <c r="F439" s="93" t="s">
        <v>27</v>
      </c>
      <c r="G439" s="93"/>
      <c r="H439" s="93" t="s">
        <v>40</v>
      </c>
      <c r="I439" s="93" t="s">
        <v>208</v>
      </c>
      <c r="J439" s="93" t="s">
        <v>337</v>
      </c>
      <c r="K439" s="91">
        <f t="shared" ca="1" si="13"/>
        <v>0</v>
      </c>
      <c r="L439" s="93"/>
    </row>
    <row r="440" spans="1:12" x14ac:dyDescent="0.35">
      <c r="A440" t="str">
        <f t="shared" si="12"/>
        <v>LISTScenario1</v>
      </c>
      <c r="B440" s="93" t="s">
        <v>454</v>
      </c>
      <c r="C440" s="93" t="s">
        <v>43</v>
      </c>
      <c r="D440" s="93" t="s">
        <v>17</v>
      </c>
      <c r="E440" s="93" t="s">
        <v>42</v>
      </c>
      <c r="F440" s="93" t="s">
        <v>27</v>
      </c>
      <c r="G440" s="93"/>
      <c r="H440" s="93" t="s">
        <v>42</v>
      </c>
      <c r="I440" s="93" t="s">
        <v>208</v>
      </c>
      <c r="J440" s="93" t="s">
        <v>337</v>
      </c>
      <c r="K440" s="91">
        <f t="shared" ca="1" si="13"/>
        <v>0</v>
      </c>
      <c r="L440" s="93"/>
    </row>
    <row r="441" spans="1:12" x14ac:dyDescent="0.35">
      <c r="A441" t="str">
        <f t="shared" si="12"/>
        <v>LISTScenario1</v>
      </c>
      <c r="B441" s="93" t="s">
        <v>454</v>
      </c>
      <c r="C441" s="93" t="s">
        <v>45</v>
      </c>
      <c r="D441" s="93" t="s">
        <v>17</v>
      </c>
      <c r="E441" s="93" t="s">
        <v>42</v>
      </c>
      <c r="F441" s="93" t="s">
        <v>44</v>
      </c>
      <c r="G441" s="93" t="s">
        <v>27</v>
      </c>
      <c r="H441" s="93" t="s">
        <v>44</v>
      </c>
      <c r="I441" s="93" t="s">
        <v>208</v>
      </c>
      <c r="J441" s="93" t="s">
        <v>337</v>
      </c>
      <c r="K441" s="91">
        <f t="shared" ca="1" si="13"/>
        <v>0</v>
      </c>
      <c r="L441" s="93"/>
    </row>
    <row r="442" spans="1:12" x14ac:dyDescent="0.35">
      <c r="A442" t="str">
        <f t="shared" si="12"/>
        <v>LISTScenario1</v>
      </c>
      <c r="B442" s="93" t="s">
        <v>454</v>
      </c>
      <c r="C442" s="93" t="s">
        <v>47</v>
      </c>
      <c r="D442" s="93" t="s">
        <v>17</v>
      </c>
      <c r="E442" s="93" t="s">
        <v>42</v>
      </c>
      <c r="F442" s="93" t="s">
        <v>46</v>
      </c>
      <c r="G442" s="93" t="s">
        <v>27</v>
      </c>
      <c r="H442" s="93" t="s">
        <v>46</v>
      </c>
      <c r="I442" s="93" t="s">
        <v>208</v>
      </c>
      <c r="J442" s="93" t="s">
        <v>337</v>
      </c>
      <c r="K442" s="91">
        <f t="shared" ca="1" si="13"/>
        <v>0</v>
      </c>
      <c r="L442" s="93"/>
    </row>
    <row r="443" spans="1:12" x14ac:dyDescent="0.35">
      <c r="A443" t="str">
        <f t="shared" si="12"/>
        <v>LISTScenario1</v>
      </c>
      <c r="B443" s="93" t="s">
        <v>454</v>
      </c>
      <c r="C443" s="93" t="s">
        <v>49</v>
      </c>
      <c r="D443" s="93" t="s">
        <v>17</v>
      </c>
      <c r="E443" s="93" t="s">
        <v>42</v>
      </c>
      <c r="F443" s="93" t="s">
        <v>48</v>
      </c>
      <c r="G443" s="93" t="s">
        <v>27</v>
      </c>
      <c r="H443" s="93" t="s">
        <v>48</v>
      </c>
      <c r="I443" s="93" t="s">
        <v>208</v>
      </c>
      <c r="J443" s="93" t="s">
        <v>337</v>
      </c>
      <c r="K443" s="91">
        <f t="shared" ca="1" si="13"/>
        <v>0</v>
      </c>
      <c r="L443" s="93"/>
    </row>
    <row r="444" spans="1:12" x14ac:dyDescent="0.35">
      <c r="A444" t="str">
        <f t="shared" si="12"/>
        <v>LISTScenario1</v>
      </c>
      <c r="B444" s="93" t="s">
        <v>454</v>
      </c>
      <c r="C444" s="93" t="s">
        <v>55</v>
      </c>
      <c r="D444" s="93" t="s">
        <v>17</v>
      </c>
      <c r="E444" s="93" t="s">
        <v>42</v>
      </c>
      <c r="F444" s="93" t="s">
        <v>54</v>
      </c>
      <c r="G444" s="93" t="s">
        <v>27</v>
      </c>
      <c r="H444" s="93" t="s">
        <v>54</v>
      </c>
      <c r="I444" s="93" t="s">
        <v>208</v>
      </c>
      <c r="J444" s="93" t="s">
        <v>337</v>
      </c>
      <c r="K444" s="91">
        <f t="shared" ca="1" si="13"/>
        <v>0</v>
      </c>
      <c r="L444" s="93"/>
    </row>
    <row r="445" spans="1:12" x14ac:dyDescent="0.35">
      <c r="A445" t="str">
        <f t="shared" si="12"/>
        <v>LISTScenario1</v>
      </c>
      <c r="B445" s="93" t="s">
        <v>454</v>
      </c>
      <c r="C445" s="93" t="s">
        <v>57</v>
      </c>
      <c r="D445" s="93" t="s">
        <v>17</v>
      </c>
      <c r="E445" s="93" t="s">
        <v>42</v>
      </c>
      <c r="F445" s="93" t="s">
        <v>54</v>
      </c>
      <c r="G445" s="93" t="s">
        <v>56</v>
      </c>
      <c r="H445" s="93" t="s">
        <v>56</v>
      </c>
      <c r="I445" s="93" t="s">
        <v>208</v>
      </c>
      <c r="J445" s="93" t="s">
        <v>337</v>
      </c>
      <c r="K445" s="91">
        <f t="shared" ca="1" si="13"/>
        <v>0</v>
      </c>
      <c r="L445" s="93"/>
    </row>
    <row r="446" spans="1:12" x14ac:dyDescent="0.35">
      <c r="A446" t="str">
        <f t="shared" si="12"/>
        <v>LISTScenario1</v>
      </c>
      <c r="B446" s="93" t="s">
        <v>454</v>
      </c>
      <c r="C446" s="93" t="s">
        <v>59</v>
      </c>
      <c r="D446" s="93" t="s">
        <v>17</v>
      </c>
      <c r="E446" s="93" t="s">
        <v>42</v>
      </c>
      <c r="F446" s="93" t="s">
        <v>54</v>
      </c>
      <c r="G446" s="93" t="s">
        <v>58</v>
      </c>
      <c r="H446" s="93" t="s">
        <v>58</v>
      </c>
      <c r="I446" s="93" t="s">
        <v>208</v>
      </c>
      <c r="J446" s="93" t="s">
        <v>337</v>
      </c>
      <c r="K446" s="91">
        <f t="shared" ca="1" si="13"/>
        <v>0</v>
      </c>
      <c r="L446" s="93"/>
    </row>
    <row r="447" spans="1:12" x14ac:dyDescent="0.35">
      <c r="A447" t="str">
        <f t="shared" si="12"/>
        <v>LISTScenario1</v>
      </c>
      <c r="B447" s="93" t="s">
        <v>454</v>
      </c>
      <c r="C447" s="93" t="s">
        <v>61</v>
      </c>
      <c r="D447" s="93" t="s">
        <v>17</v>
      </c>
      <c r="E447" s="93" t="s">
        <v>42</v>
      </c>
      <c r="F447" s="93" t="s">
        <v>54</v>
      </c>
      <c r="G447" s="93" t="s">
        <v>60</v>
      </c>
      <c r="H447" s="93" t="s">
        <v>60</v>
      </c>
      <c r="I447" s="93" t="s">
        <v>208</v>
      </c>
      <c r="J447" s="93" t="s">
        <v>337</v>
      </c>
      <c r="K447" s="91">
        <f t="shared" ca="1" si="13"/>
        <v>0</v>
      </c>
      <c r="L447" s="93"/>
    </row>
    <row r="448" spans="1:12" x14ac:dyDescent="0.35">
      <c r="A448" t="str">
        <f t="shared" si="12"/>
        <v>LISTScenario1</v>
      </c>
      <c r="B448" s="93" t="s">
        <v>454</v>
      </c>
      <c r="C448" s="93" t="s">
        <v>63</v>
      </c>
      <c r="D448" s="93" t="s">
        <v>17</v>
      </c>
      <c r="E448" s="93" t="s">
        <v>42</v>
      </c>
      <c r="F448" s="93" t="s">
        <v>54</v>
      </c>
      <c r="G448" s="93" t="s">
        <v>62</v>
      </c>
      <c r="H448" s="93" t="s">
        <v>62</v>
      </c>
      <c r="I448" s="93" t="s">
        <v>208</v>
      </c>
      <c r="J448" s="93" t="s">
        <v>337</v>
      </c>
      <c r="K448" s="91">
        <f t="shared" ca="1" si="13"/>
        <v>0</v>
      </c>
      <c r="L448" s="93"/>
    </row>
    <row r="449" spans="1:12" x14ac:dyDescent="0.35">
      <c r="A449" t="str">
        <f t="shared" si="12"/>
        <v>LISTScenario1</v>
      </c>
      <c r="B449" s="93" t="s">
        <v>454</v>
      </c>
      <c r="C449" s="93" t="s">
        <v>347</v>
      </c>
      <c r="D449" s="93" t="s">
        <v>17</v>
      </c>
      <c r="E449" s="93" t="s">
        <v>42</v>
      </c>
      <c r="F449" s="93" t="s">
        <v>54</v>
      </c>
      <c r="G449" s="93" t="s">
        <v>371</v>
      </c>
      <c r="H449" s="93" t="s">
        <v>371</v>
      </c>
      <c r="I449" s="93" t="s">
        <v>208</v>
      </c>
      <c r="J449" s="93" t="s">
        <v>337</v>
      </c>
      <c r="K449" s="91">
        <f t="shared" ca="1" si="13"/>
        <v>0</v>
      </c>
      <c r="L449" s="93"/>
    </row>
    <row r="450" spans="1:12" x14ac:dyDescent="0.35">
      <c r="A450" t="str">
        <f t="shared" si="12"/>
        <v>LISTScenario1</v>
      </c>
      <c r="B450" s="93" t="s">
        <v>454</v>
      </c>
      <c r="C450" s="93" t="s">
        <v>65</v>
      </c>
      <c r="D450" s="93" t="s">
        <v>17</v>
      </c>
      <c r="E450" s="93" t="s">
        <v>42</v>
      </c>
      <c r="F450" s="93" t="s">
        <v>64</v>
      </c>
      <c r="G450" s="93" t="s">
        <v>27</v>
      </c>
      <c r="H450" s="93" t="s">
        <v>64</v>
      </c>
      <c r="I450" s="93" t="s">
        <v>208</v>
      </c>
      <c r="J450" s="93" t="s">
        <v>337</v>
      </c>
      <c r="K450" s="91">
        <f t="shared" ca="1" si="13"/>
        <v>0</v>
      </c>
      <c r="L450" s="93"/>
    </row>
    <row r="451" spans="1:12" x14ac:dyDescent="0.35">
      <c r="A451" t="str">
        <f t="shared" si="12"/>
        <v>LISTScenario1</v>
      </c>
      <c r="B451" s="93" t="s">
        <v>454</v>
      </c>
      <c r="C451" s="93" t="s">
        <v>67</v>
      </c>
      <c r="D451" s="93" t="s">
        <v>17</v>
      </c>
      <c r="E451" s="93" t="s">
        <v>42</v>
      </c>
      <c r="F451" s="93" t="s">
        <v>66</v>
      </c>
      <c r="G451" s="93" t="s">
        <v>27</v>
      </c>
      <c r="H451" s="93" t="s">
        <v>66</v>
      </c>
      <c r="I451" s="93" t="s">
        <v>208</v>
      </c>
      <c r="J451" s="93" t="s">
        <v>337</v>
      </c>
      <c r="K451" s="91">
        <f t="shared" ca="1" si="13"/>
        <v>0</v>
      </c>
      <c r="L451" s="93"/>
    </row>
    <row r="452" spans="1:12" x14ac:dyDescent="0.35">
      <c r="A452" t="str">
        <f t="shared" ref="A452:A515" si="14">VLOOKUP($B452,LISTScenMap,2)</f>
        <v>LISTScenario1</v>
      </c>
      <c r="B452" s="93" t="s">
        <v>454</v>
      </c>
      <c r="C452" s="93" t="s">
        <v>69</v>
      </c>
      <c r="D452" s="93" t="s">
        <v>17</v>
      </c>
      <c r="E452" s="93" t="s">
        <v>42</v>
      </c>
      <c r="F452" s="93" t="s">
        <v>68</v>
      </c>
      <c r="G452" s="93" t="s">
        <v>27</v>
      </c>
      <c r="H452" s="93" t="s">
        <v>68</v>
      </c>
      <c r="I452" s="93" t="s">
        <v>208</v>
      </c>
      <c r="J452" s="93" t="s">
        <v>337</v>
      </c>
      <c r="K452" s="91">
        <f t="shared" ref="K452:K515" ca="1" si="15">OFFSET(INDIRECT($B452&amp;"_Corner",0),MATCH($C452,INDIRECT($B452&amp;"_Row",0),0),MATCH($I452,INDIRECT($B452&amp;"_Column",0),0))</f>
        <v>0</v>
      </c>
      <c r="L452" s="93"/>
    </row>
    <row r="453" spans="1:12" x14ac:dyDescent="0.35">
      <c r="A453" t="str">
        <f t="shared" si="14"/>
        <v>LISTScenario1</v>
      </c>
      <c r="B453" s="93" t="s">
        <v>454</v>
      </c>
      <c r="C453" s="93" t="s">
        <v>71</v>
      </c>
      <c r="D453" s="93" t="s">
        <v>17</v>
      </c>
      <c r="E453" s="93" t="s">
        <v>42</v>
      </c>
      <c r="F453" s="93" t="s">
        <v>70</v>
      </c>
      <c r="G453" s="93" t="s">
        <v>27</v>
      </c>
      <c r="H453" s="93" t="s">
        <v>70</v>
      </c>
      <c r="I453" s="93" t="s">
        <v>208</v>
      </c>
      <c r="J453" s="93" t="s">
        <v>337</v>
      </c>
      <c r="K453" s="91">
        <f t="shared" ca="1" si="15"/>
        <v>0</v>
      </c>
      <c r="L453" s="93"/>
    </row>
    <row r="454" spans="1:12" x14ac:dyDescent="0.35">
      <c r="A454" t="str">
        <f t="shared" si="14"/>
        <v>LISTScenario1</v>
      </c>
      <c r="B454" s="93" t="s">
        <v>454</v>
      </c>
      <c r="C454" s="93" t="s">
        <v>375</v>
      </c>
      <c r="D454" s="93" t="s">
        <v>17</v>
      </c>
      <c r="E454" s="93" t="s">
        <v>42</v>
      </c>
      <c r="F454" s="93" t="s">
        <v>373</v>
      </c>
      <c r="G454" s="93"/>
      <c r="H454" s="93" t="s">
        <v>373</v>
      </c>
      <c r="I454" s="93" t="s">
        <v>208</v>
      </c>
      <c r="J454" s="93" t="s">
        <v>337</v>
      </c>
      <c r="K454" s="91">
        <f t="shared" ca="1" si="15"/>
        <v>0</v>
      </c>
      <c r="L454" s="93"/>
    </row>
    <row r="455" spans="1:12" x14ac:dyDescent="0.35">
      <c r="A455" t="str">
        <f t="shared" si="14"/>
        <v>LISTScenario1</v>
      </c>
      <c r="B455" s="93" t="s">
        <v>454</v>
      </c>
      <c r="C455" s="93" t="s">
        <v>73</v>
      </c>
      <c r="D455" s="93" t="s">
        <v>17</v>
      </c>
      <c r="E455" s="93" t="s">
        <v>72</v>
      </c>
      <c r="F455" s="93" t="s">
        <v>27</v>
      </c>
      <c r="G455" s="93"/>
      <c r="H455" s="93" t="s">
        <v>72</v>
      </c>
      <c r="I455" s="93" t="s">
        <v>208</v>
      </c>
      <c r="J455" s="93" t="s">
        <v>337</v>
      </c>
      <c r="K455" s="91">
        <f t="shared" ca="1" si="15"/>
        <v>0</v>
      </c>
      <c r="L455" s="93"/>
    </row>
    <row r="456" spans="1:12" x14ac:dyDescent="0.35">
      <c r="A456" t="str">
        <f t="shared" si="14"/>
        <v>LISTScenario1</v>
      </c>
      <c r="B456" s="93" t="s">
        <v>454</v>
      </c>
      <c r="C456" s="93" t="s">
        <v>75</v>
      </c>
      <c r="D456" s="93" t="s">
        <v>17</v>
      </c>
      <c r="E456" s="93" t="s">
        <v>74</v>
      </c>
      <c r="F456" s="93" t="s">
        <v>27</v>
      </c>
      <c r="G456" s="93"/>
      <c r="H456" s="93" t="s">
        <v>74</v>
      </c>
      <c r="I456" s="93" t="s">
        <v>208</v>
      </c>
      <c r="J456" s="93" t="s">
        <v>337</v>
      </c>
      <c r="K456" s="91">
        <f t="shared" ca="1" si="15"/>
        <v>0</v>
      </c>
      <c r="L456" s="93"/>
    </row>
    <row r="457" spans="1:12" x14ac:dyDescent="0.35">
      <c r="A457" t="str">
        <f t="shared" si="14"/>
        <v>LISTScenario1</v>
      </c>
      <c r="B457" s="93" t="s">
        <v>454</v>
      </c>
      <c r="C457" s="93" t="s">
        <v>77</v>
      </c>
      <c r="D457" s="93" t="s">
        <v>17</v>
      </c>
      <c r="E457" s="93" t="s">
        <v>74</v>
      </c>
      <c r="F457" s="93" t="s">
        <v>76</v>
      </c>
      <c r="G457" s="93"/>
      <c r="H457" s="93" t="s">
        <v>76</v>
      </c>
      <c r="I457" s="93" t="s">
        <v>208</v>
      </c>
      <c r="J457" s="93" t="s">
        <v>337</v>
      </c>
      <c r="K457" s="91">
        <f t="shared" ca="1" si="15"/>
        <v>0</v>
      </c>
      <c r="L457" s="93"/>
    </row>
    <row r="458" spans="1:12" x14ac:dyDescent="0.35">
      <c r="A458" t="str">
        <f t="shared" si="14"/>
        <v>LISTScenario1</v>
      </c>
      <c r="B458" s="93" t="s">
        <v>454</v>
      </c>
      <c r="C458" s="93" t="s">
        <v>79</v>
      </c>
      <c r="D458" s="93" t="s">
        <v>17</v>
      </c>
      <c r="E458" s="93" t="s">
        <v>74</v>
      </c>
      <c r="F458" s="93" t="s">
        <v>78</v>
      </c>
      <c r="G458" s="93"/>
      <c r="H458" s="93" t="s">
        <v>78</v>
      </c>
      <c r="I458" s="93" t="s">
        <v>208</v>
      </c>
      <c r="J458" s="93" t="s">
        <v>337</v>
      </c>
      <c r="K458" s="91">
        <f t="shared" ca="1" si="15"/>
        <v>0</v>
      </c>
      <c r="L458" s="93"/>
    </row>
    <row r="459" spans="1:12" x14ac:dyDescent="0.35">
      <c r="A459" t="str">
        <f t="shared" si="14"/>
        <v>LISTScenario1</v>
      </c>
      <c r="B459" s="93" t="s">
        <v>454</v>
      </c>
      <c r="C459" s="93" t="s">
        <v>81</v>
      </c>
      <c r="D459" s="93" t="s">
        <v>17</v>
      </c>
      <c r="E459" s="93" t="s">
        <v>74</v>
      </c>
      <c r="F459" s="93" t="s">
        <v>80</v>
      </c>
      <c r="G459" s="93"/>
      <c r="H459" s="93" t="s">
        <v>80</v>
      </c>
      <c r="I459" s="93" t="s">
        <v>208</v>
      </c>
      <c r="J459" s="93" t="s">
        <v>337</v>
      </c>
      <c r="K459" s="91">
        <f t="shared" ca="1" si="15"/>
        <v>0</v>
      </c>
      <c r="L459" s="93"/>
    </row>
    <row r="460" spans="1:12" x14ac:dyDescent="0.35">
      <c r="A460" t="str">
        <f t="shared" si="14"/>
        <v>LISTScenario1</v>
      </c>
      <c r="B460" s="93" t="s">
        <v>454</v>
      </c>
      <c r="C460" s="93" t="s">
        <v>376</v>
      </c>
      <c r="D460" s="93" t="s">
        <v>17</v>
      </c>
      <c r="E460" s="93" t="s">
        <v>74</v>
      </c>
      <c r="F460" s="93" t="s">
        <v>372</v>
      </c>
      <c r="G460" s="93"/>
      <c r="H460" s="93" t="s">
        <v>372</v>
      </c>
      <c r="I460" s="93" t="s">
        <v>208</v>
      </c>
      <c r="J460" s="93" t="s">
        <v>337</v>
      </c>
      <c r="K460" s="91">
        <f t="shared" ca="1" si="15"/>
        <v>0</v>
      </c>
      <c r="L460" s="93"/>
    </row>
    <row r="461" spans="1:12" x14ac:dyDescent="0.35">
      <c r="A461" t="str">
        <f t="shared" si="14"/>
        <v>LISTScenario1</v>
      </c>
      <c r="B461" s="93" t="s">
        <v>454</v>
      </c>
      <c r="C461" s="93" t="s">
        <v>83</v>
      </c>
      <c r="D461" s="93" t="s">
        <v>17</v>
      </c>
      <c r="E461" s="93" t="s">
        <v>82</v>
      </c>
      <c r="F461" s="93" t="s">
        <v>27</v>
      </c>
      <c r="G461" s="93"/>
      <c r="H461" s="93" t="s">
        <v>82</v>
      </c>
      <c r="I461" s="93" t="s">
        <v>208</v>
      </c>
      <c r="J461" s="93" t="s">
        <v>337</v>
      </c>
      <c r="K461" s="91">
        <f t="shared" ca="1" si="15"/>
        <v>0</v>
      </c>
      <c r="L461" s="93"/>
    </row>
    <row r="462" spans="1:12" x14ac:dyDescent="0.35">
      <c r="A462" t="str">
        <f t="shared" si="14"/>
        <v>LISTScenario1</v>
      </c>
      <c r="B462" s="93" t="s">
        <v>454</v>
      </c>
      <c r="C462" s="93" t="s">
        <v>85</v>
      </c>
      <c r="D462" s="93" t="s">
        <v>17</v>
      </c>
      <c r="E462" s="93" t="s">
        <v>82</v>
      </c>
      <c r="F462" s="93" t="s">
        <v>84</v>
      </c>
      <c r="G462" s="93" t="s">
        <v>27</v>
      </c>
      <c r="H462" s="93" t="s">
        <v>84</v>
      </c>
      <c r="I462" s="93" t="s">
        <v>208</v>
      </c>
      <c r="J462" s="93" t="s">
        <v>337</v>
      </c>
      <c r="K462" s="91">
        <f t="shared" ca="1" si="15"/>
        <v>0</v>
      </c>
      <c r="L462" s="93"/>
    </row>
    <row r="463" spans="1:12" x14ac:dyDescent="0.35">
      <c r="A463" t="str">
        <f t="shared" si="14"/>
        <v>LISTScenario1</v>
      </c>
      <c r="B463" s="93" t="s">
        <v>454</v>
      </c>
      <c r="C463" s="93" t="s">
        <v>91</v>
      </c>
      <c r="D463" s="93" t="s">
        <v>17</v>
      </c>
      <c r="E463" s="93" t="s">
        <v>82</v>
      </c>
      <c r="F463" s="93" t="s">
        <v>90</v>
      </c>
      <c r="G463" s="93" t="s">
        <v>27</v>
      </c>
      <c r="H463" s="93" t="s">
        <v>90</v>
      </c>
      <c r="I463" s="93" t="s">
        <v>208</v>
      </c>
      <c r="J463" s="93" t="s">
        <v>337</v>
      </c>
      <c r="K463" s="91">
        <f t="shared" ca="1" si="15"/>
        <v>0</v>
      </c>
      <c r="L463" s="93"/>
    </row>
    <row r="464" spans="1:12" x14ac:dyDescent="0.35">
      <c r="A464" t="str">
        <f t="shared" si="14"/>
        <v>LISTScenario1</v>
      </c>
      <c r="B464" s="93" t="s">
        <v>454</v>
      </c>
      <c r="C464" s="93" t="s">
        <v>97</v>
      </c>
      <c r="D464" s="93" t="s">
        <v>17</v>
      </c>
      <c r="E464" s="93" t="s">
        <v>82</v>
      </c>
      <c r="F464" s="93" t="s">
        <v>96</v>
      </c>
      <c r="G464" s="93" t="s">
        <v>27</v>
      </c>
      <c r="H464" s="93" t="s">
        <v>96</v>
      </c>
      <c r="I464" s="93" t="s">
        <v>208</v>
      </c>
      <c r="J464" s="93" t="s">
        <v>337</v>
      </c>
      <c r="K464" s="91">
        <f t="shared" ca="1" si="15"/>
        <v>0</v>
      </c>
      <c r="L464" s="93"/>
    </row>
    <row r="465" spans="1:12" x14ac:dyDescent="0.35">
      <c r="A465" t="str">
        <f t="shared" si="14"/>
        <v>LISTScenario1</v>
      </c>
      <c r="B465" s="93" t="s">
        <v>454</v>
      </c>
      <c r="C465" s="93" t="s">
        <v>377</v>
      </c>
      <c r="D465" s="93" t="s">
        <v>17</v>
      </c>
      <c r="E465" s="93" t="s">
        <v>82</v>
      </c>
      <c r="F465" s="93" t="s">
        <v>374</v>
      </c>
      <c r="G465" s="93" t="s">
        <v>27</v>
      </c>
      <c r="H465" s="93" t="s">
        <v>374</v>
      </c>
      <c r="I465" s="93" t="s">
        <v>208</v>
      </c>
      <c r="J465" s="93" t="s">
        <v>337</v>
      </c>
      <c r="K465" s="91">
        <f t="shared" ca="1" si="15"/>
        <v>0</v>
      </c>
      <c r="L465" s="93"/>
    </row>
    <row r="466" spans="1:12" x14ac:dyDescent="0.35">
      <c r="A466" t="str">
        <f t="shared" si="14"/>
        <v>LISTScenario1</v>
      </c>
      <c r="B466" s="93" t="s">
        <v>454</v>
      </c>
      <c r="C466" s="93" t="s">
        <v>111</v>
      </c>
      <c r="D466" s="93" t="s">
        <v>17</v>
      </c>
      <c r="E466" s="93" t="s">
        <v>110</v>
      </c>
      <c r="F466" s="93" t="s">
        <v>27</v>
      </c>
      <c r="G466" s="93"/>
      <c r="H466" s="93" t="s">
        <v>110</v>
      </c>
      <c r="I466" s="93" t="s">
        <v>208</v>
      </c>
      <c r="J466" s="93" t="s">
        <v>337</v>
      </c>
      <c r="K466" s="91">
        <f t="shared" ca="1" si="15"/>
        <v>0</v>
      </c>
      <c r="L466" s="93"/>
    </row>
    <row r="467" spans="1:12" x14ac:dyDescent="0.35">
      <c r="A467" t="str">
        <f t="shared" si="14"/>
        <v>LISTScenario1</v>
      </c>
      <c r="B467" s="93" t="s">
        <v>454</v>
      </c>
      <c r="C467" s="93" t="s">
        <v>378</v>
      </c>
      <c r="D467" s="93" t="s">
        <v>17</v>
      </c>
      <c r="E467" s="93" t="s">
        <v>231</v>
      </c>
      <c r="F467" s="93" t="s">
        <v>27</v>
      </c>
      <c r="G467" s="93"/>
      <c r="H467" s="93" t="s">
        <v>231</v>
      </c>
      <c r="I467" s="93" t="s">
        <v>208</v>
      </c>
      <c r="J467" s="93" t="s">
        <v>337</v>
      </c>
      <c r="K467" s="91">
        <f t="shared" ca="1" si="15"/>
        <v>0</v>
      </c>
      <c r="L467" s="93"/>
    </row>
    <row r="468" spans="1:12" x14ac:dyDescent="0.35">
      <c r="A468" t="str">
        <f t="shared" si="14"/>
        <v>LISTScenario1</v>
      </c>
      <c r="B468" s="93" t="s">
        <v>454</v>
      </c>
      <c r="C468" s="93" t="s">
        <v>115</v>
      </c>
      <c r="D468" s="93" t="s">
        <v>17</v>
      </c>
      <c r="E468" s="93" t="s">
        <v>27</v>
      </c>
      <c r="F468" s="93"/>
      <c r="G468" s="93"/>
      <c r="H468" s="93" t="s">
        <v>114</v>
      </c>
      <c r="I468" s="93" t="s">
        <v>208</v>
      </c>
      <c r="J468" s="93" t="s">
        <v>337</v>
      </c>
      <c r="K468" s="91">
        <f t="shared" ca="1" si="15"/>
        <v>0</v>
      </c>
      <c r="L468" s="93"/>
    </row>
    <row r="469" spans="1:12" x14ac:dyDescent="0.35">
      <c r="A469" t="str">
        <f t="shared" si="14"/>
        <v>LISTScenario1</v>
      </c>
      <c r="B469" s="93" t="s">
        <v>454</v>
      </c>
      <c r="C469" s="93" t="s">
        <v>118</v>
      </c>
      <c r="D469" s="93" t="s">
        <v>116</v>
      </c>
      <c r="E469" s="93" t="s">
        <v>117</v>
      </c>
      <c r="F469" s="93" t="s">
        <v>27</v>
      </c>
      <c r="G469" s="93"/>
      <c r="H469" s="93" t="s">
        <v>117</v>
      </c>
      <c r="I469" s="93" t="s">
        <v>208</v>
      </c>
      <c r="J469" s="93" t="s">
        <v>337</v>
      </c>
      <c r="K469" s="91">
        <f t="shared" ca="1" si="15"/>
        <v>0</v>
      </c>
      <c r="L469" s="93"/>
    </row>
    <row r="470" spans="1:12" x14ac:dyDescent="0.35">
      <c r="A470" t="str">
        <f t="shared" si="14"/>
        <v>LISTScenario1</v>
      </c>
      <c r="B470" s="93" t="s">
        <v>454</v>
      </c>
      <c r="C470" s="93" t="s">
        <v>348</v>
      </c>
      <c r="D470" s="93" t="s">
        <v>116</v>
      </c>
      <c r="E470" s="93" t="s">
        <v>117</v>
      </c>
      <c r="F470" s="93" t="s">
        <v>121</v>
      </c>
      <c r="G470" s="93"/>
      <c r="H470" s="93" t="s">
        <v>121</v>
      </c>
      <c r="I470" s="93" t="s">
        <v>208</v>
      </c>
      <c r="J470" s="93" t="s">
        <v>337</v>
      </c>
      <c r="K470" s="91">
        <f t="shared" ca="1" si="15"/>
        <v>0</v>
      </c>
      <c r="L470" s="93"/>
    </row>
    <row r="471" spans="1:12" x14ac:dyDescent="0.35">
      <c r="A471" t="str">
        <f t="shared" si="14"/>
        <v>LISTScenario1</v>
      </c>
      <c r="B471" s="93" t="s">
        <v>454</v>
      </c>
      <c r="C471" s="93" t="s">
        <v>349</v>
      </c>
      <c r="D471" s="93" t="s">
        <v>116</v>
      </c>
      <c r="E471" s="93" t="s">
        <v>117</v>
      </c>
      <c r="F471" s="93" t="s">
        <v>123</v>
      </c>
      <c r="G471" s="93"/>
      <c r="H471" s="93" t="s">
        <v>123</v>
      </c>
      <c r="I471" s="93" t="s">
        <v>208</v>
      </c>
      <c r="J471" s="93" t="s">
        <v>337</v>
      </c>
      <c r="K471" s="91">
        <f t="shared" ca="1" si="15"/>
        <v>0</v>
      </c>
      <c r="L471" s="93"/>
    </row>
    <row r="472" spans="1:12" x14ac:dyDescent="0.35">
      <c r="A472" t="str">
        <f t="shared" si="14"/>
        <v>LISTScenario1</v>
      </c>
      <c r="B472" s="93" t="s">
        <v>454</v>
      </c>
      <c r="C472" s="93" t="s">
        <v>350</v>
      </c>
      <c r="D472" s="93" t="s">
        <v>116</v>
      </c>
      <c r="E472" s="93" t="s">
        <v>117</v>
      </c>
      <c r="F472" s="93" t="s">
        <v>125</v>
      </c>
      <c r="G472" s="93"/>
      <c r="H472" s="93" t="s">
        <v>125</v>
      </c>
      <c r="I472" s="93" t="s">
        <v>208</v>
      </c>
      <c r="J472" s="93" t="s">
        <v>337</v>
      </c>
      <c r="K472" s="91">
        <f t="shared" ca="1" si="15"/>
        <v>0</v>
      </c>
      <c r="L472" s="93"/>
    </row>
    <row r="473" spans="1:12" x14ac:dyDescent="0.35">
      <c r="A473" t="str">
        <f t="shared" si="14"/>
        <v>LISTScenario1</v>
      </c>
      <c r="B473" s="93" t="s">
        <v>454</v>
      </c>
      <c r="C473" s="93" t="s">
        <v>351</v>
      </c>
      <c r="D473" s="93" t="s">
        <v>116</v>
      </c>
      <c r="E473" s="93" t="s">
        <v>132</v>
      </c>
      <c r="F473" s="93" t="s">
        <v>27</v>
      </c>
      <c r="G473" s="93"/>
      <c r="H473" s="93" t="s">
        <v>132</v>
      </c>
      <c r="I473" s="93" t="s">
        <v>208</v>
      </c>
      <c r="J473" s="93" t="s">
        <v>337</v>
      </c>
      <c r="K473" s="91">
        <f t="shared" ca="1" si="15"/>
        <v>0</v>
      </c>
      <c r="L473" s="93"/>
    </row>
    <row r="474" spans="1:12" x14ac:dyDescent="0.35">
      <c r="A474" t="str">
        <f t="shared" si="14"/>
        <v>LISTScenario1</v>
      </c>
      <c r="B474" s="93" t="s">
        <v>454</v>
      </c>
      <c r="C474" s="93" t="s">
        <v>352</v>
      </c>
      <c r="D474" s="93" t="s">
        <v>116</v>
      </c>
      <c r="E474" s="93" t="s">
        <v>132</v>
      </c>
      <c r="F474" s="93" t="s">
        <v>121</v>
      </c>
      <c r="G474" s="93"/>
      <c r="H474" s="93" t="s">
        <v>121</v>
      </c>
      <c r="I474" s="93" t="s">
        <v>208</v>
      </c>
      <c r="J474" s="93" t="s">
        <v>337</v>
      </c>
      <c r="K474" s="91">
        <f t="shared" ca="1" si="15"/>
        <v>0</v>
      </c>
      <c r="L474" s="93"/>
    </row>
    <row r="475" spans="1:12" x14ac:dyDescent="0.35">
      <c r="A475" t="str">
        <f t="shared" si="14"/>
        <v>LISTScenario1</v>
      </c>
      <c r="B475" s="93" t="s">
        <v>454</v>
      </c>
      <c r="C475" s="93" t="s">
        <v>353</v>
      </c>
      <c r="D475" s="93" t="s">
        <v>116</v>
      </c>
      <c r="E475" s="93" t="s">
        <v>132</v>
      </c>
      <c r="F475" s="93" t="s">
        <v>123</v>
      </c>
      <c r="G475" s="93"/>
      <c r="H475" s="93" t="s">
        <v>123</v>
      </c>
      <c r="I475" s="93" t="s">
        <v>208</v>
      </c>
      <c r="J475" s="93" t="s">
        <v>337</v>
      </c>
      <c r="K475" s="91">
        <f t="shared" ca="1" si="15"/>
        <v>0</v>
      </c>
      <c r="L475" s="93"/>
    </row>
    <row r="476" spans="1:12" x14ac:dyDescent="0.35">
      <c r="A476" t="str">
        <f t="shared" si="14"/>
        <v>LISTScenario1</v>
      </c>
      <c r="B476" s="93" t="s">
        <v>454</v>
      </c>
      <c r="C476" s="93" t="s">
        <v>354</v>
      </c>
      <c r="D476" s="93" t="s">
        <v>116</v>
      </c>
      <c r="E476" s="93" t="s">
        <v>132</v>
      </c>
      <c r="F476" s="93" t="s">
        <v>125</v>
      </c>
      <c r="G476" s="93"/>
      <c r="H476" s="93" t="s">
        <v>125</v>
      </c>
      <c r="I476" s="93" t="s">
        <v>208</v>
      </c>
      <c r="J476" s="93" t="s">
        <v>337</v>
      </c>
      <c r="K476" s="91">
        <f t="shared" ca="1" si="15"/>
        <v>0</v>
      </c>
      <c r="L476" s="93"/>
    </row>
    <row r="477" spans="1:12" x14ac:dyDescent="0.35">
      <c r="A477" t="str">
        <f t="shared" si="14"/>
        <v>LISTScenario1</v>
      </c>
      <c r="B477" s="93" t="s">
        <v>454</v>
      </c>
      <c r="C477" s="93" t="s">
        <v>355</v>
      </c>
      <c r="D477" s="93" t="s">
        <v>116</v>
      </c>
      <c r="E477" s="93" t="s">
        <v>144</v>
      </c>
      <c r="F477" s="93" t="s">
        <v>27</v>
      </c>
      <c r="G477" s="93"/>
      <c r="H477" s="93" t="s">
        <v>144</v>
      </c>
      <c r="I477" s="93" t="s">
        <v>208</v>
      </c>
      <c r="J477" s="93" t="s">
        <v>337</v>
      </c>
      <c r="K477" s="91">
        <f t="shared" ca="1" si="15"/>
        <v>0</v>
      </c>
      <c r="L477" s="93"/>
    </row>
    <row r="478" spans="1:12" x14ac:dyDescent="0.35">
      <c r="A478" t="str">
        <f t="shared" si="14"/>
        <v>LISTScenario1</v>
      </c>
      <c r="B478" s="93" t="s">
        <v>454</v>
      </c>
      <c r="C478" s="93" t="s">
        <v>356</v>
      </c>
      <c r="D478" s="93" t="s">
        <v>116</v>
      </c>
      <c r="E478" s="93" t="s">
        <v>144</v>
      </c>
      <c r="F478" s="93" t="s">
        <v>121</v>
      </c>
      <c r="G478" s="93" t="s">
        <v>27</v>
      </c>
      <c r="H478" s="93" t="s">
        <v>121</v>
      </c>
      <c r="I478" s="93" t="s">
        <v>208</v>
      </c>
      <c r="J478" s="93" t="s">
        <v>337</v>
      </c>
      <c r="K478" s="91">
        <f t="shared" ca="1" si="15"/>
        <v>0</v>
      </c>
      <c r="L478" s="93"/>
    </row>
    <row r="479" spans="1:12" x14ac:dyDescent="0.35">
      <c r="A479" t="str">
        <f t="shared" si="14"/>
        <v>LISTScenario1</v>
      </c>
      <c r="B479" s="93" t="s">
        <v>454</v>
      </c>
      <c r="C479" s="93" t="s">
        <v>357</v>
      </c>
      <c r="D479" s="93" t="s">
        <v>116</v>
      </c>
      <c r="E479" s="93" t="s">
        <v>144</v>
      </c>
      <c r="F479" s="93" t="s">
        <v>123</v>
      </c>
      <c r="G479" s="93" t="s">
        <v>27</v>
      </c>
      <c r="H479" s="93" t="s">
        <v>123</v>
      </c>
      <c r="I479" s="93" t="s">
        <v>208</v>
      </c>
      <c r="J479" s="93" t="s">
        <v>337</v>
      </c>
      <c r="K479" s="91">
        <f t="shared" ca="1" si="15"/>
        <v>0</v>
      </c>
      <c r="L479" s="93"/>
    </row>
    <row r="480" spans="1:12" x14ac:dyDescent="0.35">
      <c r="A480" t="str">
        <f t="shared" si="14"/>
        <v>LISTScenario1</v>
      </c>
      <c r="B480" s="93" t="s">
        <v>454</v>
      </c>
      <c r="C480" s="93" t="s">
        <v>358</v>
      </c>
      <c r="D480" s="93" t="s">
        <v>116</v>
      </c>
      <c r="E480" s="93" t="s">
        <v>144</v>
      </c>
      <c r="F480" s="93" t="s">
        <v>125</v>
      </c>
      <c r="G480" s="93" t="s">
        <v>27</v>
      </c>
      <c r="H480" s="93" t="s">
        <v>125</v>
      </c>
      <c r="I480" s="93" t="s">
        <v>208</v>
      </c>
      <c r="J480" s="93" t="s">
        <v>337</v>
      </c>
      <c r="K480" s="91">
        <f t="shared" ca="1" si="15"/>
        <v>0</v>
      </c>
      <c r="L480" s="93"/>
    </row>
    <row r="481" spans="1:12" x14ac:dyDescent="0.35">
      <c r="A481" t="str">
        <f t="shared" si="14"/>
        <v>LISTScenario1</v>
      </c>
      <c r="B481" s="93" t="s">
        <v>454</v>
      </c>
      <c r="C481" s="93" t="s">
        <v>359</v>
      </c>
      <c r="D481" s="93" t="s">
        <v>116</v>
      </c>
      <c r="E481" s="93" t="s">
        <v>248</v>
      </c>
      <c r="F481" s="93" t="s">
        <v>27</v>
      </c>
      <c r="G481" s="93"/>
      <c r="H481" s="93" t="s">
        <v>248</v>
      </c>
      <c r="I481" s="93" t="s">
        <v>208</v>
      </c>
      <c r="J481" s="93" t="s">
        <v>337</v>
      </c>
      <c r="K481" s="91">
        <f t="shared" ca="1" si="15"/>
        <v>0</v>
      </c>
      <c r="L481" s="93"/>
    </row>
    <row r="482" spans="1:12" x14ac:dyDescent="0.35">
      <c r="A482" t="str">
        <f t="shared" si="14"/>
        <v>LISTScenario1</v>
      </c>
      <c r="B482" s="93" t="s">
        <v>454</v>
      </c>
      <c r="C482" s="93" t="s">
        <v>156</v>
      </c>
      <c r="D482" s="93" t="s">
        <v>116</v>
      </c>
      <c r="E482" s="93" t="s">
        <v>155</v>
      </c>
      <c r="F482" s="93" t="s">
        <v>27</v>
      </c>
      <c r="G482" s="93"/>
      <c r="H482" s="93" t="s">
        <v>155</v>
      </c>
      <c r="I482" s="93" t="s">
        <v>208</v>
      </c>
      <c r="J482" s="93" t="s">
        <v>337</v>
      </c>
      <c r="K482" s="91">
        <f t="shared" ca="1" si="15"/>
        <v>0</v>
      </c>
      <c r="L482" s="93"/>
    </row>
    <row r="483" spans="1:12" x14ac:dyDescent="0.35">
      <c r="A483" t="str">
        <f t="shared" si="14"/>
        <v>LISTScenario1</v>
      </c>
      <c r="B483" s="93" t="s">
        <v>454</v>
      </c>
      <c r="C483" s="93" t="s">
        <v>160</v>
      </c>
      <c r="D483" s="93" t="s">
        <v>116</v>
      </c>
      <c r="E483" s="93" t="s">
        <v>159</v>
      </c>
      <c r="F483" s="93" t="s">
        <v>27</v>
      </c>
      <c r="G483" s="93"/>
      <c r="H483" s="93" t="s">
        <v>159</v>
      </c>
      <c r="I483" s="93" t="s">
        <v>208</v>
      </c>
      <c r="J483" s="93" t="s">
        <v>337</v>
      </c>
      <c r="K483" s="91">
        <f t="shared" ca="1" si="15"/>
        <v>0</v>
      </c>
      <c r="L483" s="93"/>
    </row>
    <row r="484" spans="1:12" x14ac:dyDescent="0.35">
      <c r="A484" t="str">
        <f t="shared" si="14"/>
        <v>LISTScenario1</v>
      </c>
      <c r="B484" s="93" t="s">
        <v>454</v>
      </c>
      <c r="C484" s="93" t="s">
        <v>161</v>
      </c>
      <c r="D484" s="93" t="s">
        <v>116</v>
      </c>
      <c r="E484" s="93" t="s">
        <v>66</v>
      </c>
      <c r="F484" s="93" t="s">
        <v>27</v>
      </c>
      <c r="G484" s="93"/>
      <c r="H484" s="93" t="s">
        <v>66</v>
      </c>
      <c r="I484" s="93" t="s">
        <v>208</v>
      </c>
      <c r="J484" s="93" t="s">
        <v>337</v>
      </c>
      <c r="K484" s="91">
        <f t="shared" ca="1" si="15"/>
        <v>0</v>
      </c>
      <c r="L484" s="93"/>
    </row>
    <row r="485" spans="1:12" x14ac:dyDescent="0.35">
      <c r="A485" t="str">
        <f t="shared" si="14"/>
        <v>LISTScenario1</v>
      </c>
      <c r="B485" s="93" t="s">
        <v>454</v>
      </c>
      <c r="C485" s="93" t="s">
        <v>173</v>
      </c>
      <c r="D485" s="93" t="s">
        <v>116</v>
      </c>
      <c r="E485" s="93" t="s">
        <v>172</v>
      </c>
      <c r="F485" s="93" t="s">
        <v>27</v>
      </c>
      <c r="G485" s="93"/>
      <c r="H485" s="93" t="s">
        <v>172</v>
      </c>
      <c r="I485" s="93" t="s">
        <v>208</v>
      </c>
      <c r="J485" s="93" t="s">
        <v>337</v>
      </c>
      <c r="K485" s="91">
        <f t="shared" ca="1" si="15"/>
        <v>0</v>
      </c>
      <c r="L485" s="93"/>
    </row>
    <row r="486" spans="1:12" x14ac:dyDescent="0.35">
      <c r="A486" t="str">
        <f t="shared" si="14"/>
        <v>LISTScenario1</v>
      </c>
      <c r="B486" s="93" t="s">
        <v>454</v>
      </c>
      <c r="C486" s="89" t="s">
        <v>614</v>
      </c>
      <c r="D486" s="93" t="s">
        <v>116</v>
      </c>
      <c r="E486" s="93" t="s">
        <v>18</v>
      </c>
      <c r="F486" s="93" t="s">
        <v>27</v>
      </c>
      <c r="G486" s="93"/>
      <c r="H486" s="93" t="s">
        <v>18</v>
      </c>
      <c r="I486" s="93" t="s">
        <v>208</v>
      </c>
      <c r="J486" s="93" t="s">
        <v>337</v>
      </c>
      <c r="K486" s="91">
        <f t="shared" ca="1" si="15"/>
        <v>0</v>
      </c>
      <c r="L486" s="93"/>
    </row>
    <row r="487" spans="1:12" x14ac:dyDescent="0.35">
      <c r="A487" t="str">
        <f t="shared" si="14"/>
        <v>LISTScenario1</v>
      </c>
      <c r="B487" s="93" t="s">
        <v>454</v>
      </c>
      <c r="C487" s="93" t="s">
        <v>180</v>
      </c>
      <c r="D487" s="93" t="s">
        <v>116</v>
      </c>
      <c r="E487" s="93" t="s">
        <v>27</v>
      </c>
      <c r="F487" s="93"/>
      <c r="G487" s="93"/>
      <c r="H487" s="93" t="s">
        <v>19</v>
      </c>
      <c r="I487" s="93" t="s">
        <v>208</v>
      </c>
      <c r="J487" s="93" t="s">
        <v>337</v>
      </c>
      <c r="K487" s="91">
        <f t="shared" ca="1" si="15"/>
        <v>0</v>
      </c>
      <c r="L487" s="93"/>
    </row>
    <row r="488" spans="1:12" x14ac:dyDescent="0.35">
      <c r="A488" t="str">
        <f t="shared" si="14"/>
        <v>LISTScenario1</v>
      </c>
      <c r="B488" s="93" t="s">
        <v>454</v>
      </c>
      <c r="C488" s="93" t="s">
        <v>182</v>
      </c>
      <c r="D488" s="93" t="s">
        <v>181</v>
      </c>
      <c r="E488" s="93" t="s">
        <v>27</v>
      </c>
      <c r="F488" s="93"/>
      <c r="G488" s="93"/>
      <c r="H488" s="93" t="s">
        <v>181</v>
      </c>
      <c r="I488" s="93" t="s">
        <v>208</v>
      </c>
      <c r="J488" s="93" t="s">
        <v>337</v>
      </c>
      <c r="K488" s="91">
        <f t="shared" ca="1" si="15"/>
        <v>0</v>
      </c>
      <c r="L488" s="93"/>
    </row>
    <row r="489" spans="1:12" x14ac:dyDescent="0.35">
      <c r="A489" t="str">
        <f t="shared" si="14"/>
        <v>LISTScenario1</v>
      </c>
      <c r="B489" s="93" t="s">
        <v>454</v>
      </c>
      <c r="C489" s="93" t="s">
        <v>444</v>
      </c>
      <c r="D489" s="93" t="s">
        <v>453</v>
      </c>
      <c r="E489" s="93" t="s">
        <v>442</v>
      </c>
      <c r="F489" s="93" t="s">
        <v>442</v>
      </c>
      <c r="G489" s="93" t="s">
        <v>442</v>
      </c>
      <c r="H489" s="93" t="s">
        <v>442</v>
      </c>
      <c r="I489" s="93" t="s">
        <v>208</v>
      </c>
      <c r="J489" s="93" t="s">
        <v>337</v>
      </c>
      <c r="K489" s="91">
        <f t="shared" ca="1" si="15"/>
        <v>0</v>
      </c>
      <c r="L489" s="93"/>
    </row>
    <row r="490" spans="1:12" x14ac:dyDescent="0.35">
      <c r="A490" t="str">
        <f t="shared" si="14"/>
        <v>LISTScenario2</v>
      </c>
      <c r="B490" s="93" t="s">
        <v>455</v>
      </c>
      <c r="C490" s="93" t="s">
        <v>35</v>
      </c>
      <c r="D490" s="93" t="s">
        <v>17</v>
      </c>
      <c r="E490" s="93" t="s">
        <v>34</v>
      </c>
      <c r="F490" s="93" t="s">
        <v>27</v>
      </c>
      <c r="G490" s="93"/>
      <c r="H490" s="93" t="s">
        <v>34</v>
      </c>
      <c r="I490" s="93" t="s">
        <v>26</v>
      </c>
      <c r="J490" s="93" t="s">
        <v>27</v>
      </c>
      <c r="K490" s="91">
        <f t="shared" ca="1" si="15"/>
        <v>0</v>
      </c>
      <c r="L490" s="93"/>
    </row>
    <row r="491" spans="1:12" x14ac:dyDescent="0.35">
      <c r="A491" t="str">
        <f t="shared" si="14"/>
        <v>LISTScenario2</v>
      </c>
      <c r="B491" s="93" t="s">
        <v>455</v>
      </c>
      <c r="C491" s="93" t="s">
        <v>37</v>
      </c>
      <c r="D491" s="93" t="s">
        <v>17</v>
      </c>
      <c r="E491" s="93" t="s">
        <v>36</v>
      </c>
      <c r="F491" s="93" t="s">
        <v>27</v>
      </c>
      <c r="G491" s="93"/>
      <c r="H491" s="93" t="s">
        <v>36</v>
      </c>
      <c r="I491" s="93" t="s">
        <v>26</v>
      </c>
      <c r="J491" s="93" t="s">
        <v>27</v>
      </c>
      <c r="K491" s="91">
        <f t="shared" ca="1" si="15"/>
        <v>0</v>
      </c>
      <c r="L491" s="93"/>
    </row>
    <row r="492" spans="1:12" x14ac:dyDescent="0.35">
      <c r="A492" t="str">
        <f t="shared" si="14"/>
        <v>LISTScenario2</v>
      </c>
      <c r="B492" s="93" t="s">
        <v>455</v>
      </c>
      <c r="C492" s="93" t="s">
        <v>39</v>
      </c>
      <c r="D492" s="93" t="s">
        <v>17</v>
      </c>
      <c r="E492" s="93" t="s">
        <v>38</v>
      </c>
      <c r="F492" s="93" t="s">
        <v>27</v>
      </c>
      <c r="G492" s="93"/>
      <c r="H492" s="93" t="s">
        <v>38</v>
      </c>
      <c r="I492" s="93" t="s">
        <v>26</v>
      </c>
      <c r="J492" s="93" t="s">
        <v>27</v>
      </c>
      <c r="K492" s="91">
        <f t="shared" ca="1" si="15"/>
        <v>0</v>
      </c>
      <c r="L492" s="93"/>
    </row>
    <row r="493" spans="1:12" x14ac:dyDescent="0.35">
      <c r="A493" t="str">
        <f t="shared" si="14"/>
        <v>LISTScenario2</v>
      </c>
      <c r="B493" s="93" t="s">
        <v>455</v>
      </c>
      <c r="C493" s="93" t="s">
        <v>41</v>
      </c>
      <c r="D493" s="93" t="s">
        <v>17</v>
      </c>
      <c r="E493" s="93" t="s">
        <v>40</v>
      </c>
      <c r="F493" s="93" t="s">
        <v>27</v>
      </c>
      <c r="G493" s="93"/>
      <c r="H493" s="93" t="s">
        <v>40</v>
      </c>
      <c r="I493" s="93" t="s">
        <v>26</v>
      </c>
      <c r="J493" s="93" t="s">
        <v>27</v>
      </c>
      <c r="K493" s="91">
        <f t="shared" ca="1" si="15"/>
        <v>0</v>
      </c>
      <c r="L493" s="93"/>
    </row>
    <row r="494" spans="1:12" x14ac:dyDescent="0.35">
      <c r="A494" t="str">
        <f t="shared" si="14"/>
        <v>LISTScenario2</v>
      </c>
      <c r="B494" s="93" t="s">
        <v>455</v>
      </c>
      <c r="C494" s="93" t="s">
        <v>43</v>
      </c>
      <c r="D494" s="93" t="s">
        <v>17</v>
      </c>
      <c r="E494" s="93" t="s">
        <v>42</v>
      </c>
      <c r="F494" s="93" t="s">
        <v>27</v>
      </c>
      <c r="G494" s="93"/>
      <c r="H494" s="93" t="s">
        <v>42</v>
      </c>
      <c r="I494" s="93" t="s">
        <v>26</v>
      </c>
      <c r="J494" s="93" t="s">
        <v>27</v>
      </c>
      <c r="K494" s="91">
        <f t="shared" ca="1" si="15"/>
        <v>0</v>
      </c>
      <c r="L494" s="93"/>
    </row>
    <row r="495" spans="1:12" x14ac:dyDescent="0.35">
      <c r="A495" t="str">
        <f t="shared" si="14"/>
        <v>LISTScenario2</v>
      </c>
      <c r="B495" s="93" t="s">
        <v>455</v>
      </c>
      <c r="C495" s="93" t="s">
        <v>45</v>
      </c>
      <c r="D495" s="93" t="s">
        <v>17</v>
      </c>
      <c r="E495" s="93" t="s">
        <v>42</v>
      </c>
      <c r="F495" s="93" t="s">
        <v>44</v>
      </c>
      <c r="G495" s="93" t="s">
        <v>27</v>
      </c>
      <c r="H495" s="93" t="s">
        <v>44</v>
      </c>
      <c r="I495" s="93" t="s">
        <v>26</v>
      </c>
      <c r="J495" s="93" t="s">
        <v>27</v>
      </c>
      <c r="K495" s="91">
        <f t="shared" ca="1" si="15"/>
        <v>0</v>
      </c>
      <c r="L495" s="93"/>
    </row>
    <row r="496" spans="1:12" x14ac:dyDescent="0.35">
      <c r="A496" t="str">
        <f t="shared" si="14"/>
        <v>LISTScenario2</v>
      </c>
      <c r="B496" s="93" t="s">
        <v>455</v>
      </c>
      <c r="C496" s="93" t="s">
        <v>47</v>
      </c>
      <c r="D496" s="93" t="s">
        <v>17</v>
      </c>
      <c r="E496" s="93" t="s">
        <v>42</v>
      </c>
      <c r="F496" s="93" t="s">
        <v>46</v>
      </c>
      <c r="G496" s="93" t="s">
        <v>27</v>
      </c>
      <c r="H496" s="93" t="s">
        <v>46</v>
      </c>
      <c r="I496" s="93" t="s">
        <v>26</v>
      </c>
      <c r="J496" s="93" t="s">
        <v>27</v>
      </c>
      <c r="K496" s="91">
        <f t="shared" ca="1" si="15"/>
        <v>0</v>
      </c>
      <c r="L496" s="93"/>
    </row>
    <row r="497" spans="1:12" x14ac:dyDescent="0.35">
      <c r="A497" t="str">
        <f t="shared" si="14"/>
        <v>LISTScenario2</v>
      </c>
      <c r="B497" s="93" t="s">
        <v>455</v>
      </c>
      <c r="C497" s="93" t="s">
        <v>49</v>
      </c>
      <c r="D497" s="93" t="s">
        <v>17</v>
      </c>
      <c r="E497" s="93" t="s">
        <v>42</v>
      </c>
      <c r="F497" s="93" t="s">
        <v>48</v>
      </c>
      <c r="G497" s="93" t="s">
        <v>27</v>
      </c>
      <c r="H497" s="93" t="s">
        <v>48</v>
      </c>
      <c r="I497" s="93" t="s">
        <v>26</v>
      </c>
      <c r="J497" s="93" t="s">
        <v>27</v>
      </c>
      <c r="K497" s="91">
        <f t="shared" ca="1" si="15"/>
        <v>0</v>
      </c>
      <c r="L497" s="93"/>
    </row>
    <row r="498" spans="1:12" x14ac:dyDescent="0.35">
      <c r="A498" t="str">
        <f t="shared" si="14"/>
        <v>LISTScenario2</v>
      </c>
      <c r="B498" s="93" t="s">
        <v>455</v>
      </c>
      <c r="C498" s="93" t="s">
        <v>55</v>
      </c>
      <c r="D498" s="93" t="s">
        <v>17</v>
      </c>
      <c r="E498" s="93" t="s">
        <v>42</v>
      </c>
      <c r="F498" s="93" t="s">
        <v>54</v>
      </c>
      <c r="G498" s="93" t="s">
        <v>27</v>
      </c>
      <c r="H498" s="93" t="s">
        <v>54</v>
      </c>
      <c r="I498" s="93" t="s">
        <v>26</v>
      </c>
      <c r="J498" s="93" t="s">
        <v>27</v>
      </c>
      <c r="K498" s="91">
        <f t="shared" ca="1" si="15"/>
        <v>0</v>
      </c>
      <c r="L498" s="93"/>
    </row>
    <row r="499" spans="1:12" x14ac:dyDescent="0.35">
      <c r="A499" t="str">
        <f t="shared" si="14"/>
        <v>LISTScenario2</v>
      </c>
      <c r="B499" s="93" t="s">
        <v>455</v>
      </c>
      <c r="C499" s="93" t="s">
        <v>57</v>
      </c>
      <c r="D499" s="93" t="s">
        <v>17</v>
      </c>
      <c r="E499" s="93" t="s">
        <v>42</v>
      </c>
      <c r="F499" s="93" t="s">
        <v>54</v>
      </c>
      <c r="G499" s="93" t="s">
        <v>56</v>
      </c>
      <c r="H499" s="93" t="s">
        <v>56</v>
      </c>
      <c r="I499" s="93" t="s">
        <v>26</v>
      </c>
      <c r="J499" s="93" t="s">
        <v>27</v>
      </c>
      <c r="K499" s="91">
        <f t="shared" ca="1" si="15"/>
        <v>0</v>
      </c>
      <c r="L499" s="93"/>
    </row>
    <row r="500" spans="1:12" x14ac:dyDescent="0.35">
      <c r="A500" t="str">
        <f t="shared" si="14"/>
        <v>LISTScenario2</v>
      </c>
      <c r="B500" s="93" t="s">
        <v>455</v>
      </c>
      <c r="C500" s="93" t="s">
        <v>59</v>
      </c>
      <c r="D500" s="93" t="s">
        <v>17</v>
      </c>
      <c r="E500" s="93" t="s">
        <v>42</v>
      </c>
      <c r="F500" s="93" t="s">
        <v>54</v>
      </c>
      <c r="G500" s="93" t="s">
        <v>58</v>
      </c>
      <c r="H500" s="93" t="s">
        <v>58</v>
      </c>
      <c r="I500" s="93" t="s">
        <v>26</v>
      </c>
      <c r="J500" s="93" t="s">
        <v>27</v>
      </c>
      <c r="K500" s="91">
        <f t="shared" ca="1" si="15"/>
        <v>0</v>
      </c>
      <c r="L500" s="93"/>
    </row>
    <row r="501" spans="1:12" x14ac:dyDescent="0.35">
      <c r="A501" t="str">
        <f t="shared" si="14"/>
        <v>LISTScenario2</v>
      </c>
      <c r="B501" s="93" t="s">
        <v>455</v>
      </c>
      <c r="C501" s="93" t="s">
        <v>61</v>
      </c>
      <c r="D501" s="93" t="s">
        <v>17</v>
      </c>
      <c r="E501" s="93" t="s">
        <v>42</v>
      </c>
      <c r="F501" s="93" t="s">
        <v>54</v>
      </c>
      <c r="G501" s="93" t="s">
        <v>60</v>
      </c>
      <c r="H501" s="93" t="s">
        <v>60</v>
      </c>
      <c r="I501" s="93" t="s">
        <v>26</v>
      </c>
      <c r="J501" s="93" t="s">
        <v>27</v>
      </c>
      <c r="K501" s="91">
        <f t="shared" ca="1" si="15"/>
        <v>0</v>
      </c>
      <c r="L501" s="93"/>
    </row>
    <row r="502" spans="1:12" x14ac:dyDescent="0.35">
      <c r="A502" t="str">
        <f t="shared" si="14"/>
        <v>LISTScenario2</v>
      </c>
      <c r="B502" s="93" t="s">
        <v>455</v>
      </c>
      <c r="C502" s="93" t="s">
        <v>63</v>
      </c>
      <c r="D502" s="93" t="s">
        <v>17</v>
      </c>
      <c r="E502" s="93" t="s">
        <v>42</v>
      </c>
      <c r="F502" s="93" t="s">
        <v>54</v>
      </c>
      <c r="G502" s="93" t="s">
        <v>62</v>
      </c>
      <c r="H502" s="93" t="s">
        <v>62</v>
      </c>
      <c r="I502" s="93" t="s">
        <v>26</v>
      </c>
      <c r="J502" s="93" t="s">
        <v>27</v>
      </c>
      <c r="K502" s="91">
        <f t="shared" ca="1" si="15"/>
        <v>0</v>
      </c>
      <c r="L502" s="93"/>
    </row>
    <row r="503" spans="1:12" x14ac:dyDescent="0.35">
      <c r="A503" t="str">
        <f t="shared" si="14"/>
        <v>LISTScenario2</v>
      </c>
      <c r="B503" s="93" t="s">
        <v>455</v>
      </c>
      <c r="C503" s="93" t="s">
        <v>347</v>
      </c>
      <c r="D503" s="93" t="s">
        <v>17</v>
      </c>
      <c r="E503" s="93" t="s">
        <v>42</v>
      </c>
      <c r="F503" s="93" t="s">
        <v>54</v>
      </c>
      <c r="G503" s="93" t="s">
        <v>371</v>
      </c>
      <c r="H503" s="93" t="s">
        <v>371</v>
      </c>
      <c r="I503" s="93" t="s">
        <v>26</v>
      </c>
      <c r="J503" s="93" t="s">
        <v>27</v>
      </c>
      <c r="K503" s="91">
        <f t="shared" ca="1" si="15"/>
        <v>0</v>
      </c>
      <c r="L503" s="93"/>
    </row>
    <row r="504" spans="1:12" x14ac:dyDescent="0.35">
      <c r="A504" t="str">
        <f t="shared" si="14"/>
        <v>LISTScenario2</v>
      </c>
      <c r="B504" s="93" t="s">
        <v>455</v>
      </c>
      <c r="C504" s="93" t="s">
        <v>65</v>
      </c>
      <c r="D504" s="93" t="s">
        <v>17</v>
      </c>
      <c r="E504" s="93" t="s">
        <v>42</v>
      </c>
      <c r="F504" s="93" t="s">
        <v>64</v>
      </c>
      <c r="G504" s="93" t="s">
        <v>27</v>
      </c>
      <c r="H504" s="93" t="s">
        <v>64</v>
      </c>
      <c r="I504" s="93" t="s">
        <v>26</v>
      </c>
      <c r="J504" s="93" t="s">
        <v>27</v>
      </c>
      <c r="K504" s="91">
        <f t="shared" ca="1" si="15"/>
        <v>0</v>
      </c>
      <c r="L504" s="93"/>
    </row>
    <row r="505" spans="1:12" x14ac:dyDescent="0.35">
      <c r="A505" t="str">
        <f t="shared" si="14"/>
        <v>LISTScenario2</v>
      </c>
      <c r="B505" s="93" t="s">
        <v>455</v>
      </c>
      <c r="C505" s="93" t="s">
        <v>67</v>
      </c>
      <c r="D505" s="93" t="s">
        <v>17</v>
      </c>
      <c r="E505" s="93" t="s">
        <v>42</v>
      </c>
      <c r="F505" s="93" t="s">
        <v>66</v>
      </c>
      <c r="G505" s="93" t="s">
        <v>27</v>
      </c>
      <c r="H505" s="93" t="s">
        <v>66</v>
      </c>
      <c r="I505" s="93" t="s">
        <v>26</v>
      </c>
      <c r="J505" s="93" t="s">
        <v>27</v>
      </c>
      <c r="K505" s="91">
        <f t="shared" ca="1" si="15"/>
        <v>0</v>
      </c>
      <c r="L505" s="93"/>
    </row>
    <row r="506" spans="1:12" x14ac:dyDescent="0.35">
      <c r="A506" t="str">
        <f t="shared" si="14"/>
        <v>LISTScenario2</v>
      </c>
      <c r="B506" s="93" t="s">
        <v>455</v>
      </c>
      <c r="C506" s="93" t="s">
        <v>69</v>
      </c>
      <c r="D506" s="93" t="s">
        <v>17</v>
      </c>
      <c r="E506" s="93" t="s">
        <v>42</v>
      </c>
      <c r="F506" s="93" t="s">
        <v>68</v>
      </c>
      <c r="G506" s="93" t="s">
        <v>27</v>
      </c>
      <c r="H506" s="93" t="s">
        <v>68</v>
      </c>
      <c r="I506" s="93" t="s">
        <v>26</v>
      </c>
      <c r="J506" s="93" t="s">
        <v>27</v>
      </c>
      <c r="K506" s="91">
        <f t="shared" ca="1" si="15"/>
        <v>0</v>
      </c>
      <c r="L506" s="93"/>
    </row>
    <row r="507" spans="1:12" x14ac:dyDescent="0.35">
      <c r="A507" t="str">
        <f t="shared" si="14"/>
        <v>LISTScenario2</v>
      </c>
      <c r="B507" s="93" t="s">
        <v>455</v>
      </c>
      <c r="C507" s="93" t="s">
        <v>71</v>
      </c>
      <c r="D507" s="93" t="s">
        <v>17</v>
      </c>
      <c r="E507" s="93" t="s">
        <v>42</v>
      </c>
      <c r="F507" s="93" t="s">
        <v>70</v>
      </c>
      <c r="G507" s="93" t="s">
        <v>27</v>
      </c>
      <c r="H507" s="93" t="s">
        <v>70</v>
      </c>
      <c r="I507" s="93" t="s">
        <v>26</v>
      </c>
      <c r="J507" s="93" t="s">
        <v>27</v>
      </c>
      <c r="K507" s="91">
        <f t="shared" ca="1" si="15"/>
        <v>0</v>
      </c>
      <c r="L507" s="93"/>
    </row>
    <row r="508" spans="1:12" x14ac:dyDescent="0.35">
      <c r="A508" t="str">
        <f t="shared" si="14"/>
        <v>LISTScenario2</v>
      </c>
      <c r="B508" s="93" t="s">
        <v>455</v>
      </c>
      <c r="C508" s="93" t="s">
        <v>375</v>
      </c>
      <c r="D508" s="93" t="s">
        <v>17</v>
      </c>
      <c r="E508" s="93" t="s">
        <v>42</v>
      </c>
      <c r="F508" s="93" t="s">
        <v>373</v>
      </c>
      <c r="G508" s="93"/>
      <c r="H508" s="93" t="s">
        <v>373</v>
      </c>
      <c r="I508" s="93" t="s">
        <v>26</v>
      </c>
      <c r="J508" s="93" t="s">
        <v>27</v>
      </c>
      <c r="K508" s="91">
        <f t="shared" ca="1" si="15"/>
        <v>0</v>
      </c>
      <c r="L508" s="93"/>
    </row>
    <row r="509" spans="1:12" x14ac:dyDescent="0.35">
      <c r="A509" t="str">
        <f t="shared" si="14"/>
        <v>LISTScenario2</v>
      </c>
      <c r="B509" s="93" t="s">
        <v>455</v>
      </c>
      <c r="C509" s="93" t="s">
        <v>73</v>
      </c>
      <c r="D509" s="93" t="s">
        <v>17</v>
      </c>
      <c r="E509" s="93" t="s">
        <v>72</v>
      </c>
      <c r="F509" s="93" t="s">
        <v>27</v>
      </c>
      <c r="G509" s="93"/>
      <c r="H509" s="93" t="s">
        <v>72</v>
      </c>
      <c r="I509" s="93" t="s">
        <v>26</v>
      </c>
      <c r="J509" s="93" t="s">
        <v>27</v>
      </c>
      <c r="K509" s="91">
        <f t="shared" ca="1" si="15"/>
        <v>0</v>
      </c>
      <c r="L509" s="93"/>
    </row>
    <row r="510" spans="1:12" x14ac:dyDescent="0.35">
      <c r="A510" t="str">
        <f t="shared" si="14"/>
        <v>LISTScenario2</v>
      </c>
      <c r="B510" s="93" t="s">
        <v>455</v>
      </c>
      <c r="C510" s="93" t="s">
        <v>75</v>
      </c>
      <c r="D510" s="93" t="s">
        <v>17</v>
      </c>
      <c r="E510" s="93" t="s">
        <v>74</v>
      </c>
      <c r="F510" s="93" t="s">
        <v>27</v>
      </c>
      <c r="G510" s="93"/>
      <c r="H510" s="93" t="s">
        <v>74</v>
      </c>
      <c r="I510" s="93" t="s">
        <v>26</v>
      </c>
      <c r="J510" s="93" t="s">
        <v>27</v>
      </c>
      <c r="K510" s="91">
        <f t="shared" ca="1" si="15"/>
        <v>0</v>
      </c>
      <c r="L510" s="93"/>
    </row>
    <row r="511" spans="1:12" x14ac:dyDescent="0.35">
      <c r="A511" t="str">
        <f t="shared" si="14"/>
        <v>LISTScenario2</v>
      </c>
      <c r="B511" s="93" t="s">
        <v>455</v>
      </c>
      <c r="C511" s="93" t="s">
        <v>77</v>
      </c>
      <c r="D511" s="93" t="s">
        <v>17</v>
      </c>
      <c r="E511" s="93" t="s">
        <v>74</v>
      </c>
      <c r="F511" s="93" t="s">
        <v>76</v>
      </c>
      <c r="G511" s="93"/>
      <c r="H511" s="93" t="s">
        <v>76</v>
      </c>
      <c r="I511" s="93" t="s">
        <v>26</v>
      </c>
      <c r="J511" s="93" t="s">
        <v>27</v>
      </c>
      <c r="K511" s="91">
        <f t="shared" ca="1" si="15"/>
        <v>0</v>
      </c>
      <c r="L511" s="93"/>
    </row>
    <row r="512" spans="1:12" x14ac:dyDescent="0.35">
      <c r="A512" t="str">
        <f t="shared" si="14"/>
        <v>LISTScenario2</v>
      </c>
      <c r="B512" s="93" t="s">
        <v>455</v>
      </c>
      <c r="C512" s="93" t="s">
        <v>79</v>
      </c>
      <c r="D512" s="93" t="s">
        <v>17</v>
      </c>
      <c r="E512" s="93" t="s">
        <v>74</v>
      </c>
      <c r="F512" s="93" t="s">
        <v>78</v>
      </c>
      <c r="G512" s="93"/>
      <c r="H512" s="93" t="s">
        <v>78</v>
      </c>
      <c r="I512" s="93" t="s">
        <v>26</v>
      </c>
      <c r="J512" s="93" t="s">
        <v>27</v>
      </c>
      <c r="K512" s="91">
        <f t="shared" ca="1" si="15"/>
        <v>0</v>
      </c>
      <c r="L512" s="93"/>
    </row>
    <row r="513" spans="1:12" x14ac:dyDescent="0.35">
      <c r="A513" t="str">
        <f t="shared" si="14"/>
        <v>LISTScenario2</v>
      </c>
      <c r="B513" s="93" t="s">
        <v>455</v>
      </c>
      <c r="C513" s="93" t="s">
        <v>81</v>
      </c>
      <c r="D513" s="93" t="s">
        <v>17</v>
      </c>
      <c r="E513" s="93" t="s">
        <v>74</v>
      </c>
      <c r="F513" s="93" t="s">
        <v>80</v>
      </c>
      <c r="G513" s="93"/>
      <c r="H513" s="93" t="s">
        <v>80</v>
      </c>
      <c r="I513" s="93" t="s">
        <v>26</v>
      </c>
      <c r="J513" s="93" t="s">
        <v>27</v>
      </c>
      <c r="K513" s="91">
        <f t="shared" ca="1" si="15"/>
        <v>0</v>
      </c>
      <c r="L513" s="93"/>
    </row>
    <row r="514" spans="1:12" x14ac:dyDescent="0.35">
      <c r="A514" t="str">
        <f t="shared" si="14"/>
        <v>LISTScenario2</v>
      </c>
      <c r="B514" s="93" t="s">
        <v>455</v>
      </c>
      <c r="C514" s="93" t="s">
        <v>376</v>
      </c>
      <c r="D514" s="93" t="s">
        <v>17</v>
      </c>
      <c r="E514" s="93" t="s">
        <v>74</v>
      </c>
      <c r="F514" s="93" t="s">
        <v>372</v>
      </c>
      <c r="G514" s="93"/>
      <c r="H514" s="93" t="s">
        <v>372</v>
      </c>
      <c r="I514" s="93" t="s">
        <v>26</v>
      </c>
      <c r="J514" s="93" t="s">
        <v>27</v>
      </c>
      <c r="K514" s="91">
        <f t="shared" ca="1" si="15"/>
        <v>0</v>
      </c>
      <c r="L514" s="93"/>
    </row>
    <row r="515" spans="1:12" x14ac:dyDescent="0.35">
      <c r="A515" t="str">
        <f t="shared" si="14"/>
        <v>LISTScenario2</v>
      </c>
      <c r="B515" s="93" t="s">
        <v>455</v>
      </c>
      <c r="C515" s="93" t="s">
        <v>83</v>
      </c>
      <c r="D515" s="93" t="s">
        <v>17</v>
      </c>
      <c r="E515" s="93" t="s">
        <v>82</v>
      </c>
      <c r="F515" s="93" t="s">
        <v>27</v>
      </c>
      <c r="G515" s="93"/>
      <c r="H515" s="93" t="s">
        <v>82</v>
      </c>
      <c r="I515" s="93" t="s">
        <v>26</v>
      </c>
      <c r="J515" s="93" t="s">
        <v>27</v>
      </c>
      <c r="K515" s="91">
        <f t="shared" ca="1" si="15"/>
        <v>0</v>
      </c>
      <c r="L515" s="93"/>
    </row>
    <row r="516" spans="1:12" x14ac:dyDescent="0.35">
      <c r="A516" t="str">
        <f t="shared" ref="A516:A579" si="16">VLOOKUP($B516,LISTScenMap,2)</f>
        <v>LISTScenario2</v>
      </c>
      <c r="B516" s="93" t="s">
        <v>455</v>
      </c>
      <c r="C516" s="93" t="s">
        <v>85</v>
      </c>
      <c r="D516" s="93" t="s">
        <v>17</v>
      </c>
      <c r="E516" s="93" t="s">
        <v>82</v>
      </c>
      <c r="F516" s="93" t="s">
        <v>84</v>
      </c>
      <c r="G516" s="93" t="s">
        <v>27</v>
      </c>
      <c r="H516" s="93" t="s">
        <v>84</v>
      </c>
      <c r="I516" s="93" t="s">
        <v>26</v>
      </c>
      <c r="J516" s="93" t="s">
        <v>27</v>
      </c>
      <c r="K516" s="91">
        <f t="shared" ref="K516:K579" ca="1" si="17">OFFSET(INDIRECT($B516&amp;"_Corner",0),MATCH($C516,INDIRECT($B516&amp;"_Row",0),0),MATCH($I516,INDIRECT($B516&amp;"_Column",0),0))</f>
        <v>0</v>
      </c>
      <c r="L516" s="93"/>
    </row>
    <row r="517" spans="1:12" x14ac:dyDescent="0.35">
      <c r="A517" t="str">
        <f t="shared" si="16"/>
        <v>LISTScenario2</v>
      </c>
      <c r="B517" s="93" t="s">
        <v>455</v>
      </c>
      <c r="C517" s="93" t="s">
        <v>91</v>
      </c>
      <c r="D517" s="93" t="s">
        <v>17</v>
      </c>
      <c r="E517" s="93" t="s">
        <v>82</v>
      </c>
      <c r="F517" s="93" t="s">
        <v>90</v>
      </c>
      <c r="G517" s="93" t="s">
        <v>27</v>
      </c>
      <c r="H517" s="93" t="s">
        <v>90</v>
      </c>
      <c r="I517" s="93" t="s">
        <v>26</v>
      </c>
      <c r="J517" s="93" t="s">
        <v>27</v>
      </c>
      <c r="K517" s="91">
        <f t="shared" ca="1" si="17"/>
        <v>0</v>
      </c>
      <c r="L517" s="93"/>
    </row>
    <row r="518" spans="1:12" x14ac:dyDescent="0.35">
      <c r="A518" t="str">
        <f t="shared" si="16"/>
        <v>LISTScenario2</v>
      </c>
      <c r="B518" s="93" t="s">
        <v>455</v>
      </c>
      <c r="C518" s="93" t="s">
        <v>97</v>
      </c>
      <c r="D518" s="93" t="s">
        <v>17</v>
      </c>
      <c r="E518" s="93" t="s">
        <v>82</v>
      </c>
      <c r="F518" s="93" t="s">
        <v>96</v>
      </c>
      <c r="G518" s="93" t="s">
        <v>27</v>
      </c>
      <c r="H518" s="93" t="s">
        <v>96</v>
      </c>
      <c r="I518" s="93" t="s">
        <v>26</v>
      </c>
      <c r="J518" s="93" t="s">
        <v>27</v>
      </c>
      <c r="K518" s="91">
        <f t="shared" ca="1" si="17"/>
        <v>0</v>
      </c>
      <c r="L518" s="93"/>
    </row>
    <row r="519" spans="1:12" x14ac:dyDescent="0.35">
      <c r="A519" t="str">
        <f t="shared" si="16"/>
        <v>LISTScenario2</v>
      </c>
      <c r="B519" s="93" t="s">
        <v>455</v>
      </c>
      <c r="C519" s="93" t="s">
        <v>377</v>
      </c>
      <c r="D519" s="93" t="s">
        <v>17</v>
      </c>
      <c r="E519" s="93" t="s">
        <v>82</v>
      </c>
      <c r="F519" s="93" t="s">
        <v>374</v>
      </c>
      <c r="G519" s="93" t="s">
        <v>27</v>
      </c>
      <c r="H519" s="93" t="s">
        <v>374</v>
      </c>
      <c r="I519" s="93" t="s">
        <v>26</v>
      </c>
      <c r="J519" s="93" t="s">
        <v>27</v>
      </c>
      <c r="K519" s="91">
        <f t="shared" ca="1" si="17"/>
        <v>0</v>
      </c>
      <c r="L519" s="93"/>
    </row>
    <row r="520" spans="1:12" x14ac:dyDescent="0.35">
      <c r="A520" t="str">
        <f t="shared" si="16"/>
        <v>LISTScenario2</v>
      </c>
      <c r="B520" s="93" t="s">
        <v>455</v>
      </c>
      <c r="C520" s="93" t="s">
        <v>111</v>
      </c>
      <c r="D520" s="93" t="s">
        <v>17</v>
      </c>
      <c r="E520" s="93" t="s">
        <v>110</v>
      </c>
      <c r="F520" s="93" t="s">
        <v>27</v>
      </c>
      <c r="G520" s="93"/>
      <c r="H520" s="93" t="s">
        <v>110</v>
      </c>
      <c r="I520" s="93" t="s">
        <v>26</v>
      </c>
      <c r="J520" s="93" t="s">
        <v>27</v>
      </c>
      <c r="K520" s="91">
        <f t="shared" ca="1" si="17"/>
        <v>0</v>
      </c>
      <c r="L520" s="93"/>
    </row>
    <row r="521" spans="1:12" x14ac:dyDescent="0.35">
      <c r="A521" t="str">
        <f t="shared" si="16"/>
        <v>LISTScenario2</v>
      </c>
      <c r="B521" s="93" t="s">
        <v>455</v>
      </c>
      <c r="C521" s="93" t="s">
        <v>378</v>
      </c>
      <c r="D521" s="93" t="s">
        <v>17</v>
      </c>
      <c r="E521" s="93" t="s">
        <v>231</v>
      </c>
      <c r="F521" s="93" t="s">
        <v>27</v>
      </c>
      <c r="G521" s="93"/>
      <c r="H521" s="93" t="s">
        <v>231</v>
      </c>
      <c r="I521" s="93" t="s">
        <v>26</v>
      </c>
      <c r="J521" s="93" t="s">
        <v>27</v>
      </c>
      <c r="K521" s="91">
        <f t="shared" ca="1" si="17"/>
        <v>0</v>
      </c>
      <c r="L521" s="93"/>
    </row>
    <row r="522" spans="1:12" x14ac:dyDescent="0.35">
      <c r="A522" t="str">
        <f t="shared" si="16"/>
        <v>LISTScenario2</v>
      </c>
      <c r="B522" s="93" t="s">
        <v>455</v>
      </c>
      <c r="C522" s="93" t="s">
        <v>115</v>
      </c>
      <c r="D522" s="93" t="s">
        <v>17</v>
      </c>
      <c r="E522" s="93" t="s">
        <v>27</v>
      </c>
      <c r="F522" s="93"/>
      <c r="G522" s="93"/>
      <c r="H522" s="93" t="s">
        <v>114</v>
      </c>
      <c r="I522" s="93" t="s">
        <v>26</v>
      </c>
      <c r="J522" s="93" t="s">
        <v>27</v>
      </c>
      <c r="K522" s="91">
        <f t="shared" ca="1" si="17"/>
        <v>0</v>
      </c>
      <c r="L522" s="93"/>
    </row>
    <row r="523" spans="1:12" x14ac:dyDescent="0.35">
      <c r="A523" t="str">
        <f t="shared" si="16"/>
        <v>LISTScenario2</v>
      </c>
      <c r="B523" s="93" t="s">
        <v>455</v>
      </c>
      <c r="C523" s="93" t="s">
        <v>118</v>
      </c>
      <c r="D523" s="93" t="s">
        <v>116</v>
      </c>
      <c r="E523" s="93" t="s">
        <v>117</v>
      </c>
      <c r="F523" s="93" t="s">
        <v>27</v>
      </c>
      <c r="G523" s="93"/>
      <c r="H523" s="93" t="s">
        <v>117</v>
      </c>
      <c r="I523" s="93" t="s">
        <v>26</v>
      </c>
      <c r="J523" s="93" t="s">
        <v>27</v>
      </c>
      <c r="K523" s="91">
        <f t="shared" ca="1" si="17"/>
        <v>0</v>
      </c>
      <c r="L523" s="93"/>
    </row>
    <row r="524" spans="1:12" x14ac:dyDescent="0.35">
      <c r="A524" t="str">
        <f t="shared" si="16"/>
        <v>LISTScenario2</v>
      </c>
      <c r="B524" s="93" t="s">
        <v>455</v>
      </c>
      <c r="C524" s="93" t="s">
        <v>348</v>
      </c>
      <c r="D524" s="93" t="s">
        <v>116</v>
      </c>
      <c r="E524" s="93" t="s">
        <v>117</v>
      </c>
      <c r="F524" s="93" t="s">
        <v>121</v>
      </c>
      <c r="G524" s="93"/>
      <c r="H524" s="93" t="s">
        <v>121</v>
      </c>
      <c r="I524" s="93" t="s">
        <v>26</v>
      </c>
      <c r="J524" s="93" t="s">
        <v>27</v>
      </c>
      <c r="K524" s="91">
        <f t="shared" ca="1" si="17"/>
        <v>0</v>
      </c>
      <c r="L524" s="93"/>
    </row>
    <row r="525" spans="1:12" x14ac:dyDescent="0.35">
      <c r="A525" t="str">
        <f t="shared" si="16"/>
        <v>LISTScenario2</v>
      </c>
      <c r="B525" s="93" t="s">
        <v>455</v>
      </c>
      <c r="C525" s="93" t="s">
        <v>349</v>
      </c>
      <c r="D525" s="93" t="s">
        <v>116</v>
      </c>
      <c r="E525" s="93" t="s">
        <v>117</v>
      </c>
      <c r="F525" s="93" t="s">
        <v>123</v>
      </c>
      <c r="G525" s="93"/>
      <c r="H525" s="93" t="s">
        <v>123</v>
      </c>
      <c r="I525" s="93" t="s">
        <v>26</v>
      </c>
      <c r="J525" s="93" t="s">
        <v>27</v>
      </c>
      <c r="K525" s="91">
        <f t="shared" ca="1" si="17"/>
        <v>0</v>
      </c>
      <c r="L525" s="93"/>
    </row>
    <row r="526" spans="1:12" x14ac:dyDescent="0.35">
      <c r="A526" t="str">
        <f t="shared" si="16"/>
        <v>LISTScenario2</v>
      </c>
      <c r="B526" s="93" t="s">
        <v>455</v>
      </c>
      <c r="C526" s="93" t="s">
        <v>350</v>
      </c>
      <c r="D526" s="93" t="s">
        <v>116</v>
      </c>
      <c r="E526" s="93" t="s">
        <v>117</v>
      </c>
      <c r="F526" s="93" t="s">
        <v>125</v>
      </c>
      <c r="G526" s="93"/>
      <c r="H526" s="93" t="s">
        <v>125</v>
      </c>
      <c r="I526" s="93" t="s">
        <v>26</v>
      </c>
      <c r="J526" s="93" t="s">
        <v>27</v>
      </c>
      <c r="K526" s="91">
        <f t="shared" ca="1" si="17"/>
        <v>0</v>
      </c>
      <c r="L526" s="93"/>
    </row>
    <row r="527" spans="1:12" x14ac:dyDescent="0.35">
      <c r="A527" t="str">
        <f t="shared" si="16"/>
        <v>LISTScenario2</v>
      </c>
      <c r="B527" s="93" t="s">
        <v>455</v>
      </c>
      <c r="C527" s="93" t="s">
        <v>351</v>
      </c>
      <c r="D527" s="93" t="s">
        <v>116</v>
      </c>
      <c r="E527" s="93" t="s">
        <v>132</v>
      </c>
      <c r="F527" s="93" t="s">
        <v>27</v>
      </c>
      <c r="G527" s="93"/>
      <c r="H527" s="93" t="s">
        <v>132</v>
      </c>
      <c r="I527" s="93" t="s">
        <v>26</v>
      </c>
      <c r="J527" s="93" t="s">
        <v>27</v>
      </c>
      <c r="K527" s="91">
        <f t="shared" ca="1" si="17"/>
        <v>0</v>
      </c>
      <c r="L527" s="93"/>
    </row>
    <row r="528" spans="1:12" x14ac:dyDescent="0.35">
      <c r="A528" t="str">
        <f t="shared" si="16"/>
        <v>LISTScenario2</v>
      </c>
      <c r="B528" s="93" t="s">
        <v>455</v>
      </c>
      <c r="C528" s="93" t="s">
        <v>352</v>
      </c>
      <c r="D528" s="93" t="s">
        <v>116</v>
      </c>
      <c r="E528" s="93" t="s">
        <v>132</v>
      </c>
      <c r="F528" s="93" t="s">
        <v>121</v>
      </c>
      <c r="G528" s="93"/>
      <c r="H528" s="93" t="s">
        <v>121</v>
      </c>
      <c r="I528" s="93" t="s">
        <v>26</v>
      </c>
      <c r="J528" s="93" t="s">
        <v>27</v>
      </c>
      <c r="K528" s="91">
        <f t="shared" ca="1" si="17"/>
        <v>0</v>
      </c>
      <c r="L528" s="93"/>
    </row>
    <row r="529" spans="1:12" x14ac:dyDescent="0.35">
      <c r="A529" t="str">
        <f t="shared" si="16"/>
        <v>LISTScenario2</v>
      </c>
      <c r="B529" s="93" t="s">
        <v>455</v>
      </c>
      <c r="C529" s="93" t="s">
        <v>353</v>
      </c>
      <c r="D529" s="93" t="s">
        <v>116</v>
      </c>
      <c r="E529" s="93" t="s">
        <v>132</v>
      </c>
      <c r="F529" s="93" t="s">
        <v>123</v>
      </c>
      <c r="G529" s="93"/>
      <c r="H529" s="93" t="s">
        <v>123</v>
      </c>
      <c r="I529" s="93" t="s">
        <v>26</v>
      </c>
      <c r="J529" s="93" t="s">
        <v>27</v>
      </c>
      <c r="K529" s="91">
        <f t="shared" ca="1" si="17"/>
        <v>0</v>
      </c>
      <c r="L529" s="93"/>
    </row>
    <row r="530" spans="1:12" x14ac:dyDescent="0.35">
      <c r="A530" t="str">
        <f t="shared" si="16"/>
        <v>LISTScenario2</v>
      </c>
      <c r="B530" s="93" t="s">
        <v>455</v>
      </c>
      <c r="C530" s="93" t="s">
        <v>354</v>
      </c>
      <c r="D530" s="93" t="s">
        <v>116</v>
      </c>
      <c r="E530" s="93" t="s">
        <v>132</v>
      </c>
      <c r="F530" s="93" t="s">
        <v>125</v>
      </c>
      <c r="G530" s="93"/>
      <c r="H530" s="93" t="s">
        <v>125</v>
      </c>
      <c r="I530" s="93" t="s">
        <v>26</v>
      </c>
      <c r="J530" s="93" t="s">
        <v>27</v>
      </c>
      <c r="K530" s="91">
        <f t="shared" ca="1" si="17"/>
        <v>0</v>
      </c>
      <c r="L530" s="93"/>
    </row>
    <row r="531" spans="1:12" x14ac:dyDescent="0.35">
      <c r="A531" t="str">
        <f t="shared" si="16"/>
        <v>LISTScenario2</v>
      </c>
      <c r="B531" s="93" t="s">
        <v>455</v>
      </c>
      <c r="C531" s="93" t="s">
        <v>355</v>
      </c>
      <c r="D531" s="93" t="s">
        <v>116</v>
      </c>
      <c r="E531" s="93" t="s">
        <v>144</v>
      </c>
      <c r="F531" s="93" t="s">
        <v>27</v>
      </c>
      <c r="G531" s="93"/>
      <c r="H531" s="93" t="s">
        <v>144</v>
      </c>
      <c r="I531" s="93" t="s">
        <v>26</v>
      </c>
      <c r="J531" s="93" t="s">
        <v>27</v>
      </c>
      <c r="K531" s="91">
        <f t="shared" ca="1" si="17"/>
        <v>0</v>
      </c>
      <c r="L531" s="93"/>
    </row>
    <row r="532" spans="1:12" x14ac:dyDescent="0.35">
      <c r="A532" t="str">
        <f t="shared" si="16"/>
        <v>LISTScenario2</v>
      </c>
      <c r="B532" s="93" t="s">
        <v>455</v>
      </c>
      <c r="C532" s="93" t="s">
        <v>356</v>
      </c>
      <c r="D532" s="93" t="s">
        <v>116</v>
      </c>
      <c r="E532" s="93" t="s">
        <v>144</v>
      </c>
      <c r="F532" s="93" t="s">
        <v>121</v>
      </c>
      <c r="G532" s="93" t="s">
        <v>27</v>
      </c>
      <c r="H532" s="93" t="s">
        <v>121</v>
      </c>
      <c r="I532" s="93" t="s">
        <v>26</v>
      </c>
      <c r="J532" s="93" t="s">
        <v>27</v>
      </c>
      <c r="K532" s="91">
        <f t="shared" ca="1" si="17"/>
        <v>0</v>
      </c>
      <c r="L532" s="93"/>
    </row>
    <row r="533" spans="1:12" x14ac:dyDescent="0.35">
      <c r="A533" t="str">
        <f t="shared" si="16"/>
        <v>LISTScenario2</v>
      </c>
      <c r="B533" s="93" t="s">
        <v>455</v>
      </c>
      <c r="C533" s="93" t="s">
        <v>357</v>
      </c>
      <c r="D533" s="93" t="s">
        <v>116</v>
      </c>
      <c r="E533" s="93" t="s">
        <v>144</v>
      </c>
      <c r="F533" s="93" t="s">
        <v>123</v>
      </c>
      <c r="G533" s="93" t="s">
        <v>27</v>
      </c>
      <c r="H533" s="93" t="s">
        <v>123</v>
      </c>
      <c r="I533" s="93" t="s">
        <v>26</v>
      </c>
      <c r="J533" s="93" t="s">
        <v>27</v>
      </c>
      <c r="K533" s="91">
        <f t="shared" ca="1" si="17"/>
        <v>0</v>
      </c>
      <c r="L533" s="93"/>
    </row>
    <row r="534" spans="1:12" x14ac:dyDescent="0.35">
      <c r="A534" t="str">
        <f t="shared" si="16"/>
        <v>LISTScenario2</v>
      </c>
      <c r="B534" s="93" t="s">
        <v>455</v>
      </c>
      <c r="C534" s="93" t="s">
        <v>358</v>
      </c>
      <c r="D534" s="93" t="s">
        <v>116</v>
      </c>
      <c r="E534" s="93" t="s">
        <v>144</v>
      </c>
      <c r="F534" s="93" t="s">
        <v>125</v>
      </c>
      <c r="G534" s="93" t="s">
        <v>27</v>
      </c>
      <c r="H534" s="93" t="s">
        <v>125</v>
      </c>
      <c r="I534" s="93" t="s">
        <v>26</v>
      </c>
      <c r="J534" s="93" t="s">
        <v>27</v>
      </c>
      <c r="K534" s="91">
        <f t="shared" ca="1" si="17"/>
        <v>0</v>
      </c>
      <c r="L534" s="93"/>
    </row>
    <row r="535" spans="1:12" x14ac:dyDescent="0.35">
      <c r="A535" t="str">
        <f t="shared" si="16"/>
        <v>LISTScenario2</v>
      </c>
      <c r="B535" s="93" t="s">
        <v>455</v>
      </c>
      <c r="C535" s="93" t="s">
        <v>359</v>
      </c>
      <c r="D535" s="93" t="s">
        <v>116</v>
      </c>
      <c r="E535" s="93" t="s">
        <v>248</v>
      </c>
      <c r="F535" s="93" t="s">
        <v>27</v>
      </c>
      <c r="G535" s="93"/>
      <c r="H535" s="93" t="s">
        <v>248</v>
      </c>
      <c r="I535" s="93" t="s">
        <v>26</v>
      </c>
      <c r="J535" s="93" t="s">
        <v>27</v>
      </c>
      <c r="K535" s="91">
        <f t="shared" ca="1" si="17"/>
        <v>0</v>
      </c>
      <c r="L535" s="93"/>
    </row>
    <row r="536" spans="1:12" x14ac:dyDescent="0.35">
      <c r="A536" t="str">
        <f t="shared" si="16"/>
        <v>LISTScenario2</v>
      </c>
      <c r="B536" s="93" t="s">
        <v>455</v>
      </c>
      <c r="C536" s="93" t="s">
        <v>156</v>
      </c>
      <c r="D536" s="93" t="s">
        <v>116</v>
      </c>
      <c r="E536" s="93" t="s">
        <v>155</v>
      </c>
      <c r="F536" s="93" t="s">
        <v>27</v>
      </c>
      <c r="G536" s="93"/>
      <c r="H536" s="93" t="s">
        <v>155</v>
      </c>
      <c r="I536" s="93" t="s">
        <v>26</v>
      </c>
      <c r="J536" s="93" t="s">
        <v>27</v>
      </c>
      <c r="K536" s="91">
        <f t="shared" ca="1" si="17"/>
        <v>0</v>
      </c>
      <c r="L536" s="93"/>
    </row>
    <row r="537" spans="1:12" x14ac:dyDescent="0.35">
      <c r="A537" t="str">
        <f t="shared" si="16"/>
        <v>LISTScenario2</v>
      </c>
      <c r="B537" s="93" t="s">
        <v>455</v>
      </c>
      <c r="C537" s="93" t="s">
        <v>160</v>
      </c>
      <c r="D537" s="93" t="s">
        <v>116</v>
      </c>
      <c r="E537" s="93" t="s">
        <v>159</v>
      </c>
      <c r="F537" s="93" t="s">
        <v>27</v>
      </c>
      <c r="G537" s="93"/>
      <c r="H537" s="93" t="s">
        <v>159</v>
      </c>
      <c r="I537" s="93" t="s">
        <v>26</v>
      </c>
      <c r="J537" s="93" t="s">
        <v>27</v>
      </c>
      <c r="K537" s="91">
        <f t="shared" ca="1" si="17"/>
        <v>0</v>
      </c>
      <c r="L537" s="93"/>
    </row>
    <row r="538" spans="1:12" x14ac:dyDescent="0.35">
      <c r="A538" t="str">
        <f t="shared" si="16"/>
        <v>LISTScenario2</v>
      </c>
      <c r="B538" s="93" t="s">
        <v>455</v>
      </c>
      <c r="C538" s="93" t="s">
        <v>161</v>
      </c>
      <c r="D538" s="93" t="s">
        <v>116</v>
      </c>
      <c r="E538" s="93" t="s">
        <v>66</v>
      </c>
      <c r="F538" s="93" t="s">
        <v>27</v>
      </c>
      <c r="G538" s="93"/>
      <c r="H538" s="93" t="s">
        <v>66</v>
      </c>
      <c r="I538" s="93" t="s">
        <v>26</v>
      </c>
      <c r="J538" s="93" t="s">
        <v>27</v>
      </c>
      <c r="K538" s="91">
        <f t="shared" ca="1" si="17"/>
        <v>0</v>
      </c>
      <c r="L538" s="93"/>
    </row>
    <row r="539" spans="1:12" x14ac:dyDescent="0.35">
      <c r="A539" t="str">
        <f t="shared" si="16"/>
        <v>LISTScenario2</v>
      </c>
      <c r="B539" s="93" t="s">
        <v>455</v>
      </c>
      <c r="C539" s="93" t="s">
        <v>173</v>
      </c>
      <c r="D539" s="93" t="s">
        <v>116</v>
      </c>
      <c r="E539" s="93" t="s">
        <v>172</v>
      </c>
      <c r="F539" s="93" t="s">
        <v>27</v>
      </c>
      <c r="G539" s="93"/>
      <c r="H539" s="93" t="s">
        <v>172</v>
      </c>
      <c r="I539" s="93" t="s">
        <v>26</v>
      </c>
      <c r="J539" s="93" t="s">
        <v>27</v>
      </c>
      <c r="K539" s="91">
        <f t="shared" ca="1" si="17"/>
        <v>0</v>
      </c>
      <c r="L539" s="93"/>
    </row>
    <row r="540" spans="1:12" x14ac:dyDescent="0.35">
      <c r="A540" t="str">
        <f t="shared" si="16"/>
        <v>LISTScenario2</v>
      </c>
      <c r="B540" s="93" t="s">
        <v>455</v>
      </c>
      <c r="C540" s="89" t="s">
        <v>614</v>
      </c>
      <c r="D540" s="93" t="s">
        <v>116</v>
      </c>
      <c r="E540" s="93" t="s">
        <v>18</v>
      </c>
      <c r="F540" s="93" t="s">
        <v>27</v>
      </c>
      <c r="G540" s="93"/>
      <c r="H540" s="93" t="s">
        <v>18</v>
      </c>
      <c r="I540" s="93" t="s">
        <v>26</v>
      </c>
      <c r="J540" s="93" t="s">
        <v>27</v>
      </c>
      <c r="K540" s="91">
        <f t="shared" ca="1" si="17"/>
        <v>0</v>
      </c>
      <c r="L540" s="93"/>
    </row>
    <row r="541" spans="1:12" x14ac:dyDescent="0.35">
      <c r="A541" t="str">
        <f t="shared" si="16"/>
        <v>LISTScenario2</v>
      </c>
      <c r="B541" s="93" t="s">
        <v>455</v>
      </c>
      <c r="C541" s="93" t="s">
        <v>180</v>
      </c>
      <c r="D541" s="93" t="s">
        <v>116</v>
      </c>
      <c r="E541" s="93" t="s">
        <v>27</v>
      </c>
      <c r="F541" s="93"/>
      <c r="G541" s="93"/>
      <c r="H541" s="93" t="s">
        <v>19</v>
      </c>
      <c r="I541" s="93" t="s">
        <v>26</v>
      </c>
      <c r="J541" s="93" t="s">
        <v>27</v>
      </c>
      <c r="K541" s="91">
        <f t="shared" ca="1" si="17"/>
        <v>0</v>
      </c>
      <c r="L541" s="93"/>
    </row>
    <row r="542" spans="1:12" x14ac:dyDescent="0.35">
      <c r="A542" t="str">
        <f t="shared" si="16"/>
        <v>LISTScenario2</v>
      </c>
      <c r="B542" s="93" t="s">
        <v>455</v>
      </c>
      <c r="C542" s="93" t="s">
        <v>182</v>
      </c>
      <c r="D542" s="93" t="s">
        <v>181</v>
      </c>
      <c r="E542" s="93" t="s">
        <v>27</v>
      </c>
      <c r="F542" s="93"/>
      <c r="G542" s="93"/>
      <c r="H542" s="93" t="s">
        <v>181</v>
      </c>
      <c r="I542" s="93" t="s">
        <v>26</v>
      </c>
      <c r="J542" s="93" t="s">
        <v>27</v>
      </c>
      <c r="K542" s="91">
        <f t="shared" ca="1" si="17"/>
        <v>0</v>
      </c>
      <c r="L542" s="93"/>
    </row>
    <row r="543" spans="1:12" x14ac:dyDescent="0.35">
      <c r="A543" t="str">
        <f t="shared" si="16"/>
        <v>LISTScenario2</v>
      </c>
      <c r="B543" s="93" t="s">
        <v>455</v>
      </c>
      <c r="C543" s="93" t="s">
        <v>444</v>
      </c>
      <c r="D543" s="93" t="s">
        <v>453</v>
      </c>
      <c r="E543" s="93" t="s">
        <v>442</v>
      </c>
      <c r="F543" s="93" t="s">
        <v>442</v>
      </c>
      <c r="G543" s="93" t="s">
        <v>442</v>
      </c>
      <c r="H543" s="93" t="s">
        <v>442</v>
      </c>
      <c r="I543" s="93" t="s">
        <v>26</v>
      </c>
      <c r="J543" s="93" t="s">
        <v>27</v>
      </c>
      <c r="K543" s="91">
        <f t="shared" ca="1" si="17"/>
        <v>0</v>
      </c>
      <c r="L543" s="93"/>
    </row>
    <row r="544" spans="1:12" x14ac:dyDescent="0.35">
      <c r="A544" t="str">
        <f t="shared" si="16"/>
        <v>LISTScenario2</v>
      </c>
      <c r="B544" s="93" t="s">
        <v>455</v>
      </c>
      <c r="C544" s="93" t="s">
        <v>35</v>
      </c>
      <c r="D544" s="93" t="s">
        <v>17</v>
      </c>
      <c r="E544" s="93" t="s">
        <v>34</v>
      </c>
      <c r="F544" s="93" t="s">
        <v>27</v>
      </c>
      <c r="G544" s="93"/>
      <c r="H544" s="93" t="s">
        <v>34</v>
      </c>
      <c r="I544" s="93" t="s">
        <v>207</v>
      </c>
      <c r="J544" s="93" t="s">
        <v>336</v>
      </c>
      <c r="K544" s="91">
        <f t="shared" ca="1" si="17"/>
        <v>0</v>
      </c>
      <c r="L544" s="93"/>
    </row>
    <row r="545" spans="1:12" x14ac:dyDescent="0.35">
      <c r="A545" t="str">
        <f t="shared" si="16"/>
        <v>LISTScenario2</v>
      </c>
      <c r="B545" s="93" t="s">
        <v>455</v>
      </c>
      <c r="C545" s="93" t="s">
        <v>37</v>
      </c>
      <c r="D545" s="93" t="s">
        <v>17</v>
      </c>
      <c r="E545" s="93" t="s">
        <v>36</v>
      </c>
      <c r="F545" s="93" t="s">
        <v>27</v>
      </c>
      <c r="G545" s="93"/>
      <c r="H545" s="93" t="s">
        <v>36</v>
      </c>
      <c r="I545" s="93" t="s">
        <v>207</v>
      </c>
      <c r="J545" s="93" t="s">
        <v>336</v>
      </c>
      <c r="K545" s="91">
        <f t="shared" ca="1" si="17"/>
        <v>0</v>
      </c>
      <c r="L545" s="93"/>
    </row>
    <row r="546" spans="1:12" x14ac:dyDescent="0.35">
      <c r="A546" t="str">
        <f t="shared" si="16"/>
        <v>LISTScenario2</v>
      </c>
      <c r="B546" s="93" t="s">
        <v>455</v>
      </c>
      <c r="C546" s="93" t="s">
        <v>39</v>
      </c>
      <c r="D546" s="93" t="s">
        <v>17</v>
      </c>
      <c r="E546" s="93" t="s">
        <v>38</v>
      </c>
      <c r="F546" s="93" t="s">
        <v>27</v>
      </c>
      <c r="G546" s="93"/>
      <c r="H546" s="93" t="s">
        <v>38</v>
      </c>
      <c r="I546" s="93" t="s">
        <v>207</v>
      </c>
      <c r="J546" s="93" t="s">
        <v>336</v>
      </c>
      <c r="K546" s="91">
        <f t="shared" ca="1" si="17"/>
        <v>0</v>
      </c>
      <c r="L546" s="93"/>
    </row>
    <row r="547" spans="1:12" x14ac:dyDescent="0.35">
      <c r="A547" t="str">
        <f t="shared" si="16"/>
        <v>LISTScenario2</v>
      </c>
      <c r="B547" s="93" t="s">
        <v>455</v>
      </c>
      <c r="C547" s="93" t="s">
        <v>41</v>
      </c>
      <c r="D547" s="93" t="s">
        <v>17</v>
      </c>
      <c r="E547" s="93" t="s">
        <v>40</v>
      </c>
      <c r="F547" s="93" t="s">
        <v>27</v>
      </c>
      <c r="G547" s="93"/>
      <c r="H547" s="93" t="s">
        <v>40</v>
      </c>
      <c r="I547" s="93" t="s">
        <v>207</v>
      </c>
      <c r="J547" s="93" t="s">
        <v>336</v>
      </c>
      <c r="K547" s="91">
        <f t="shared" ca="1" si="17"/>
        <v>0</v>
      </c>
      <c r="L547" s="93"/>
    </row>
    <row r="548" spans="1:12" x14ac:dyDescent="0.35">
      <c r="A548" t="str">
        <f t="shared" si="16"/>
        <v>LISTScenario2</v>
      </c>
      <c r="B548" s="93" t="s">
        <v>455</v>
      </c>
      <c r="C548" s="93" t="s">
        <v>43</v>
      </c>
      <c r="D548" s="93" t="s">
        <v>17</v>
      </c>
      <c r="E548" s="93" t="s">
        <v>42</v>
      </c>
      <c r="F548" s="93" t="s">
        <v>27</v>
      </c>
      <c r="G548" s="93"/>
      <c r="H548" s="93" t="s">
        <v>42</v>
      </c>
      <c r="I548" s="93" t="s">
        <v>207</v>
      </c>
      <c r="J548" s="93" t="s">
        <v>336</v>
      </c>
      <c r="K548" s="91">
        <f t="shared" ca="1" si="17"/>
        <v>0</v>
      </c>
      <c r="L548" s="93"/>
    </row>
    <row r="549" spans="1:12" x14ac:dyDescent="0.35">
      <c r="A549" t="str">
        <f t="shared" si="16"/>
        <v>LISTScenario2</v>
      </c>
      <c r="B549" s="93" t="s">
        <v>455</v>
      </c>
      <c r="C549" s="93" t="s">
        <v>45</v>
      </c>
      <c r="D549" s="93" t="s">
        <v>17</v>
      </c>
      <c r="E549" s="93" t="s">
        <v>42</v>
      </c>
      <c r="F549" s="93" t="s">
        <v>44</v>
      </c>
      <c r="G549" s="93" t="s">
        <v>27</v>
      </c>
      <c r="H549" s="93" t="s">
        <v>44</v>
      </c>
      <c r="I549" s="93" t="s">
        <v>207</v>
      </c>
      <c r="J549" s="93" t="s">
        <v>336</v>
      </c>
      <c r="K549" s="91">
        <f t="shared" ca="1" si="17"/>
        <v>0</v>
      </c>
      <c r="L549" s="93"/>
    </row>
    <row r="550" spans="1:12" x14ac:dyDescent="0.35">
      <c r="A550" t="str">
        <f t="shared" si="16"/>
        <v>LISTScenario2</v>
      </c>
      <c r="B550" s="93" t="s">
        <v>455</v>
      </c>
      <c r="C550" s="93" t="s">
        <v>47</v>
      </c>
      <c r="D550" s="93" t="s">
        <v>17</v>
      </c>
      <c r="E550" s="93" t="s">
        <v>42</v>
      </c>
      <c r="F550" s="93" t="s">
        <v>46</v>
      </c>
      <c r="G550" s="93" t="s">
        <v>27</v>
      </c>
      <c r="H550" s="93" t="s">
        <v>46</v>
      </c>
      <c r="I550" s="93" t="s">
        <v>207</v>
      </c>
      <c r="J550" s="93" t="s">
        <v>336</v>
      </c>
      <c r="K550" s="91">
        <f t="shared" ca="1" si="17"/>
        <v>0</v>
      </c>
      <c r="L550" s="93"/>
    </row>
    <row r="551" spans="1:12" x14ac:dyDescent="0.35">
      <c r="A551" t="str">
        <f t="shared" si="16"/>
        <v>LISTScenario2</v>
      </c>
      <c r="B551" s="93" t="s">
        <v>455</v>
      </c>
      <c r="C551" s="93" t="s">
        <v>49</v>
      </c>
      <c r="D551" s="93" t="s">
        <v>17</v>
      </c>
      <c r="E551" s="93" t="s">
        <v>42</v>
      </c>
      <c r="F551" s="93" t="s">
        <v>48</v>
      </c>
      <c r="G551" s="93" t="s">
        <v>27</v>
      </c>
      <c r="H551" s="93" t="s">
        <v>48</v>
      </c>
      <c r="I551" s="93" t="s">
        <v>207</v>
      </c>
      <c r="J551" s="93" t="s">
        <v>336</v>
      </c>
      <c r="K551" s="91">
        <f t="shared" ca="1" si="17"/>
        <v>0</v>
      </c>
      <c r="L551" s="93"/>
    </row>
    <row r="552" spans="1:12" x14ac:dyDescent="0.35">
      <c r="A552" t="str">
        <f t="shared" si="16"/>
        <v>LISTScenario2</v>
      </c>
      <c r="B552" s="93" t="s">
        <v>455</v>
      </c>
      <c r="C552" s="93" t="s">
        <v>55</v>
      </c>
      <c r="D552" s="93" t="s">
        <v>17</v>
      </c>
      <c r="E552" s="93" t="s">
        <v>42</v>
      </c>
      <c r="F552" s="93" t="s">
        <v>54</v>
      </c>
      <c r="G552" s="93" t="s">
        <v>27</v>
      </c>
      <c r="H552" s="93" t="s">
        <v>54</v>
      </c>
      <c r="I552" s="93" t="s">
        <v>207</v>
      </c>
      <c r="J552" s="93" t="s">
        <v>336</v>
      </c>
      <c r="K552" s="91">
        <f t="shared" ca="1" si="17"/>
        <v>0</v>
      </c>
      <c r="L552" s="93"/>
    </row>
    <row r="553" spans="1:12" x14ac:dyDescent="0.35">
      <c r="A553" t="str">
        <f t="shared" si="16"/>
        <v>LISTScenario2</v>
      </c>
      <c r="B553" s="93" t="s">
        <v>455</v>
      </c>
      <c r="C553" s="93" t="s">
        <v>57</v>
      </c>
      <c r="D553" s="93" t="s">
        <v>17</v>
      </c>
      <c r="E553" s="93" t="s">
        <v>42</v>
      </c>
      <c r="F553" s="93" t="s">
        <v>54</v>
      </c>
      <c r="G553" s="93" t="s">
        <v>56</v>
      </c>
      <c r="H553" s="93" t="s">
        <v>56</v>
      </c>
      <c r="I553" s="93" t="s">
        <v>207</v>
      </c>
      <c r="J553" s="93" t="s">
        <v>336</v>
      </c>
      <c r="K553" s="91">
        <f t="shared" ca="1" si="17"/>
        <v>0</v>
      </c>
      <c r="L553" s="93"/>
    </row>
    <row r="554" spans="1:12" x14ac:dyDescent="0.35">
      <c r="A554" t="str">
        <f t="shared" si="16"/>
        <v>LISTScenario2</v>
      </c>
      <c r="B554" s="93" t="s">
        <v>455</v>
      </c>
      <c r="C554" s="93" t="s">
        <v>59</v>
      </c>
      <c r="D554" s="93" t="s">
        <v>17</v>
      </c>
      <c r="E554" s="93" t="s">
        <v>42</v>
      </c>
      <c r="F554" s="93" t="s">
        <v>54</v>
      </c>
      <c r="G554" s="93" t="s">
        <v>58</v>
      </c>
      <c r="H554" s="93" t="s">
        <v>58</v>
      </c>
      <c r="I554" s="93" t="s">
        <v>207</v>
      </c>
      <c r="J554" s="93" t="s">
        <v>336</v>
      </c>
      <c r="K554" s="91">
        <f t="shared" ca="1" si="17"/>
        <v>0</v>
      </c>
      <c r="L554" s="93"/>
    </row>
    <row r="555" spans="1:12" x14ac:dyDescent="0.35">
      <c r="A555" t="str">
        <f t="shared" si="16"/>
        <v>LISTScenario2</v>
      </c>
      <c r="B555" s="93" t="s">
        <v>455</v>
      </c>
      <c r="C555" s="93" t="s">
        <v>61</v>
      </c>
      <c r="D555" s="93" t="s">
        <v>17</v>
      </c>
      <c r="E555" s="93" t="s">
        <v>42</v>
      </c>
      <c r="F555" s="93" t="s">
        <v>54</v>
      </c>
      <c r="G555" s="93" t="s">
        <v>60</v>
      </c>
      <c r="H555" s="93" t="s">
        <v>60</v>
      </c>
      <c r="I555" s="93" t="s">
        <v>207</v>
      </c>
      <c r="J555" s="93" t="s">
        <v>336</v>
      </c>
      <c r="K555" s="91">
        <f t="shared" ca="1" si="17"/>
        <v>0</v>
      </c>
      <c r="L555" s="93"/>
    </row>
    <row r="556" spans="1:12" x14ac:dyDescent="0.35">
      <c r="A556" t="str">
        <f t="shared" si="16"/>
        <v>LISTScenario2</v>
      </c>
      <c r="B556" s="93" t="s">
        <v>455</v>
      </c>
      <c r="C556" s="93" t="s">
        <v>63</v>
      </c>
      <c r="D556" s="93" t="s">
        <v>17</v>
      </c>
      <c r="E556" s="93" t="s">
        <v>42</v>
      </c>
      <c r="F556" s="93" t="s">
        <v>54</v>
      </c>
      <c r="G556" s="93" t="s">
        <v>62</v>
      </c>
      <c r="H556" s="93" t="s">
        <v>62</v>
      </c>
      <c r="I556" s="93" t="s">
        <v>207</v>
      </c>
      <c r="J556" s="93" t="s">
        <v>336</v>
      </c>
      <c r="K556" s="91">
        <f t="shared" ca="1" si="17"/>
        <v>0</v>
      </c>
      <c r="L556" s="93"/>
    </row>
    <row r="557" spans="1:12" x14ac:dyDescent="0.35">
      <c r="A557" t="str">
        <f t="shared" si="16"/>
        <v>LISTScenario2</v>
      </c>
      <c r="B557" s="93" t="s">
        <v>455</v>
      </c>
      <c r="C557" s="93" t="s">
        <v>347</v>
      </c>
      <c r="D557" s="93" t="s">
        <v>17</v>
      </c>
      <c r="E557" s="93" t="s">
        <v>42</v>
      </c>
      <c r="F557" s="93" t="s">
        <v>54</v>
      </c>
      <c r="G557" s="93" t="s">
        <v>371</v>
      </c>
      <c r="H557" s="93" t="s">
        <v>371</v>
      </c>
      <c r="I557" s="93" t="s">
        <v>207</v>
      </c>
      <c r="J557" s="93" t="s">
        <v>336</v>
      </c>
      <c r="K557" s="91">
        <f t="shared" ca="1" si="17"/>
        <v>0</v>
      </c>
      <c r="L557" s="93"/>
    </row>
    <row r="558" spans="1:12" x14ac:dyDescent="0.35">
      <c r="A558" t="str">
        <f t="shared" si="16"/>
        <v>LISTScenario2</v>
      </c>
      <c r="B558" s="93" t="s">
        <v>455</v>
      </c>
      <c r="C558" s="93" t="s">
        <v>65</v>
      </c>
      <c r="D558" s="93" t="s">
        <v>17</v>
      </c>
      <c r="E558" s="93" t="s">
        <v>42</v>
      </c>
      <c r="F558" s="93" t="s">
        <v>64</v>
      </c>
      <c r="G558" s="93" t="s">
        <v>27</v>
      </c>
      <c r="H558" s="93" t="s">
        <v>64</v>
      </c>
      <c r="I558" s="93" t="s">
        <v>207</v>
      </c>
      <c r="J558" s="93" t="s">
        <v>336</v>
      </c>
      <c r="K558" s="91">
        <f t="shared" ca="1" si="17"/>
        <v>0</v>
      </c>
      <c r="L558" s="93"/>
    </row>
    <row r="559" spans="1:12" x14ac:dyDescent="0.35">
      <c r="A559" t="str">
        <f t="shared" si="16"/>
        <v>LISTScenario2</v>
      </c>
      <c r="B559" s="93" t="s">
        <v>455</v>
      </c>
      <c r="C559" s="93" t="s">
        <v>67</v>
      </c>
      <c r="D559" s="93" t="s">
        <v>17</v>
      </c>
      <c r="E559" s="93" t="s">
        <v>42</v>
      </c>
      <c r="F559" s="93" t="s">
        <v>66</v>
      </c>
      <c r="G559" s="93" t="s">
        <v>27</v>
      </c>
      <c r="H559" s="93" t="s">
        <v>66</v>
      </c>
      <c r="I559" s="93" t="s">
        <v>207</v>
      </c>
      <c r="J559" s="93" t="s">
        <v>336</v>
      </c>
      <c r="K559" s="91">
        <f t="shared" ca="1" si="17"/>
        <v>0</v>
      </c>
      <c r="L559" s="93"/>
    </row>
    <row r="560" spans="1:12" x14ac:dyDescent="0.35">
      <c r="A560" t="str">
        <f t="shared" si="16"/>
        <v>LISTScenario2</v>
      </c>
      <c r="B560" s="93" t="s">
        <v>455</v>
      </c>
      <c r="C560" s="93" t="s">
        <v>69</v>
      </c>
      <c r="D560" s="93" t="s">
        <v>17</v>
      </c>
      <c r="E560" s="93" t="s">
        <v>42</v>
      </c>
      <c r="F560" s="93" t="s">
        <v>68</v>
      </c>
      <c r="G560" s="93" t="s">
        <v>27</v>
      </c>
      <c r="H560" s="93" t="s">
        <v>68</v>
      </c>
      <c r="I560" s="93" t="s">
        <v>207</v>
      </c>
      <c r="J560" s="93" t="s">
        <v>336</v>
      </c>
      <c r="K560" s="91">
        <f t="shared" ca="1" si="17"/>
        <v>0</v>
      </c>
      <c r="L560" s="93"/>
    </row>
    <row r="561" spans="1:12" x14ac:dyDescent="0.35">
      <c r="A561" t="str">
        <f t="shared" si="16"/>
        <v>LISTScenario2</v>
      </c>
      <c r="B561" s="93" t="s">
        <v>455</v>
      </c>
      <c r="C561" s="93" t="s">
        <v>71</v>
      </c>
      <c r="D561" s="93" t="s">
        <v>17</v>
      </c>
      <c r="E561" s="93" t="s">
        <v>42</v>
      </c>
      <c r="F561" s="93" t="s">
        <v>70</v>
      </c>
      <c r="G561" s="93" t="s">
        <v>27</v>
      </c>
      <c r="H561" s="93" t="s">
        <v>70</v>
      </c>
      <c r="I561" s="93" t="s">
        <v>207</v>
      </c>
      <c r="J561" s="93" t="s">
        <v>336</v>
      </c>
      <c r="K561" s="91">
        <f t="shared" ca="1" si="17"/>
        <v>0</v>
      </c>
      <c r="L561" s="93"/>
    </row>
    <row r="562" spans="1:12" x14ac:dyDescent="0.35">
      <c r="A562" t="str">
        <f t="shared" si="16"/>
        <v>LISTScenario2</v>
      </c>
      <c r="B562" s="93" t="s">
        <v>455</v>
      </c>
      <c r="C562" s="93" t="s">
        <v>375</v>
      </c>
      <c r="D562" s="93" t="s">
        <v>17</v>
      </c>
      <c r="E562" s="93" t="s">
        <v>42</v>
      </c>
      <c r="F562" s="93" t="s">
        <v>373</v>
      </c>
      <c r="G562" s="93"/>
      <c r="H562" s="93" t="s">
        <v>373</v>
      </c>
      <c r="I562" s="93" t="s">
        <v>207</v>
      </c>
      <c r="J562" s="93" t="s">
        <v>336</v>
      </c>
      <c r="K562" s="91">
        <f t="shared" ca="1" si="17"/>
        <v>0</v>
      </c>
      <c r="L562" s="93"/>
    </row>
    <row r="563" spans="1:12" x14ac:dyDescent="0.35">
      <c r="A563" t="str">
        <f t="shared" si="16"/>
        <v>LISTScenario2</v>
      </c>
      <c r="B563" s="93" t="s">
        <v>455</v>
      </c>
      <c r="C563" s="93" t="s">
        <v>73</v>
      </c>
      <c r="D563" s="93" t="s">
        <v>17</v>
      </c>
      <c r="E563" s="93" t="s">
        <v>72</v>
      </c>
      <c r="F563" s="93" t="s">
        <v>27</v>
      </c>
      <c r="G563" s="93"/>
      <c r="H563" s="93" t="s">
        <v>72</v>
      </c>
      <c r="I563" s="93" t="s">
        <v>207</v>
      </c>
      <c r="J563" s="93" t="s">
        <v>336</v>
      </c>
      <c r="K563" s="91">
        <f t="shared" ca="1" si="17"/>
        <v>0</v>
      </c>
      <c r="L563" s="93"/>
    </row>
    <row r="564" spans="1:12" x14ac:dyDescent="0.35">
      <c r="A564" t="str">
        <f t="shared" si="16"/>
        <v>LISTScenario2</v>
      </c>
      <c r="B564" s="93" t="s">
        <v>455</v>
      </c>
      <c r="C564" s="93" t="s">
        <v>75</v>
      </c>
      <c r="D564" s="93" t="s">
        <v>17</v>
      </c>
      <c r="E564" s="93" t="s">
        <v>74</v>
      </c>
      <c r="F564" s="93" t="s">
        <v>27</v>
      </c>
      <c r="G564" s="93"/>
      <c r="H564" s="93" t="s">
        <v>74</v>
      </c>
      <c r="I564" s="93" t="s">
        <v>207</v>
      </c>
      <c r="J564" s="93" t="s">
        <v>336</v>
      </c>
      <c r="K564" s="91">
        <f t="shared" ca="1" si="17"/>
        <v>0</v>
      </c>
      <c r="L564" s="93"/>
    </row>
    <row r="565" spans="1:12" x14ac:dyDescent="0.35">
      <c r="A565" t="str">
        <f t="shared" si="16"/>
        <v>LISTScenario2</v>
      </c>
      <c r="B565" s="93" t="s">
        <v>455</v>
      </c>
      <c r="C565" s="93" t="s">
        <v>77</v>
      </c>
      <c r="D565" s="93" t="s">
        <v>17</v>
      </c>
      <c r="E565" s="93" t="s">
        <v>74</v>
      </c>
      <c r="F565" s="93" t="s">
        <v>76</v>
      </c>
      <c r="G565" s="93"/>
      <c r="H565" s="93" t="s">
        <v>76</v>
      </c>
      <c r="I565" s="93" t="s">
        <v>207</v>
      </c>
      <c r="J565" s="93" t="s">
        <v>336</v>
      </c>
      <c r="K565" s="91">
        <f t="shared" ca="1" si="17"/>
        <v>0</v>
      </c>
      <c r="L565" s="93"/>
    </row>
    <row r="566" spans="1:12" x14ac:dyDescent="0.35">
      <c r="A566" t="str">
        <f t="shared" si="16"/>
        <v>LISTScenario2</v>
      </c>
      <c r="B566" s="93" t="s">
        <v>455</v>
      </c>
      <c r="C566" s="93" t="s">
        <v>79</v>
      </c>
      <c r="D566" s="93" t="s">
        <v>17</v>
      </c>
      <c r="E566" s="93" t="s">
        <v>74</v>
      </c>
      <c r="F566" s="93" t="s">
        <v>78</v>
      </c>
      <c r="G566" s="93"/>
      <c r="H566" s="93" t="s">
        <v>78</v>
      </c>
      <c r="I566" s="93" t="s">
        <v>207</v>
      </c>
      <c r="J566" s="93" t="s">
        <v>336</v>
      </c>
      <c r="K566" s="91">
        <f t="shared" ca="1" si="17"/>
        <v>0</v>
      </c>
      <c r="L566" s="93"/>
    </row>
    <row r="567" spans="1:12" x14ac:dyDescent="0.35">
      <c r="A567" t="str">
        <f t="shared" si="16"/>
        <v>LISTScenario2</v>
      </c>
      <c r="B567" s="93" t="s">
        <v>455</v>
      </c>
      <c r="C567" s="93" t="s">
        <v>81</v>
      </c>
      <c r="D567" s="93" t="s">
        <v>17</v>
      </c>
      <c r="E567" s="93" t="s">
        <v>74</v>
      </c>
      <c r="F567" s="93" t="s">
        <v>80</v>
      </c>
      <c r="G567" s="93"/>
      <c r="H567" s="93" t="s">
        <v>80</v>
      </c>
      <c r="I567" s="93" t="s">
        <v>207</v>
      </c>
      <c r="J567" s="93" t="s">
        <v>336</v>
      </c>
      <c r="K567" s="91">
        <f t="shared" ca="1" si="17"/>
        <v>0</v>
      </c>
      <c r="L567" s="93"/>
    </row>
    <row r="568" spans="1:12" x14ac:dyDescent="0.35">
      <c r="A568" t="str">
        <f t="shared" si="16"/>
        <v>LISTScenario2</v>
      </c>
      <c r="B568" s="93" t="s">
        <v>455</v>
      </c>
      <c r="C568" s="93" t="s">
        <v>376</v>
      </c>
      <c r="D568" s="93" t="s">
        <v>17</v>
      </c>
      <c r="E568" s="93" t="s">
        <v>74</v>
      </c>
      <c r="F568" s="93" t="s">
        <v>372</v>
      </c>
      <c r="G568" s="93"/>
      <c r="H568" s="93" t="s">
        <v>372</v>
      </c>
      <c r="I568" s="93" t="s">
        <v>207</v>
      </c>
      <c r="J568" s="93" t="s">
        <v>336</v>
      </c>
      <c r="K568" s="91">
        <f t="shared" ca="1" si="17"/>
        <v>0</v>
      </c>
      <c r="L568" s="93"/>
    </row>
    <row r="569" spans="1:12" x14ac:dyDescent="0.35">
      <c r="A569" t="str">
        <f t="shared" si="16"/>
        <v>LISTScenario2</v>
      </c>
      <c r="B569" s="93" t="s">
        <v>455</v>
      </c>
      <c r="C569" s="93" t="s">
        <v>83</v>
      </c>
      <c r="D569" s="93" t="s">
        <v>17</v>
      </c>
      <c r="E569" s="93" t="s">
        <v>82</v>
      </c>
      <c r="F569" s="93" t="s">
        <v>27</v>
      </c>
      <c r="G569" s="93"/>
      <c r="H569" s="93" t="s">
        <v>82</v>
      </c>
      <c r="I569" s="93" t="s">
        <v>207</v>
      </c>
      <c r="J569" s="93" t="s">
        <v>336</v>
      </c>
      <c r="K569" s="91">
        <f t="shared" ca="1" si="17"/>
        <v>0</v>
      </c>
      <c r="L569" s="93"/>
    </row>
    <row r="570" spans="1:12" x14ac:dyDescent="0.35">
      <c r="A570" t="str">
        <f t="shared" si="16"/>
        <v>LISTScenario2</v>
      </c>
      <c r="B570" s="93" t="s">
        <v>455</v>
      </c>
      <c r="C570" s="93" t="s">
        <v>85</v>
      </c>
      <c r="D570" s="93" t="s">
        <v>17</v>
      </c>
      <c r="E570" s="93" t="s">
        <v>82</v>
      </c>
      <c r="F570" s="93" t="s">
        <v>84</v>
      </c>
      <c r="G570" s="93" t="s">
        <v>27</v>
      </c>
      <c r="H570" s="93" t="s">
        <v>84</v>
      </c>
      <c r="I570" s="93" t="s">
        <v>207</v>
      </c>
      <c r="J570" s="93" t="s">
        <v>336</v>
      </c>
      <c r="K570" s="91">
        <f t="shared" ca="1" si="17"/>
        <v>0</v>
      </c>
      <c r="L570" s="93"/>
    </row>
    <row r="571" spans="1:12" x14ac:dyDescent="0.35">
      <c r="A571" t="str">
        <f t="shared" si="16"/>
        <v>LISTScenario2</v>
      </c>
      <c r="B571" s="93" t="s">
        <v>455</v>
      </c>
      <c r="C571" s="93" t="s">
        <v>91</v>
      </c>
      <c r="D571" s="93" t="s">
        <v>17</v>
      </c>
      <c r="E571" s="93" t="s">
        <v>82</v>
      </c>
      <c r="F571" s="93" t="s">
        <v>90</v>
      </c>
      <c r="G571" s="93" t="s">
        <v>27</v>
      </c>
      <c r="H571" s="93" t="s">
        <v>90</v>
      </c>
      <c r="I571" s="93" t="s">
        <v>207</v>
      </c>
      <c r="J571" s="93" t="s">
        <v>336</v>
      </c>
      <c r="K571" s="91">
        <f t="shared" ca="1" si="17"/>
        <v>0</v>
      </c>
      <c r="L571" s="93"/>
    </row>
    <row r="572" spans="1:12" x14ac:dyDescent="0.35">
      <c r="A572" t="str">
        <f t="shared" si="16"/>
        <v>LISTScenario2</v>
      </c>
      <c r="B572" s="93" t="s">
        <v>455</v>
      </c>
      <c r="C572" s="93" t="s">
        <v>97</v>
      </c>
      <c r="D572" s="93" t="s">
        <v>17</v>
      </c>
      <c r="E572" s="93" t="s">
        <v>82</v>
      </c>
      <c r="F572" s="93" t="s">
        <v>96</v>
      </c>
      <c r="G572" s="93" t="s">
        <v>27</v>
      </c>
      <c r="H572" s="93" t="s">
        <v>96</v>
      </c>
      <c r="I572" s="93" t="s">
        <v>207</v>
      </c>
      <c r="J572" s="93" t="s">
        <v>336</v>
      </c>
      <c r="K572" s="91">
        <f t="shared" ca="1" si="17"/>
        <v>0</v>
      </c>
      <c r="L572" s="93"/>
    </row>
    <row r="573" spans="1:12" x14ac:dyDescent="0.35">
      <c r="A573" t="str">
        <f t="shared" si="16"/>
        <v>LISTScenario2</v>
      </c>
      <c r="B573" s="93" t="s">
        <v>455</v>
      </c>
      <c r="C573" s="93" t="s">
        <v>377</v>
      </c>
      <c r="D573" s="93" t="s">
        <v>17</v>
      </c>
      <c r="E573" s="93" t="s">
        <v>82</v>
      </c>
      <c r="F573" s="93" t="s">
        <v>374</v>
      </c>
      <c r="G573" s="93" t="s">
        <v>27</v>
      </c>
      <c r="H573" s="93" t="s">
        <v>374</v>
      </c>
      <c r="I573" s="93" t="s">
        <v>207</v>
      </c>
      <c r="J573" s="93" t="s">
        <v>336</v>
      </c>
      <c r="K573" s="91">
        <f t="shared" ca="1" si="17"/>
        <v>0</v>
      </c>
      <c r="L573" s="93"/>
    </row>
    <row r="574" spans="1:12" x14ac:dyDescent="0.35">
      <c r="A574" t="str">
        <f t="shared" si="16"/>
        <v>LISTScenario2</v>
      </c>
      <c r="B574" s="93" t="s">
        <v>455</v>
      </c>
      <c r="C574" s="93" t="s">
        <v>111</v>
      </c>
      <c r="D574" s="93" t="s">
        <v>17</v>
      </c>
      <c r="E574" s="93" t="s">
        <v>110</v>
      </c>
      <c r="F574" s="93" t="s">
        <v>27</v>
      </c>
      <c r="G574" s="93"/>
      <c r="H574" s="93" t="s">
        <v>110</v>
      </c>
      <c r="I574" s="93" t="s">
        <v>207</v>
      </c>
      <c r="J574" s="93" t="s">
        <v>336</v>
      </c>
      <c r="K574" s="91">
        <f t="shared" ca="1" si="17"/>
        <v>0</v>
      </c>
      <c r="L574" s="93"/>
    </row>
    <row r="575" spans="1:12" x14ac:dyDescent="0.35">
      <c r="A575" t="str">
        <f t="shared" si="16"/>
        <v>LISTScenario2</v>
      </c>
      <c r="B575" s="93" t="s">
        <v>455</v>
      </c>
      <c r="C575" s="93" t="s">
        <v>378</v>
      </c>
      <c r="D575" s="93" t="s">
        <v>17</v>
      </c>
      <c r="E575" s="93" t="s">
        <v>231</v>
      </c>
      <c r="F575" s="93" t="s">
        <v>27</v>
      </c>
      <c r="G575" s="93"/>
      <c r="H575" s="93" t="s">
        <v>231</v>
      </c>
      <c r="I575" s="93" t="s">
        <v>207</v>
      </c>
      <c r="J575" s="93" t="s">
        <v>336</v>
      </c>
      <c r="K575" s="91">
        <f t="shared" ca="1" si="17"/>
        <v>0</v>
      </c>
      <c r="L575" s="93"/>
    </row>
    <row r="576" spans="1:12" x14ac:dyDescent="0.35">
      <c r="A576" t="str">
        <f t="shared" si="16"/>
        <v>LISTScenario2</v>
      </c>
      <c r="B576" s="93" t="s">
        <v>455</v>
      </c>
      <c r="C576" s="93" t="s">
        <v>115</v>
      </c>
      <c r="D576" s="93" t="s">
        <v>17</v>
      </c>
      <c r="E576" s="93" t="s">
        <v>27</v>
      </c>
      <c r="F576" s="93"/>
      <c r="G576" s="93"/>
      <c r="H576" s="93" t="s">
        <v>114</v>
      </c>
      <c r="I576" s="93" t="s">
        <v>207</v>
      </c>
      <c r="J576" s="93" t="s">
        <v>336</v>
      </c>
      <c r="K576" s="91">
        <f t="shared" ca="1" si="17"/>
        <v>0</v>
      </c>
      <c r="L576" s="93"/>
    </row>
    <row r="577" spans="1:12" x14ac:dyDescent="0.35">
      <c r="A577" t="str">
        <f t="shared" si="16"/>
        <v>LISTScenario2</v>
      </c>
      <c r="B577" s="93" t="s">
        <v>455</v>
      </c>
      <c r="C577" s="93" t="s">
        <v>118</v>
      </c>
      <c r="D577" s="93" t="s">
        <v>116</v>
      </c>
      <c r="E577" s="93" t="s">
        <v>117</v>
      </c>
      <c r="F577" s="93" t="s">
        <v>27</v>
      </c>
      <c r="G577" s="93"/>
      <c r="H577" s="93" t="s">
        <v>117</v>
      </c>
      <c r="I577" s="93" t="s">
        <v>207</v>
      </c>
      <c r="J577" s="93" t="s">
        <v>336</v>
      </c>
      <c r="K577" s="91">
        <f t="shared" ca="1" si="17"/>
        <v>0</v>
      </c>
      <c r="L577" s="93"/>
    </row>
    <row r="578" spans="1:12" x14ac:dyDescent="0.35">
      <c r="A578" t="str">
        <f t="shared" si="16"/>
        <v>LISTScenario2</v>
      </c>
      <c r="B578" s="93" t="s">
        <v>455</v>
      </c>
      <c r="C578" s="93" t="s">
        <v>348</v>
      </c>
      <c r="D578" s="93" t="s">
        <v>116</v>
      </c>
      <c r="E578" s="93" t="s">
        <v>117</v>
      </c>
      <c r="F578" s="93" t="s">
        <v>121</v>
      </c>
      <c r="G578" s="93"/>
      <c r="H578" s="93" t="s">
        <v>121</v>
      </c>
      <c r="I578" s="93" t="s">
        <v>207</v>
      </c>
      <c r="J578" s="93" t="s">
        <v>336</v>
      </c>
      <c r="K578" s="91">
        <f t="shared" ca="1" si="17"/>
        <v>0</v>
      </c>
      <c r="L578" s="93"/>
    </row>
    <row r="579" spans="1:12" x14ac:dyDescent="0.35">
      <c r="A579" t="str">
        <f t="shared" si="16"/>
        <v>LISTScenario2</v>
      </c>
      <c r="B579" s="93" t="s">
        <v>455</v>
      </c>
      <c r="C579" s="93" t="s">
        <v>349</v>
      </c>
      <c r="D579" s="93" t="s">
        <v>116</v>
      </c>
      <c r="E579" s="93" t="s">
        <v>117</v>
      </c>
      <c r="F579" s="93" t="s">
        <v>123</v>
      </c>
      <c r="G579" s="93"/>
      <c r="H579" s="93" t="s">
        <v>123</v>
      </c>
      <c r="I579" s="93" t="s">
        <v>207</v>
      </c>
      <c r="J579" s="93" t="s">
        <v>336</v>
      </c>
      <c r="K579" s="91">
        <f t="shared" ca="1" si="17"/>
        <v>0</v>
      </c>
      <c r="L579" s="93"/>
    </row>
    <row r="580" spans="1:12" x14ac:dyDescent="0.35">
      <c r="A580" t="str">
        <f t="shared" ref="A580:A643" si="18">VLOOKUP($B580,LISTScenMap,2)</f>
        <v>LISTScenario2</v>
      </c>
      <c r="B580" s="93" t="s">
        <v>455</v>
      </c>
      <c r="C580" s="93" t="s">
        <v>350</v>
      </c>
      <c r="D580" s="93" t="s">
        <v>116</v>
      </c>
      <c r="E580" s="93" t="s">
        <v>117</v>
      </c>
      <c r="F580" s="93" t="s">
        <v>125</v>
      </c>
      <c r="G580" s="93"/>
      <c r="H580" s="93" t="s">
        <v>125</v>
      </c>
      <c r="I580" s="93" t="s">
        <v>207</v>
      </c>
      <c r="J580" s="93" t="s">
        <v>336</v>
      </c>
      <c r="K580" s="91">
        <f t="shared" ref="K580:K643" ca="1" si="19">OFFSET(INDIRECT($B580&amp;"_Corner",0),MATCH($C580,INDIRECT($B580&amp;"_Row",0),0),MATCH($I580,INDIRECT($B580&amp;"_Column",0),0))</f>
        <v>0</v>
      </c>
      <c r="L580" s="93"/>
    </row>
    <row r="581" spans="1:12" x14ac:dyDescent="0.35">
      <c r="A581" t="str">
        <f t="shared" si="18"/>
        <v>LISTScenario2</v>
      </c>
      <c r="B581" s="93" t="s">
        <v>455</v>
      </c>
      <c r="C581" s="93" t="s">
        <v>351</v>
      </c>
      <c r="D581" s="93" t="s">
        <v>116</v>
      </c>
      <c r="E581" s="93" t="s">
        <v>132</v>
      </c>
      <c r="F581" s="93" t="s">
        <v>27</v>
      </c>
      <c r="G581" s="93"/>
      <c r="H581" s="93" t="s">
        <v>132</v>
      </c>
      <c r="I581" s="93" t="s">
        <v>207</v>
      </c>
      <c r="J581" s="93" t="s">
        <v>336</v>
      </c>
      <c r="K581" s="91">
        <f t="shared" ca="1" si="19"/>
        <v>0</v>
      </c>
      <c r="L581" s="93"/>
    </row>
    <row r="582" spans="1:12" x14ac:dyDescent="0.35">
      <c r="A582" t="str">
        <f t="shared" si="18"/>
        <v>LISTScenario2</v>
      </c>
      <c r="B582" s="93" t="s">
        <v>455</v>
      </c>
      <c r="C582" s="93" t="s">
        <v>352</v>
      </c>
      <c r="D582" s="93" t="s">
        <v>116</v>
      </c>
      <c r="E582" s="93" t="s">
        <v>132</v>
      </c>
      <c r="F582" s="93" t="s">
        <v>121</v>
      </c>
      <c r="G582" s="93"/>
      <c r="H582" s="93" t="s">
        <v>121</v>
      </c>
      <c r="I582" s="93" t="s">
        <v>207</v>
      </c>
      <c r="J582" s="93" t="s">
        <v>336</v>
      </c>
      <c r="K582" s="91">
        <f t="shared" ca="1" si="19"/>
        <v>0</v>
      </c>
      <c r="L582" s="93"/>
    </row>
    <row r="583" spans="1:12" x14ac:dyDescent="0.35">
      <c r="A583" t="str">
        <f t="shared" si="18"/>
        <v>LISTScenario2</v>
      </c>
      <c r="B583" s="93" t="s">
        <v>455</v>
      </c>
      <c r="C583" s="93" t="s">
        <v>353</v>
      </c>
      <c r="D583" s="93" t="s">
        <v>116</v>
      </c>
      <c r="E583" s="93" t="s">
        <v>132</v>
      </c>
      <c r="F583" s="93" t="s">
        <v>123</v>
      </c>
      <c r="G583" s="93"/>
      <c r="H583" s="93" t="s">
        <v>123</v>
      </c>
      <c r="I583" s="93" t="s">
        <v>207</v>
      </c>
      <c r="J583" s="93" t="s">
        <v>336</v>
      </c>
      <c r="K583" s="91">
        <f t="shared" ca="1" si="19"/>
        <v>0</v>
      </c>
      <c r="L583" s="93"/>
    </row>
    <row r="584" spans="1:12" x14ac:dyDescent="0.35">
      <c r="A584" t="str">
        <f t="shared" si="18"/>
        <v>LISTScenario2</v>
      </c>
      <c r="B584" s="93" t="s">
        <v>455</v>
      </c>
      <c r="C584" s="93" t="s">
        <v>354</v>
      </c>
      <c r="D584" s="93" t="s">
        <v>116</v>
      </c>
      <c r="E584" s="93" t="s">
        <v>132</v>
      </c>
      <c r="F584" s="93" t="s">
        <v>125</v>
      </c>
      <c r="G584" s="93"/>
      <c r="H584" s="93" t="s">
        <v>125</v>
      </c>
      <c r="I584" s="93" t="s">
        <v>207</v>
      </c>
      <c r="J584" s="93" t="s">
        <v>336</v>
      </c>
      <c r="K584" s="91">
        <f t="shared" ca="1" si="19"/>
        <v>0</v>
      </c>
      <c r="L584" s="93"/>
    </row>
    <row r="585" spans="1:12" x14ac:dyDescent="0.35">
      <c r="A585" t="str">
        <f t="shared" si="18"/>
        <v>LISTScenario2</v>
      </c>
      <c r="B585" s="93" t="s">
        <v>455</v>
      </c>
      <c r="C585" s="93" t="s">
        <v>355</v>
      </c>
      <c r="D585" s="93" t="s">
        <v>116</v>
      </c>
      <c r="E585" s="93" t="s">
        <v>144</v>
      </c>
      <c r="F585" s="93" t="s">
        <v>27</v>
      </c>
      <c r="G585" s="93"/>
      <c r="H585" s="93" t="s">
        <v>144</v>
      </c>
      <c r="I585" s="93" t="s">
        <v>207</v>
      </c>
      <c r="J585" s="93" t="s">
        <v>336</v>
      </c>
      <c r="K585" s="91">
        <f t="shared" ca="1" si="19"/>
        <v>0</v>
      </c>
      <c r="L585" s="93"/>
    </row>
    <row r="586" spans="1:12" x14ac:dyDescent="0.35">
      <c r="A586" t="str">
        <f t="shared" si="18"/>
        <v>LISTScenario2</v>
      </c>
      <c r="B586" s="93" t="s">
        <v>455</v>
      </c>
      <c r="C586" s="93" t="s">
        <v>356</v>
      </c>
      <c r="D586" s="93" t="s">
        <v>116</v>
      </c>
      <c r="E586" s="93" t="s">
        <v>144</v>
      </c>
      <c r="F586" s="93" t="s">
        <v>121</v>
      </c>
      <c r="G586" s="93" t="s">
        <v>27</v>
      </c>
      <c r="H586" s="93" t="s">
        <v>121</v>
      </c>
      <c r="I586" s="93" t="s">
        <v>207</v>
      </c>
      <c r="J586" s="93" t="s">
        <v>336</v>
      </c>
      <c r="K586" s="91">
        <f t="shared" ca="1" si="19"/>
        <v>0</v>
      </c>
      <c r="L586" s="93"/>
    </row>
    <row r="587" spans="1:12" x14ac:dyDescent="0.35">
      <c r="A587" t="str">
        <f t="shared" si="18"/>
        <v>LISTScenario2</v>
      </c>
      <c r="B587" s="93" t="s">
        <v>455</v>
      </c>
      <c r="C587" s="93" t="s">
        <v>357</v>
      </c>
      <c r="D587" s="93" t="s">
        <v>116</v>
      </c>
      <c r="E587" s="93" t="s">
        <v>144</v>
      </c>
      <c r="F587" s="93" t="s">
        <v>123</v>
      </c>
      <c r="G587" s="93" t="s">
        <v>27</v>
      </c>
      <c r="H587" s="93" t="s">
        <v>123</v>
      </c>
      <c r="I587" s="93" t="s">
        <v>207</v>
      </c>
      <c r="J587" s="93" t="s">
        <v>336</v>
      </c>
      <c r="K587" s="91">
        <f t="shared" ca="1" si="19"/>
        <v>0</v>
      </c>
      <c r="L587" s="93"/>
    </row>
    <row r="588" spans="1:12" x14ac:dyDescent="0.35">
      <c r="A588" t="str">
        <f t="shared" si="18"/>
        <v>LISTScenario2</v>
      </c>
      <c r="B588" s="93" t="s">
        <v>455</v>
      </c>
      <c r="C588" s="93" t="s">
        <v>358</v>
      </c>
      <c r="D588" s="93" t="s">
        <v>116</v>
      </c>
      <c r="E588" s="93" t="s">
        <v>144</v>
      </c>
      <c r="F588" s="93" t="s">
        <v>125</v>
      </c>
      <c r="G588" s="93" t="s">
        <v>27</v>
      </c>
      <c r="H588" s="93" t="s">
        <v>125</v>
      </c>
      <c r="I588" s="93" t="s">
        <v>207</v>
      </c>
      <c r="J588" s="93" t="s">
        <v>336</v>
      </c>
      <c r="K588" s="91">
        <f t="shared" ca="1" si="19"/>
        <v>0</v>
      </c>
      <c r="L588" s="93"/>
    </row>
    <row r="589" spans="1:12" x14ac:dyDescent="0.35">
      <c r="A589" t="str">
        <f t="shared" si="18"/>
        <v>LISTScenario2</v>
      </c>
      <c r="B589" s="93" t="s">
        <v>455</v>
      </c>
      <c r="C589" s="93" t="s">
        <v>359</v>
      </c>
      <c r="D589" s="93" t="s">
        <v>116</v>
      </c>
      <c r="E589" s="93" t="s">
        <v>248</v>
      </c>
      <c r="F589" s="93" t="s">
        <v>27</v>
      </c>
      <c r="G589" s="93"/>
      <c r="H589" s="93" t="s">
        <v>248</v>
      </c>
      <c r="I589" s="93" t="s">
        <v>207</v>
      </c>
      <c r="J589" s="93" t="s">
        <v>336</v>
      </c>
      <c r="K589" s="91">
        <f t="shared" ca="1" si="19"/>
        <v>0</v>
      </c>
      <c r="L589" s="93"/>
    </row>
    <row r="590" spans="1:12" x14ac:dyDescent="0.35">
      <c r="A590" t="str">
        <f t="shared" si="18"/>
        <v>LISTScenario2</v>
      </c>
      <c r="B590" s="93" t="s">
        <v>455</v>
      </c>
      <c r="C590" s="93" t="s">
        <v>156</v>
      </c>
      <c r="D590" s="93" t="s">
        <v>116</v>
      </c>
      <c r="E590" s="93" t="s">
        <v>155</v>
      </c>
      <c r="F590" s="93" t="s">
        <v>27</v>
      </c>
      <c r="G590" s="93"/>
      <c r="H590" s="93" t="s">
        <v>155</v>
      </c>
      <c r="I590" s="93" t="s">
        <v>207</v>
      </c>
      <c r="J590" s="93" t="s">
        <v>336</v>
      </c>
      <c r="K590" s="91">
        <f t="shared" ca="1" si="19"/>
        <v>0</v>
      </c>
      <c r="L590" s="93"/>
    </row>
    <row r="591" spans="1:12" x14ac:dyDescent="0.35">
      <c r="A591" t="str">
        <f t="shared" si="18"/>
        <v>LISTScenario2</v>
      </c>
      <c r="B591" s="93" t="s">
        <v>455</v>
      </c>
      <c r="C591" s="93" t="s">
        <v>160</v>
      </c>
      <c r="D591" s="93" t="s">
        <v>116</v>
      </c>
      <c r="E591" s="93" t="s">
        <v>159</v>
      </c>
      <c r="F591" s="93" t="s">
        <v>27</v>
      </c>
      <c r="G591" s="93"/>
      <c r="H591" s="93" t="s">
        <v>159</v>
      </c>
      <c r="I591" s="93" t="s">
        <v>207</v>
      </c>
      <c r="J591" s="93" t="s">
        <v>336</v>
      </c>
      <c r="K591" s="91">
        <f t="shared" ca="1" si="19"/>
        <v>0</v>
      </c>
      <c r="L591" s="93"/>
    </row>
    <row r="592" spans="1:12" x14ac:dyDescent="0.35">
      <c r="A592" t="str">
        <f t="shared" si="18"/>
        <v>LISTScenario2</v>
      </c>
      <c r="B592" s="93" t="s">
        <v>455</v>
      </c>
      <c r="C592" s="93" t="s">
        <v>161</v>
      </c>
      <c r="D592" s="93" t="s">
        <v>116</v>
      </c>
      <c r="E592" s="93" t="s">
        <v>66</v>
      </c>
      <c r="F592" s="93" t="s">
        <v>27</v>
      </c>
      <c r="G592" s="93"/>
      <c r="H592" s="93" t="s">
        <v>66</v>
      </c>
      <c r="I592" s="93" t="s">
        <v>207</v>
      </c>
      <c r="J592" s="93" t="s">
        <v>336</v>
      </c>
      <c r="K592" s="91">
        <f t="shared" ca="1" si="19"/>
        <v>0</v>
      </c>
      <c r="L592" s="93"/>
    </row>
    <row r="593" spans="1:12" x14ac:dyDescent="0.35">
      <c r="A593" t="str">
        <f t="shared" si="18"/>
        <v>LISTScenario2</v>
      </c>
      <c r="B593" s="93" t="s">
        <v>455</v>
      </c>
      <c r="C593" s="93" t="s">
        <v>173</v>
      </c>
      <c r="D593" s="93" t="s">
        <v>116</v>
      </c>
      <c r="E593" s="93" t="s">
        <v>172</v>
      </c>
      <c r="F593" s="93" t="s">
        <v>27</v>
      </c>
      <c r="G593" s="93"/>
      <c r="H593" s="93" t="s">
        <v>172</v>
      </c>
      <c r="I593" s="93" t="s">
        <v>207</v>
      </c>
      <c r="J593" s="93" t="s">
        <v>336</v>
      </c>
      <c r="K593" s="91">
        <f t="shared" ca="1" si="19"/>
        <v>0</v>
      </c>
      <c r="L593" s="93"/>
    </row>
    <row r="594" spans="1:12" x14ac:dyDescent="0.35">
      <c r="A594" t="str">
        <f t="shared" si="18"/>
        <v>LISTScenario2</v>
      </c>
      <c r="B594" s="93" t="s">
        <v>455</v>
      </c>
      <c r="C594" s="89" t="s">
        <v>614</v>
      </c>
      <c r="D594" s="93" t="s">
        <v>116</v>
      </c>
      <c r="E594" s="93" t="s">
        <v>18</v>
      </c>
      <c r="F594" s="93" t="s">
        <v>27</v>
      </c>
      <c r="G594" s="93"/>
      <c r="H594" s="93" t="s">
        <v>18</v>
      </c>
      <c r="I594" s="93" t="s">
        <v>207</v>
      </c>
      <c r="J594" s="93" t="s">
        <v>336</v>
      </c>
      <c r="K594" s="91">
        <f t="shared" ca="1" si="19"/>
        <v>0</v>
      </c>
      <c r="L594" s="93"/>
    </row>
    <row r="595" spans="1:12" x14ac:dyDescent="0.35">
      <c r="A595" t="str">
        <f t="shared" si="18"/>
        <v>LISTScenario2</v>
      </c>
      <c r="B595" s="93" t="s">
        <v>455</v>
      </c>
      <c r="C595" s="93" t="s">
        <v>180</v>
      </c>
      <c r="D595" s="93" t="s">
        <v>116</v>
      </c>
      <c r="E595" s="93" t="s">
        <v>27</v>
      </c>
      <c r="F595" s="93"/>
      <c r="G595" s="93"/>
      <c r="H595" s="93" t="s">
        <v>19</v>
      </c>
      <c r="I595" s="93" t="s">
        <v>207</v>
      </c>
      <c r="J595" s="93" t="s">
        <v>336</v>
      </c>
      <c r="K595" s="91">
        <f t="shared" ca="1" si="19"/>
        <v>0</v>
      </c>
      <c r="L595" s="93"/>
    </row>
    <row r="596" spans="1:12" x14ac:dyDescent="0.35">
      <c r="A596" t="str">
        <f t="shared" si="18"/>
        <v>LISTScenario2</v>
      </c>
      <c r="B596" s="93" t="s">
        <v>455</v>
      </c>
      <c r="C596" s="93" t="s">
        <v>182</v>
      </c>
      <c r="D596" s="93" t="s">
        <v>181</v>
      </c>
      <c r="E596" s="93" t="s">
        <v>27</v>
      </c>
      <c r="F596" s="93"/>
      <c r="G596" s="93"/>
      <c r="H596" s="93" t="s">
        <v>181</v>
      </c>
      <c r="I596" s="93" t="s">
        <v>207</v>
      </c>
      <c r="J596" s="93" t="s">
        <v>336</v>
      </c>
      <c r="K596" s="91">
        <f t="shared" ca="1" si="19"/>
        <v>0</v>
      </c>
      <c r="L596" s="93"/>
    </row>
    <row r="597" spans="1:12" x14ac:dyDescent="0.35">
      <c r="A597" t="str">
        <f t="shared" si="18"/>
        <v>LISTScenario2</v>
      </c>
      <c r="B597" s="93" t="s">
        <v>455</v>
      </c>
      <c r="C597" s="93" t="s">
        <v>444</v>
      </c>
      <c r="D597" s="93" t="s">
        <v>453</v>
      </c>
      <c r="E597" s="93" t="s">
        <v>442</v>
      </c>
      <c r="F597" s="93" t="s">
        <v>442</v>
      </c>
      <c r="G597" s="93" t="s">
        <v>442</v>
      </c>
      <c r="H597" s="93" t="s">
        <v>442</v>
      </c>
      <c r="I597" s="93" t="s">
        <v>207</v>
      </c>
      <c r="J597" s="93" t="s">
        <v>336</v>
      </c>
      <c r="K597" s="91">
        <f t="shared" ca="1" si="19"/>
        <v>0</v>
      </c>
      <c r="L597" s="93"/>
    </row>
    <row r="598" spans="1:12" x14ac:dyDescent="0.35">
      <c r="A598" t="str">
        <f t="shared" si="18"/>
        <v>LISTScenario2</v>
      </c>
      <c r="B598" s="93" t="s">
        <v>455</v>
      </c>
      <c r="C598" s="93" t="s">
        <v>35</v>
      </c>
      <c r="D598" s="93" t="s">
        <v>17</v>
      </c>
      <c r="E598" s="93" t="s">
        <v>34</v>
      </c>
      <c r="F598" s="93" t="s">
        <v>27</v>
      </c>
      <c r="G598" s="93"/>
      <c r="H598" s="93" t="s">
        <v>34</v>
      </c>
      <c r="I598" s="93" t="s">
        <v>208</v>
      </c>
      <c r="J598" s="93" t="s">
        <v>337</v>
      </c>
      <c r="K598" s="91">
        <f t="shared" ca="1" si="19"/>
        <v>0</v>
      </c>
      <c r="L598" s="93"/>
    </row>
    <row r="599" spans="1:12" x14ac:dyDescent="0.35">
      <c r="A599" t="str">
        <f t="shared" si="18"/>
        <v>LISTScenario2</v>
      </c>
      <c r="B599" s="93" t="s">
        <v>455</v>
      </c>
      <c r="C599" s="93" t="s">
        <v>37</v>
      </c>
      <c r="D599" s="93" t="s">
        <v>17</v>
      </c>
      <c r="E599" s="93" t="s">
        <v>36</v>
      </c>
      <c r="F599" s="93" t="s">
        <v>27</v>
      </c>
      <c r="G599" s="93"/>
      <c r="H599" s="93" t="s">
        <v>36</v>
      </c>
      <c r="I599" s="93" t="s">
        <v>208</v>
      </c>
      <c r="J599" s="93" t="s">
        <v>337</v>
      </c>
      <c r="K599" s="91">
        <f t="shared" ca="1" si="19"/>
        <v>0</v>
      </c>
      <c r="L599" s="93"/>
    </row>
    <row r="600" spans="1:12" x14ac:dyDescent="0.35">
      <c r="A600" t="str">
        <f t="shared" si="18"/>
        <v>LISTScenario2</v>
      </c>
      <c r="B600" s="93" t="s">
        <v>455</v>
      </c>
      <c r="C600" s="93" t="s">
        <v>39</v>
      </c>
      <c r="D600" s="93" t="s">
        <v>17</v>
      </c>
      <c r="E600" s="93" t="s">
        <v>38</v>
      </c>
      <c r="F600" s="93" t="s">
        <v>27</v>
      </c>
      <c r="G600" s="93"/>
      <c r="H600" s="93" t="s">
        <v>38</v>
      </c>
      <c r="I600" s="93" t="s">
        <v>208</v>
      </c>
      <c r="J600" s="93" t="s">
        <v>337</v>
      </c>
      <c r="K600" s="91">
        <f t="shared" ca="1" si="19"/>
        <v>0</v>
      </c>
      <c r="L600" s="93"/>
    </row>
    <row r="601" spans="1:12" x14ac:dyDescent="0.35">
      <c r="A601" t="str">
        <f t="shared" si="18"/>
        <v>LISTScenario2</v>
      </c>
      <c r="B601" s="93" t="s">
        <v>455</v>
      </c>
      <c r="C601" s="93" t="s">
        <v>41</v>
      </c>
      <c r="D601" s="93" t="s">
        <v>17</v>
      </c>
      <c r="E601" s="93" t="s">
        <v>40</v>
      </c>
      <c r="F601" s="93" t="s">
        <v>27</v>
      </c>
      <c r="G601" s="93"/>
      <c r="H601" s="93" t="s">
        <v>40</v>
      </c>
      <c r="I601" s="93" t="s">
        <v>208</v>
      </c>
      <c r="J601" s="93" t="s">
        <v>337</v>
      </c>
      <c r="K601" s="91">
        <f t="shared" ca="1" si="19"/>
        <v>0</v>
      </c>
      <c r="L601" s="93"/>
    </row>
    <row r="602" spans="1:12" x14ac:dyDescent="0.35">
      <c r="A602" t="str">
        <f t="shared" si="18"/>
        <v>LISTScenario2</v>
      </c>
      <c r="B602" s="93" t="s">
        <v>455</v>
      </c>
      <c r="C602" s="93" t="s">
        <v>43</v>
      </c>
      <c r="D602" s="93" t="s">
        <v>17</v>
      </c>
      <c r="E602" s="93" t="s">
        <v>42</v>
      </c>
      <c r="F602" s="93" t="s">
        <v>27</v>
      </c>
      <c r="G602" s="93"/>
      <c r="H602" s="93" t="s">
        <v>42</v>
      </c>
      <c r="I602" s="93" t="s">
        <v>208</v>
      </c>
      <c r="J602" s="93" t="s">
        <v>337</v>
      </c>
      <c r="K602" s="91">
        <f t="shared" ca="1" si="19"/>
        <v>0</v>
      </c>
      <c r="L602" s="93"/>
    </row>
    <row r="603" spans="1:12" x14ac:dyDescent="0.35">
      <c r="A603" t="str">
        <f t="shared" si="18"/>
        <v>LISTScenario2</v>
      </c>
      <c r="B603" s="93" t="s">
        <v>455</v>
      </c>
      <c r="C603" s="93" t="s">
        <v>45</v>
      </c>
      <c r="D603" s="93" t="s">
        <v>17</v>
      </c>
      <c r="E603" s="93" t="s">
        <v>42</v>
      </c>
      <c r="F603" s="93" t="s">
        <v>44</v>
      </c>
      <c r="G603" s="93" t="s">
        <v>27</v>
      </c>
      <c r="H603" s="93" t="s">
        <v>44</v>
      </c>
      <c r="I603" s="93" t="s">
        <v>208</v>
      </c>
      <c r="J603" s="93" t="s">
        <v>337</v>
      </c>
      <c r="K603" s="91">
        <f t="shared" ca="1" si="19"/>
        <v>0</v>
      </c>
      <c r="L603" s="93"/>
    </row>
    <row r="604" spans="1:12" x14ac:dyDescent="0.35">
      <c r="A604" t="str">
        <f t="shared" si="18"/>
        <v>LISTScenario2</v>
      </c>
      <c r="B604" s="93" t="s">
        <v>455</v>
      </c>
      <c r="C604" s="93" t="s">
        <v>47</v>
      </c>
      <c r="D604" s="93" t="s">
        <v>17</v>
      </c>
      <c r="E604" s="93" t="s">
        <v>42</v>
      </c>
      <c r="F604" s="93" t="s">
        <v>46</v>
      </c>
      <c r="G604" s="93" t="s">
        <v>27</v>
      </c>
      <c r="H604" s="93" t="s">
        <v>46</v>
      </c>
      <c r="I604" s="93" t="s">
        <v>208</v>
      </c>
      <c r="J604" s="93" t="s">
        <v>337</v>
      </c>
      <c r="K604" s="91">
        <f t="shared" ca="1" si="19"/>
        <v>0</v>
      </c>
      <c r="L604" s="93"/>
    </row>
    <row r="605" spans="1:12" x14ac:dyDescent="0.35">
      <c r="A605" t="str">
        <f t="shared" si="18"/>
        <v>LISTScenario2</v>
      </c>
      <c r="B605" s="93" t="s">
        <v>455</v>
      </c>
      <c r="C605" s="93" t="s">
        <v>49</v>
      </c>
      <c r="D605" s="93" t="s">
        <v>17</v>
      </c>
      <c r="E605" s="93" t="s">
        <v>42</v>
      </c>
      <c r="F605" s="93" t="s">
        <v>48</v>
      </c>
      <c r="G605" s="93" t="s">
        <v>27</v>
      </c>
      <c r="H605" s="93" t="s">
        <v>48</v>
      </c>
      <c r="I605" s="93" t="s">
        <v>208</v>
      </c>
      <c r="J605" s="93" t="s">
        <v>337</v>
      </c>
      <c r="K605" s="91">
        <f t="shared" ca="1" si="19"/>
        <v>0</v>
      </c>
      <c r="L605" s="93"/>
    </row>
    <row r="606" spans="1:12" x14ac:dyDescent="0.35">
      <c r="A606" t="str">
        <f t="shared" si="18"/>
        <v>LISTScenario2</v>
      </c>
      <c r="B606" s="93" t="s">
        <v>455</v>
      </c>
      <c r="C606" s="93" t="s">
        <v>55</v>
      </c>
      <c r="D606" s="93" t="s">
        <v>17</v>
      </c>
      <c r="E606" s="93" t="s">
        <v>42</v>
      </c>
      <c r="F606" s="93" t="s">
        <v>54</v>
      </c>
      <c r="G606" s="93" t="s">
        <v>27</v>
      </c>
      <c r="H606" s="93" t="s">
        <v>54</v>
      </c>
      <c r="I606" s="93" t="s">
        <v>208</v>
      </c>
      <c r="J606" s="93" t="s">
        <v>337</v>
      </c>
      <c r="K606" s="91">
        <f t="shared" ca="1" si="19"/>
        <v>0</v>
      </c>
      <c r="L606" s="93"/>
    </row>
    <row r="607" spans="1:12" x14ac:dyDescent="0.35">
      <c r="A607" t="str">
        <f t="shared" si="18"/>
        <v>LISTScenario2</v>
      </c>
      <c r="B607" s="93" t="s">
        <v>455</v>
      </c>
      <c r="C607" s="93" t="s">
        <v>57</v>
      </c>
      <c r="D607" s="93" t="s">
        <v>17</v>
      </c>
      <c r="E607" s="93" t="s">
        <v>42</v>
      </c>
      <c r="F607" s="93" t="s">
        <v>54</v>
      </c>
      <c r="G607" s="93" t="s">
        <v>56</v>
      </c>
      <c r="H607" s="93" t="s">
        <v>56</v>
      </c>
      <c r="I607" s="93" t="s">
        <v>208</v>
      </c>
      <c r="J607" s="93" t="s">
        <v>337</v>
      </c>
      <c r="K607" s="91">
        <f t="shared" ca="1" si="19"/>
        <v>0</v>
      </c>
      <c r="L607" s="93"/>
    </row>
    <row r="608" spans="1:12" x14ac:dyDescent="0.35">
      <c r="A608" t="str">
        <f t="shared" si="18"/>
        <v>LISTScenario2</v>
      </c>
      <c r="B608" s="93" t="s">
        <v>455</v>
      </c>
      <c r="C608" s="93" t="s">
        <v>59</v>
      </c>
      <c r="D608" s="93" t="s">
        <v>17</v>
      </c>
      <c r="E608" s="93" t="s">
        <v>42</v>
      </c>
      <c r="F608" s="93" t="s">
        <v>54</v>
      </c>
      <c r="G608" s="93" t="s">
        <v>58</v>
      </c>
      <c r="H608" s="93" t="s">
        <v>58</v>
      </c>
      <c r="I608" s="93" t="s">
        <v>208</v>
      </c>
      <c r="J608" s="93" t="s">
        <v>337</v>
      </c>
      <c r="K608" s="91">
        <f t="shared" ca="1" si="19"/>
        <v>0</v>
      </c>
      <c r="L608" s="93"/>
    </row>
    <row r="609" spans="1:12" x14ac:dyDescent="0.35">
      <c r="A609" t="str">
        <f t="shared" si="18"/>
        <v>LISTScenario2</v>
      </c>
      <c r="B609" s="93" t="s">
        <v>455</v>
      </c>
      <c r="C609" s="93" t="s">
        <v>61</v>
      </c>
      <c r="D609" s="93" t="s">
        <v>17</v>
      </c>
      <c r="E609" s="93" t="s">
        <v>42</v>
      </c>
      <c r="F609" s="93" t="s">
        <v>54</v>
      </c>
      <c r="G609" s="93" t="s">
        <v>60</v>
      </c>
      <c r="H609" s="93" t="s">
        <v>60</v>
      </c>
      <c r="I609" s="93" t="s">
        <v>208</v>
      </c>
      <c r="J609" s="93" t="s">
        <v>337</v>
      </c>
      <c r="K609" s="91">
        <f t="shared" ca="1" si="19"/>
        <v>0</v>
      </c>
      <c r="L609" s="93"/>
    </row>
    <row r="610" spans="1:12" x14ac:dyDescent="0.35">
      <c r="A610" t="str">
        <f t="shared" si="18"/>
        <v>LISTScenario2</v>
      </c>
      <c r="B610" s="93" t="s">
        <v>455</v>
      </c>
      <c r="C610" s="93" t="s">
        <v>63</v>
      </c>
      <c r="D610" s="93" t="s">
        <v>17</v>
      </c>
      <c r="E610" s="93" t="s">
        <v>42</v>
      </c>
      <c r="F610" s="93" t="s">
        <v>54</v>
      </c>
      <c r="G610" s="93" t="s">
        <v>62</v>
      </c>
      <c r="H610" s="93" t="s">
        <v>62</v>
      </c>
      <c r="I610" s="93" t="s">
        <v>208</v>
      </c>
      <c r="J610" s="93" t="s">
        <v>337</v>
      </c>
      <c r="K610" s="91">
        <f t="shared" ca="1" si="19"/>
        <v>0</v>
      </c>
      <c r="L610" s="93"/>
    </row>
    <row r="611" spans="1:12" x14ac:dyDescent="0.35">
      <c r="A611" t="str">
        <f t="shared" si="18"/>
        <v>LISTScenario2</v>
      </c>
      <c r="B611" s="93" t="s">
        <v>455</v>
      </c>
      <c r="C611" s="93" t="s">
        <v>347</v>
      </c>
      <c r="D611" s="93" t="s">
        <v>17</v>
      </c>
      <c r="E611" s="93" t="s">
        <v>42</v>
      </c>
      <c r="F611" s="93" t="s">
        <v>54</v>
      </c>
      <c r="G611" s="93" t="s">
        <v>371</v>
      </c>
      <c r="H611" s="93" t="s">
        <v>371</v>
      </c>
      <c r="I611" s="93" t="s">
        <v>208</v>
      </c>
      <c r="J611" s="93" t="s">
        <v>337</v>
      </c>
      <c r="K611" s="91">
        <f t="shared" ca="1" si="19"/>
        <v>0</v>
      </c>
      <c r="L611" s="93"/>
    </row>
    <row r="612" spans="1:12" x14ac:dyDescent="0.35">
      <c r="A612" t="str">
        <f t="shared" si="18"/>
        <v>LISTScenario2</v>
      </c>
      <c r="B612" s="93" t="s">
        <v>455</v>
      </c>
      <c r="C612" s="93" t="s">
        <v>65</v>
      </c>
      <c r="D612" s="93" t="s">
        <v>17</v>
      </c>
      <c r="E612" s="93" t="s">
        <v>42</v>
      </c>
      <c r="F612" s="93" t="s">
        <v>64</v>
      </c>
      <c r="G612" s="93" t="s">
        <v>27</v>
      </c>
      <c r="H612" s="93" t="s">
        <v>64</v>
      </c>
      <c r="I612" s="93" t="s">
        <v>208</v>
      </c>
      <c r="J612" s="93" t="s">
        <v>337</v>
      </c>
      <c r="K612" s="91">
        <f t="shared" ca="1" si="19"/>
        <v>0</v>
      </c>
      <c r="L612" s="93"/>
    </row>
    <row r="613" spans="1:12" x14ac:dyDescent="0.35">
      <c r="A613" t="str">
        <f t="shared" si="18"/>
        <v>LISTScenario2</v>
      </c>
      <c r="B613" s="93" t="s">
        <v>455</v>
      </c>
      <c r="C613" s="93" t="s">
        <v>67</v>
      </c>
      <c r="D613" s="93" t="s">
        <v>17</v>
      </c>
      <c r="E613" s="93" t="s">
        <v>42</v>
      </c>
      <c r="F613" s="93" t="s">
        <v>66</v>
      </c>
      <c r="G613" s="93" t="s">
        <v>27</v>
      </c>
      <c r="H613" s="93" t="s">
        <v>66</v>
      </c>
      <c r="I613" s="93" t="s">
        <v>208</v>
      </c>
      <c r="J613" s="93" t="s">
        <v>337</v>
      </c>
      <c r="K613" s="91">
        <f t="shared" ca="1" si="19"/>
        <v>0</v>
      </c>
      <c r="L613" s="93"/>
    </row>
    <row r="614" spans="1:12" x14ac:dyDescent="0.35">
      <c r="A614" t="str">
        <f t="shared" si="18"/>
        <v>LISTScenario2</v>
      </c>
      <c r="B614" s="93" t="s">
        <v>455</v>
      </c>
      <c r="C614" s="93" t="s">
        <v>69</v>
      </c>
      <c r="D614" s="93" t="s">
        <v>17</v>
      </c>
      <c r="E614" s="93" t="s">
        <v>42</v>
      </c>
      <c r="F614" s="93" t="s">
        <v>68</v>
      </c>
      <c r="G614" s="93" t="s">
        <v>27</v>
      </c>
      <c r="H614" s="93" t="s">
        <v>68</v>
      </c>
      <c r="I614" s="93" t="s">
        <v>208</v>
      </c>
      <c r="J614" s="93" t="s">
        <v>337</v>
      </c>
      <c r="K614" s="91">
        <f t="shared" ca="1" si="19"/>
        <v>0</v>
      </c>
      <c r="L614" s="93"/>
    </row>
    <row r="615" spans="1:12" x14ac:dyDescent="0.35">
      <c r="A615" t="str">
        <f t="shared" si="18"/>
        <v>LISTScenario2</v>
      </c>
      <c r="B615" s="93" t="s">
        <v>455</v>
      </c>
      <c r="C615" s="93" t="s">
        <v>71</v>
      </c>
      <c r="D615" s="93" t="s">
        <v>17</v>
      </c>
      <c r="E615" s="93" t="s">
        <v>42</v>
      </c>
      <c r="F615" s="93" t="s">
        <v>70</v>
      </c>
      <c r="G615" s="93" t="s">
        <v>27</v>
      </c>
      <c r="H615" s="93" t="s">
        <v>70</v>
      </c>
      <c r="I615" s="93" t="s">
        <v>208</v>
      </c>
      <c r="J615" s="93" t="s">
        <v>337</v>
      </c>
      <c r="K615" s="91">
        <f t="shared" ca="1" si="19"/>
        <v>0</v>
      </c>
      <c r="L615" s="93"/>
    </row>
    <row r="616" spans="1:12" x14ac:dyDescent="0.35">
      <c r="A616" t="str">
        <f t="shared" si="18"/>
        <v>LISTScenario2</v>
      </c>
      <c r="B616" s="93" t="s">
        <v>455</v>
      </c>
      <c r="C616" s="93" t="s">
        <v>375</v>
      </c>
      <c r="D616" s="93" t="s">
        <v>17</v>
      </c>
      <c r="E616" s="93" t="s">
        <v>42</v>
      </c>
      <c r="F616" s="93" t="s">
        <v>373</v>
      </c>
      <c r="G616" s="93"/>
      <c r="H616" s="93" t="s">
        <v>373</v>
      </c>
      <c r="I616" s="93" t="s">
        <v>208</v>
      </c>
      <c r="J616" s="93" t="s">
        <v>337</v>
      </c>
      <c r="K616" s="91">
        <f t="shared" ca="1" si="19"/>
        <v>0</v>
      </c>
      <c r="L616" s="93"/>
    </row>
    <row r="617" spans="1:12" x14ac:dyDescent="0.35">
      <c r="A617" t="str">
        <f t="shared" si="18"/>
        <v>LISTScenario2</v>
      </c>
      <c r="B617" s="93" t="s">
        <v>455</v>
      </c>
      <c r="C617" s="93" t="s">
        <v>73</v>
      </c>
      <c r="D617" s="93" t="s">
        <v>17</v>
      </c>
      <c r="E617" s="93" t="s">
        <v>72</v>
      </c>
      <c r="F617" s="93" t="s">
        <v>27</v>
      </c>
      <c r="G617" s="93"/>
      <c r="H617" s="93" t="s">
        <v>72</v>
      </c>
      <c r="I617" s="93" t="s">
        <v>208</v>
      </c>
      <c r="J617" s="93" t="s">
        <v>337</v>
      </c>
      <c r="K617" s="91">
        <f t="shared" ca="1" si="19"/>
        <v>0</v>
      </c>
      <c r="L617" s="93"/>
    </row>
    <row r="618" spans="1:12" x14ac:dyDescent="0.35">
      <c r="A618" t="str">
        <f t="shared" si="18"/>
        <v>LISTScenario2</v>
      </c>
      <c r="B618" s="93" t="s">
        <v>455</v>
      </c>
      <c r="C618" s="93" t="s">
        <v>75</v>
      </c>
      <c r="D618" s="93" t="s">
        <v>17</v>
      </c>
      <c r="E618" s="93" t="s">
        <v>74</v>
      </c>
      <c r="F618" s="93" t="s">
        <v>27</v>
      </c>
      <c r="G618" s="93"/>
      <c r="H618" s="93" t="s">
        <v>74</v>
      </c>
      <c r="I618" s="93" t="s">
        <v>208</v>
      </c>
      <c r="J618" s="93" t="s">
        <v>337</v>
      </c>
      <c r="K618" s="91">
        <f t="shared" ca="1" si="19"/>
        <v>0</v>
      </c>
      <c r="L618" s="93"/>
    </row>
    <row r="619" spans="1:12" x14ac:dyDescent="0.35">
      <c r="A619" t="str">
        <f t="shared" si="18"/>
        <v>LISTScenario2</v>
      </c>
      <c r="B619" s="93" t="s">
        <v>455</v>
      </c>
      <c r="C619" s="93" t="s">
        <v>77</v>
      </c>
      <c r="D619" s="93" t="s">
        <v>17</v>
      </c>
      <c r="E619" s="93" t="s">
        <v>74</v>
      </c>
      <c r="F619" s="93" t="s">
        <v>76</v>
      </c>
      <c r="G619" s="93"/>
      <c r="H619" s="93" t="s">
        <v>76</v>
      </c>
      <c r="I619" s="93" t="s">
        <v>208</v>
      </c>
      <c r="J619" s="93" t="s">
        <v>337</v>
      </c>
      <c r="K619" s="91">
        <f t="shared" ca="1" si="19"/>
        <v>0</v>
      </c>
      <c r="L619" s="93"/>
    </row>
    <row r="620" spans="1:12" x14ac:dyDescent="0.35">
      <c r="A620" t="str">
        <f t="shared" si="18"/>
        <v>LISTScenario2</v>
      </c>
      <c r="B620" s="93" t="s">
        <v>455</v>
      </c>
      <c r="C620" s="93" t="s">
        <v>79</v>
      </c>
      <c r="D620" s="93" t="s">
        <v>17</v>
      </c>
      <c r="E620" s="93" t="s">
        <v>74</v>
      </c>
      <c r="F620" s="93" t="s">
        <v>78</v>
      </c>
      <c r="G620" s="93"/>
      <c r="H620" s="93" t="s">
        <v>78</v>
      </c>
      <c r="I620" s="93" t="s">
        <v>208</v>
      </c>
      <c r="J620" s="93" t="s">
        <v>337</v>
      </c>
      <c r="K620" s="91">
        <f t="shared" ca="1" si="19"/>
        <v>0</v>
      </c>
      <c r="L620" s="93"/>
    </row>
    <row r="621" spans="1:12" x14ac:dyDescent="0.35">
      <c r="A621" t="str">
        <f t="shared" si="18"/>
        <v>LISTScenario2</v>
      </c>
      <c r="B621" s="93" t="s">
        <v>455</v>
      </c>
      <c r="C621" s="93" t="s">
        <v>81</v>
      </c>
      <c r="D621" s="93" t="s">
        <v>17</v>
      </c>
      <c r="E621" s="93" t="s">
        <v>74</v>
      </c>
      <c r="F621" s="93" t="s">
        <v>80</v>
      </c>
      <c r="G621" s="93"/>
      <c r="H621" s="93" t="s">
        <v>80</v>
      </c>
      <c r="I621" s="93" t="s">
        <v>208</v>
      </c>
      <c r="J621" s="93" t="s">
        <v>337</v>
      </c>
      <c r="K621" s="91">
        <f t="shared" ca="1" si="19"/>
        <v>0</v>
      </c>
      <c r="L621" s="93"/>
    </row>
    <row r="622" spans="1:12" x14ac:dyDescent="0.35">
      <c r="A622" t="str">
        <f t="shared" si="18"/>
        <v>LISTScenario2</v>
      </c>
      <c r="B622" s="93" t="s">
        <v>455</v>
      </c>
      <c r="C622" s="93" t="s">
        <v>376</v>
      </c>
      <c r="D622" s="93" t="s">
        <v>17</v>
      </c>
      <c r="E622" s="93" t="s">
        <v>74</v>
      </c>
      <c r="F622" s="93" t="s">
        <v>372</v>
      </c>
      <c r="G622" s="93"/>
      <c r="H622" s="93" t="s">
        <v>372</v>
      </c>
      <c r="I622" s="93" t="s">
        <v>208</v>
      </c>
      <c r="J622" s="93" t="s">
        <v>337</v>
      </c>
      <c r="K622" s="91">
        <f t="shared" ca="1" si="19"/>
        <v>0</v>
      </c>
      <c r="L622" s="93"/>
    </row>
    <row r="623" spans="1:12" x14ac:dyDescent="0.35">
      <c r="A623" t="str">
        <f t="shared" si="18"/>
        <v>LISTScenario2</v>
      </c>
      <c r="B623" s="93" t="s">
        <v>455</v>
      </c>
      <c r="C623" s="93" t="s">
        <v>83</v>
      </c>
      <c r="D623" s="93" t="s">
        <v>17</v>
      </c>
      <c r="E623" s="93" t="s">
        <v>82</v>
      </c>
      <c r="F623" s="93" t="s">
        <v>27</v>
      </c>
      <c r="G623" s="93"/>
      <c r="H623" s="93" t="s">
        <v>82</v>
      </c>
      <c r="I623" s="93" t="s">
        <v>208</v>
      </c>
      <c r="J623" s="93" t="s">
        <v>337</v>
      </c>
      <c r="K623" s="91">
        <f t="shared" ca="1" si="19"/>
        <v>0</v>
      </c>
      <c r="L623" s="93"/>
    </row>
    <row r="624" spans="1:12" x14ac:dyDescent="0.35">
      <c r="A624" t="str">
        <f t="shared" si="18"/>
        <v>LISTScenario2</v>
      </c>
      <c r="B624" s="93" t="s">
        <v>455</v>
      </c>
      <c r="C624" s="93" t="s">
        <v>85</v>
      </c>
      <c r="D624" s="93" t="s">
        <v>17</v>
      </c>
      <c r="E624" s="93" t="s">
        <v>82</v>
      </c>
      <c r="F624" s="93" t="s">
        <v>84</v>
      </c>
      <c r="G624" s="93" t="s">
        <v>27</v>
      </c>
      <c r="H624" s="93" t="s">
        <v>84</v>
      </c>
      <c r="I624" s="93" t="s">
        <v>208</v>
      </c>
      <c r="J624" s="93" t="s">
        <v>337</v>
      </c>
      <c r="K624" s="91">
        <f t="shared" ca="1" si="19"/>
        <v>0</v>
      </c>
      <c r="L624" s="93"/>
    </row>
    <row r="625" spans="1:12" x14ac:dyDescent="0.35">
      <c r="A625" t="str">
        <f t="shared" si="18"/>
        <v>LISTScenario2</v>
      </c>
      <c r="B625" s="93" t="s">
        <v>455</v>
      </c>
      <c r="C625" s="93" t="s">
        <v>91</v>
      </c>
      <c r="D625" s="93" t="s">
        <v>17</v>
      </c>
      <c r="E625" s="93" t="s">
        <v>82</v>
      </c>
      <c r="F625" s="93" t="s">
        <v>90</v>
      </c>
      <c r="G625" s="93" t="s">
        <v>27</v>
      </c>
      <c r="H625" s="93" t="s">
        <v>90</v>
      </c>
      <c r="I625" s="93" t="s">
        <v>208</v>
      </c>
      <c r="J625" s="93" t="s">
        <v>337</v>
      </c>
      <c r="K625" s="91">
        <f t="shared" ca="1" si="19"/>
        <v>0</v>
      </c>
      <c r="L625" s="93"/>
    </row>
    <row r="626" spans="1:12" x14ac:dyDescent="0.35">
      <c r="A626" t="str">
        <f t="shared" si="18"/>
        <v>LISTScenario2</v>
      </c>
      <c r="B626" s="93" t="s">
        <v>455</v>
      </c>
      <c r="C626" s="93" t="s">
        <v>97</v>
      </c>
      <c r="D626" s="93" t="s">
        <v>17</v>
      </c>
      <c r="E626" s="93" t="s">
        <v>82</v>
      </c>
      <c r="F626" s="93" t="s">
        <v>96</v>
      </c>
      <c r="G626" s="93" t="s">
        <v>27</v>
      </c>
      <c r="H626" s="93" t="s">
        <v>96</v>
      </c>
      <c r="I626" s="93" t="s">
        <v>208</v>
      </c>
      <c r="J626" s="93" t="s">
        <v>337</v>
      </c>
      <c r="K626" s="91">
        <f t="shared" ca="1" si="19"/>
        <v>0</v>
      </c>
      <c r="L626" s="93"/>
    </row>
    <row r="627" spans="1:12" x14ac:dyDescent="0.35">
      <c r="A627" t="str">
        <f t="shared" si="18"/>
        <v>LISTScenario2</v>
      </c>
      <c r="B627" s="93" t="s">
        <v>455</v>
      </c>
      <c r="C627" s="93" t="s">
        <v>377</v>
      </c>
      <c r="D627" s="93" t="s">
        <v>17</v>
      </c>
      <c r="E627" s="93" t="s">
        <v>82</v>
      </c>
      <c r="F627" s="93" t="s">
        <v>374</v>
      </c>
      <c r="G627" s="93" t="s">
        <v>27</v>
      </c>
      <c r="H627" s="93" t="s">
        <v>374</v>
      </c>
      <c r="I627" s="93" t="s">
        <v>208</v>
      </c>
      <c r="J627" s="93" t="s">
        <v>337</v>
      </c>
      <c r="K627" s="91">
        <f t="shared" ca="1" si="19"/>
        <v>0</v>
      </c>
      <c r="L627" s="93"/>
    </row>
    <row r="628" spans="1:12" x14ac:dyDescent="0.35">
      <c r="A628" t="str">
        <f t="shared" si="18"/>
        <v>LISTScenario2</v>
      </c>
      <c r="B628" s="93" t="s">
        <v>455</v>
      </c>
      <c r="C628" s="93" t="s">
        <v>111</v>
      </c>
      <c r="D628" s="93" t="s">
        <v>17</v>
      </c>
      <c r="E628" s="93" t="s">
        <v>110</v>
      </c>
      <c r="F628" s="93" t="s">
        <v>27</v>
      </c>
      <c r="G628" s="93"/>
      <c r="H628" s="93" t="s">
        <v>110</v>
      </c>
      <c r="I628" s="93" t="s">
        <v>208</v>
      </c>
      <c r="J628" s="93" t="s">
        <v>337</v>
      </c>
      <c r="K628" s="91">
        <f t="shared" ca="1" si="19"/>
        <v>0</v>
      </c>
      <c r="L628" s="93"/>
    </row>
    <row r="629" spans="1:12" x14ac:dyDescent="0.35">
      <c r="A629" t="str">
        <f t="shared" si="18"/>
        <v>LISTScenario2</v>
      </c>
      <c r="B629" s="93" t="s">
        <v>455</v>
      </c>
      <c r="C629" s="93" t="s">
        <v>378</v>
      </c>
      <c r="D629" s="93" t="s">
        <v>17</v>
      </c>
      <c r="E629" s="93" t="s">
        <v>231</v>
      </c>
      <c r="F629" s="93" t="s">
        <v>27</v>
      </c>
      <c r="G629" s="93"/>
      <c r="H629" s="93" t="s">
        <v>231</v>
      </c>
      <c r="I629" s="93" t="s">
        <v>208</v>
      </c>
      <c r="J629" s="93" t="s">
        <v>337</v>
      </c>
      <c r="K629" s="91">
        <f t="shared" ca="1" si="19"/>
        <v>0</v>
      </c>
      <c r="L629" s="93"/>
    </row>
    <row r="630" spans="1:12" x14ac:dyDescent="0.35">
      <c r="A630" t="str">
        <f t="shared" si="18"/>
        <v>LISTScenario2</v>
      </c>
      <c r="B630" s="93" t="s">
        <v>455</v>
      </c>
      <c r="C630" s="93" t="s">
        <v>115</v>
      </c>
      <c r="D630" s="93" t="s">
        <v>17</v>
      </c>
      <c r="E630" s="93" t="s">
        <v>27</v>
      </c>
      <c r="F630" s="93"/>
      <c r="G630" s="93"/>
      <c r="H630" s="93" t="s">
        <v>114</v>
      </c>
      <c r="I630" s="93" t="s">
        <v>208</v>
      </c>
      <c r="J630" s="93" t="s">
        <v>337</v>
      </c>
      <c r="K630" s="91">
        <f t="shared" ca="1" si="19"/>
        <v>0</v>
      </c>
      <c r="L630" s="93"/>
    </row>
    <row r="631" spans="1:12" x14ac:dyDescent="0.35">
      <c r="A631" t="str">
        <f t="shared" si="18"/>
        <v>LISTScenario2</v>
      </c>
      <c r="B631" s="93" t="s">
        <v>455</v>
      </c>
      <c r="C631" s="93" t="s">
        <v>118</v>
      </c>
      <c r="D631" s="93" t="s">
        <v>116</v>
      </c>
      <c r="E631" s="93" t="s">
        <v>117</v>
      </c>
      <c r="F631" s="93" t="s">
        <v>27</v>
      </c>
      <c r="G631" s="93"/>
      <c r="H631" s="93" t="s">
        <v>117</v>
      </c>
      <c r="I631" s="93" t="s">
        <v>208</v>
      </c>
      <c r="J631" s="93" t="s">
        <v>337</v>
      </c>
      <c r="K631" s="91">
        <f t="shared" ca="1" si="19"/>
        <v>0</v>
      </c>
      <c r="L631" s="93"/>
    </row>
    <row r="632" spans="1:12" x14ac:dyDescent="0.35">
      <c r="A632" t="str">
        <f t="shared" si="18"/>
        <v>LISTScenario2</v>
      </c>
      <c r="B632" s="93" t="s">
        <v>455</v>
      </c>
      <c r="C632" s="93" t="s">
        <v>348</v>
      </c>
      <c r="D632" s="93" t="s">
        <v>116</v>
      </c>
      <c r="E632" s="93" t="s">
        <v>117</v>
      </c>
      <c r="F632" s="93" t="s">
        <v>121</v>
      </c>
      <c r="G632" s="93"/>
      <c r="H632" s="93" t="s">
        <v>121</v>
      </c>
      <c r="I632" s="93" t="s">
        <v>208</v>
      </c>
      <c r="J632" s="93" t="s">
        <v>337</v>
      </c>
      <c r="K632" s="91">
        <f t="shared" ca="1" si="19"/>
        <v>0</v>
      </c>
      <c r="L632" s="93"/>
    </row>
    <row r="633" spans="1:12" x14ac:dyDescent="0.35">
      <c r="A633" t="str">
        <f t="shared" si="18"/>
        <v>LISTScenario2</v>
      </c>
      <c r="B633" s="93" t="s">
        <v>455</v>
      </c>
      <c r="C633" s="93" t="s">
        <v>349</v>
      </c>
      <c r="D633" s="93" t="s">
        <v>116</v>
      </c>
      <c r="E633" s="93" t="s">
        <v>117</v>
      </c>
      <c r="F633" s="93" t="s">
        <v>123</v>
      </c>
      <c r="G633" s="93"/>
      <c r="H633" s="93" t="s">
        <v>123</v>
      </c>
      <c r="I633" s="93" t="s">
        <v>208</v>
      </c>
      <c r="J633" s="93" t="s">
        <v>337</v>
      </c>
      <c r="K633" s="91">
        <f t="shared" ca="1" si="19"/>
        <v>0</v>
      </c>
      <c r="L633" s="93"/>
    </row>
    <row r="634" spans="1:12" x14ac:dyDescent="0.35">
      <c r="A634" t="str">
        <f t="shared" si="18"/>
        <v>LISTScenario2</v>
      </c>
      <c r="B634" s="93" t="s">
        <v>455</v>
      </c>
      <c r="C634" s="93" t="s">
        <v>350</v>
      </c>
      <c r="D634" s="93" t="s">
        <v>116</v>
      </c>
      <c r="E634" s="93" t="s">
        <v>117</v>
      </c>
      <c r="F634" s="93" t="s">
        <v>125</v>
      </c>
      <c r="G634" s="93"/>
      <c r="H634" s="93" t="s">
        <v>125</v>
      </c>
      <c r="I634" s="93" t="s">
        <v>208</v>
      </c>
      <c r="J634" s="93" t="s">
        <v>337</v>
      </c>
      <c r="K634" s="91">
        <f t="shared" ca="1" si="19"/>
        <v>0</v>
      </c>
      <c r="L634" s="93"/>
    </row>
    <row r="635" spans="1:12" x14ac:dyDescent="0.35">
      <c r="A635" t="str">
        <f t="shared" si="18"/>
        <v>LISTScenario2</v>
      </c>
      <c r="B635" s="93" t="s">
        <v>455</v>
      </c>
      <c r="C635" s="93" t="s">
        <v>351</v>
      </c>
      <c r="D635" s="93" t="s">
        <v>116</v>
      </c>
      <c r="E635" s="93" t="s">
        <v>132</v>
      </c>
      <c r="F635" s="93" t="s">
        <v>27</v>
      </c>
      <c r="G635" s="93"/>
      <c r="H635" s="93" t="s">
        <v>132</v>
      </c>
      <c r="I635" s="93" t="s">
        <v>208</v>
      </c>
      <c r="J635" s="93" t="s">
        <v>337</v>
      </c>
      <c r="K635" s="91">
        <f t="shared" ca="1" si="19"/>
        <v>0</v>
      </c>
      <c r="L635" s="93"/>
    </row>
    <row r="636" spans="1:12" x14ac:dyDescent="0.35">
      <c r="A636" t="str">
        <f t="shared" si="18"/>
        <v>LISTScenario2</v>
      </c>
      <c r="B636" s="93" t="s">
        <v>455</v>
      </c>
      <c r="C636" s="93" t="s">
        <v>352</v>
      </c>
      <c r="D636" s="93" t="s">
        <v>116</v>
      </c>
      <c r="E636" s="93" t="s">
        <v>132</v>
      </c>
      <c r="F636" s="93" t="s">
        <v>121</v>
      </c>
      <c r="G636" s="93"/>
      <c r="H636" s="93" t="s">
        <v>121</v>
      </c>
      <c r="I636" s="93" t="s">
        <v>208</v>
      </c>
      <c r="J636" s="93" t="s">
        <v>337</v>
      </c>
      <c r="K636" s="91">
        <f t="shared" ca="1" si="19"/>
        <v>0</v>
      </c>
      <c r="L636" s="93"/>
    </row>
    <row r="637" spans="1:12" x14ac:dyDescent="0.35">
      <c r="A637" t="str">
        <f t="shared" si="18"/>
        <v>LISTScenario2</v>
      </c>
      <c r="B637" s="93" t="s">
        <v>455</v>
      </c>
      <c r="C637" s="93" t="s">
        <v>353</v>
      </c>
      <c r="D637" s="93" t="s">
        <v>116</v>
      </c>
      <c r="E637" s="93" t="s">
        <v>132</v>
      </c>
      <c r="F637" s="93" t="s">
        <v>123</v>
      </c>
      <c r="G637" s="93"/>
      <c r="H637" s="93" t="s">
        <v>123</v>
      </c>
      <c r="I637" s="93" t="s">
        <v>208</v>
      </c>
      <c r="J637" s="93" t="s">
        <v>337</v>
      </c>
      <c r="K637" s="91">
        <f t="shared" ca="1" si="19"/>
        <v>0</v>
      </c>
      <c r="L637" s="93"/>
    </row>
    <row r="638" spans="1:12" x14ac:dyDescent="0.35">
      <c r="A638" t="str">
        <f t="shared" si="18"/>
        <v>LISTScenario2</v>
      </c>
      <c r="B638" s="93" t="s">
        <v>455</v>
      </c>
      <c r="C638" s="93" t="s">
        <v>354</v>
      </c>
      <c r="D638" s="93" t="s">
        <v>116</v>
      </c>
      <c r="E638" s="93" t="s">
        <v>132</v>
      </c>
      <c r="F638" s="93" t="s">
        <v>125</v>
      </c>
      <c r="G638" s="93"/>
      <c r="H638" s="93" t="s">
        <v>125</v>
      </c>
      <c r="I638" s="93" t="s">
        <v>208</v>
      </c>
      <c r="J638" s="93" t="s">
        <v>337</v>
      </c>
      <c r="K638" s="91">
        <f t="shared" ca="1" si="19"/>
        <v>0</v>
      </c>
      <c r="L638" s="93"/>
    </row>
    <row r="639" spans="1:12" x14ac:dyDescent="0.35">
      <c r="A639" t="str">
        <f t="shared" si="18"/>
        <v>LISTScenario2</v>
      </c>
      <c r="B639" s="93" t="s">
        <v>455</v>
      </c>
      <c r="C639" s="93" t="s">
        <v>355</v>
      </c>
      <c r="D639" s="93" t="s">
        <v>116</v>
      </c>
      <c r="E639" s="93" t="s">
        <v>144</v>
      </c>
      <c r="F639" s="93" t="s">
        <v>27</v>
      </c>
      <c r="G639" s="93"/>
      <c r="H639" s="93" t="s">
        <v>144</v>
      </c>
      <c r="I639" s="93" t="s">
        <v>208</v>
      </c>
      <c r="J639" s="93" t="s">
        <v>337</v>
      </c>
      <c r="K639" s="91">
        <f t="shared" ca="1" si="19"/>
        <v>0</v>
      </c>
      <c r="L639" s="93"/>
    </row>
    <row r="640" spans="1:12" x14ac:dyDescent="0.35">
      <c r="A640" t="str">
        <f t="shared" si="18"/>
        <v>LISTScenario2</v>
      </c>
      <c r="B640" s="93" t="s">
        <v>455</v>
      </c>
      <c r="C640" s="93" t="s">
        <v>356</v>
      </c>
      <c r="D640" s="93" t="s">
        <v>116</v>
      </c>
      <c r="E640" s="93" t="s">
        <v>144</v>
      </c>
      <c r="F640" s="93" t="s">
        <v>121</v>
      </c>
      <c r="G640" s="93" t="s">
        <v>27</v>
      </c>
      <c r="H640" s="93" t="s">
        <v>121</v>
      </c>
      <c r="I640" s="93" t="s">
        <v>208</v>
      </c>
      <c r="J640" s="93" t="s">
        <v>337</v>
      </c>
      <c r="K640" s="91">
        <f t="shared" ca="1" si="19"/>
        <v>0</v>
      </c>
      <c r="L640" s="93"/>
    </row>
    <row r="641" spans="1:12" x14ac:dyDescent="0.35">
      <c r="A641" t="str">
        <f t="shared" si="18"/>
        <v>LISTScenario2</v>
      </c>
      <c r="B641" s="93" t="s">
        <v>455</v>
      </c>
      <c r="C641" s="93" t="s">
        <v>357</v>
      </c>
      <c r="D641" s="93" t="s">
        <v>116</v>
      </c>
      <c r="E641" s="93" t="s">
        <v>144</v>
      </c>
      <c r="F641" s="93" t="s">
        <v>123</v>
      </c>
      <c r="G641" s="93" t="s">
        <v>27</v>
      </c>
      <c r="H641" s="93" t="s">
        <v>123</v>
      </c>
      <c r="I641" s="93" t="s">
        <v>208</v>
      </c>
      <c r="J641" s="93" t="s">
        <v>337</v>
      </c>
      <c r="K641" s="91">
        <f t="shared" ca="1" si="19"/>
        <v>0</v>
      </c>
      <c r="L641" s="93"/>
    </row>
    <row r="642" spans="1:12" x14ac:dyDescent="0.35">
      <c r="A642" t="str">
        <f t="shared" si="18"/>
        <v>LISTScenario2</v>
      </c>
      <c r="B642" s="93" t="s">
        <v>455</v>
      </c>
      <c r="C642" s="93" t="s">
        <v>358</v>
      </c>
      <c r="D642" s="93" t="s">
        <v>116</v>
      </c>
      <c r="E642" s="93" t="s">
        <v>144</v>
      </c>
      <c r="F642" s="93" t="s">
        <v>125</v>
      </c>
      <c r="G642" s="93" t="s">
        <v>27</v>
      </c>
      <c r="H642" s="93" t="s">
        <v>125</v>
      </c>
      <c r="I642" s="93" t="s">
        <v>208</v>
      </c>
      <c r="J642" s="93" t="s">
        <v>337</v>
      </c>
      <c r="K642" s="91">
        <f t="shared" ca="1" si="19"/>
        <v>0</v>
      </c>
      <c r="L642" s="93"/>
    </row>
    <row r="643" spans="1:12" x14ac:dyDescent="0.35">
      <c r="A643" t="str">
        <f t="shared" si="18"/>
        <v>LISTScenario2</v>
      </c>
      <c r="B643" s="93" t="s">
        <v>455</v>
      </c>
      <c r="C643" s="93" t="s">
        <v>359</v>
      </c>
      <c r="D643" s="93" t="s">
        <v>116</v>
      </c>
      <c r="E643" s="93" t="s">
        <v>248</v>
      </c>
      <c r="F643" s="93" t="s">
        <v>27</v>
      </c>
      <c r="G643" s="93"/>
      <c r="H643" s="93" t="s">
        <v>248</v>
      </c>
      <c r="I643" s="93" t="s">
        <v>208</v>
      </c>
      <c r="J643" s="93" t="s">
        <v>337</v>
      </c>
      <c r="K643" s="91">
        <f t="shared" ca="1" si="19"/>
        <v>0</v>
      </c>
      <c r="L643" s="93"/>
    </row>
    <row r="644" spans="1:12" x14ac:dyDescent="0.35">
      <c r="A644" t="str">
        <f t="shared" ref="A644:A707" si="20">VLOOKUP($B644,LISTScenMap,2)</f>
        <v>LISTScenario2</v>
      </c>
      <c r="B644" s="93" t="s">
        <v>455</v>
      </c>
      <c r="C644" s="93" t="s">
        <v>156</v>
      </c>
      <c r="D644" s="93" t="s">
        <v>116</v>
      </c>
      <c r="E644" s="93" t="s">
        <v>155</v>
      </c>
      <c r="F644" s="93" t="s">
        <v>27</v>
      </c>
      <c r="G644" s="93"/>
      <c r="H644" s="93" t="s">
        <v>155</v>
      </c>
      <c r="I644" s="93" t="s">
        <v>208</v>
      </c>
      <c r="J644" s="93" t="s">
        <v>337</v>
      </c>
      <c r="K644" s="91">
        <f t="shared" ref="K644:K707" ca="1" si="21">OFFSET(INDIRECT($B644&amp;"_Corner",0),MATCH($C644,INDIRECT($B644&amp;"_Row",0),0),MATCH($I644,INDIRECT($B644&amp;"_Column",0),0))</f>
        <v>0</v>
      </c>
      <c r="L644" s="93"/>
    </row>
    <row r="645" spans="1:12" x14ac:dyDescent="0.35">
      <c r="A645" t="str">
        <f t="shared" si="20"/>
        <v>LISTScenario2</v>
      </c>
      <c r="B645" s="93" t="s">
        <v>455</v>
      </c>
      <c r="C645" s="93" t="s">
        <v>160</v>
      </c>
      <c r="D645" s="93" t="s">
        <v>116</v>
      </c>
      <c r="E645" s="93" t="s">
        <v>159</v>
      </c>
      <c r="F645" s="93" t="s">
        <v>27</v>
      </c>
      <c r="G645" s="93"/>
      <c r="H645" s="93" t="s">
        <v>159</v>
      </c>
      <c r="I645" s="93" t="s">
        <v>208</v>
      </c>
      <c r="J645" s="93" t="s">
        <v>337</v>
      </c>
      <c r="K645" s="91">
        <f t="shared" ca="1" si="21"/>
        <v>0</v>
      </c>
      <c r="L645" s="93"/>
    </row>
    <row r="646" spans="1:12" x14ac:dyDescent="0.35">
      <c r="A646" t="str">
        <f t="shared" si="20"/>
        <v>LISTScenario2</v>
      </c>
      <c r="B646" s="93" t="s">
        <v>455</v>
      </c>
      <c r="C646" s="93" t="s">
        <v>161</v>
      </c>
      <c r="D646" s="93" t="s">
        <v>116</v>
      </c>
      <c r="E646" s="93" t="s">
        <v>66</v>
      </c>
      <c r="F646" s="93" t="s">
        <v>27</v>
      </c>
      <c r="G646" s="93"/>
      <c r="H646" s="93" t="s">
        <v>66</v>
      </c>
      <c r="I646" s="93" t="s">
        <v>208</v>
      </c>
      <c r="J646" s="93" t="s">
        <v>337</v>
      </c>
      <c r="K646" s="91">
        <f t="shared" ca="1" si="21"/>
        <v>0</v>
      </c>
      <c r="L646" s="93"/>
    </row>
    <row r="647" spans="1:12" x14ac:dyDescent="0.35">
      <c r="A647" t="str">
        <f t="shared" si="20"/>
        <v>LISTScenario2</v>
      </c>
      <c r="B647" s="93" t="s">
        <v>455</v>
      </c>
      <c r="C647" s="93" t="s">
        <v>173</v>
      </c>
      <c r="D647" s="93" t="s">
        <v>116</v>
      </c>
      <c r="E647" s="93" t="s">
        <v>172</v>
      </c>
      <c r="F647" s="93" t="s">
        <v>27</v>
      </c>
      <c r="G647" s="93"/>
      <c r="H647" s="93" t="s">
        <v>172</v>
      </c>
      <c r="I647" s="93" t="s">
        <v>208</v>
      </c>
      <c r="J647" s="93" t="s">
        <v>337</v>
      </c>
      <c r="K647" s="91">
        <f t="shared" ca="1" si="21"/>
        <v>0</v>
      </c>
      <c r="L647" s="93"/>
    </row>
    <row r="648" spans="1:12" x14ac:dyDescent="0.35">
      <c r="A648" t="str">
        <f t="shared" si="20"/>
        <v>LISTScenario2</v>
      </c>
      <c r="B648" s="93" t="s">
        <v>455</v>
      </c>
      <c r="C648" s="89" t="s">
        <v>614</v>
      </c>
      <c r="D648" s="93" t="s">
        <v>116</v>
      </c>
      <c r="E648" s="93" t="s">
        <v>18</v>
      </c>
      <c r="F648" s="93" t="s">
        <v>27</v>
      </c>
      <c r="G648" s="93"/>
      <c r="H648" s="93" t="s">
        <v>18</v>
      </c>
      <c r="I648" s="93" t="s">
        <v>208</v>
      </c>
      <c r="J648" s="93" t="s">
        <v>337</v>
      </c>
      <c r="K648" s="91">
        <f t="shared" ca="1" si="21"/>
        <v>0</v>
      </c>
      <c r="L648" s="93"/>
    </row>
    <row r="649" spans="1:12" x14ac:dyDescent="0.35">
      <c r="A649" t="str">
        <f t="shared" si="20"/>
        <v>LISTScenario2</v>
      </c>
      <c r="B649" s="93" t="s">
        <v>455</v>
      </c>
      <c r="C649" s="93" t="s">
        <v>180</v>
      </c>
      <c r="D649" s="93" t="s">
        <v>116</v>
      </c>
      <c r="E649" s="93" t="s">
        <v>27</v>
      </c>
      <c r="F649" s="93"/>
      <c r="G649" s="93"/>
      <c r="H649" s="93" t="s">
        <v>19</v>
      </c>
      <c r="I649" s="93" t="s">
        <v>208</v>
      </c>
      <c r="J649" s="93" t="s">
        <v>337</v>
      </c>
      <c r="K649" s="91">
        <f t="shared" ca="1" si="21"/>
        <v>0</v>
      </c>
      <c r="L649" s="93"/>
    </row>
    <row r="650" spans="1:12" x14ac:dyDescent="0.35">
      <c r="A650" t="str">
        <f t="shared" si="20"/>
        <v>LISTScenario2</v>
      </c>
      <c r="B650" s="93" t="s">
        <v>455</v>
      </c>
      <c r="C650" s="93" t="s">
        <v>182</v>
      </c>
      <c r="D650" s="93" t="s">
        <v>181</v>
      </c>
      <c r="E650" s="93" t="s">
        <v>27</v>
      </c>
      <c r="F650" s="93"/>
      <c r="G650" s="93"/>
      <c r="H650" s="93" t="s">
        <v>181</v>
      </c>
      <c r="I650" s="93" t="s">
        <v>208</v>
      </c>
      <c r="J650" s="93" t="s">
        <v>337</v>
      </c>
      <c r="K650" s="91">
        <f t="shared" ca="1" si="21"/>
        <v>0</v>
      </c>
      <c r="L650" s="93"/>
    </row>
    <row r="651" spans="1:12" x14ac:dyDescent="0.35">
      <c r="A651" t="str">
        <f t="shared" si="20"/>
        <v>LISTScenario2</v>
      </c>
      <c r="B651" s="93" t="s">
        <v>455</v>
      </c>
      <c r="C651" s="93" t="s">
        <v>444</v>
      </c>
      <c r="D651" s="93" t="s">
        <v>453</v>
      </c>
      <c r="E651" s="93" t="s">
        <v>442</v>
      </c>
      <c r="F651" s="93" t="s">
        <v>442</v>
      </c>
      <c r="G651" s="93" t="s">
        <v>442</v>
      </c>
      <c r="H651" s="93" t="s">
        <v>442</v>
      </c>
      <c r="I651" s="93" t="s">
        <v>208</v>
      </c>
      <c r="J651" s="93" t="s">
        <v>337</v>
      </c>
      <c r="K651" s="91">
        <f t="shared" ca="1" si="21"/>
        <v>0</v>
      </c>
      <c r="L651" s="93"/>
    </row>
    <row r="652" spans="1:12" x14ac:dyDescent="0.35">
      <c r="A652" t="str">
        <f t="shared" si="20"/>
        <v>LISTScenario3</v>
      </c>
      <c r="B652" s="93" t="s">
        <v>456</v>
      </c>
      <c r="C652" s="93" t="s">
        <v>35</v>
      </c>
      <c r="D652" s="93" t="s">
        <v>17</v>
      </c>
      <c r="E652" s="93" t="s">
        <v>34</v>
      </c>
      <c r="F652" s="93" t="s">
        <v>27</v>
      </c>
      <c r="G652" s="93"/>
      <c r="H652" s="93" t="s">
        <v>34</v>
      </c>
      <c r="I652" s="93" t="s">
        <v>26</v>
      </c>
      <c r="J652" s="93" t="s">
        <v>27</v>
      </c>
      <c r="K652" s="91">
        <f t="shared" ca="1" si="21"/>
        <v>0</v>
      </c>
      <c r="L652" s="93"/>
    </row>
    <row r="653" spans="1:12" x14ac:dyDescent="0.35">
      <c r="A653" t="str">
        <f t="shared" si="20"/>
        <v>LISTScenario3</v>
      </c>
      <c r="B653" s="93" t="s">
        <v>456</v>
      </c>
      <c r="C653" s="93" t="s">
        <v>37</v>
      </c>
      <c r="D653" s="93" t="s">
        <v>17</v>
      </c>
      <c r="E653" s="93" t="s">
        <v>36</v>
      </c>
      <c r="F653" s="93" t="s">
        <v>27</v>
      </c>
      <c r="G653" s="93"/>
      <c r="H653" s="93" t="s">
        <v>36</v>
      </c>
      <c r="I653" s="93" t="s">
        <v>26</v>
      </c>
      <c r="J653" s="93" t="s">
        <v>27</v>
      </c>
      <c r="K653" s="91">
        <f t="shared" ca="1" si="21"/>
        <v>0</v>
      </c>
      <c r="L653" s="93"/>
    </row>
    <row r="654" spans="1:12" x14ac:dyDescent="0.35">
      <c r="A654" t="str">
        <f t="shared" si="20"/>
        <v>LISTScenario3</v>
      </c>
      <c r="B654" s="93" t="s">
        <v>456</v>
      </c>
      <c r="C654" s="93" t="s">
        <v>39</v>
      </c>
      <c r="D654" s="93" t="s">
        <v>17</v>
      </c>
      <c r="E654" s="93" t="s">
        <v>38</v>
      </c>
      <c r="F654" s="93" t="s">
        <v>27</v>
      </c>
      <c r="G654" s="93"/>
      <c r="H654" s="93" t="s">
        <v>38</v>
      </c>
      <c r="I654" s="93" t="s">
        <v>26</v>
      </c>
      <c r="J654" s="93" t="s">
        <v>27</v>
      </c>
      <c r="K654" s="91">
        <f t="shared" ca="1" si="21"/>
        <v>0</v>
      </c>
      <c r="L654" s="93"/>
    </row>
    <row r="655" spans="1:12" x14ac:dyDescent="0.35">
      <c r="A655" t="str">
        <f t="shared" si="20"/>
        <v>LISTScenario3</v>
      </c>
      <c r="B655" s="93" t="s">
        <v>456</v>
      </c>
      <c r="C655" s="93" t="s">
        <v>41</v>
      </c>
      <c r="D655" s="93" t="s">
        <v>17</v>
      </c>
      <c r="E655" s="93" t="s">
        <v>40</v>
      </c>
      <c r="F655" s="93" t="s">
        <v>27</v>
      </c>
      <c r="G655" s="93"/>
      <c r="H655" s="93" t="s">
        <v>40</v>
      </c>
      <c r="I655" s="93" t="s">
        <v>26</v>
      </c>
      <c r="J655" s="93" t="s">
        <v>27</v>
      </c>
      <c r="K655" s="91">
        <f t="shared" ca="1" si="21"/>
        <v>0</v>
      </c>
      <c r="L655" s="93"/>
    </row>
    <row r="656" spans="1:12" x14ac:dyDescent="0.35">
      <c r="A656" t="str">
        <f t="shared" si="20"/>
        <v>LISTScenario3</v>
      </c>
      <c r="B656" s="93" t="s">
        <v>456</v>
      </c>
      <c r="C656" s="93" t="s">
        <v>43</v>
      </c>
      <c r="D656" s="93" t="s">
        <v>17</v>
      </c>
      <c r="E656" s="93" t="s">
        <v>42</v>
      </c>
      <c r="F656" s="93" t="s">
        <v>27</v>
      </c>
      <c r="G656" s="93"/>
      <c r="H656" s="93" t="s">
        <v>42</v>
      </c>
      <c r="I656" s="93" t="s">
        <v>26</v>
      </c>
      <c r="J656" s="93" t="s">
        <v>27</v>
      </c>
      <c r="K656" s="91">
        <f t="shared" ca="1" si="21"/>
        <v>0</v>
      </c>
      <c r="L656" s="93"/>
    </row>
    <row r="657" spans="1:12" x14ac:dyDescent="0.35">
      <c r="A657" t="str">
        <f t="shared" si="20"/>
        <v>LISTScenario3</v>
      </c>
      <c r="B657" s="93" t="s">
        <v>456</v>
      </c>
      <c r="C657" s="93" t="s">
        <v>45</v>
      </c>
      <c r="D657" s="93" t="s">
        <v>17</v>
      </c>
      <c r="E657" s="93" t="s">
        <v>42</v>
      </c>
      <c r="F657" s="93" t="s">
        <v>44</v>
      </c>
      <c r="G657" s="93" t="s">
        <v>27</v>
      </c>
      <c r="H657" s="93" t="s">
        <v>44</v>
      </c>
      <c r="I657" s="93" t="s">
        <v>26</v>
      </c>
      <c r="J657" s="93" t="s">
        <v>27</v>
      </c>
      <c r="K657" s="91">
        <f t="shared" ca="1" si="21"/>
        <v>0</v>
      </c>
      <c r="L657" s="93"/>
    </row>
    <row r="658" spans="1:12" x14ac:dyDescent="0.35">
      <c r="A658" t="str">
        <f t="shared" si="20"/>
        <v>LISTScenario3</v>
      </c>
      <c r="B658" s="93" t="s">
        <v>456</v>
      </c>
      <c r="C658" s="93" t="s">
        <v>47</v>
      </c>
      <c r="D658" s="93" t="s">
        <v>17</v>
      </c>
      <c r="E658" s="93" t="s">
        <v>42</v>
      </c>
      <c r="F658" s="93" t="s">
        <v>46</v>
      </c>
      <c r="G658" s="93" t="s">
        <v>27</v>
      </c>
      <c r="H658" s="93" t="s">
        <v>46</v>
      </c>
      <c r="I658" s="93" t="s">
        <v>26</v>
      </c>
      <c r="J658" s="93" t="s">
        <v>27</v>
      </c>
      <c r="K658" s="91">
        <f t="shared" ca="1" si="21"/>
        <v>0</v>
      </c>
      <c r="L658" s="93"/>
    </row>
    <row r="659" spans="1:12" x14ac:dyDescent="0.35">
      <c r="A659" t="str">
        <f t="shared" si="20"/>
        <v>LISTScenario3</v>
      </c>
      <c r="B659" s="93" t="s">
        <v>456</v>
      </c>
      <c r="C659" s="93" t="s">
        <v>49</v>
      </c>
      <c r="D659" s="93" t="s">
        <v>17</v>
      </c>
      <c r="E659" s="93" t="s">
        <v>42</v>
      </c>
      <c r="F659" s="93" t="s">
        <v>48</v>
      </c>
      <c r="G659" s="93" t="s">
        <v>27</v>
      </c>
      <c r="H659" s="93" t="s">
        <v>48</v>
      </c>
      <c r="I659" s="93" t="s">
        <v>26</v>
      </c>
      <c r="J659" s="93" t="s">
        <v>27</v>
      </c>
      <c r="K659" s="91">
        <f t="shared" ca="1" si="21"/>
        <v>0</v>
      </c>
      <c r="L659" s="93"/>
    </row>
    <row r="660" spans="1:12" x14ac:dyDescent="0.35">
      <c r="A660" t="str">
        <f t="shared" si="20"/>
        <v>LISTScenario3</v>
      </c>
      <c r="B660" s="93" t="s">
        <v>456</v>
      </c>
      <c r="C660" s="93" t="s">
        <v>55</v>
      </c>
      <c r="D660" s="93" t="s">
        <v>17</v>
      </c>
      <c r="E660" s="93" t="s">
        <v>42</v>
      </c>
      <c r="F660" s="93" t="s">
        <v>54</v>
      </c>
      <c r="G660" s="93" t="s">
        <v>27</v>
      </c>
      <c r="H660" s="93" t="s">
        <v>54</v>
      </c>
      <c r="I660" s="93" t="s">
        <v>26</v>
      </c>
      <c r="J660" s="93" t="s">
        <v>27</v>
      </c>
      <c r="K660" s="91">
        <f t="shared" ca="1" si="21"/>
        <v>0</v>
      </c>
      <c r="L660" s="93"/>
    </row>
    <row r="661" spans="1:12" x14ac:dyDescent="0.35">
      <c r="A661" t="str">
        <f t="shared" si="20"/>
        <v>LISTScenario3</v>
      </c>
      <c r="B661" s="93" t="s">
        <v>456</v>
      </c>
      <c r="C661" s="93" t="s">
        <v>57</v>
      </c>
      <c r="D661" s="93" t="s">
        <v>17</v>
      </c>
      <c r="E661" s="93" t="s">
        <v>42</v>
      </c>
      <c r="F661" s="93" t="s">
        <v>54</v>
      </c>
      <c r="G661" s="93" t="s">
        <v>56</v>
      </c>
      <c r="H661" s="93" t="s">
        <v>56</v>
      </c>
      <c r="I661" s="93" t="s">
        <v>26</v>
      </c>
      <c r="J661" s="93" t="s">
        <v>27</v>
      </c>
      <c r="K661" s="91">
        <f t="shared" ca="1" si="21"/>
        <v>0</v>
      </c>
      <c r="L661" s="93"/>
    </row>
    <row r="662" spans="1:12" x14ac:dyDescent="0.35">
      <c r="A662" t="str">
        <f t="shared" si="20"/>
        <v>LISTScenario3</v>
      </c>
      <c r="B662" s="93" t="s">
        <v>456</v>
      </c>
      <c r="C662" s="93" t="s">
        <v>59</v>
      </c>
      <c r="D662" s="93" t="s">
        <v>17</v>
      </c>
      <c r="E662" s="93" t="s">
        <v>42</v>
      </c>
      <c r="F662" s="93" t="s">
        <v>54</v>
      </c>
      <c r="G662" s="93" t="s">
        <v>58</v>
      </c>
      <c r="H662" s="93" t="s">
        <v>58</v>
      </c>
      <c r="I662" s="93" t="s">
        <v>26</v>
      </c>
      <c r="J662" s="93" t="s">
        <v>27</v>
      </c>
      <c r="K662" s="91">
        <f t="shared" ca="1" si="21"/>
        <v>0</v>
      </c>
      <c r="L662" s="93"/>
    </row>
    <row r="663" spans="1:12" x14ac:dyDescent="0.35">
      <c r="A663" t="str">
        <f t="shared" si="20"/>
        <v>LISTScenario3</v>
      </c>
      <c r="B663" s="93" t="s">
        <v>456</v>
      </c>
      <c r="C663" s="93" t="s">
        <v>61</v>
      </c>
      <c r="D663" s="93" t="s">
        <v>17</v>
      </c>
      <c r="E663" s="93" t="s">
        <v>42</v>
      </c>
      <c r="F663" s="93" t="s">
        <v>54</v>
      </c>
      <c r="G663" s="93" t="s">
        <v>60</v>
      </c>
      <c r="H663" s="93" t="s">
        <v>60</v>
      </c>
      <c r="I663" s="93" t="s">
        <v>26</v>
      </c>
      <c r="J663" s="93" t="s">
        <v>27</v>
      </c>
      <c r="K663" s="91">
        <f t="shared" ca="1" si="21"/>
        <v>0</v>
      </c>
      <c r="L663" s="93"/>
    </row>
    <row r="664" spans="1:12" x14ac:dyDescent="0.35">
      <c r="A664" t="str">
        <f t="shared" si="20"/>
        <v>LISTScenario3</v>
      </c>
      <c r="B664" s="93" t="s">
        <v>456</v>
      </c>
      <c r="C664" s="93" t="s">
        <v>63</v>
      </c>
      <c r="D664" s="93" t="s">
        <v>17</v>
      </c>
      <c r="E664" s="93" t="s">
        <v>42</v>
      </c>
      <c r="F664" s="93" t="s">
        <v>54</v>
      </c>
      <c r="G664" s="93" t="s">
        <v>62</v>
      </c>
      <c r="H664" s="93" t="s">
        <v>62</v>
      </c>
      <c r="I664" s="93" t="s">
        <v>26</v>
      </c>
      <c r="J664" s="93" t="s">
        <v>27</v>
      </c>
      <c r="K664" s="91">
        <f t="shared" ca="1" si="21"/>
        <v>0</v>
      </c>
      <c r="L664" s="93"/>
    </row>
    <row r="665" spans="1:12" x14ac:dyDescent="0.35">
      <c r="A665" t="str">
        <f t="shared" si="20"/>
        <v>LISTScenario3</v>
      </c>
      <c r="B665" s="93" t="s">
        <v>456</v>
      </c>
      <c r="C665" s="93" t="s">
        <v>347</v>
      </c>
      <c r="D665" s="93" t="s">
        <v>17</v>
      </c>
      <c r="E665" s="93" t="s">
        <v>42</v>
      </c>
      <c r="F665" s="93" t="s">
        <v>54</v>
      </c>
      <c r="G665" s="93" t="s">
        <v>371</v>
      </c>
      <c r="H665" s="93" t="s">
        <v>371</v>
      </c>
      <c r="I665" s="93" t="s">
        <v>26</v>
      </c>
      <c r="J665" s="93" t="s">
        <v>27</v>
      </c>
      <c r="K665" s="91">
        <f t="shared" ca="1" si="21"/>
        <v>0</v>
      </c>
      <c r="L665" s="93"/>
    </row>
    <row r="666" spans="1:12" x14ac:dyDescent="0.35">
      <c r="A666" t="str">
        <f t="shared" si="20"/>
        <v>LISTScenario3</v>
      </c>
      <c r="B666" s="93" t="s">
        <v>456</v>
      </c>
      <c r="C666" s="93" t="s">
        <v>65</v>
      </c>
      <c r="D666" s="93" t="s">
        <v>17</v>
      </c>
      <c r="E666" s="93" t="s">
        <v>42</v>
      </c>
      <c r="F666" s="93" t="s">
        <v>64</v>
      </c>
      <c r="G666" s="93" t="s">
        <v>27</v>
      </c>
      <c r="H666" s="93" t="s">
        <v>64</v>
      </c>
      <c r="I666" s="93" t="s">
        <v>26</v>
      </c>
      <c r="J666" s="93" t="s">
        <v>27</v>
      </c>
      <c r="K666" s="91">
        <f t="shared" ca="1" si="21"/>
        <v>0</v>
      </c>
      <c r="L666" s="93"/>
    </row>
    <row r="667" spans="1:12" x14ac:dyDescent="0.35">
      <c r="A667" t="str">
        <f t="shared" si="20"/>
        <v>LISTScenario3</v>
      </c>
      <c r="B667" s="93" t="s">
        <v>456</v>
      </c>
      <c r="C667" s="93" t="s">
        <v>67</v>
      </c>
      <c r="D667" s="93" t="s">
        <v>17</v>
      </c>
      <c r="E667" s="93" t="s">
        <v>42</v>
      </c>
      <c r="F667" s="93" t="s">
        <v>66</v>
      </c>
      <c r="G667" s="93" t="s">
        <v>27</v>
      </c>
      <c r="H667" s="93" t="s">
        <v>66</v>
      </c>
      <c r="I667" s="93" t="s">
        <v>26</v>
      </c>
      <c r="J667" s="93" t="s">
        <v>27</v>
      </c>
      <c r="K667" s="91">
        <f t="shared" ca="1" si="21"/>
        <v>0</v>
      </c>
      <c r="L667" s="93"/>
    </row>
    <row r="668" spans="1:12" x14ac:dyDescent="0.35">
      <c r="A668" t="str">
        <f t="shared" si="20"/>
        <v>LISTScenario3</v>
      </c>
      <c r="B668" s="93" t="s">
        <v>456</v>
      </c>
      <c r="C668" s="93" t="s">
        <v>69</v>
      </c>
      <c r="D668" s="93" t="s">
        <v>17</v>
      </c>
      <c r="E668" s="93" t="s">
        <v>42</v>
      </c>
      <c r="F668" s="93" t="s">
        <v>68</v>
      </c>
      <c r="G668" s="93" t="s">
        <v>27</v>
      </c>
      <c r="H668" s="93" t="s">
        <v>68</v>
      </c>
      <c r="I668" s="93" t="s">
        <v>26</v>
      </c>
      <c r="J668" s="93" t="s">
        <v>27</v>
      </c>
      <c r="K668" s="91">
        <f t="shared" ca="1" si="21"/>
        <v>0</v>
      </c>
      <c r="L668" s="93"/>
    </row>
    <row r="669" spans="1:12" x14ac:dyDescent="0.35">
      <c r="A669" t="str">
        <f t="shared" si="20"/>
        <v>LISTScenario3</v>
      </c>
      <c r="B669" s="93" t="s">
        <v>456</v>
      </c>
      <c r="C669" s="93" t="s">
        <v>71</v>
      </c>
      <c r="D669" s="93" t="s">
        <v>17</v>
      </c>
      <c r="E669" s="93" t="s">
        <v>42</v>
      </c>
      <c r="F669" s="93" t="s">
        <v>70</v>
      </c>
      <c r="G669" s="93" t="s">
        <v>27</v>
      </c>
      <c r="H669" s="93" t="s">
        <v>70</v>
      </c>
      <c r="I669" s="93" t="s">
        <v>26</v>
      </c>
      <c r="J669" s="93" t="s">
        <v>27</v>
      </c>
      <c r="K669" s="91">
        <f t="shared" ca="1" si="21"/>
        <v>0</v>
      </c>
      <c r="L669" s="93"/>
    </row>
    <row r="670" spans="1:12" x14ac:dyDescent="0.35">
      <c r="A670" t="str">
        <f t="shared" si="20"/>
        <v>LISTScenario3</v>
      </c>
      <c r="B670" s="93" t="s">
        <v>456</v>
      </c>
      <c r="C670" s="93" t="s">
        <v>375</v>
      </c>
      <c r="D670" s="93" t="s">
        <v>17</v>
      </c>
      <c r="E670" s="93" t="s">
        <v>42</v>
      </c>
      <c r="F670" s="93" t="s">
        <v>373</v>
      </c>
      <c r="G670" s="93"/>
      <c r="H670" s="93" t="s">
        <v>373</v>
      </c>
      <c r="I670" s="93" t="s">
        <v>26</v>
      </c>
      <c r="J670" s="93" t="s">
        <v>27</v>
      </c>
      <c r="K670" s="91">
        <f t="shared" ca="1" si="21"/>
        <v>0</v>
      </c>
      <c r="L670" s="93"/>
    </row>
    <row r="671" spans="1:12" x14ac:dyDescent="0.35">
      <c r="A671" t="str">
        <f t="shared" si="20"/>
        <v>LISTScenario3</v>
      </c>
      <c r="B671" s="93" t="s">
        <v>456</v>
      </c>
      <c r="C671" s="93" t="s">
        <v>73</v>
      </c>
      <c r="D671" s="93" t="s">
        <v>17</v>
      </c>
      <c r="E671" s="93" t="s">
        <v>72</v>
      </c>
      <c r="F671" s="93" t="s">
        <v>27</v>
      </c>
      <c r="G671" s="93"/>
      <c r="H671" s="93" t="s">
        <v>72</v>
      </c>
      <c r="I671" s="93" t="s">
        <v>26</v>
      </c>
      <c r="J671" s="93" t="s">
        <v>27</v>
      </c>
      <c r="K671" s="91">
        <f t="shared" ca="1" si="21"/>
        <v>0</v>
      </c>
      <c r="L671" s="93"/>
    </row>
    <row r="672" spans="1:12" x14ac:dyDescent="0.35">
      <c r="A672" t="str">
        <f t="shared" si="20"/>
        <v>LISTScenario3</v>
      </c>
      <c r="B672" s="93" t="s">
        <v>456</v>
      </c>
      <c r="C672" s="93" t="s">
        <v>75</v>
      </c>
      <c r="D672" s="93" t="s">
        <v>17</v>
      </c>
      <c r="E672" s="93" t="s">
        <v>74</v>
      </c>
      <c r="F672" s="93" t="s">
        <v>27</v>
      </c>
      <c r="G672" s="93"/>
      <c r="H672" s="93" t="s">
        <v>74</v>
      </c>
      <c r="I672" s="93" t="s">
        <v>26</v>
      </c>
      <c r="J672" s="93" t="s">
        <v>27</v>
      </c>
      <c r="K672" s="91">
        <f t="shared" ca="1" si="21"/>
        <v>0</v>
      </c>
      <c r="L672" s="93"/>
    </row>
    <row r="673" spans="1:12" x14ac:dyDescent="0.35">
      <c r="A673" t="str">
        <f t="shared" si="20"/>
        <v>LISTScenario3</v>
      </c>
      <c r="B673" s="93" t="s">
        <v>456</v>
      </c>
      <c r="C673" s="93" t="s">
        <v>77</v>
      </c>
      <c r="D673" s="93" t="s">
        <v>17</v>
      </c>
      <c r="E673" s="93" t="s">
        <v>74</v>
      </c>
      <c r="F673" s="93" t="s">
        <v>76</v>
      </c>
      <c r="G673" s="93"/>
      <c r="H673" s="93" t="s">
        <v>76</v>
      </c>
      <c r="I673" s="93" t="s">
        <v>26</v>
      </c>
      <c r="J673" s="93" t="s">
        <v>27</v>
      </c>
      <c r="K673" s="91">
        <f t="shared" ca="1" si="21"/>
        <v>0</v>
      </c>
      <c r="L673" s="93"/>
    </row>
    <row r="674" spans="1:12" x14ac:dyDescent="0.35">
      <c r="A674" t="str">
        <f t="shared" si="20"/>
        <v>LISTScenario3</v>
      </c>
      <c r="B674" s="93" t="s">
        <v>456</v>
      </c>
      <c r="C674" s="93" t="s">
        <v>79</v>
      </c>
      <c r="D674" s="93" t="s">
        <v>17</v>
      </c>
      <c r="E674" s="93" t="s">
        <v>74</v>
      </c>
      <c r="F674" s="93" t="s">
        <v>78</v>
      </c>
      <c r="G674" s="93"/>
      <c r="H674" s="93" t="s">
        <v>78</v>
      </c>
      <c r="I674" s="93" t="s">
        <v>26</v>
      </c>
      <c r="J674" s="93" t="s">
        <v>27</v>
      </c>
      <c r="K674" s="91">
        <f t="shared" ca="1" si="21"/>
        <v>0</v>
      </c>
      <c r="L674" s="93"/>
    </row>
    <row r="675" spans="1:12" x14ac:dyDescent="0.35">
      <c r="A675" t="str">
        <f t="shared" si="20"/>
        <v>LISTScenario3</v>
      </c>
      <c r="B675" s="93" t="s">
        <v>456</v>
      </c>
      <c r="C675" s="93" t="s">
        <v>81</v>
      </c>
      <c r="D675" s="93" t="s">
        <v>17</v>
      </c>
      <c r="E675" s="93" t="s">
        <v>74</v>
      </c>
      <c r="F675" s="93" t="s">
        <v>80</v>
      </c>
      <c r="G675" s="93"/>
      <c r="H675" s="93" t="s">
        <v>80</v>
      </c>
      <c r="I675" s="93" t="s">
        <v>26</v>
      </c>
      <c r="J675" s="93" t="s">
        <v>27</v>
      </c>
      <c r="K675" s="91">
        <f t="shared" ca="1" si="21"/>
        <v>0</v>
      </c>
      <c r="L675" s="93"/>
    </row>
    <row r="676" spans="1:12" x14ac:dyDescent="0.35">
      <c r="A676" t="str">
        <f t="shared" si="20"/>
        <v>LISTScenario3</v>
      </c>
      <c r="B676" s="93" t="s">
        <v>456</v>
      </c>
      <c r="C676" s="93" t="s">
        <v>376</v>
      </c>
      <c r="D676" s="93" t="s">
        <v>17</v>
      </c>
      <c r="E676" s="93" t="s">
        <v>74</v>
      </c>
      <c r="F676" s="93" t="s">
        <v>372</v>
      </c>
      <c r="G676" s="93"/>
      <c r="H676" s="93" t="s">
        <v>372</v>
      </c>
      <c r="I676" s="93" t="s">
        <v>26</v>
      </c>
      <c r="J676" s="93" t="s">
        <v>27</v>
      </c>
      <c r="K676" s="91">
        <f t="shared" ca="1" si="21"/>
        <v>0</v>
      </c>
      <c r="L676" s="93"/>
    </row>
    <row r="677" spans="1:12" x14ac:dyDescent="0.35">
      <c r="A677" t="str">
        <f t="shared" si="20"/>
        <v>LISTScenario3</v>
      </c>
      <c r="B677" s="93" t="s">
        <v>456</v>
      </c>
      <c r="C677" s="93" t="s">
        <v>83</v>
      </c>
      <c r="D677" s="93" t="s">
        <v>17</v>
      </c>
      <c r="E677" s="93" t="s">
        <v>82</v>
      </c>
      <c r="F677" s="93" t="s">
        <v>27</v>
      </c>
      <c r="G677" s="93"/>
      <c r="H677" s="93" t="s">
        <v>82</v>
      </c>
      <c r="I677" s="93" t="s">
        <v>26</v>
      </c>
      <c r="J677" s="93" t="s">
        <v>27</v>
      </c>
      <c r="K677" s="91">
        <f t="shared" ca="1" si="21"/>
        <v>0</v>
      </c>
      <c r="L677" s="93"/>
    </row>
    <row r="678" spans="1:12" x14ac:dyDescent="0.35">
      <c r="A678" t="str">
        <f t="shared" si="20"/>
        <v>LISTScenario3</v>
      </c>
      <c r="B678" s="93" t="s">
        <v>456</v>
      </c>
      <c r="C678" s="93" t="s">
        <v>85</v>
      </c>
      <c r="D678" s="93" t="s">
        <v>17</v>
      </c>
      <c r="E678" s="93" t="s">
        <v>82</v>
      </c>
      <c r="F678" s="93" t="s">
        <v>84</v>
      </c>
      <c r="G678" s="93" t="s">
        <v>27</v>
      </c>
      <c r="H678" s="93" t="s">
        <v>84</v>
      </c>
      <c r="I678" s="93" t="s">
        <v>26</v>
      </c>
      <c r="J678" s="93" t="s">
        <v>27</v>
      </c>
      <c r="K678" s="91">
        <f t="shared" ca="1" si="21"/>
        <v>0</v>
      </c>
      <c r="L678" s="93"/>
    </row>
    <row r="679" spans="1:12" x14ac:dyDescent="0.35">
      <c r="A679" t="str">
        <f t="shared" si="20"/>
        <v>LISTScenario3</v>
      </c>
      <c r="B679" s="93" t="s">
        <v>456</v>
      </c>
      <c r="C679" s="93" t="s">
        <v>91</v>
      </c>
      <c r="D679" s="93" t="s">
        <v>17</v>
      </c>
      <c r="E679" s="93" t="s">
        <v>82</v>
      </c>
      <c r="F679" s="93" t="s">
        <v>90</v>
      </c>
      <c r="G679" s="93" t="s">
        <v>27</v>
      </c>
      <c r="H679" s="93" t="s">
        <v>90</v>
      </c>
      <c r="I679" s="93" t="s">
        <v>26</v>
      </c>
      <c r="J679" s="93" t="s">
        <v>27</v>
      </c>
      <c r="K679" s="91">
        <f t="shared" ca="1" si="21"/>
        <v>0</v>
      </c>
      <c r="L679" s="93"/>
    </row>
    <row r="680" spans="1:12" x14ac:dyDescent="0.35">
      <c r="A680" t="str">
        <f t="shared" si="20"/>
        <v>LISTScenario3</v>
      </c>
      <c r="B680" s="93" t="s">
        <v>456</v>
      </c>
      <c r="C680" s="93" t="s">
        <v>97</v>
      </c>
      <c r="D680" s="93" t="s">
        <v>17</v>
      </c>
      <c r="E680" s="93" t="s">
        <v>82</v>
      </c>
      <c r="F680" s="93" t="s">
        <v>96</v>
      </c>
      <c r="G680" s="93" t="s">
        <v>27</v>
      </c>
      <c r="H680" s="93" t="s">
        <v>96</v>
      </c>
      <c r="I680" s="93" t="s">
        <v>26</v>
      </c>
      <c r="J680" s="93" t="s">
        <v>27</v>
      </c>
      <c r="K680" s="91">
        <f t="shared" ca="1" si="21"/>
        <v>0</v>
      </c>
      <c r="L680" s="93"/>
    </row>
    <row r="681" spans="1:12" x14ac:dyDescent="0.35">
      <c r="A681" t="str">
        <f t="shared" si="20"/>
        <v>LISTScenario3</v>
      </c>
      <c r="B681" s="93" t="s">
        <v>456</v>
      </c>
      <c r="C681" s="93" t="s">
        <v>377</v>
      </c>
      <c r="D681" s="93" t="s">
        <v>17</v>
      </c>
      <c r="E681" s="93" t="s">
        <v>82</v>
      </c>
      <c r="F681" s="93" t="s">
        <v>374</v>
      </c>
      <c r="G681" s="93" t="s">
        <v>27</v>
      </c>
      <c r="H681" s="93" t="s">
        <v>374</v>
      </c>
      <c r="I681" s="93" t="s">
        <v>26</v>
      </c>
      <c r="J681" s="93" t="s">
        <v>27</v>
      </c>
      <c r="K681" s="91">
        <f t="shared" ca="1" si="21"/>
        <v>0</v>
      </c>
      <c r="L681" s="93"/>
    </row>
    <row r="682" spans="1:12" x14ac:dyDescent="0.35">
      <c r="A682" t="str">
        <f t="shared" si="20"/>
        <v>LISTScenario3</v>
      </c>
      <c r="B682" s="93" t="s">
        <v>456</v>
      </c>
      <c r="C682" s="93" t="s">
        <v>111</v>
      </c>
      <c r="D682" s="93" t="s">
        <v>17</v>
      </c>
      <c r="E682" s="93" t="s">
        <v>110</v>
      </c>
      <c r="F682" s="93" t="s">
        <v>27</v>
      </c>
      <c r="G682" s="93"/>
      <c r="H682" s="93" t="s">
        <v>110</v>
      </c>
      <c r="I682" s="93" t="s">
        <v>26</v>
      </c>
      <c r="J682" s="93" t="s">
        <v>27</v>
      </c>
      <c r="K682" s="91">
        <f t="shared" ca="1" si="21"/>
        <v>0</v>
      </c>
      <c r="L682" s="93"/>
    </row>
    <row r="683" spans="1:12" x14ac:dyDescent="0.35">
      <c r="A683" t="str">
        <f t="shared" si="20"/>
        <v>LISTScenario3</v>
      </c>
      <c r="B683" s="93" t="s">
        <v>456</v>
      </c>
      <c r="C683" s="93" t="s">
        <v>378</v>
      </c>
      <c r="D683" s="93" t="s">
        <v>17</v>
      </c>
      <c r="E683" s="93" t="s">
        <v>231</v>
      </c>
      <c r="F683" s="93" t="s">
        <v>27</v>
      </c>
      <c r="G683" s="93"/>
      <c r="H683" s="93" t="s">
        <v>231</v>
      </c>
      <c r="I683" s="93" t="s">
        <v>26</v>
      </c>
      <c r="J683" s="93" t="s">
        <v>27</v>
      </c>
      <c r="K683" s="91">
        <f t="shared" ca="1" si="21"/>
        <v>0</v>
      </c>
      <c r="L683" s="93"/>
    </row>
    <row r="684" spans="1:12" x14ac:dyDescent="0.35">
      <c r="A684" t="str">
        <f t="shared" si="20"/>
        <v>LISTScenario3</v>
      </c>
      <c r="B684" s="93" t="s">
        <v>456</v>
      </c>
      <c r="C684" s="93" t="s">
        <v>115</v>
      </c>
      <c r="D684" s="93" t="s">
        <v>17</v>
      </c>
      <c r="E684" s="93" t="s">
        <v>27</v>
      </c>
      <c r="F684" s="93"/>
      <c r="G684" s="93"/>
      <c r="H684" s="93" t="s">
        <v>114</v>
      </c>
      <c r="I684" s="93" t="s">
        <v>26</v>
      </c>
      <c r="J684" s="93" t="s">
        <v>27</v>
      </c>
      <c r="K684" s="91">
        <f t="shared" ca="1" si="21"/>
        <v>0</v>
      </c>
      <c r="L684" s="93"/>
    </row>
    <row r="685" spans="1:12" x14ac:dyDescent="0.35">
      <c r="A685" t="str">
        <f t="shared" si="20"/>
        <v>LISTScenario3</v>
      </c>
      <c r="B685" s="93" t="s">
        <v>456</v>
      </c>
      <c r="C685" s="93" t="s">
        <v>118</v>
      </c>
      <c r="D685" s="93" t="s">
        <v>116</v>
      </c>
      <c r="E685" s="93" t="s">
        <v>117</v>
      </c>
      <c r="F685" s="93" t="s">
        <v>27</v>
      </c>
      <c r="G685" s="93"/>
      <c r="H685" s="93" t="s">
        <v>117</v>
      </c>
      <c r="I685" s="93" t="s">
        <v>26</v>
      </c>
      <c r="J685" s="93" t="s">
        <v>27</v>
      </c>
      <c r="K685" s="91">
        <f t="shared" ca="1" si="21"/>
        <v>0</v>
      </c>
      <c r="L685" s="93"/>
    </row>
    <row r="686" spans="1:12" x14ac:dyDescent="0.35">
      <c r="A686" t="str">
        <f t="shared" si="20"/>
        <v>LISTScenario3</v>
      </c>
      <c r="B686" s="93" t="s">
        <v>456</v>
      </c>
      <c r="C686" s="93" t="s">
        <v>348</v>
      </c>
      <c r="D686" s="93" t="s">
        <v>116</v>
      </c>
      <c r="E686" s="93" t="s">
        <v>117</v>
      </c>
      <c r="F686" s="93" t="s">
        <v>121</v>
      </c>
      <c r="G686" s="93"/>
      <c r="H686" s="93" t="s">
        <v>121</v>
      </c>
      <c r="I686" s="93" t="s">
        <v>26</v>
      </c>
      <c r="J686" s="93" t="s">
        <v>27</v>
      </c>
      <c r="K686" s="91">
        <f t="shared" ca="1" si="21"/>
        <v>0</v>
      </c>
      <c r="L686" s="93"/>
    </row>
    <row r="687" spans="1:12" x14ac:dyDescent="0.35">
      <c r="A687" t="str">
        <f t="shared" si="20"/>
        <v>LISTScenario3</v>
      </c>
      <c r="B687" s="93" t="s">
        <v>456</v>
      </c>
      <c r="C687" s="93" t="s">
        <v>349</v>
      </c>
      <c r="D687" s="93" t="s">
        <v>116</v>
      </c>
      <c r="E687" s="93" t="s">
        <v>117</v>
      </c>
      <c r="F687" s="93" t="s">
        <v>123</v>
      </c>
      <c r="G687" s="93"/>
      <c r="H687" s="93" t="s">
        <v>123</v>
      </c>
      <c r="I687" s="93" t="s">
        <v>26</v>
      </c>
      <c r="J687" s="93" t="s">
        <v>27</v>
      </c>
      <c r="K687" s="91">
        <f t="shared" ca="1" si="21"/>
        <v>0</v>
      </c>
      <c r="L687" s="93"/>
    </row>
    <row r="688" spans="1:12" x14ac:dyDescent="0.35">
      <c r="A688" t="str">
        <f t="shared" si="20"/>
        <v>LISTScenario3</v>
      </c>
      <c r="B688" s="93" t="s">
        <v>456</v>
      </c>
      <c r="C688" s="93" t="s">
        <v>350</v>
      </c>
      <c r="D688" s="93" t="s">
        <v>116</v>
      </c>
      <c r="E688" s="93" t="s">
        <v>117</v>
      </c>
      <c r="F688" s="93" t="s">
        <v>125</v>
      </c>
      <c r="G688" s="93"/>
      <c r="H688" s="93" t="s">
        <v>125</v>
      </c>
      <c r="I688" s="93" t="s">
        <v>26</v>
      </c>
      <c r="J688" s="93" t="s">
        <v>27</v>
      </c>
      <c r="K688" s="91">
        <f t="shared" ca="1" si="21"/>
        <v>0</v>
      </c>
      <c r="L688" s="93"/>
    </row>
    <row r="689" spans="1:12" x14ac:dyDescent="0.35">
      <c r="A689" t="str">
        <f t="shared" si="20"/>
        <v>LISTScenario3</v>
      </c>
      <c r="B689" s="93" t="s">
        <v>456</v>
      </c>
      <c r="C689" s="93" t="s">
        <v>351</v>
      </c>
      <c r="D689" s="93" t="s">
        <v>116</v>
      </c>
      <c r="E689" s="93" t="s">
        <v>132</v>
      </c>
      <c r="F689" s="93" t="s">
        <v>27</v>
      </c>
      <c r="G689" s="93"/>
      <c r="H689" s="93" t="s">
        <v>132</v>
      </c>
      <c r="I689" s="93" t="s">
        <v>26</v>
      </c>
      <c r="J689" s="93" t="s">
        <v>27</v>
      </c>
      <c r="K689" s="91">
        <f t="shared" ca="1" si="21"/>
        <v>0</v>
      </c>
      <c r="L689" s="93"/>
    </row>
    <row r="690" spans="1:12" x14ac:dyDescent="0.35">
      <c r="A690" t="str">
        <f t="shared" si="20"/>
        <v>LISTScenario3</v>
      </c>
      <c r="B690" s="93" t="s">
        <v>456</v>
      </c>
      <c r="C690" s="93" t="s">
        <v>352</v>
      </c>
      <c r="D690" s="93" t="s">
        <v>116</v>
      </c>
      <c r="E690" s="93" t="s">
        <v>132</v>
      </c>
      <c r="F690" s="93" t="s">
        <v>121</v>
      </c>
      <c r="G690" s="93"/>
      <c r="H690" s="93" t="s">
        <v>121</v>
      </c>
      <c r="I690" s="93" t="s">
        <v>26</v>
      </c>
      <c r="J690" s="93" t="s">
        <v>27</v>
      </c>
      <c r="K690" s="91">
        <f t="shared" ca="1" si="21"/>
        <v>0</v>
      </c>
      <c r="L690" s="93"/>
    </row>
    <row r="691" spans="1:12" x14ac:dyDescent="0.35">
      <c r="A691" t="str">
        <f t="shared" si="20"/>
        <v>LISTScenario3</v>
      </c>
      <c r="B691" s="93" t="s">
        <v>456</v>
      </c>
      <c r="C691" s="93" t="s">
        <v>353</v>
      </c>
      <c r="D691" s="93" t="s">
        <v>116</v>
      </c>
      <c r="E691" s="93" t="s">
        <v>132</v>
      </c>
      <c r="F691" s="93" t="s">
        <v>123</v>
      </c>
      <c r="G691" s="93"/>
      <c r="H691" s="93" t="s">
        <v>123</v>
      </c>
      <c r="I691" s="93" t="s">
        <v>26</v>
      </c>
      <c r="J691" s="93" t="s">
        <v>27</v>
      </c>
      <c r="K691" s="91">
        <f t="shared" ca="1" si="21"/>
        <v>0</v>
      </c>
      <c r="L691" s="93"/>
    </row>
    <row r="692" spans="1:12" x14ac:dyDescent="0.35">
      <c r="A692" t="str">
        <f t="shared" si="20"/>
        <v>LISTScenario3</v>
      </c>
      <c r="B692" s="93" t="s">
        <v>456</v>
      </c>
      <c r="C692" s="93" t="s">
        <v>354</v>
      </c>
      <c r="D692" s="93" t="s">
        <v>116</v>
      </c>
      <c r="E692" s="93" t="s">
        <v>132</v>
      </c>
      <c r="F692" s="93" t="s">
        <v>125</v>
      </c>
      <c r="G692" s="93"/>
      <c r="H692" s="93" t="s">
        <v>125</v>
      </c>
      <c r="I692" s="93" t="s">
        <v>26</v>
      </c>
      <c r="J692" s="93" t="s">
        <v>27</v>
      </c>
      <c r="K692" s="91">
        <f t="shared" ca="1" si="21"/>
        <v>0</v>
      </c>
      <c r="L692" s="93"/>
    </row>
    <row r="693" spans="1:12" x14ac:dyDescent="0.35">
      <c r="A693" t="str">
        <f t="shared" si="20"/>
        <v>LISTScenario3</v>
      </c>
      <c r="B693" s="93" t="s">
        <v>456</v>
      </c>
      <c r="C693" s="93" t="s">
        <v>355</v>
      </c>
      <c r="D693" s="93" t="s">
        <v>116</v>
      </c>
      <c r="E693" s="93" t="s">
        <v>144</v>
      </c>
      <c r="F693" s="93" t="s">
        <v>27</v>
      </c>
      <c r="G693" s="93"/>
      <c r="H693" s="93" t="s">
        <v>144</v>
      </c>
      <c r="I693" s="93" t="s">
        <v>26</v>
      </c>
      <c r="J693" s="93" t="s">
        <v>27</v>
      </c>
      <c r="K693" s="91">
        <f t="shared" ca="1" si="21"/>
        <v>0</v>
      </c>
      <c r="L693" s="93"/>
    </row>
    <row r="694" spans="1:12" x14ac:dyDescent="0.35">
      <c r="A694" t="str">
        <f t="shared" si="20"/>
        <v>LISTScenario3</v>
      </c>
      <c r="B694" s="93" t="s">
        <v>456</v>
      </c>
      <c r="C694" s="93" t="s">
        <v>356</v>
      </c>
      <c r="D694" s="93" t="s">
        <v>116</v>
      </c>
      <c r="E694" s="93" t="s">
        <v>144</v>
      </c>
      <c r="F694" s="93" t="s">
        <v>121</v>
      </c>
      <c r="G694" s="93" t="s">
        <v>27</v>
      </c>
      <c r="H694" s="93" t="s">
        <v>121</v>
      </c>
      <c r="I694" s="93" t="s">
        <v>26</v>
      </c>
      <c r="J694" s="93" t="s">
        <v>27</v>
      </c>
      <c r="K694" s="91">
        <f t="shared" ca="1" si="21"/>
        <v>0</v>
      </c>
      <c r="L694" s="93"/>
    </row>
    <row r="695" spans="1:12" x14ac:dyDescent="0.35">
      <c r="A695" t="str">
        <f t="shared" si="20"/>
        <v>LISTScenario3</v>
      </c>
      <c r="B695" s="93" t="s">
        <v>456</v>
      </c>
      <c r="C695" s="93" t="s">
        <v>357</v>
      </c>
      <c r="D695" s="93" t="s">
        <v>116</v>
      </c>
      <c r="E695" s="93" t="s">
        <v>144</v>
      </c>
      <c r="F695" s="93" t="s">
        <v>123</v>
      </c>
      <c r="G695" s="93" t="s">
        <v>27</v>
      </c>
      <c r="H695" s="93" t="s">
        <v>123</v>
      </c>
      <c r="I695" s="93" t="s">
        <v>26</v>
      </c>
      <c r="J695" s="93" t="s">
        <v>27</v>
      </c>
      <c r="K695" s="91">
        <f t="shared" ca="1" si="21"/>
        <v>0</v>
      </c>
      <c r="L695" s="93"/>
    </row>
    <row r="696" spans="1:12" x14ac:dyDescent="0.35">
      <c r="A696" t="str">
        <f t="shared" si="20"/>
        <v>LISTScenario3</v>
      </c>
      <c r="B696" s="93" t="s">
        <v>456</v>
      </c>
      <c r="C696" s="93" t="s">
        <v>358</v>
      </c>
      <c r="D696" s="93" t="s">
        <v>116</v>
      </c>
      <c r="E696" s="93" t="s">
        <v>144</v>
      </c>
      <c r="F696" s="93" t="s">
        <v>125</v>
      </c>
      <c r="G696" s="93" t="s">
        <v>27</v>
      </c>
      <c r="H696" s="93" t="s">
        <v>125</v>
      </c>
      <c r="I696" s="93" t="s">
        <v>26</v>
      </c>
      <c r="J696" s="93" t="s">
        <v>27</v>
      </c>
      <c r="K696" s="91">
        <f t="shared" ca="1" si="21"/>
        <v>0</v>
      </c>
      <c r="L696" s="93"/>
    </row>
    <row r="697" spans="1:12" x14ac:dyDescent="0.35">
      <c r="A697" t="str">
        <f t="shared" si="20"/>
        <v>LISTScenario3</v>
      </c>
      <c r="B697" s="93" t="s">
        <v>456</v>
      </c>
      <c r="C697" s="93" t="s">
        <v>359</v>
      </c>
      <c r="D697" s="93" t="s">
        <v>116</v>
      </c>
      <c r="E697" s="93" t="s">
        <v>248</v>
      </c>
      <c r="F697" s="93" t="s">
        <v>27</v>
      </c>
      <c r="G697" s="93"/>
      <c r="H697" s="93" t="s">
        <v>248</v>
      </c>
      <c r="I697" s="93" t="s">
        <v>26</v>
      </c>
      <c r="J697" s="93" t="s">
        <v>27</v>
      </c>
      <c r="K697" s="91">
        <f t="shared" ca="1" si="21"/>
        <v>0</v>
      </c>
      <c r="L697" s="93"/>
    </row>
    <row r="698" spans="1:12" x14ac:dyDescent="0.35">
      <c r="A698" t="str">
        <f t="shared" si="20"/>
        <v>LISTScenario3</v>
      </c>
      <c r="B698" s="93" t="s">
        <v>456</v>
      </c>
      <c r="C698" s="93" t="s">
        <v>156</v>
      </c>
      <c r="D698" s="93" t="s">
        <v>116</v>
      </c>
      <c r="E698" s="93" t="s">
        <v>155</v>
      </c>
      <c r="F698" s="93" t="s">
        <v>27</v>
      </c>
      <c r="G698" s="93"/>
      <c r="H698" s="93" t="s">
        <v>155</v>
      </c>
      <c r="I698" s="93" t="s">
        <v>26</v>
      </c>
      <c r="J698" s="93" t="s">
        <v>27</v>
      </c>
      <c r="K698" s="91">
        <f t="shared" ca="1" si="21"/>
        <v>0</v>
      </c>
      <c r="L698" s="93"/>
    </row>
    <row r="699" spans="1:12" x14ac:dyDescent="0.35">
      <c r="A699" t="str">
        <f t="shared" si="20"/>
        <v>LISTScenario3</v>
      </c>
      <c r="B699" s="93" t="s">
        <v>456</v>
      </c>
      <c r="C699" s="93" t="s">
        <v>160</v>
      </c>
      <c r="D699" s="93" t="s">
        <v>116</v>
      </c>
      <c r="E699" s="93" t="s">
        <v>159</v>
      </c>
      <c r="F699" s="93" t="s">
        <v>27</v>
      </c>
      <c r="G699" s="93"/>
      <c r="H699" s="93" t="s">
        <v>159</v>
      </c>
      <c r="I699" s="93" t="s">
        <v>26</v>
      </c>
      <c r="J699" s="93" t="s">
        <v>27</v>
      </c>
      <c r="K699" s="91">
        <f t="shared" ca="1" si="21"/>
        <v>0</v>
      </c>
      <c r="L699" s="93"/>
    </row>
    <row r="700" spans="1:12" x14ac:dyDescent="0.35">
      <c r="A700" t="str">
        <f t="shared" si="20"/>
        <v>LISTScenario3</v>
      </c>
      <c r="B700" s="93" t="s">
        <v>456</v>
      </c>
      <c r="C700" s="93" t="s">
        <v>161</v>
      </c>
      <c r="D700" s="93" t="s">
        <v>116</v>
      </c>
      <c r="E700" s="93" t="s">
        <v>66</v>
      </c>
      <c r="F700" s="93" t="s">
        <v>27</v>
      </c>
      <c r="G700" s="93"/>
      <c r="H700" s="93" t="s">
        <v>66</v>
      </c>
      <c r="I700" s="93" t="s">
        <v>26</v>
      </c>
      <c r="J700" s="93" t="s">
        <v>27</v>
      </c>
      <c r="K700" s="91">
        <f t="shared" ca="1" si="21"/>
        <v>0</v>
      </c>
      <c r="L700" s="93"/>
    </row>
    <row r="701" spans="1:12" x14ac:dyDescent="0.35">
      <c r="A701" t="str">
        <f t="shared" si="20"/>
        <v>LISTScenario3</v>
      </c>
      <c r="B701" s="93" t="s">
        <v>456</v>
      </c>
      <c r="C701" s="93" t="s">
        <v>173</v>
      </c>
      <c r="D701" s="93" t="s">
        <v>116</v>
      </c>
      <c r="E701" s="93" t="s">
        <v>172</v>
      </c>
      <c r="F701" s="93" t="s">
        <v>27</v>
      </c>
      <c r="G701" s="93"/>
      <c r="H701" s="93" t="s">
        <v>172</v>
      </c>
      <c r="I701" s="93" t="s">
        <v>26</v>
      </c>
      <c r="J701" s="93" t="s">
        <v>27</v>
      </c>
      <c r="K701" s="91">
        <f t="shared" ca="1" si="21"/>
        <v>0</v>
      </c>
      <c r="L701" s="93"/>
    </row>
    <row r="702" spans="1:12" x14ac:dyDescent="0.35">
      <c r="A702" t="str">
        <f t="shared" si="20"/>
        <v>LISTScenario3</v>
      </c>
      <c r="B702" s="93" t="s">
        <v>456</v>
      </c>
      <c r="C702" s="89" t="s">
        <v>614</v>
      </c>
      <c r="D702" s="93" t="s">
        <v>116</v>
      </c>
      <c r="E702" s="93" t="s">
        <v>18</v>
      </c>
      <c r="F702" s="93" t="s">
        <v>27</v>
      </c>
      <c r="G702" s="93"/>
      <c r="H702" s="93" t="s">
        <v>18</v>
      </c>
      <c r="I702" s="93" t="s">
        <v>26</v>
      </c>
      <c r="J702" s="93" t="s">
        <v>27</v>
      </c>
      <c r="K702" s="91">
        <f t="shared" ca="1" si="21"/>
        <v>0</v>
      </c>
      <c r="L702" s="93"/>
    </row>
    <row r="703" spans="1:12" x14ac:dyDescent="0.35">
      <c r="A703" t="str">
        <f t="shared" si="20"/>
        <v>LISTScenario3</v>
      </c>
      <c r="B703" s="93" t="s">
        <v>456</v>
      </c>
      <c r="C703" s="93" t="s">
        <v>180</v>
      </c>
      <c r="D703" s="93" t="s">
        <v>116</v>
      </c>
      <c r="E703" s="93" t="s">
        <v>27</v>
      </c>
      <c r="F703" s="93"/>
      <c r="G703" s="93"/>
      <c r="H703" s="93" t="s">
        <v>19</v>
      </c>
      <c r="I703" s="93" t="s">
        <v>26</v>
      </c>
      <c r="J703" s="93" t="s">
        <v>27</v>
      </c>
      <c r="K703" s="91">
        <f t="shared" ca="1" si="21"/>
        <v>0</v>
      </c>
      <c r="L703" s="93"/>
    </row>
    <row r="704" spans="1:12" x14ac:dyDescent="0.35">
      <c r="A704" t="str">
        <f t="shared" si="20"/>
        <v>LISTScenario3</v>
      </c>
      <c r="B704" s="93" t="s">
        <v>456</v>
      </c>
      <c r="C704" s="93" t="s">
        <v>182</v>
      </c>
      <c r="D704" s="93" t="s">
        <v>181</v>
      </c>
      <c r="E704" s="93" t="s">
        <v>27</v>
      </c>
      <c r="F704" s="93"/>
      <c r="G704" s="93"/>
      <c r="H704" s="93" t="s">
        <v>181</v>
      </c>
      <c r="I704" s="93" t="s">
        <v>26</v>
      </c>
      <c r="J704" s="93" t="s">
        <v>27</v>
      </c>
      <c r="K704" s="91">
        <f t="shared" ca="1" si="21"/>
        <v>0</v>
      </c>
      <c r="L704" s="93"/>
    </row>
    <row r="705" spans="1:12" x14ac:dyDescent="0.35">
      <c r="A705" t="str">
        <f t="shared" si="20"/>
        <v>LISTScenario3</v>
      </c>
      <c r="B705" s="93" t="s">
        <v>456</v>
      </c>
      <c r="C705" s="93" t="s">
        <v>444</v>
      </c>
      <c r="D705" s="93" t="s">
        <v>453</v>
      </c>
      <c r="E705" s="93" t="s">
        <v>442</v>
      </c>
      <c r="F705" s="93" t="s">
        <v>442</v>
      </c>
      <c r="G705" s="93" t="s">
        <v>442</v>
      </c>
      <c r="H705" s="93" t="s">
        <v>442</v>
      </c>
      <c r="I705" s="93" t="s">
        <v>26</v>
      </c>
      <c r="J705" s="93" t="s">
        <v>27</v>
      </c>
      <c r="K705" s="91">
        <f t="shared" ca="1" si="21"/>
        <v>0</v>
      </c>
      <c r="L705" s="93"/>
    </row>
    <row r="706" spans="1:12" x14ac:dyDescent="0.35">
      <c r="A706" t="str">
        <f t="shared" si="20"/>
        <v>LISTScenario3</v>
      </c>
      <c r="B706" s="93" t="s">
        <v>456</v>
      </c>
      <c r="C706" s="93" t="s">
        <v>35</v>
      </c>
      <c r="D706" s="93" t="s">
        <v>17</v>
      </c>
      <c r="E706" s="93" t="s">
        <v>34</v>
      </c>
      <c r="F706" s="93" t="s">
        <v>27</v>
      </c>
      <c r="G706" s="93"/>
      <c r="H706" s="93" t="s">
        <v>34</v>
      </c>
      <c r="I706" s="93" t="s">
        <v>207</v>
      </c>
      <c r="J706" s="93" t="s">
        <v>336</v>
      </c>
      <c r="K706" s="91">
        <f t="shared" ca="1" si="21"/>
        <v>0</v>
      </c>
      <c r="L706" s="93"/>
    </row>
    <row r="707" spans="1:12" x14ac:dyDescent="0.35">
      <c r="A707" t="str">
        <f t="shared" si="20"/>
        <v>LISTScenario3</v>
      </c>
      <c r="B707" s="93" t="s">
        <v>456</v>
      </c>
      <c r="C707" s="93" t="s">
        <v>37</v>
      </c>
      <c r="D707" s="93" t="s">
        <v>17</v>
      </c>
      <c r="E707" s="93" t="s">
        <v>36</v>
      </c>
      <c r="F707" s="93" t="s">
        <v>27</v>
      </c>
      <c r="G707" s="93"/>
      <c r="H707" s="93" t="s">
        <v>36</v>
      </c>
      <c r="I707" s="93" t="s">
        <v>207</v>
      </c>
      <c r="J707" s="93" t="s">
        <v>336</v>
      </c>
      <c r="K707" s="91">
        <f t="shared" ca="1" si="21"/>
        <v>0</v>
      </c>
      <c r="L707" s="93"/>
    </row>
    <row r="708" spans="1:12" x14ac:dyDescent="0.35">
      <c r="A708" t="str">
        <f t="shared" ref="A708:A771" si="22">VLOOKUP($B708,LISTScenMap,2)</f>
        <v>LISTScenario3</v>
      </c>
      <c r="B708" s="93" t="s">
        <v>456</v>
      </c>
      <c r="C708" s="93" t="s">
        <v>39</v>
      </c>
      <c r="D708" s="93" t="s">
        <v>17</v>
      </c>
      <c r="E708" s="93" t="s">
        <v>38</v>
      </c>
      <c r="F708" s="93" t="s">
        <v>27</v>
      </c>
      <c r="G708" s="93"/>
      <c r="H708" s="93" t="s">
        <v>38</v>
      </c>
      <c r="I708" s="93" t="s">
        <v>207</v>
      </c>
      <c r="J708" s="93" t="s">
        <v>336</v>
      </c>
      <c r="K708" s="91">
        <f t="shared" ref="K708:K771" ca="1" si="23">OFFSET(INDIRECT($B708&amp;"_Corner",0),MATCH($C708,INDIRECT($B708&amp;"_Row",0),0),MATCH($I708,INDIRECT($B708&amp;"_Column",0),0))</f>
        <v>0</v>
      </c>
      <c r="L708" s="93"/>
    </row>
    <row r="709" spans="1:12" x14ac:dyDescent="0.35">
      <c r="A709" t="str">
        <f t="shared" si="22"/>
        <v>LISTScenario3</v>
      </c>
      <c r="B709" s="93" t="s">
        <v>456</v>
      </c>
      <c r="C709" s="93" t="s">
        <v>41</v>
      </c>
      <c r="D709" s="93" t="s">
        <v>17</v>
      </c>
      <c r="E709" s="93" t="s">
        <v>40</v>
      </c>
      <c r="F709" s="93" t="s">
        <v>27</v>
      </c>
      <c r="G709" s="93"/>
      <c r="H709" s="93" t="s">
        <v>40</v>
      </c>
      <c r="I709" s="93" t="s">
        <v>207</v>
      </c>
      <c r="J709" s="93" t="s">
        <v>336</v>
      </c>
      <c r="K709" s="91">
        <f t="shared" ca="1" si="23"/>
        <v>0</v>
      </c>
      <c r="L709" s="93"/>
    </row>
    <row r="710" spans="1:12" x14ac:dyDescent="0.35">
      <c r="A710" t="str">
        <f t="shared" si="22"/>
        <v>LISTScenario3</v>
      </c>
      <c r="B710" s="93" t="s">
        <v>456</v>
      </c>
      <c r="C710" s="93" t="s">
        <v>43</v>
      </c>
      <c r="D710" s="93" t="s">
        <v>17</v>
      </c>
      <c r="E710" s="93" t="s">
        <v>42</v>
      </c>
      <c r="F710" s="93" t="s">
        <v>27</v>
      </c>
      <c r="G710" s="93"/>
      <c r="H710" s="93" t="s">
        <v>42</v>
      </c>
      <c r="I710" s="93" t="s">
        <v>207</v>
      </c>
      <c r="J710" s="93" t="s">
        <v>336</v>
      </c>
      <c r="K710" s="91">
        <f t="shared" ca="1" si="23"/>
        <v>0</v>
      </c>
      <c r="L710" s="93"/>
    </row>
    <row r="711" spans="1:12" x14ac:dyDescent="0.35">
      <c r="A711" t="str">
        <f t="shared" si="22"/>
        <v>LISTScenario3</v>
      </c>
      <c r="B711" s="93" t="s">
        <v>456</v>
      </c>
      <c r="C711" s="93" t="s">
        <v>45</v>
      </c>
      <c r="D711" s="93" t="s">
        <v>17</v>
      </c>
      <c r="E711" s="93" t="s">
        <v>42</v>
      </c>
      <c r="F711" s="93" t="s">
        <v>44</v>
      </c>
      <c r="G711" s="93" t="s">
        <v>27</v>
      </c>
      <c r="H711" s="93" t="s">
        <v>44</v>
      </c>
      <c r="I711" s="93" t="s">
        <v>207</v>
      </c>
      <c r="J711" s="93" t="s">
        <v>336</v>
      </c>
      <c r="K711" s="91">
        <f t="shared" ca="1" si="23"/>
        <v>0</v>
      </c>
      <c r="L711" s="93"/>
    </row>
    <row r="712" spans="1:12" x14ac:dyDescent="0.35">
      <c r="A712" t="str">
        <f t="shared" si="22"/>
        <v>LISTScenario3</v>
      </c>
      <c r="B712" s="93" t="s">
        <v>456</v>
      </c>
      <c r="C712" s="93" t="s">
        <v>47</v>
      </c>
      <c r="D712" s="93" t="s">
        <v>17</v>
      </c>
      <c r="E712" s="93" t="s">
        <v>42</v>
      </c>
      <c r="F712" s="93" t="s">
        <v>46</v>
      </c>
      <c r="G712" s="93" t="s">
        <v>27</v>
      </c>
      <c r="H712" s="93" t="s">
        <v>46</v>
      </c>
      <c r="I712" s="93" t="s">
        <v>207</v>
      </c>
      <c r="J712" s="93" t="s">
        <v>336</v>
      </c>
      <c r="K712" s="91">
        <f t="shared" ca="1" si="23"/>
        <v>0</v>
      </c>
      <c r="L712" s="93"/>
    </row>
    <row r="713" spans="1:12" x14ac:dyDescent="0.35">
      <c r="A713" t="str">
        <f t="shared" si="22"/>
        <v>LISTScenario3</v>
      </c>
      <c r="B713" s="93" t="s">
        <v>456</v>
      </c>
      <c r="C713" s="93" t="s">
        <v>49</v>
      </c>
      <c r="D713" s="93" t="s">
        <v>17</v>
      </c>
      <c r="E713" s="93" t="s">
        <v>42</v>
      </c>
      <c r="F713" s="93" t="s">
        <v>48</v>
      </c>
      <c r="G713" s="93" t="s">
        <v>27</v>
      </c>
      <c r="H713" s="93" t="s">
        <v>48</v>
      </c>
      <c r="I713" s="93" t="s">
        <v>207</v>
      </c>
      <c r="J713" s="93" t="s">
        <v>336</v>
      </c>
      <c r="K713" s="91">
        <f t="shared" ca="1" si="23"/>
        <v>0</v>
      </c>
      <c r="L713" s="93"/>
    </row>
    <row r="714" spans="1:12" x14ac:dyDescent="0.35">
      <c r="A714" t="str">
        <f t="shared" si="22"/>
        <v>LISTScenario3</v>
      </c>
      <c r="B714" s="93" t="s">
        <v>456</v>
      </c>
      <c r="C714" s="93" t="s">
        <v>55</v>
      </c>
      <c r="D714" s="93" t="s">
        <v>17</v>
      </c>
      <c r="E714" s="93" t="s">
        <v>42</v>
      </c>
      <c r="F714" s="93" t="s">
        <v>54</v>
      </c>
      <c r="G714" s="93" t="s">
        <v>27</v>
      </c>
      <c r="H714" s="93" t="s">
        <v>54</v>
      </c>
      <c r="I714" s="93" t="s">
        <v>207</v>
      </c>
      <c r="J714" s="93" t="s">
        <v>336</v>
      </c>
      <c r="K714" s="91">
        <f t="shared" ca="1" si="23"/>
        <v>0</v>
      </c>
      <c r="L714" s="93"/>
    </row>
    <row r="715" spans="1:12" x14ac:dyDescent="0.35">
      <c r="A715" t="str">
        <f t="shared" si="22"/>
        <v>LISTScenario3</v>
      </c>
      <c r="B715" s="93" t="s">
        <v>456</v>
      </c>
      <c r="C715" s="93" t="s">
        <v>57</v>
      </c>
      <c r="D715" s="93" t="s">
        <v>17</v>
      </c>
      <c r="E715" s="93" t="s">
        <v>42</v>
      </c>
      <c r="F715" s="93" t="s">
        <v>54</v>
      </c>
      <c r="G715" s="93" t="s">
        <v>56</v>
      </c>
      <c r="H715" s="93" t="s">
        <v>56</v>
      </c>
      <c r="I715" s="93" t="s">
        <v>207</v>
      </c>
      <c r="J715" s="93" t="s">
        <v>336</v>
      </c>
      <c r="K715" s="91">
        <f t="shared" ca="1" si="23"/>
        <v>0</v>
      </c>
      <c r="L715" s="93"/>
    </row>
    <row r="716" spans="1:12" x14ac:dyDescent="0.35">
      <c r="A716" t="str">
        <f t="shared" si="22"/>
        <v>LISTScenario3</v>
      </c>
      <c r="B716" s="93" t="s">
        <v>456</v>
      </c>
      <c r="C716" s="93" t="s">
        <v>59</v>
      </c>
      <c r="D716" s="93" t="s">
        <v>17</v>
      </c>
      <c r="E716" s="93" t="s">
        <v>42</v>
      </c>
      <c r="F716" s="93" t="s">
        <v>54</v>
      </c>
      <c r="G716" s="93" t="s">
        <v>58</v>
      </c>
      <c r="H716" s="93" t="s">
        <v>58</v>
      </c>
      <c r="I716" s="93" t="s">
        <v>207</v>
      </c>
      <c r="J716" s="93" t="s">
        <v>336</v>
      </c>
      <c r="K716" s="91">
        <f t="shared" ca="1" si="23"/>
        <v>0</v>
      </c>
      <c r="L716" s="93"/>
    </row>
    <row r="717" spans="1:12" x14ac:dyDescent="0.35">
      <c r="A717" t="str">
        <f t="shared" si="22"/>
        <v>LISTScenario3</v>
      </c>
      <c r="B717" s="93" t="s">
        <v>456</v>
      </c>
      <c r="C717" s="93" t="s">
        <v>61</v>
      </c>
      <c r="D717" s="93" t="s">
        <v>17</v>
      </c>
      <c r="E717" s="93" t="s">
        <v>42</v>
      </c>
      <c r="F717" s="93" t="s">
        <v>54</v>
      </c>
      <c r="G717" s="93" t="s">
        <v>60</v>
      </c>
      <c r="H717" s="93" t="s">
        <v>60</v>
      </c>
      <c r="I717" s="93" t="s">
        <v>207</v>
      </c>
      <c r="J717" s="93" t="s">
        <v>336</v>
      </c>
      <c r="K717" s="91">
        <f t="shared" ca="1" si="23"/>
        <v>0</v>
      </c>
      <c r="L717" s="93"/>
    </row>
    <row r="718" spans="1:12" x14ac:dyDescent="0.35">
      <c r="A718" t="str">
        <f t="shared" si="22"/>
        <v>LISTScenario3</v>
      </c>
      <c r="B718" s="93" t="s">
        <v>456</v>
      </c>
      <c r="C718" s="93" t="s">
        <v>63</v>
      </c>
      <c r="D718" s="93" t="s">
        <v>17</v>
      </c>
      <c r="E718" s="93" t="s">
        <v>42</v>
      </c>
      <c r="F718" s="93" t="s">
        <v>54</v>
      </c>
      <c r="G718" s="93" t="s">
        <v>62</v>
      </c>
      <c r="H718" s="93" t="s">
        <v>62</v>
      </c>
      <c r="I718" s="93" t="s">
        <v>207</v>
      </c>
      <c r="J718" s="93" t="s">
        <v>336</v>
      </c>
      <c r="K718" s="91">
        <f t="shared" ca="1" si="23"/>
        <v>0</v>
      </c>
      <c r="L718" s="93"/>
    </row>
    <row r="719" spans="1:12" x14ac:dyDescent="0.35">
      <c r="A719" t="str">
        <f t="shared" si="22"/>
        <v>LISTScenario3</v>
      </c>
      <c r="B719" s="93" t="s">
        <v>456</v>
      </c>
      <c r="C719" s="93" t="s">
        <v>347</v>
      </c>
      <c r="D719" s="93" t="s">
        <v>17</v>
      </c>
      <c r="E719" s="93" t="s">
        <v>42</v>
      </c>
      <c r="F719" s="93" t="s">
        <v>54</v>
      </c>
      <c r="G719" s="93" t="s">
        <v>371</v>
      </c>
      <c r="H719" s="93" t="s">
        <v>371</v>
      </c>
      <c r="I719" s="93" t="s">
        <v>207</v>
      </c>
      <c r="J719" s="93" t="s">
        <v>336</v>
      </c>
      <c r="K719" s="91">
        <f t="shared" ca="1" si="23"/>
        <v>0</v>
      </c>
      <c r="L719" s="93"/>
    </row>
    <row r="720" spans="1:12" x14ac:dyDescent="0.35">
      <c r="A720" t="str">
        <f t="shared" si="22"/>
        <v>LISTScenario3</v>
      </c>
      <c r="B720" s="93" t="s">
        <v>456</v>
      </c>
      <c r="C720" s="93" t="s">
        <v>65</v>
      </c>
      <c r="D720" s="93" t="s">
        <v>17</v>
      </c>
      <c r="E720" s="93" t="s">
        <v>42</v>
      </c>
      <c r="F720" s="93" t="s">
        <v>64</v>
      </c>
      <c r="G720" s="93" t="s">
        <v>27</v>
      </c>
      <c r="H720" s="93" t="s">
        <v>64</v>
      </c>
      <c r="I720" s="93" t="s">
        <v>207</v>
      </c>
      <c r="J720" s="93" t="s">
        <v>336</v>
      </c>
      <c r="K720" s="91">
        <f t="shared" ca="1" si="23"/>
        <v>0</v>
      </c>
      <c r="L720" s="93"/>
    </row>
    <row r="721" spans="1:12" x14ac:dyDescent="0.35">
      <c r="A721" t="str">
        <f t="shared" si="22"/>
        <v>LISTScenario3</v>
      </c>
      <c r="B721" s="93" t="s">
        <v>456</v>
      </c>
      <c r="C721" s="93" t="s">
        <v>67</v>
      </c>
      <c r="D721" s="93" t="s">
        <v>17</v>
      </c>
      <c r="E721" s="93" t="s">
        <v>42</v>
      </c>
      <c r="F721" s="93" t="s">
        <v>66</v>
      </c>
      <c r="G721" s="93" t="s">
        <v>27</v>
      </c>
      <c r="H721" s="93" t="s">
        <v>66</v>
      </c>
      <c r="I721" s="93" t="s">
        <v>207</v>
      </c>
      <c r="J721" s="93" t="s">
        <v>336</v>
      </c>
      <c r="K721" s="91">
        <f t="shared" ca="1" si="23"/>
        <v>0</v>
      </c>
      <c r="L721" s="93"/>
    </row>
    <row r="722" spans="1:12" x14ac:dyDescent="0.35">
      <c r="A722" t="str">
        <f t="shared" si="22"/>
        <v>LISTScenario3</v>
      </c>
      <c r="B722" s="93" t="s">
        <v>456</v>
      </c>
      <c r="C722" s="93" t="s">
        <v>69</v>
      </c>
      <c r="D722" s="93" t="s">
        <v>17</v>
      </c>
      <c r="E722" s="93" t="s">
        <v>42</v>
      </c>
      <c r="F722" s="93" t="s">
        <v>68</v>
      </c>
      <c r="G722" s="93" t="s">
        <v>27</v>
      </c>
      <c r="H722" s="93" t="s">
        <v>68</v>
      </c>
      <c r="I722" s="93" t="s">
        <v>207</v>
      </c>
      <c r="J722" s="93" t="s">
        <v>336</v>
      </c>
      <c r="K722" s="91">
        <f t="shared" ca="1" si="23"/>
        <v>0</v>
      </c>
      <c r="L722" s="93"/>
    </row>
    <row r="723" spans="1:12" x14ac:dyDescent="0.35">
      <c r="A723" t="str">
        <f t="shared" si="22"/>
        <v>LISTScenario3</v>
      </c>
      <c r="B723" s="93" t="s">
        <v>456</v>
      </c>
      <c r="C723" s="93" t="s">
        <v>71</v>
      </c>
      <c r="D723" s="93" t="s">
        <v>17</v>
      </c>
      <c r="E723" s="93" t="s">
        <v>42</v>
      </c>
      <c r="F723" s="93" t="s">
        <v>70</v>
      </c>
      <c r="G723" s="93" t="s">
        <v>27</v>
      </c>
      <c r="H723" s="93" t="s">
        <v>70</v>
      </c>
      <c r="I723" s="93" t="s">
        <v>207</v>
      </c>
      <c r="J723" s="93" t="s">
        <v>336</v>
      </c>
      <c r="K723" s="91">
        <f t="shared" ca="1" si="23"/>
        <v>0</v>
      </c>
      <c r="L723" s="93"/>
    </row>
    <row r="724" spans="1:12" x14ac:dyDescent="0.35">
      <c r="A724" t="str">
        <f t="shared" si="22"/>
        <v>LISTScenario3</v>
      </c>
      <c r="B724" s="93" t="s">
        <v>456</v>
      </c>
      <c r="C724" s="93" t="s">
        <v>375</v>
      </c>
      <c r="D724" s="93" t="s">
        <v>17</v>
      </c>
      <c r="E724" s="93" t="s">
        <v>42</v>
      </c>
      <c r="F724" s="93" t="s">
        <v>373</v>
      </c>
      <c r="G724" s="93"/>
      <c r="H724" s="93" t="s">
        <v>373</v>
      </c>
      <c r="I724" s="93" t="s">
        <v>207</v>
      </c>
      <c r="J724" s="93" t="s">
        <v>336</v>
      </c>
      <c r="K724" s="91">
        <f t="shared" ca="1" si="23"/>
        <v>0</v>
      </c>
      <c r="L724" s="93"/>
    </row>
    <row r="725" spans="1:12" x14ac:dyDescent="0.35">
      <c r="A725" t="str">
        <f t="shared" si="22"/>
        <v>LISTScenario3</v>
      </c>
      <c r="B725" s="93" t="s">
        <v>456</v>
      </c>
      <c r="C725" s="93" t="s">
        <v>73</v>
      </c>
      <c r="D725" s="93" t="s">
        <v>17</v>
      </c>
      <c r="E725" s="93" t="s">
        <v>72</v>
      </c>
      <c r="F725" s="93" t="s">
        <v>27</v>
      </c>
      <c r="G725" s="93"/>
      <c r="H725" s="93" t="s">
        <v>72</v>
      </c>
      <c r="I725" s="93" t="s">
        <v>207</v>
      </c>
      <c r="J725" s="93" t="s">
        <v>336</v>
      </c>
      <c r="K725" s="91">
        <f t="shared" ca="1" si="23"/>
        <v>0</v>
      </c>
      <c r="L725" s="93"/>
    </row>
    <row r="726" spans="1:12" x14ac:dyDescent="0.35">
      <c r="A726" t="str">
        <f t="shared" si="22"/>
        <v>LISTScenario3</v>
      </c>
      <c r="B726" s="93" t="s">
        <v>456</v>
      </c>
      <c r="C726" s="93" t="s">
        <v>75</v>
      </c>
      <c r="D726" s="93" t="s">
        <v>17</v>
      </c>
      <c r="E726" s="93" t="s">
        <v>74</v>
      </c>
      <c r="F726" s="93" t="s">
        <v>27</v>
      </c>
      <c r="G726" s="93"/>
      <c r="H726" s="93" t="s">
        <v>74</v>
      </c>
      <c r="I726" s="93" t="s">
        <v>207</v>
      </c>
      <c r="J726" s="93" t="s">
        <v>336</v>
      </c>
      <c r="K726" s="91">
        <f t="shared" ca="1" si="23"/>
        <v>0</v>
      </c>
      <c r="L726" s="93"/>
    </row>
    <row r="727" spans="1:12" x14ac:dyDescent="0.35">
      <c r="A727" t="str">
        <f t="shared" si="22"/>
        <v>LISTScenario3</v>
      </c>
      <c r="B727" s="93" t="s">
        <v>456</v>
      </c>
      <c r="C727" s="93" t="s">
        <v>77</v>
      </c>
      <c r="D727" s="93" t="s">
        <v>17</v>
      </c>
      <c r="E727" s="93" t="s">
        <v>74</v>
      </c>
      <c r="F727" s="93" t="s">
        <v>76</v>
      </c>
      <c r="G727" s="93"/>
      <c r="H727" s="93" t="s">
        <v>76</v>
      </c>
      <c r="I727" s="93" t="s">
        <v>207</v>
      </c>
      <c r="J727" s="93" t="s">
        <v>336</v>
      </c>
      <c r="K727" s="91">
        <f t="shared" ca="1" si="23"/>
        <v>0</v>
      </c>
      <c r="L727" s="93"/>
    </row>
    <row r="728" spans="1:12" x14ac:dyDescent="0.35">
      <c r="A728" t="str">
        <f t="shared" si="22"/>
        <v>LISTScenario3</v>
      </c>
      <c r="B728" s="93" t="s">
        <v>456</v>
      </c>
      <c r="C728" s="93" t="s">
        <v>79</v>
      </c>
      <c r="D728" s="93" t="s">
        <v>17</v>
      </c>
      <c r="E728" s="93" t="s">
        <v>74</v>
      </c>
      <c r="F728" s="93" t="s">
        <v>78</v>
      </c>
      <c r="G728" s="93"/>
      <c r="H728" s="93" t="s">
        <v>78</v>
      </c>
      <c r="I728" s="93" t="s">
        <v>207</v>
      </c>
      <c r="J728" s="93" t="s">
        <v>336</v>
      </c>
      <c r="K728" s="91">
        <f t="shared" ca="1" si="23"/>
        <v>0</v>
      </c>
      <c r="L728" s="93"/>
    </row>
    <row r="729" spans="1:12" x14ac:dyDescent="0.35">
      <c r="A729" t="str">
        <f t="shared" si="22"/>
        <v>LISTScenario3</v>
      </c>
      <c r="B729" s="93" t="s">
        <v>456</v>
      </c>
      <c r="C729" s="93" t="s">
        <v>81</v>
      </c>
      <c r="D729" s="93" t="s">
        <v>17</v>
      </c>
      <c r="E729" s="93" t="s">
        <v>74</v>
      </c>
      <c r="F729" s="93" t="s">
        <v>80</v>
      </c>
      <c r="G729" s="93"/>
      <c r="H729" s="93" t="s">
        <v>80</v>
      </c>
      <c r="I729" s="93" t="s">
        <v>207</v>
      </c>
      <c r="J729" s="93" t="s">
        <v>336</v>
      </c>
      <c r="K729" s="91">
        <f t="shared" ca="1" si="23"/>
        <v>0</v>
      </c>
      <c r="L729" s="93"/>
    </row>
    <row r="730" spans="1:12" x14ac:dyDescent="0.35">
      <c r="A730" t="str">
        <f t="shared" si="22"/>
        <v>LISTScenario3</v>
      </c>
      <c r="B730" s="93" t="s">
        <v>456</v>
      </c>
      <c r="C730" s="93" t="s">
        <v>376</v>
      </c>
      <c r="D730" s="93" t="s">
        <v>17</v>
      </c>
      <c r="E730" s="93" t="s">
        <v>74</v>
      </c>
      <c r="F730" s="93" t="s">
        <v>372</v>
      </c>
      <c r="G730" s="93"/>
      <c r="H730" s="93" t="s">
        <v>372</v>
      </c>
      <c r="I730" s="93" t="s">
        <v>207</v>
      </c>
      <c r="J730" s="93" t="s">
        <v>336</v>
      </c>
      <c r="K730" s="91">
        <f t="shared" ca="1" si="23"/>
        <v>0</v>
      </c>
      <c r="L730" s="93"/>
    </row>
    <row r="731" spans="1:12" x14ac:dyDescent="0.35">
      <c r="A731" t="str">
        <f t="shared" si="22"/>
        <v>LISTScenario3</v>
      </c>
      <c r="B731" s="93" t="s">
        <v>456</v>
      </c>
      <c r="C731" s="93" t="s">
        <v>83</v>
      </c>
      <c r="D731" s="93" t="s">
        <v>17</v>
      </c>
      <c r="E731" s="93" t="s">
        <v>82</v>
      </c>
      <c r="F731" s="93" t="s">
        <v>27</v>
      </c>
      <c r="G731" s="93"/>
      <c r="H731" s="93" t="s">
        <v>82</v>
      </c>
      <c r="I731" s="93" t="s">
        <v>207</v>
      </c>
      <c r="J731" s="93" t="s">
        <v>336</v>
      </c>
      <c r="K731" s="91">
        <f t="shared" ca="1" si="23"/>
        <v>0</v>
      </c>
      <c r="L731" s="93"/>
    </row>
    <row r="732" spans="1:12" x14ac:dyDescent="0.35">
      <c r="A732" t="str">
        <f t="shared" si="22"/>
        <v>LISTScenario3</v>
      </c>
      <c r="B732" s="93" t="s">
        <v>456</v>
      </c>
      <c r="C732" s="93" t="s">
        <v>85</v>
      </c>
      <c r="D732" s="93" t="s">
        <v>17</v>
      </c>
      <c r="E732" s="93" t="s">
        <v>82</v>
      </c>
      <c r="F732" s="93" t="s">
        <v>84</v>
      </c>
      <c r="G732" s="93" t="s">
        <v>27</v>
      </c>
      <c r="H732" s="93" t="s">
        <v>84</v>
      </c>
      <c r="I732" s="93" t="s">
        <v>207</v>
      </c>
      <c r="J732" s="93" t="s">
        <v>336</v>
      </c>
      <c r="K732" s="91">
        <f t="shared" ca="1" si="23"/>
        <v>0</v>
      </c>
      <c r="L732" s="93"/>
    </row>
    <row r="733" spans="1:12" x14ac:dyDescent="0.35">
      <c r="A733" t="str">
        <f t="shared" si="22"/>
        <v>LISTScenario3</v>
      </c>
      <c r="B733" s="93" t="s">
        <v>456</v>
      </c>
      <c r="C733" s="93" t="s">
        <v>91</v>
      </c>
      <c r="D733" s="93" t="s">
        <v>17</v>
      </c>
      <c r="E733" s="93" t="s">
        <v>82</v>
      </c>
      <c r="F733" s="93" t="s">
        <v>90</v>
      </c>
      <c r="G733" s="93" t="s">
        <v>27</v>
      </c>
      <c r="H733" s="93" t="s">
        <v>90</v>
      </c>
      <c r="I733" s="93" t="s">
        <v>207</v>
      </c>
      <c r="J733" s="93" t="s">
        <v>336</v>
      </c>
      <c r="K733" s="91">
        <f t="shared" ca="1" si="23"/>
        <v>0</v>
      </c>
      <c r="L733" s="93"/>
    </row>
    <row r="734" spans="1:12" x14ac:dyDescent="0.35">
      <c r="A734" t="str">
        <f t="shared" si="22"/>
        <v>LISTScenario3</v>
      </c>
      <c r="B734" s="93" t="s">
        <v>456</v>
      </c>
      <c r="C734" s="93" t="s">
        <v>97</v>
      </c>
      <c r="D734" s="93" t="s">
        <v>17</v>
      </c>
      <c r="E734" s="93" t="s">
        <v>82</v>
      </c>
      <c r="F734" s="93" t="s">
        <v>96</v>
      </c>
      <c r="G734" s="93" t="s">
        <v>27</v>
      </c>
      <c r="H734" s="93" t="s">
        <v>96</v>
      </c>
      <c r="I734" s="93" t="s">
        <v>207</v>
      </c>
      <c r="J734" s="93" t="s">
        <v>336</v>
      </c>
      <c r="K734" s="91">
        <f t="shared" ca="1" si="23"/>
        <v>0</v>
      </c>
      <c r="L734" s="93"/>
    </row>
    <row r="735" spans="1:12" x14ac:dyDescent="0.35">
      <c r="A735" t="str">
        <f t="shared" si="22"/>
        <v>LISTScenario3</v>
      </c>
      <c r="B735" s="93" t="s">
        <v>456</v>
      </c>
      <c r="C735" s="93" t="s">
        <v>377</v>
      </c>
      <c r="D735" s="93" t="s">
        <v>17</v>
      </c>
      <c r="E735" s="93" t="s">
        <v>82</v>
      </c>
      <c r="F735" s="93" t="s">
        <v>374</v>
      </c>
      <c r="G735" s="93" t="s">
        <v>27</v>
      </c>
      <c r="H735" s="93" t="s">
        <v>374</v>
      </c>
      <c r="I735" s="93" t="s">
        <v>207</v>
      </c>
      <c r="J735" s="93" t="s">
        <v>336</v>
      </c>
      <c r="K735" s="91">
        <f t="shared" ca="1" si="23"/>
        <v>0</v>
      </c>
      <c r="L735" s="93"/>
    </row>
    <row r="736" spans="1:12" x14ac:dyDescent="0.35">
      <c r="A736" t="str">
        <f t="shared" si="22"/>
        <v>LISTScenario3</v>
      </c>
      <c r="B736" s="93" t="s">
        <v>456</v>
      </c>
      <c r="C736" s="93" t="s">
        <v>111</v>
      </c>
      <c r="D736" s="93" t="s">
        <v>17</v>
      </c>
      <c r="E736" s="93" t="s">
        <v>110</v>
      </c>
      <c r="F736" s="93" t="s">
        <v>27</v>
      </c>
      <c r="G736" s="93"/>
      <c r="H736" s="93" t="s">
        <v>110</v>
      </c>
      <c r="I736" s="93" t="s">
        <v>207</v>
      </c>
      <c r="J736" s="93" t="s">
        <v>336</v>
      </c>
      <c r="K736" s="91">
        <f t="shared" ca="1" si="23"/>
        <v>0</v>
      </c>
      <c r="L736" s="93"/>
    </row>
    <row r="737" spans="1:12" x14ac:dyDescent="0.35">
      <c r="A737" t="str">
        <f t="shared" si="22"/>
        <v>LISTScenario3</v>
      </c>
      <c r="B737" s="93" t="s">
        <v>456</v>
      </c>
      <c r="C737" s="93" t="s">
        <v>378</v>
      </c>
      <c r="D737" s="93" t="s">
        <v>17</v>
      </c>
      <c r="E737" s="93" t="s">
        <v>231</v>
      </c>
      <c r="F737" s="93" t="s">
        <v>27</v>
      </c>
      <c r="G737" s="93"/>
      <c r="H737" s="93" t="s">
        <v>231</v>
      </c>
      <c r="I737" s="93" t="s">
        <v>207</v>
      </c>
      <c r="J737" s="93" t="s">
        <v>336</v>
      </c>
      <c r="K737" s="91">
        <f t="shared" ca="1" si="23"/>
        <v>0</v>
      </c>
      <c r="L737" s="93"/>
    </row>
    <row r="738" spans="1:12" x14ac:dyDescent="0.35">
      <c r="A738" t="str">
        <f t="shared" si="22"/>
        <v>LISTScenario3</v>
      </c>
      <c r="B738" s="93" t="s">
        <v>456</v>
      </c>
      <c r="C738" s="93" t="s">
        <v>115</v>
      </c>
      <c r="D738" s="93" t="s">
        <v>17</v>
      </c>
      <c r="E738" s="93" t="s">
        <v>27</v>
      </c>
      <c r="F738" s="93"/>
      <c r="G738" s="93"/>
      <c r="H738" s="93" t="s">
        <v>114</v>
      </c>
      <c r="I738" s="93" t="s">
        <v>207</v>
      </c>
      <c r="J738" s="93" t="s">
        <v>336</v>
      </c>
      <c r="K738" s="91">
        <f t="shared" ca="1" si="23"/>
        <v>0</v>
      </c>
      <c r="L738" s="93"/>
    </row>
    <row r="739" spans="1:12" x14ac:dyDescent="0.35">
      <c r="A739" t="str">
        <f t="shared" si="22"/>
        <v>LISTScenario3</v>
      </c>
      <c r="B739" s="93" t="s">
        <v>456</v>
      </c>
      <c r="C739" s="93" t="s">
        <v>118</v>
      </c>
      <c r="D739" s="93" t="s">
        <v>116</v>
      </c>
      <c r="E739" s="93" t="s">
        <v>117</v>
      </c>
      <c r="F739" s="93" t="s">
        <v>27</v>
      </c>
      <c r="G739" s="93"/>
      <c r="H739" s="93" t="s">
        <v>117</v>
      </c>
      <c r="I739" s="93" t="s">
        <v>207</v>
      </c>
      <c r="J739" s="93" t="s">
        <v>336</v>
      </c>
      <c r="K739" s="91">
        <f t="shared" ca="1" si="23"/>
        <v>0</v>
      </c>
      <c r="L739" s="93"/>
    </row>
    <row r="740" spans="1:12" x14ac:dyDescent="0.35">
      <c r="A740" t="str">
        <f t="shared" si="22"/>
        <v>LISTScenario3</v>
      </c>
      <c r="B740" s="93" t="s">
        <v>456</v>
      </c>
      <c r="C740" s="93" t="s">
        <v>348</v>
      </c>
      <c r="D740" s="93" t="s">
        <v>116</v>
      </c>
      <c r="E740" s="93" t="s">
        <v>117</v>
      </c>
      <c r="F740" s="93" t="s">
        <v>121</v>
      </c>
      <c r="G740" s="93"/>
      <c r="H740" s="93" t="s">
        <v>121</v>
      </c>
      <c r="I740" s="93" t="s">
        <v>207</v>
      </c>
      <c r="J740" s="93" t="s">
        <v>336</v>
      </c>
      <c r="K740" s="91">
        <f t="shared" ca="1" si="23"/>
        <v>0</v>
      </c>
      <c r="L740" s="93"/>
    </row>
    <row r="741" spans="1:12" x14ac:dyDescent="0.35">
      <c r="A741" t="str">
        <f t="shared" si="22"/>
        <v>LISTScenario3</v>
      </c>
      <c r="B741" s="93" t="s">
        <v>456</v>
      </c>
      <c r="C741" s="93" t="s">
        <v>349</v>
      </c>
      <c r="D741" s="93" t="s">
        <v>116</v>
      </c>
      <c r="E741" s="93" t="s">
        <v>117</v>
      </c>
      <c r="F741" s="93" t="s">
        <v>123</v>
      </c>
      <c r="G741" s="93"/>
      <c r="H741" s="93" t="s">
        <v>123</v>
      </c>
      <c r="I741" s="93" t="s">
        <v>207</v>
      </c>
      <c r="J741" s="93" t="s">
        <v>336</v>
      </c>
      <c r="K741" s="91">
        <f t="shared" ca="1" si="23"/>
        <v>0</v>
      </c>
      <c r="L741" s="93"/>
    </row>
    <row r="742" spans="1:12" x14ac:dyDescent="0.35">
      <c r="A742" t="str">
        <f t="shared" si="22"/>
        <v>LISTScenario3</v>
      </c>
      <c r="B742" s="93" t="s">
        <v>456</v>
      </c>
      <c r="C742" s="93" t="s">
        <v>350</v>
      </c>
      <c r="D742" s="93" t="s">
        <v>116</v>
      </c>
      <c r="E742" s="93" t="s">
        <v>117</v>
      </c>
      <c r="F742" s="93" t="s">
        <v>125</v>
      </c>
      <c r="G742" s="93"/>
      <c r="H742" s="93" t="s">
        <v>125</v>
      </c>
      <c r="I742" s="93" t="s">
        <v>207</v>
      </c>
      <c r="J742" s="93" t="s">
        <v>336</v>
      </c>
      <c r="K742" s="91">
        <f t="shared" ca="1" si="23"/>
        <v>0</v>
      </c>
      <c r="L742" s="93"/>
    </row>
    <row r="743" spans="1:12" x14ac:dyDescent="0.35">
      <c r="A743" t="str">
        <f t="shared" si="22"/>
        <v>LISTScenario3</v>
      </c>
      <c r="B743" s="93" t="s">
        <v>456</v>
      </c>
      <c r="C743" s="93" t="s">
        <v>351</v>
      </c>
      <c r="D743" s="93" t="s">
        <v>116</v>
      </c>
      <c r="E743" s="93" t="s">
        <v>132</v>
      </c>
      <c r="F743" s="93" t="s">
        <v>27</v>
      </c>
      <c r="G743" s="93"/>
      <c r="H743" s="93" t="s">
        <v>132</v>
      </c>
      <c r="I743" s="93" t="s">
        <v>207</v>
      </c>
      <c r="J743" s="93" t="s">
        <v>336</v>
      </c>
      <c r="K743" s="91">
        <f t="shared" ca="1" si="23"/>
        <v>0</v>
      </c>
      <c r="L743" s="93"/>
    </row>
    <row r="744" spans="1:12" x14ac:dyDescent="0.35">
      <c r="A744" t="str">
        <f t="shared" si="22"/>
        <v>LISTScenario3</v>
      </c>
      <c r="B744" s="93" t="s">
        <v>456</v>
      </c>
      <c r="C744" s="93" t="s">
        <v>352</v>
      </c>
      <c r="D744" s="93" t="s">
        <v>116</v>
      </c>
      <c r="E744" s="93" t="s">
        <v>132</v>
      </c>
      <c r="F744" s="93" t="s">
        <v>121</v>
      </c>
      <c r="G744" s="93"/>
      <c r="H744" s="93" t="s">
        <v>121</v>
      </c>
      <c r="I744" s="93" t="s">
        <v>207</v>
      </c>
      <c r="J744" s="93" t="s">
        <v>336</v>
      </c>
      <c r="K744" s="91">
        <f t="shared" ca="1" si="23"/>
        <v>0</v>
      </c>
      <c r="L744" s="93"/>
    </row>
    <row r="745" spans="1:12" x14ac:dyDescent="0.35">
      <c r="A745" t="str">
        <f t="shared" si="22"/>
        <v>LISTScenario3</v>
      </c>
      <c r="B745" s="93" t="s">
        <v>456</v>
      </c>
      <c r="C745" s="93" t="s">
        <v>353</v>
      </c>
      <c r="D745" s="93" t="s">
        <v>116</v>
      </c>
      <c r="E745" s="93" t="s">
        <v>132</v>
      </c>
      <c r="F745" s="93" t="s">
        <v>123</v>
      </c>
      <c r="G745" s="93"/>
      <c r="H745" s="93" t="s">
        <v>123</v>
      </c>
      <c r="I745" s="93" t="s">
        <v>207</v>
      </c>
      <c r="J745" s="93" t="s">
        <v>336</v>
      </c>
      <c r="K745" s="91">
        <f t="shared" ca="1" si="23"/>
        <v>0</v>
      </c>
      <c r="L745" s="93"/>
    </row>
    <row r="746" spans="1:12" x14ac:dyDescent="0.35">
      <c r="A746" t="str">
        <f t="shared" si="22"/>
        <v>LISTScenario3</v>
      </c>
      <c r="B746" s="93" t="s">
        <v>456</v>
      </c>
      <c r="C746" s="93" t="s">
        <v>354</v>
      </c>
      <c r="D746" s="93" t="s">
        <v>116</v>
      </c>
      <c r="E746" s="93" t="s">
        <v>132</v>
      </c>
      <c r="F746" s="93" t="s">
        <v>125</v>
      </c>
      <c r="G746" s="93"/>
      <c r="H746" s="93" t="s">
        <v>125</v>
      </c>
      <c r="I746" s="93" t="s">
        <v>207</v>
      </c>
      <c r="J746" s="93" t="s">
        <v>336</v>
      </c>
      <c r="K746" s="91">
        <f t="shared" ca="1" si="23"/>
        <v>0</v>
      </c>
      <c r="L746" s="93"/>
    </row>
    <row r="747" spans="1:12" x14ac:dyDescent="0.35">
      <c r="A747" t="str">
        <f t="shared" si="22"/>
        <v>LISTScenario3</v>
      </c>
      <c r="B747" s="93" t="s">
        <v>456</v>
      </c>
      <c r="C747" s="93" t="s">
        <v>355</v>
      </c>
      <c r="D747" s="93" t="s">
        <v>116</v>
      </c>
      <c r="E747" s="93" t="s">
        <v>144</v>
      </c>
      <c r="F747" s="93" t="s">
        <v>27</v>
      </c>
      <c r="G747" s="93"/>
      <c r="H747" s="93" t="s">
        <v>144</v>
      </c>
      <c r="I747" s="93" t="s">
        <v>207</v>
      </c>
      <c r="J747" s="93" t="s">
        <v>336</v>
      </c>
      <c r="K747" s="91">
        <f t="shared" ca="1" si="23"/>
        <v>0</v>
      </c>
      <c r="L747" s="93"/>
    </row>
    <row r="748" spans="1:12" x14ac:dyDescent="0.35">
      <c r="A748" t="str">
        <f t="shared" si="22"/>
        <v>LISTScenario3</v>
      </c>
      <c r="B748" s="93" t="s">
        <v>456</v>
      </c>
      <c r="C748" s="93" t="s">
        <v>356</v>
      </c>
      <c r="D748" s="93" t="s">
        <v>116</v>
      </c>
      <c r="E748" s="93" t="s">
        <v>144</v>
      </c>
      <c r="F748" s="93" t="s">
        <v>121</v>
      </c>
      <c r="G748" s="93" t="s">
        <v>27</v>
      </c>
      <c r="H748" s="93" t="s">
        <v>121</v>
      </c>
      <c r="I748" s="93" t="s">
        <v>207</v>
      </c>
      <c r="J748" s="93" t="s">
        <v>336</v>
      </c>
      <c r="K748" s="91">
        <f t="shared" ca="1" si="23"/>
        <v>0</v>
      </c>
      <c r="L748" s="93"/>
    </row>
    <row r="749" spans="1:12" x14ac:dyDescent="0.35">
      <c r="A749" t="str">
        <f t="shared" si="22"/>
        <v>LISTScenario3</v>
      </c>
      <c r="B749" s="93" t="s">
        <v>456</v>
      </c>
      <c r="C749" s="93" t="s">
        <v>357</v>
      </c>
      <c r="D749" s="93" t="s">
        <v>116</v>
      </c>
      <c r="E749" s="93" t="s">
        <v>144</v>
      </c>
      <c r="F749" s="93" t="s">
        <v>123</v>
      </c>
      <c r="G749" s="93" t="s">
        <v>27</v>
      </c>
      <c r="H749" s="93" t="s">
        <v>123</v>
      </c>
      <c r="I749" s="93" t="s">
        <v>207</v>
      </c>
      <c r="J749" s="93" t="s">
        <v>336</v>
      </c>
      <c r="K749" s="91">
        <f t="shared" ca="1" si="23"/>
        <v>0</v>
      </c>
      <c r="L749" s="93"/>
    </row>
    <row r="750" spans="1:12" x14ac:dyDescent="0.35">
      <c r="A750" t="str">
        <f t="shared" si="22"/>
        <v>LISTScenario3</v>
      </c>
      <c r="B750" s="93" t="s">
        <v>456</v>
      </c>
      <c r="C750" s="93" t="s">
        <v>358</v>
      </c>
      <c r="D750" s="93" t="s">
        <v>116</v>
      </c>
      <c r="E750" s="93" t="s">
        <v>144</v>
      </c>
      <c r="F750" s="93" t="s">
        <v>125</v>
      </c>
      <c r="G750" s="93" t="s">
        <v>27</v>
      </c>
      <c r="H750" s="93" t="s">
        <v>125</v>
      </c>
      <c r="I750" s="93" t="s">
        <v>207</v>
      </c>
      <c r="J750" s="93" t="s">
        <v>336</v>
      </c>
      <c r="K750" s="91">
        <f t="shared" ca="1" si="23"/>
        <v>0</v>
      </c>
      <c r="L750" s="93"/>
    </row>
    <row r="751" spans="1:12" x14ac:dyDescent="0.35">
      <c r="A751" t="str">
        <f t="shared" si="22"/>
        <v>LISTScenario3</v>
      </c>
      <c r="B751" s="93" t="s">
        <v>456</v>
      </c>
      <c r="C751" s="93" t="s">
        <v>359</v>
      </c>
      <c r="D751" s="93" t="s">
        <v>116</v>
      </c>
      <c r="E751" s="93" t="s">
        <v>248</v>
      </c>
      <c r="F751" s="93" t="s">
        <v>27</v>
      </c>
      <c r="G751" s="93"/>
      <c r="H751" s="93" t="s">
        <v>248</v>
      </c>
      <c r="I751" s="93" t="s">
        <v>207</v>
      </c>
      <c r="J751" s="93" t="s">
        <v>336</v>
      </c>
      <c r="K751" s="91">
        <f t="shared" ca="1" si="23"/>
        <v>0</v>
      </c>
      <c r="L751" s="93"/>
    </row>
    <row r="752" spans="1:12" x14ac:dyDescent="0.35">
      <c r="A752" t="str">
        <f t="shared" si="22"/>
        <v>LISTScenario3</v>
      </c>
      <c r="B752" s="93" t="s">
        <v>456</v>
      </c>
      <c r="C752" s="93" t="s">
        <v>156</v>
      </c>
      <c r="D752" s="93" t="s">
        <v>116</v>
      </c>
      <c r="E752" s="93" t="s">
        <v>155</v>
      </c>
      <c r="F752" s="93" t="s">
        <v>27</v>
      </c>
      <c r="G752" s="93"/>
      <c r="H752" s="93" t="s">
        <v>155</v>
      </c>
      <c r="I752" s="93" t="s">
        <v>207</v>
      </c>
      <c r="J752" s="93" t="s">
        <v>336</v>
      </c>
      <c r="K752" s="91">
        <f t="shared" ca="1" si="23"/>
        <v>0</v>
      </c>
      <c r="L752" s="93"/>
    </row>
    <row r="753" spans="1:12" x14ac:dyDescent="0.35">
      <c r="A753" t="str">
        <f t="shared" si="22"/>
        <v>LISTScenario3</v>
      </c>
      <c r="B753" s="93" t="s">
        <v>456</v>
      </c>
      <c r="C753" s="93" t="s">
        <v>160</v>
      </c>
      <c r="D753" s="93" t="s">
        <v>116</v>
      </c>
      <c r="E753" s="93" t="s">
        <v>159</v>
      </c>
      <c r="F753" s="93" t="s">
        <v>27</v>
      </c>
      <c r="G753" s="93"/>
      <c r="H753" s="93" t="s">
        <v>159</v>
      </c>
      <c r="I753" s="93" t="s">
        <v>207</v>
      </c>
      <c r="J753" s="93" t="s">
        <v>336</v>
      </c>
      <c r="K753" s="91">
        <f t="shared" ca="1" si="23"/>
        <v>0</v>
      </c>
      <c r="L753" s="93"/>
    </row>
    <row r="754" spans="1:12" x14ac:dyDescent="0.35">
      <c r="A754" t="str">
        <f t="shared" si="22"/>
        <v>LISTScenario3</v>
      </c>
      <c r="B754" s="93" t="s">
        <v>456</v>
      </c>
      <c r="C754" s="93" t="s">
        <v>161</v>
      </c>
      <c r="D754" s="93" t="s">
        <v>116</v>
      </c>
      <c r="E754" s="93" t="s">
        <v>66</v>
      </c>
      <c r="F754" s="93" t="s">
        <v>27</v>
      </c>
      <c r="G754" s="93"/>
      <c r="H754" s="93" t="s">
        <v>66</v>
      </c>
      <c r="I754" s="93" t="s">
        <v>207</v>
      </c>
      <c r="J754" s="93" t="s">
        <v>336</v>
      </c>
      <c r="K754" s="91">
        <f t="shared" ca="1" si="23"/>
        <v>0</v>
      </c>
      <c r="L754" s="93"/>
    </row>
    <row r="755" spans="1:12" x14ac:dyDescent="0.35">
      <c r="A755" t="str">
        <f t="shared" si="22"/>
        <v>LISTScenario3</v>
      </c>
      <c r="B755" s="93" t="s">
        <v>456</v>
      </c>
      <c r="C755" s="93" t="s">
        <v>173</v>
      </c>
      <c r="D755" s="93" t="s">
        <v>116</v>
      </c>
      <c r="E755" s="93" t="s">
        <v>172</v>
      </c>
      <c r="F755" s="93" t="s">
        <v>27</v>
      </c>
      <c r="G755" s="93"/>
      <c r="H755" s="93" t="s">
        <v>172</v>
      </c>
      <c r="I755" s="93" t="s">
        <v>207</v>
      </c>
      <c r="J755" s="93" t="s">
        <v>336</v>
      </c>
      <c r="K755" s="91">
        <f t="shared" ca="1" si="23"/>
        <v>0</v>
      </c>
      <c r="L755" s="93"/>
    </row>
    <row r="756" spans="1:12" x14ac:dyDescent="0.35">
      <c r="A756" t="str">
        <f t="shared" si="22"/>
        <v>LISTScenario3</v>
      </c>
      <c r="B756" s="93" t="s">
        <v>456</v>
      </c>
      <c r="C756" s="89" t="s">
        <v>614</v>
      </c>
      <c r="D756" s="93" t="s">
        <v>116</v>
      </c>
      <c r="E756" s="93" t="s">
        <v>18</v>
      </c>
      <c r="F756" s="93" t="s">
        <v>27</v>
      </c>
      <c r="G756" s="93"/>
      <c r="H756" s="93" t="s">
        <v>18</v>
      </c>
      <c r="I756" s="93" t="s">
        <v>207</v>
      </c>
      <c r="J756" s="93" t="s">
        <v>336</v>
      </c>
      <c r="K756" s="91">
        <f t="shared" ca="1" si="23"/>
        <v>0</v>
      </c>
      <c r="L756" s="93"/>
    </row>
    <row r="757" spans="1:12" x14ac:dyDescent="0.35">
      <c r="A757" t="str">
        <f t="shared" si="22"/>
        <v>LISTScenario3</v>
      </c>
      <c r="B757" s="93" t="s">
        <v>456</v>
      </c>
      <c r="C757" s="93" t="s">
        <v>180</v>
      </c>
      <c r="D757" s="93" t="s">
        <v>116</v>
      </c>
      <c r="E757" s="93" t="s">
        <v>27</v>
      </c>
      <c r="F757" s="93"/>
      <c r="G757" s="93"/>
      <c r="H757" s="93" t="s">
        <v>19</v>
      </c>
      <c r="I757" s="93" t="s">
        <v>207</v>
      </c>
      <c r="J757" s="93" t="s">
        <v>336</v>
      </c>
      <c r="K757" s="91">
        <f t="shared" ca="1" si="23"/>
        <v>0</v>
      </c>
      <c r="L757" s="93"/>
    </row>
    <row r="758" spans="1:12" x14ac:dyDescent="0.35">
      <c r="A758" t="str">
        <f t="shared" si="22"/>
        <v>LISTScenario3</v>
      </c>
      <c r="B758" s="93" t="s">
        <v>456</v>
      </c>
      <c r="C758" s="93" t="s">
        <v>182</v>
      </c>
      <c r="D758" s="93" t="s">
        <v>181</v>
      </c>
      <c r="E758" s="93" t="s">
        <v>27</v>
      </c>
      <c r="F758" s="93"/>
      <c r="G758" s="93"/>
      <c r="H758" s="93" t="s">
        <v>181</v>
      </c>
      <c r="I758" s="93" t="s">
        <v>207</v>
      </c>
      <c r="J758" s="93" t="s">
        <v>336</v>
      </c>
      <c r="K758" s="91">
        <f t="shared" ca="1" si="23"/>
        <v>0</v>
      </c>
      <c r="L758" s="93"/>
    </row>
    <row r="759" spans="1:12" x14ac:dyDescent="0.35">
      <c r="A759" t="str">
        <f t="shared" si="22"/>
        <v>LISTScenario3</v>
      </c>
      <c r="B759" s="93" t="s">
        <v>456</v>
      </c>
      <c r="C759" s="93" t="s">
        <v>444</v>
      </c>
      <c r="D759" s="93" t="s">
        <v>453</v>
      </c>
      <c r="E759" s="93" t="s">
        <v>442</v>
      </c>
      <c r="F759" s="93" t="s">
        <v>442</v>
      </c>
      <c r="G759" s="93" t="s">
        <v>442</v>
      </c>
      <c r="H759" s="93" t="s">
        <v>442</v>
      </c>
      <c r="I759" s="93" t="s">
        <v>207</v>
      </c>
      <c r="J759" s="93" t="s">
        <v>336</v>
      </c>
      <c r="K759" s="91">
        <f t="shared" ca="1" si="23"/>
        <v>0</v>
      </c>
      <c r="L759" s="93"/>
    </row>
    <row r="760" spans="1:12" x14ac:dyDescent="0.35">
      <c r="A760" t="str">
        <f t="shared" si="22"/>
        <v>LISTScenario3</v>
      </c>
      <c r="B760" s="93" t="s">
        <v>456</v>
      </c>
      <c r="C760" s="93" t="s">
        <v>35</v>
      </c>
      <c r="D760" s="93" t="s">
        <v>17</v>
      </c>
      <c r="E760" s="93" t="s">
        <v>34</v>
      </c>
      <c r="F760" s="93" t="s">
        <v>27</v>
      </c>
      <c r="G760" s="93"/>
      <c r="H760" s="93" t="s">
        <v>34</v>
      </c>
      <c r="I760" s="93" t="s">
        <v>208</v>
      </c>
      <c r="J760" s="93" t="s">
        <v>337</v>
      </c>
      <c r="K760" s="91">
        <f t="shared" ca="1" si="23"/>
        <v>0</v>
      </c>
      <c r="L760" s="93"/>
    </row>
    <row r="761" spans="1:12" x14ac:dyDescent="0.35">
      <c r="A761" t="str">
        <f t="shared" si="22"/>
        <v>LISTScenario3</v>
      </c>
      <c r="B761" s="93" t="s">
        <v>456</v>
      </c>
      <c r="C761" s="93" t="s">
        <v>37</v>
      </c>
      <c r="D761" s="93" t="s">
        <v>17</v>
      </c>
      <c r="E761" s="93" t="s">
        <v>36</v>
      </c>
      <c r="F761" s="93" t="s">
        <v>27</v>
      </c>
      <c r="G761" s="93"/>
      <c r="H761" s="93" t="s">
        <v>36</v>
      </c>
      <c r="I761" s="93" t="s">
        <v>208</v>
      </c>
      <c r="J761" s="93" t="s">
        <v>337</v>
      </c>
      <c r="K761" s="91">
        <f t="shared" ca="1" si="23"/>
        <v>0</v>
      </c>
      <c r="L761" s="93"/>
    </row>
    <row r="762" spans="1:12" x14ac:dyDescent="0.35">
      <c r="A762" t="str">
        <f t="shared" si="22"/>
        <v>LISTScenario3</v>
      </c>
      <c r="B762" s="93" t="s">
        <v>456</v>
      </c>
      <c r="C762" s="93" t="s">
        <v>39</v>
      </c>
      <c r="D762" s="93" t="s">
        <v>17</v>
      </c>
      <c r="E762" s="93" t="s">
        <v>38</v>
      </c>
      <c r="F762" s="93" t="s">
        <v>27</v>
      </c>
      <c r="G762" s="93"/>
      <c r="H762" s="93" t="s">
        <v>38</v>
      </c>
      <c r="I762" s="93" t="s">
        <v>208</v>
      </c>
      <c r="J762" s="93" t="s">
        <v>337</v>
      </c>
      <c r="K762" s="91">
        <f t="shared" ca="1" si="23"/>
        <v>0</v>
      </c>
      <c r="L762" s="93"/>
    </row>
    <row r="763" spans="1:12" x14ac:dyDescent="0.35">
      <c r="A763" t="str">
        <f t="shared" si="22"/>
        <v>LISTScenario3</v>
      </c>
      <c r="B763" s="93" t="s">
        <v>456</v>
      </c>
      <c r="C763" s="93" t="s">
        <v>41</v>
      </c>
      <c r="D763" s="93" t="s">
        <v>17</v>
      </c>
      <c r="E763" s="93" t="s">
        <v>40</v>
      </c>
      <c r="F763" s="93" t="s">
        <v>27</v>
      </c>
      <c r="G763" s="93"/>
      <c r="H763" s="93" t="s">
        <v>40</v>
      </c>
      <c r="I763" s="93" t="s">
        <v>208</v>
      </c>
      <c r="J763" s="93" t="s">
        <v>337</v>
      </c>
      <c r="K763" s="91">
        <f t="shared" ca="1" si="23"/>
        <v>0</v>
      </c>
      <c r="L763" s="93"/>
    </row>
    <row r="764" spans="1:12" x14ac:dyDescent="0.35">
      <c r="A764" t="str">
        <f t="shared" si="22"/>
        <v>LISTScenario3</v>
      </c>
      <c r="B764" s="93" t="s">
        <v>456</v>
      </c>
      <c r="C764" s="93" t="s">
        <v>43</v>
      </c>
      <c r="D764" s="93" t="s">
        <v>17</v>
      </c>
      <c r="E764" s="93" t="s">
        <v>42</v>
      </c>
      <c r="F764" s="93" t="s">
        <v>27</v>
      </c>
      <c r="G764" s="93"/>
      <c r="H764" s="93" t="s">
        <v>42</v>
      </c>
      <c r="I764" s="93" t="s">
        <v>208</v>
      </c>
      <c r="J764" s="93" t="s">
        <v>337</v>
      </c>
      <c r="K764" s="91">
        <f t="shared" ca="1" si="23"/>
        <v>0</v>
      </c>
      <c r="L764" s="93"/>
    </row>
    <row r="765" spans="1:12" x14ac:dyDescent="0.35">
      <c r="A765" t="str">
        <f t="shared" si="22"/>
        <v>LISTScenario3</v>
      </c>
      <c r="B765" s="93" t="s">
        <v>456</v>
      </c>
      <c r="C765" s="93" t="s">
        <v>45</v>
      </c>
      <c r="D765" s="93" t="s">
        <v>17</v>
      </c>
      <c r="E765" s="93" t="s">
        <v>42</v>
      </c>
      <c r="F765" s="93" t="s">
        <v>44</v>
      </c>
      <c r="G765" s="93" t="s">
        <v>27</v>
      </c>
      <c r="H765" s="93" t="s">
        <v>44</v>
      </c>
      <c r="I765" s="93" t="s">
        <v>208</v>
      </c>
      <c r="J765" s="93" t="s">
        <v>337</v>
      </c>
      <c r="K765" s="91">
        <f t="shared" ca="1" si="23"/>
        <v>0</v>
      </c>
      <c r="L765" s="93"/>
    </row>
    <row r="766" spans="1:12" x14ac:dyDescent="0.35">
      <c r="A766" t="str">
        <f t="shared" si="22"/>
        <v>LISTScenario3</v>
      </c>
      <c r="B766" s="93" t="s">
        <v>456</v>
      </c>
      <c r="C766" s="93" t="s">
        <v>47</v>
      </c>
      <c r="D766" s="93" t="s">
        <v>17</v>
      </c>
      <c r="E766" s="93" t="s">
        <v>42</v>
      </c>
      <c r="F766" s="93" t="s">
        <v>46</v>
      </c>
      <c r="G766" s="93" t="s">
        <v>27</v>
      </c>
      <c r="H766" s="93" t="s">
        <v>46</v>
      </c>
      <c r="I766" s="93" t="s">
        <v>208</v>
      </c>
      <c r="J766" s="93" t="s">
        <v>337</v>
      </c>
      <c r="K766" s="91">
        <f t="shared" ca="1" si="23"/>
        <v>0</v>
      </c>
      <c r="L766" s="93"/>
    </row>
    <row r="767" spans="1:12" x14ac:dyDescent="0.35">
      <c r="A767" t="str">
        <f t="shared" si="22"/>
        <v>LISTScenario3</v>
      </c>
      <c r="B767" s="93" t="s">
        <v>456</v>
      </c>
      <c r="C767" s="93" t="s">
        <v>49</v>
      </c>
      <c r="D767" s="93" t="s">
        <v>17</v>
      </c>
      <c r="E767" s="93" t="s">
        <v>42</v>
      </c>
      <c r="F767" s="93" t="s">
        <v>48</v>
      </c>
      <c r="G767" s="93" t="s">
        <v>27</v>
      </c>
      <c r="H767" s="93" t="s">
        <v>48</v>
      </c>
      <c r="I767" s="93" t="s">
        <v>208</v>
      </c>
      <c r="J767" s="93" t="s">
        <v>337</v>
      </c>
      <c r="K767" s="91">
        <f t="shared" ca="1" si="23"/>
        <v>0</v>
      </c>
      <c r="L767" s="93"/>
    </row>
    <row r="768" spans="1:12" x14ac:dyDescent="0.35">
      <c r="A768" t="str">
        <f t="shared" si="22"/>
        <v>LISTScenario3</v>
      </c>
      <c r="B768" s="93" t="s">
        <v>456</v>
      </c>
      <c r="C768" s="93" t="s">
        <v>55</v>
      </c>
      <c r="D768" s="93" t="s">
        <v>17</v>
      </c>
      <c r="E768" s="93" t="s">
        <v>42</v>
      </c>
      <c r="F768" s="93" t="s">
        <v>54</v>
      </c>
      <c r="G768" s="93" t="s">
        <v>27</v>
      </c>
      <c r="H768" s="93" t="s">
        <v>54</v>
      </c>
      <c r="I768" s="93" t="s">
        <v>208</v>
      </c>
      <c r="J768" s="93" t="s">
        <v>337</v>
      </c>
      <c r="K768" s="91">
        <f t="shared" ca="1" si="23"/>
        <v>0</v>
      </c>
      <c r="L768" s="93"/>
    </row>
    <row r="769" spans="1:12" x14ac:dyDescent="0.35">
      <c r="A769" t="str">
        <f t="shared" si="22"/>
        <v>LISTScenario3</v>
      </c>
      <c r="B769" s="93" t="s">
        <v>456</v>
      </c>
      <c r="C769" s="93" t="s">
        <v>57</v>
      </c>
      <c r="D769" s="93" t="s">
        <v>17</v>
      </c>
      <c r="E769" s="93" t="s">
        <v>42</v>
      </c>
      <c r="F769" s="93" t="s">
        <v>54</v>
      </c>
      <c r="G769" s="93" t="s">
        <v>56</v>
      </c>
      <c r="H769" s="93" t="s">
        <v>56</v>
      </c>
      <c r="I769" s="93" t="s">
        <v>208</v>
      </c>
      <c r="J769" s="93" t="s">
        <v>337</v>
      </c>
      <c r="K769" s="91">
        <f t="shared" ca="1" si="23"/>
        <v>0</v>
      </c>
      <c r="L769" s="93"/>
    </row>
    <row r="770" spans="1:12" x14ac:dyDescent="0.35">
      <c r="A770" t="str">
        <f t="shared" si="22"/>
        <v>LISTScenario3</v>
      </c>
      <c r="B770" s="93" t="s">
        <v>456</v>
      </c>
      <c r="C770" s="93" t="s">
        <v>59</v>
      </c>
      <c r="D770" s="93" t="s">
        <v>17</v>
      </c>
      <c r="E770" s="93" t="s">
        <v>42</v>
      </c>
      <c r="F770" s="93" t="s">
        <v>54</v>
      </c>
      <c r="G770" s="93" t="s">
        <v>58</v>
      </c>
      <c r="H770" s="93" t="s">
        <v>58</v>
      </c>
      <c r="I770" s="93" t="s">
        <v>208</v>
      </c>
      <c r="J770" s="93" t="s">
        <v>337</v>
      </c>
      <c r="K770" s="91">
        <f t="shared" ca="1" si="23"/>
        <v>0</v>
      </c>
      <c r="L770" s="93"/>
    </row>
    <row r="771" spans="1:12" x14ac:dyDescent="0.35">
      <c r="A771" t="str">
        <f t="shared" si="22"/>
        <v>LISTScenario3</v>
      </c>
      <c r="B771" s="93" t="s">
        <v>456</v>
      </c>
      <c r="C771" s="93" t="s">
        <v>61</v>
      </c>
      <c r="D771" s="93" t="s">
        <v>17</v>
      </c>
      <c r="E771" s="93" t="s">
        <v>42</v>
      </c>
      <c r="F771" s="93" t="s">
        <v>54</v>
      </c>
      <c r="G771" s="93" t="s">
        <v>60</v>
      </c>
      <c r="H771" s="93" t="s">
        <v>60</v>
      </c>
      <c r="I771" s="93" t="s">
        <v>208</v>
      </c>
      <c r="J771" s="93" t="s">
        <v>337</v>
      </c>
      <c r="K771" s="91">
        <f t="shared" ca="1" si="23"/>
        <v>0</v>
      </c>
      <c r="L771" s="93"/>
    </row>
    <row r="772" spans="1:12" x14ac:dyDescent="0.35">
      <c r="A772" t="str">
        <f t="shared" ref="A772:A835" si="24">VLOOKUP($B772,LISTScenMap,2)</f>
        <v>LISTScenario3</v>
      </c>
      <c r="B772" s="93" t="s">
        <v>456</v>
      </c>
      <c r="C772" s="93" t="s">
        <v>63</v>
      </c>
      <c r="D772" s="93" t="s">
        <v>17</v>
      </c>
      <c r="E772" s="93" t="s">
        <v>42</v>
      </c>
      <c r="F772" s="93" t="s">
        <v>54</v>
      </c>
      <c r="G772" s="93" t="s">
        <v>62</v>
      </c>
      <c r="H772" s="93" t="s">
        <v>62</v>
      </c>
      <c r="I772" s="93" t="s">
        <v>208</v>
      </c>
      <c r="J772" s="93" t="s">
        <v>337</v>
      </c>
      <c r="K772" s="91">
        <f t="shared" ref="K772:K835" ca="1" si="25">OFFSET(INDIRECT($B772&amp;"_Corner",0),MATCH($C772,INDIRECT($B772&amp;"_Row",0),0),MATCH($I772,INDIRECT($B772&amp;"_Column",0),0))</f>
        <v>0</v>
      </c>
      <c r="L772" s="93"/>
    </row>
    <row r="773" spans="1:12" x14ac:dyDescent="0.35">
      <c r="A773" t="str">
        <f t="shared" si="24"/>
        <v>LISTScenario3</v>
      </c>
      <c r="B773" s="93" t="s">
        <v>456</v>
      </c>
      <c r="C773" s="93" t="s">
        <v>347</v>
      </c>
      <c r="D773" s="93" t="s">
        <v>17</v>
      </c>
      <c r="E773" s="93" t="s">
        <v>42</v>
      </c>
      <c r="F773" s="93" t="s">
        <v>54</v>
      </c>
      <c r="G773" s="93" t="s">
        <v>371</v>
      </c>
      <c r="H773" s="93" t="s">
        <v>371</v>
      </c>
      <c r="I773" s="93" t="s">
        <v>208</v>
      </c>
      <c r="J773" s="93" t="s">
        <v>337</v>
      </c>
      <c r="K773" s="91">
        <f t="shared" ca="1" si="25"/>
        <v>0</v>
      </c>
      <c r="L773" s="93"/>
    </row>
    <row r="774" spans="1:12" x14ac:dyDescent="0.35">
      <c r="A774" t="str">
        <f t="shared" si="24"/>
        <v>LISTScenario3</v>
      </c>
      <c r="B774" s="93" t="s">
        <v>456</v>
      </c>
      <c r="C774" s="93" t="s">
        <v>65</v>
      </c>
      <c r="D774" s="93" t="s">
        <v>17</v>
      </c>
      <c r="E774" s="93" t="s">
        <v>42</v>
      </c>
      <c r="F774" s="93" t="s">
        <v>64</v>
      </c>
      <c r="G774" s="93" t="s">
        <v>27</v>
      </c>
      <c r="H774" s="93" t="s">
        <v>64</v>
      </c>
      <c r="I774" s="93" t="s">
        <v>208</v>
      </c>
      <c r="J774" s="93" t="s">
        <v>337</v>
      </c>
      <c r="K774" s="91">
        <f t="shared" ca="1" si="25"/>
        <v>0</v>
      </c>
      <c r="L774" s="93"/>
    </row>
    <row r="775" spans="1:12" x14ac:dyDescent="0.35">
      <c r="A775" t="str">
        <f t="shared" si="24"/>
        <v>LISTScenario3</v>
      </c>
      <c r="B775" s="93" t="s">
        <v>456</v>
      </c>
      <c r="C775" s="93" t="s">
        <v>67</v>
      </c>
      <c r="D775" s="93" t="s">
        <v>17</v>
      </c>
      <c r="E775" s="93" t="s">
        <v>42</v>
      </c>
      <c r="F775" s="93" t="s">
        <v>66</v>
      </c>
      <c r="G775" s="93" t="s">
        <v>27</v>
      </c>
      <c r="H775" s="93" t="s">
        <v>66</v>
      </c>
      <c r="I775" s="93" t="s">
        <v>208</v>
      </c>
      <c r="J775" s="93" t="s">
        <v>337</v>
      </c>
      <c r="K775" s="91">
        <f t="shared" ca="1" si="25"/>
        <v>0</v>
      </c>
      <c r="L775" s="93"/>
    </row>
    <row r="776" spans="1:12" x14ac:dyDescent="0.35">
      <c r="A776" t="str">
        <f t="shared" si="24"/>
        <v>LISTScenario3</v>
      </c>
      <c r="B776" s="93" t="s">
        <v>456</v>
      </c>
      <c r="C776" s="93" t="s">
        <v>69</v>
      </c>
      <c r="D776" s="93" t="s">
        <v>17</v>
      </c>
      <c r="E776" s="93" t="s">
        <v>42</v>
      </c>
      <c r="F776" s="93" t="s">
        <v>68</v>
      </c>
      <c r="G776" s="93" t="s">
        <v>27</v>
      </c>
      <c r="H776" s="93" t="s">
        <v>68</v>
      </c>
      <c r="I776" s="93" t="s">
        <v>208</v>
      </c>
      <c r="J776" s="93" t="s">
        <v>337</v>
      </c>
      <c r="K776" s="91">
        <f t="shared" ca="1" si="25"/>
        <v>0</v>
      </c>
      <c r="L776" s="93"/>
    </row>
    <row r="777" spans="1:12" x14ac:dyDescent="0.35">
      <c r="A777" t="str">
        <f t="shared" si="24"/>
        <v>LISTScenario3</v>
      </c>
      <c r="B777" s="93" t="s">
        <v>456</v>
      </c>
      <c r="C777" s="93" t="s">
        <v>71</v>
      </c>
      <c r="D777" s="93" t="s">
        <v>17</v>
      </c>
      <c r="E777" s="93" t="s">
        <v>42</v>
      </c>
      <c r="F777" s="93" t="s">
        <v>70</v>
      </c>
      <c r="G777" s="93" t="s">
        <v>27</v>
      </c>
      <c r="H777" s="93" t="s">
        <v>70</v>
      </c>
      <c r="I777" s="93" t="s">
        <v>208</v>
      </c>
      <c r="J777" s="93" t="s">
        <v>337</v>
      </c>
      <c r="K777" s="91">
        <f t="shared" ca="1" si="25"/>
        <v>0</v>
      </c>
      <c r="L777" s="93"/>
    </row>
    <row r="778" spans="1:12" x14ac:dyDescent="0.35">
      <c r="A778" t="str">
        <f t="shared" si="24"/>
        <v>LISTScenario3</v>
      </c>
      <c r="B778" s="93" t="s">
        <v>456</v>
      </c>
      <c r="C778" s="93" t="s">
        <v>375</v>
      </c>
      <c r="D778" s="93" t="s">
        <v>17</v>
      </c>
      <c r="E778" s="93" t="s">
        <v>42</v>
      </c>
      <c r="F778" s="93" t="s">
        <v>373</v>
      </c>
      <c r="G778" s="93"/>
      <c r="H778" s="93" t="s">
        <v>373</v>
      </c>
      <c r="I778" s="93" t="s">
        <v>208</v>
      </c>
      <c r="J778" s="93" t="s">
        <v>337</v>
      </c>
      <c r="K778" s="91">
        <f t="shared" ca="1" si="25"/>
        <v>0</v>
      </c>
      <c r="L778" s="93"/>
    </row>
    <row r="779" spans="1:12" x14ac:dyDescent="0.35">
      <c r="A779" t="str">
        <f t="shared" si="24"/>
        <v>LISTScenario3</v>
      </c>
      <c r="B779" s="93" t="s">
        <v>456</v>
      </c>
      <c r="C779" s="93" t="s">
        <v>73</v>
      </c>
      <c r="D779" s="93" t="s">
        <v>17</v>
      </c>
      <c r="E779" s="93" t="s">
        <v>72</v>
      </c>
      <c r="F779" s="93" t="s">
        <v>27</v>
      </c>
      <c r="G779" s="93"/>
      <c r="H779" s="93" t="s">
        <v>72</v>
      </c>
      <c r="I779" s="93" t="s">
        <v>208</v>
      </c>
      <c r="J779" s="93" t="s">
        <v>337</v>
      </c>
      <c r="K779" s="91">
        <f t="shared" ca="1" si="25"/>
        <v>0</v>
      </c>
      <c r="L779" s="93"/>
    </row>
    <row r="780" spans="1:12" x14ac:dyDescent="0.35">
      <c r="A780" t="str">
        <f t="shared" si="24"/>
        <v>LISTScenario3</v>
      </c>
      <c r="B780" s="93" t="s">
        <v>456</v>
      </c>
      <c r="C780" s="93" t="s">
        <v>75</v>
      </c>
      <c r="D780" s="93" t="s">
        <v>17</v>
      </c>
      <c r="E780" s="93" t="s">
        <v>74</v>
      </c>
      <c r="F780" s="93" t="s">
        <v>27</v>
      </c>
      <c r="G780" s="93"/>
      <c r="H780" s="93" t="s">
        <v>74</v>
      </c>
      <c r="I780" s="93" t="s">
        <v>208</v>
      </c>
      <c r="J780" s="93" t="s">
        <v>337</v>
      </c>
      <c r="K780" s="91">
        <f t="shared" ca="1" si="25"/>
        <v>0</v>
      </c>
      <c r="L780" s="93"/>
    </row>
    <row r="781" spans="1:12" x14ac:dyDescent="0.35">
      <c r="A781" t="str">
        <f t="shared" si="24"/>
        <v>LISTScenario3</v>
      </c>
      <c r="B781" s="93" t="s">
        <v>456</v>
      </c>
      <c r="C781" s="93" t="s">
        <v>77</v>
      </c>
      <c r="D781" s="93" t="s">
        <v>17</v>
      </c>
      <c r="E781" s="93" t="s">
        <v>74</v>
      </c>
      <c r="F781" s="93" t="s">
        <v>76</v>
      </c>
      <c r="G781" s="93"/>
      <c r="H781" s="93" t="s">
        <v>76</v>
      </c>
      <c r="I781" s="93" t="s">
        <v>208</v>
      </c>
      <c r="J781" s="93" t="s">
        <v>337</v>
      </c>
      <c r="K781" s="91">
        <f t="shared" ca="1" si="25"/>
        <v>0</v>
      </c>
      <c r="L781" s="93"/>
    </row>
    <row r="782" spans="1:12" x14ac:dyDescent="0.35">
      <c r="A782" t="str">
        <f t="shared" si="24"/>
        <v>LISTScenario3</v>
      </c>
      <c r="B782" s="93" t="s">
        <v>456</v>
      </c>
      <c r="C782" s="93" t="s">
        <v>79</v>
      </c>
      <c r="D782" s="93" t="s">
        <v>17</v>
      </c>
      <c r="E782" s="93" t="s">
        <v>74</v>
      </c>
      <c r="F782" s="93" t="s">
        <v>78</v>
      </c>
      <c r="G782" s="93"/>
      <c r="H782" s="93" t="s">
        <v>78</v>
      </c>
      <c r="I782" s="93" t="s">
        <v>208</v>
      </c>
      <c r="J782" s="93" t="s">
        <v>337</v>
      </c>
      <c r="K782" s="91">
        <f t="shared" ca="1" si="25"/>
        <v>0</v>
      </c>
      <c r="L782" s="93"/>
    </row>
    <row r="783" spans="1:12" x14ac:dyDescent="0.35">
      <c r="A783" t="str">
        <f t="shared" si="24"/>
        <v>LISTScenario3</v>
      </c>
      <c r="B783" s="93" t="s">
        <v>456</v>
      </c>
      <c r="C783" s="93" t="s">
        <v>81</v>
      </c>
      <c r="D783" s="93" t="s">
        <v>17</v>
      </c>
      <c r="E783" s="93" t="s">
        <v>74</v>
      </c>
      <c r="F783" s="93" t="s">
        <v>80</v>
      </c>
      <c r="G783" s="93"/>
      <c r="H783" s="93" t="s">
        <v>80</v>
      </c>
      <c r="I783" s="93" t="s">
        <v>208</v>
      </c>
      <c r="J783" s="93" t="s">
        <v>337</v>
      </c>
      <c r="K783" s="91">
        <f t="shared" ca="1" si="25"/>
        <v>0</v>
      </c>
      <c r="L783" s="93"/>
    </row>
    <row r="784" spans="1:12" x14ac:dyDescent="0.35">
      <c r="A784" t="str">
        <f t="shared" si="24"/>
        <v>LISTScenario3</v>
      </c>
      <c r="B784" s="93" t="s">
        <v>456</v>
      </c>
      <c r="C784" s="93" t="s">
        <v>376</v>
      </c>
      <c r="D784" s="93" t="s">
        <v>17</v>
      </c>
      <c r="E784" s="93" t="s">
        <v>74</v>
      </c>
      <c r="F784" s="93" t="s">
        <v>372</v>
      </c>
      <c r="G784" s="93"/>
      <c r="H784" s="93" t="s">
        <v>372</v>
      </c>
      <c r="I784" s="93" t="s">
        <v>208</v>
      </c>
      <c r="J784" s="93" t="s">
        <v>337</v>
      </c>
      <c r="K784" s="91">
        <f t="shared" ca="1" si="25"/>
        <v>0</v>
      </c>
      <c r="L784" s="93"/>
    </row>
    <row r="785" spans="1:12" x14ac:dyDescent="0.35">
      <c r="A785" t="str">
        <f t="shared" si="24"/>
        <v>LISTScenario3</v>
      </c>
      <c r="B785" s="93" t="s">
        <v>456</v>
      </c>
      <c r="C785" s="93" t="s">
        <v>83</v>
      </c>
      <c r="D785" s="93" t="s">
        <v>17</v>
      </c>
      <c r="E785" s="93" t="s">
        <v>82</v>
      </c>
      <c r="F785" s="93" t="s">
        <v>27</v>
      </c>
      <c r="G785" s="93"/>
      <c r="H785" s="93" t="s">
        <v>82</v>
      </c>
      <c r="I785" s="93" t="s">
        <v>208</v>
      </c>
      <c r="J785" s="93" t="s">
        <v>337</v>
      </c>
      <c r="K785" s="91">
        <f t="shared" ca="1" si="25"/>
        <v>0</v>
      </c>
      <c r="L785" s="93"/>
    </row>
    <row r="786" spans="1:12" x14ac:dyDescent="0.35">
      <c r="A786" t="str">
        <f t="shared" si="24"/>
        <v>LISTScenario3</v>
      </c>
      <c r="B786" s="93" t="s">
        <v>456</v>
      </c>
      <c r="C786" s="93" t="s">
        <v>85</v>
      </c>
      <c r="D786" s="93" t="s">
        <v>17</v>
      </c>
      <c r="E786" s="93" t="s">
        <v>82</v>
      </c>
      <c r="F786" s="93" t="s">
        <v>84</v>
      </c>
      <c r="G786" s="93" t="s">
        <v>27</v>
      </c>
      <c r="H786" s="93" t="s">
        <v>84</v>
      </c>
      <c r="I786" s="93" t="s">
        <v>208</v>
      </c>
      <c r="J786" s="93" t="s">
        <v>337</v>
      </c>
      <c r="K786" s="91">
        <f t="shared" ca="1" si="25"/>
        <v>0</v>
      </c>
      <c r="L786" s="93"/>
    </row>
    <row r="787" spans="1:12" x14ac:dyDescent="0.35">
      <c r="A787" t="str">
        <f t="shared" si="24"/>
        <v>LISTScenario3</v>
      </c>
      <c r="B787" s="93" t="s">
        <v>456</v>
      </c>
      <c r="C787" s="93" t="s">
        <v>91</v>
      </c>
      <c r="D787" s="93" t="s">
        <v>17</v>
      </c>
      <c r="E787" s="93" t="s">
        <v>82</v>
      </c>
      <c r="F787" s="93" t="s">
        <v>90</v>
      </c>
      <c r="G787" s="93" t="s">
        <v>27</v>
      </c>
      <c r="H787" s="93" t="s">
        <v>90</v>
      </c>
      <c r="I787" s="93" t="s">
        <v>208</v>
      </c>
      <c r="J787" s="93" t="s">
        <v>337</v>
      </c>
      <c r="K787" s="91">
        <f t="shared" ca="1" si="25"/>
        <v>0</v>
      </c>
      <c r="L787" s="93"/>
    </row>
    <row r="788" spans="1:12" x14ac:dyDescent="0.35">
      <c r="A788" t="str">
        <f t="shared" si="24"/>
        <v>LISTScenario3</v>
      </c>
      <c r="B788" s="93" t="s">
        <v>456</v>
      </c>
      <c r="C788" s="93" t="s">
        <v>97</v>
      </c>
      <c r="D788" s="93" t="s">
        <v>17</v>
      </c>
      <c r="E788" s="93" t="s">
        <v>82</v>
      </c>
      <c r="F788" s="93" t="s">
        <v>96</v>
      </c>
      <c r="G788" s="93" t="s">
        <v>27</v>
      </c>
      <c r="H788" s="93" t="s">
        <v>96</v>
      </c>
      <c r="I788" s="93" t="s">
        <v>208</v>
      </c>
      <c r="J788" s="93" t="s">
        <v>337</v>
      </c>
      <c r="K788" s="91">
        <f t="shared" ca="1" si="25"/>
        <v>0</v>
      </c>
      <c r="L788" s="93"/>
    </row>
    <row r="789" spans="1:12" x14ac:dyDescent="0.35">
      <c r="A789" t="str">
        <f t="shared" si="24"/>
        <v>LISTScenario3</v>
      </c>
      <c r="B789" s="93" t="s">
        <v>456</v>
      </c>
      <c r="C789" s="93" t="s">
        <v>377</v>
      </c>
      <c r="D789" s="93" t="s">
        <v>17</v>
      </c>
      <c r="E789" s="93" t="s">
        <v>82</v>
      </c>
      <c r="F789" s="93" t="s">
        <v>374</v>
      </c>
      <c r="G789" s="93" t="s">
        <v>27</v>
      </c>
      <c r="H789" s="93" t="s">
        <v>374</v>
      </c>
      <c r="I789" s="93" t="s">
        <v>208</v>
      </c>
      <c r="J789" s="93" t="s">
        <v>337</v>
      </c>
      <c r="K789" s="91">
        <f t="shared" ca="1" si="25"/>
        <v>0</v>
      </c>
      <c r="L789" s="93"/>
    </row>
    <row r="790" spans="1:12" x14ac:dyDescent="0.35">
      <c r="A790" t="str">
        <f t="shared" si="24"/>
        <v>LISTScenario3</v>
      </c>
      <c r="B790" s="93" t="s">
        <v>456</v>
      </c>
      <c r="C790" s="93" t="s">
        <v>111</v>
      </c>
      <c r="D790" s="93" t="s">
        <v>17</v>
      </c>
      <c r="E790" s="93" t="s">
        <v>110</v>
      </c>
      <c r="F790" s="93" t="s">
        <v>27</v>
      </c>
      <c r="G790" s="93"/>
      <c r="H790" s="93" t="s">
        <v>110</v>
      </c>
      <c r="I790" s="93" t="s">
        <v>208</v>
      </c>
      <c r="J790" s="93" t="s">
        <v>337</v>
      </c>
      <c r="K790" s="91">
        <f t="shared" ca="1" si="25"/>
        <v>0</v>
      </c>
      <c r="L790" s="93"/>
    </row>
    <row r="791" spans="1:12" x14ac:dyDescent="0.35">
      <c r="A791" t="str">
        <f t="shared" si="24"/>
        <v>LISTScenario3</v>
      </c>
      <c r="B791" s="93" t="s">
        <v>456</v>
      </c>
      <c r="C791" s="93" t="s">
        <v>378</v>
      </c>
      <c r="D791" s="93" t="s">
        <v>17</v>
      </c>
      <c r="E791" s="93" t="s">
        <v>231</v>
      </c>
      <c r="F791" s="93" t="s">
        <v>27</v>
      </c>
      <c r="G791" s="93"/>
      <c r="H791" s="93" t="s">
        <v>231</v>
      </c>
      <c r="I791" s="93" t="s">
        <v>208</v>
      </c>
      <c r="J791" s="93" t="s">
        <v>337</v>
      </c>
      <c r="K791" s="91">
        <f t="shared" ca="1" si="25"/>
        <v>0</v>
      </c>
      <c r="L791" s="93"/>
    </row>
    <row r="792" spans="1:12" x14ac:dyDescent="0.35">
      <c r="A792" t="str">
        <f t="shared" si="24"/>
        <v>LISTScenario3</v>
      </c>
      <c r="B792" s="93" t="s">
        <v>456</v>
      </c>
      <c r="C792" s="93" t="s">
        <v>115</v>
      </c>
      <c r="D792" s="93" t="s">
        <v>17</v>
      </c>
      <c r="E792" s="93" t="s">
        <v>27</v>
      </c>
      <c r="F792" s="93"/>
      <c r="G792" s="93"/>
      <c r="H792" s="93" t="s">
        <v>114</v>
      </c>
      <c r="I792" s="93" t="s">
        <v>208</v>
      </c>
      <c r="J792" s="93" t="s">
        <v>337</v>
      </c>
      <c r="K792" s="91">
        <f t="shared" ca="1" si="25"/>
        <v>0</v>
      </c>
      <c r="L792" s="93"/>
    </row>
    <row r="793" spans="1:12" x14ac:dyDescent="0.35">
      <c r="A793" t="str">
        <f t="shared" si="24"/>
        <v>LISTScenario3</v>
      </c>
      <c r="B793" s="93" t="s">
        <v>456</v>
      </c>
      <c r="C793" s="93" t="s">
        <v>118</v>
      </c>
      <c r="D793" s="93" t="s">
        <v>116</v>
      </c>
      <c r="E793" s="93" t="s">
        <v>117</v>
      </c>
      <c r="F793" s="93" t="s">
        <v>27</v>
      </c>
      <c r="G793" s="93"/>
      <c r="H793" s="93" t="s">
        <v>117</v>
      </c>
      <c r="I793" s="93" t="s">
        <v>208</v>
      </c>
      <c r="J793" s="93" t="s">
        <v>337</v>
      </c>
      <c r="K793" s="91">
        <f t="shared" ca="1" si="25"/>
        <v>0</v>
      </c>
      <c r="L793" s="93"/>
    </row>
    <row r="794" spans="1:12" x14ac:dyDescent="0.35">
      <c r="A794" t="str">
        <f t="shared" si="24"/>
        <v>LISTScenario3</v>
      </c>
      <c r="B794" s="93" t="s">
        <v>456</v>
      </c>
      <c r="C794" s="93" t="s">
        <v>348</v>
      </c>
      <c r="D794" s="93" t="s">
        <v>116</v>
      </c>
      <c r="E794" s="93" t="s">
        <v>117</v>
      </c>
      <c r="F794" s="93" t="s">
        <v>121</v>
      </c>
      <c r="G794" s="93"/>
      <c r="H794" s="93" t="s">
        <v>121</v>
      </c>
      <c r="I794" s="93" t="s">
        <v>208</v>
      </c>
      <c r="J794" s="93" t="s">
        <v>337</v>
      </c>
      <c r="K794" s="91">
        <f t="shared" ca="1" si="25"/>
        <v>0</v>
      </c>
      <c r="L794" s="93"/>
    </row>
    <row r="795" spans="1:12" x14ac:dyDescent="0.35">
      <c r="A795" t="str">
        <f t="shared" si="24"/>
        <v>LISTScenario3</v>
      </c>
      <c r="B795" s="93" t="s">
        <v>456</v>
      </c>
      <c r="C795" s="93" t="s">
        <v>349</v>
      </c>
      <c r="D795" s="93" t="s">
        <v>116</v>
      </c>
      <c r="E795" s="93" t="s">
        <v>117</v>
      </c>
      <c r="F795" s="93" t="s">
        <v>123</v>
      </c>
      <c r="G795" s="93"/>
      <c r="H795" s="93" t="s">
        <v>123</v>
      </c>
      <c r="I795" s="93" t="s">
        <v>208</v>
      </c>
      <c r="J795" s="93" t="s">
        <v>337</v>
      </c>
      <c r="K795" s="91">
        <f t="shared" ca="1" si="25"/>
        <v>0</v>
      </c>
      <c r="L795" s="93"/>
    </row>
    <row r="796" spans="1:12" x14ac:dyDescent="0.35">
      <c r="A796" t="str">
        <f t="shared" si="24"/>
        <v>LISTScenario3</v>
      </c>
      <c r="B796" s="93" t="s">
        <v>456</v>
      </c>
      <c r="C796" s="93" t="s">
        <v>350</v>
      </c>
      <c r="D796" s="93" t="s">
        <v>116</v>
      </c>
      <c r="E796" s="93" t="s">
        <v>117</v>
      </c>
      <c r="F796" s="93" t="s">
        <v>125</v>
      </c>
      <c r="G796" s="93"/>
      <c r="H796" s="93" t="s">
        <v>125</v>
      </c>
      <c r="I796" s="93" t="s">
        <v>208</v>
      </c>
      <c r="J796" s="93" t="s">
        <v>337</v>
      </c>
      <c r="K796" s="91">
        <f t="shared" ca="1" si="25"/>
        <v>0</v>
      </c>
      <c r="L796" s="93"/>
    </row>
    <row r="797" spans="1:12" x14ac:dyDescent="0.35">
      <c r="A797" t="str">
        <f t="shared" si="24"/>
        <v>LISTScenario3</v>
      </c>
      <c r="B797" s="93" t="s">
        <v>456</v>
      </c>
      <c r="C797" s="93" t="s">
        <v>351</v>
      </c>
      <c r="D797" s="93" t="s">
        <v>116</v>
      </c>
      <c r="E797" s="93" t="s">
        <v>132</v>
      </c>
      <c r="F797" s="93" t="s">
        <v>27</v>
      </c>
      <c r="G797" s="93"/>
      <c r="H797" s="93" t="s">
        <v>132</v>
      </c>
      <c r="I797" s="93" t="s">
        <v>208</v>
      </c>
      <c r="J797" s="93" t="s">
        <v>337</v>
      </c>
      <c r="K797" s="91">
        <f t="shared" ca="1" si="25"/>
        <v>0</v>
      </c>
      <c r="L797" s="93"/>
    </row>
    <row r="798" spans="1:12" x14ac:dyDescent="0.35">
      <c r="A798" t="str">
        <f t="shared" si="24"/>
        <v>LISTScenario3</v>
      </c>
      <c r="B798" s="93" t="s">
        <v>456</v>
      </c>
      <c r="C798" s="93" t="s">
        <v>352</v>
      </c>
      <c r="D798" s="93" t="s">
        <v>116</v>
      </c>
      <c r="E798" s="93" t="s">
        <v>132</v>
      </c>
      <c r="F798" s="93" t="s">
        <v>121</v>
      </c>
      <c r="G798" s="93"/>
      <c r="H798" s="93" t="s">
        <v>121</v>
      </c>
      <c r="I798" s="93" t="s">
        <v>208</v>
      </c>
      <c r="J798" s="93" t="s">
        <v>337</v>
      </c>
      <c r="K798" s="91">
        <f t="shared" ca="1" si="25"/>
        <v>0</v>
      </c>
      <c r="L798" s="93"/>
    </row>
    <row r="799" spans="1:12" x14ac:dyDescent="0.35">
      <c r="A799" t="str">
        <f t="shared" si="24"/>
        <v>LISTScenario3</v>
      </c>
      <c r="B799" s="93" t="s">
        <v>456</v>
      </c>
      <c r="C799" s="93" t="s">
        <v>353</v>
      </c>
      <c r="D799" s="93" t="s">
        <v>116</v>
      </c>
      <c r="E799" s="93" t="s">
        <v>132</v>
      </c>
      <c r="F799" s="93" t="s">
        <v>123</v>
      </c>
      <c r="G799" s="93"/>
      <c r="H799" s="93" t="s">
        <v>123</v>
      </c>
      <c r="I799" s="93" t="s">
        <v>208</v>
      </c>
      <c r="J799" s="93" t="s">
        <v>337</v>
      </c>
      <c r="K799" s="91">
        <f t="shared" ca="1" si="25"/>
        <v>0</v>
      </c>
      <c r="L799" s="93"/>
    </row>
    <row r="800" spans="1:12" x14ac:dyDescent="0.35">
      <c r="A800" t="str">
        <f t="shared" si="24"/>
        <v>LISTScenario3</v>
      </c>
      <c r="B800" s="93" t="s">
        <v>456</v>
      </c>
      <c r="C800" s="93" t="s">
        <v>354</v>
      </c>
      <c r="D800" s="93" t="s">
        <v>116</v>
      </c>
      <c r="E800" s="93" t="s">
        <v>132</v>
      </c>
      <c r="F800" s="93" t="s">
        <v>125</v>
      </c>
      <c r="G800" s="93"/>
      <c r="H800" s="93" t="s">
        <v>125</v>
      </c>
      <c r="I800" s="93" t="s">
        <v>208</v>
      </c>
      <c r="J800" s="93" t="s">
        <v>337</v>
      </c>
      <c r="K800" s="91">
        <f t="shared" ca="1" si="25"/>
        <v>0</v>
      </c>
      <c r="L800" s="93"/>
    </row>
    <row r="801" spans="1:12" x14ac:dyDescent="0.35">
      <c r="A801" t="str">
        <f t="shared" si="24"/>
        <v>LISTScenario3</v>
      </c>
      <c r="B801" s="93" t="s">
        <v>456</v>
      </c>
      <c r="C801" s="93" t="s">
        <v>355</v>
      </c>
      <c r="D801" s="93" t="s">
        <v>116</v>
      </c>
      <c r="E801" s="93" t="s">
        <v>144</v>
      </c>
      <c r="F801" s="93" t="s">
        <v>27</v>
      </c>
      <c r="G801" s="93"/>
      <c r="H801" s="93" t="s">
        <v>144</v>
      </c>
      <c r="I801" s="93" t="s">
        <v>208</v>
      </c>
      <c r="J801" s="93" t="s">
        <v>337</v>
      </c>
      <c r="K801" s="91">
        <f t="shared" ca="1" si="25"/>
        <v>0</v>
      </c>
      <c r="L801" s="93"/>
    </row>
    <row r="802" spans="1:12" x14ac:dyDescent="0.35">
      <c r="A802" t="str">
        <f t="shared" si="24"/>
        <v>LISTScenario3</v>
      </c>
      <c r="B802" s="93" t="s">
        <v>456</v>
      </c>
      <c r="C802" s="93" t="s">
        <v>356</v>
      </c>
      <c r="D802" s="93" t="s">
        <v>116</v>
      </c>
      <c r="E802" s="93" t="s">
        <v>144</v>
      </c>
      <c r="F802" s="93" t="s">
        <v>121</v>
      </c>
      <c r="G802" s="93" t="s">
        <v>27</v>
      </c>
      <c r="H802" s="93" t="s">
        <v>121</v>
      </c>
      <c r="I802" s="93" t="s">
        <v>208</v>
      </c>
      <c r="J802" s="93" t="s">
        <v>337</v>
      </c>
      <c r="K802" s="91">
        <f t="shared" ca="1" si="25"/>
        <v>0</v>
      </c>
      <c r="L802" s="93"/>
    </row>
    <row r="803" spans="1:12" x14ac:dyDescent="0.35">
      <c r="A803" t="str">
        <f t="shared" si="24"/>
        <v>LISTScenario3</v>
      </c>
      <c r="B803" s="93" t="s">
        <v>456</v>
      </c>
      <c r="C803" s="93" t="s">
        <v>357</v>
      </c>
      <c r="D803" s="93" t="s">
        <v>116</v>
      </c>
      <c r="E803" s="93" t="s">
        <v>144</v>
      </c>
      <c r="F803" s="93" t="s">
        <v>123</v>
      </c>
      <c r="G803" s="93" t="s">
        <v>27</v>
      </c>
      <c r="H803" s="93" t="s">
        <v>123</v>
      </c>
      <c r="I803" s="93" t="s">
        <v>208</v>
      </c>
      <c r="J803" s="93" t="s">
        <v>337</v>
      </c>
      <c r="K803" s="91">
        <f t="shared" ca="1" si="25"/>
        <v>0</v>
      </c>
      <c r="L803" s="93"/>
    </row>
    <row r="804" spans="1:12" x14ac:dyDescent="0.35">
      <c r="A804" t="str">
        <f t="shared" si="24"/>
        <v>LISTScenario3</v>
      </c>
      <c r="B804" s="93" t="s">
        <v>456</v>
      </c>
      <c r="C804" s="93" t="s">
        <v>358</v>
      </c>
      <c r="D804" s="93" t="s">
        <v>116</v>
      </c>
      <c r="E804" s="93" t="s">
        <v>144</v>
      </c>
      <c r="F804" s="93" t="s">
        <v>125</v>
      </c>
      <c r="G804" s="93" t="s">
        <v>27</v>
      </c>
      <c r="H804" s="93" t="s">
        <v>125</v>
      </c>
      <c r="I804" s="93" t="s">
        <v>208</v>
      </c>
      <c r="J804" s="93" t="s">
        <v>337</v>
      </c>
      <c r="K804" s="91">
        <f t="shared" ca="1" si="25"/>
        <v>0</v>
      </c>
      <c r="L804" s="93"/>
    </row>
    <row r="805" spans="1:12" x14ac:dyDescent="0.35">
      <c r="A805" t="str">
        <f t="shared" si="24"/>
        <v>LISTScenario3</v>
      </c>
      <c r="B805" s="93" t="s">
        <v>456</v>
      </c>
      <c r="C805" s="93" t="s">
        <v>359</v>
      </c>
      <c r="D805" s="93" t="s">
        <v>116</v>
      </c>
      <c r="E805" s="93" t="s">
        <v>248</v>
      </c>
      <c r="F805" s="93" t="s">
        <v>27</v>
      </c>
      <c r="G805" s="93"/>
      <c r="H805" s="93" t="s">
        <v>248</v>
      </c>
      <c r="I805" s="93" t="s">
        <v>208</v>
      </c>
      <c r="J805" s="93" t="s">
        <v>337</v>
      </c>
      <c r="K805" s="91">
        <f t="shared" ca="1" si="25"/>
        <v>0</v>
      </c>
      <c r="L805" s="93"/>
    </row>
    <row r="806" spans="1:12" x14ac:dyDescent="0.35">
      <c r="A806" t="str">
        <f t="shared" si="24"/>
        <v>LISTScenario3</v>
      </c>
      <c r="B806" s="93" t="s">
        <v>456</v>
      </c>
      <c r="C806" s="93" t="s">
        <v>156</v>
      </c>
      <c r="D806" s="93" t="s">
        <v>116</v>
      </c>
      <c r="E806" s="93" t="s">
        <v>155</v>
      </c>
      <c r="F806" s="93" t="s">
        <v>27</v>
      </c>
      <c r="G806" s="93"/>
      <c r="H806" s="93" t="s">
        <v>155</v>
      </c>
      <c r="I806" s="93" t="s">
        <v>208</v>
      </c>
      <c r="J806" s="93" t="s">
        <v>337</v>
      </c>
      <c r="K806" s="91">
        <f t="shared" ca="1" si="25"/>
        <v>0</v>
      </c>
      <c r="L806" s="93"/>
    </row>
    <row r="807" spans="1:12" x14ac:dyDescent="0.35">
      <c r="A807" t="str">
        <f t="shared" si="24"/>
        <v>LISTScenario3</v>
      </c>
      <c r="B807" s="93" t="s">
        <v>456</v>
      </c>
      <c r="C807" s="93" t="s">
        <v>160</v>
      </c>
      <c r="D807" s="93" t="s">
        <v>116</v>
      </c>
      <c r="E807" s="93" t="s">
        <v>159</v>
      </c>
      <c r="F807" s="93" t="s">
        <v>27</v>
      </c>
      <c r="G807" s="93"/>
      <c r="H807" s="93" t="s">
        <v>159</v>
      </c>
      <c r="I807" s="93" t="s">
        <v>208</v>
      </c>
      <c r="J807" s="93" t="s">
        <v>337</v>
      </c>
      <c r="K807" s="91">
        <f t="shared" ca="1" si="25"/>
        <v>0</v>
      </c>
      <c r="L807" s="93"/>
    </row>
    <row r="808" spans="1:12" x14ac:dyDescent="0.35">
      <c r="A808" t="str">
        <f t="shared" si="24"/>
        <v>LISTScenario3</v>
      </c>
      <c r="B808" s="93" t="s">
        <v>456</v>
      </c>
      <c r="C808" s="93" t="s">
        <v>161</v>
      </c>
      <c r="D808" s="93" t="s">
        <v>116</v>
      </c>
      <c r="E808" s="93" t="s">
        <v>66</v>
      </c>
      <c r="F808" s="93" t="s">
        <v>27</v>
      </c>
      <c r="G808" s="93"/>
      <c r="H808" s="93" t="s">
        <v>66</v>
      </c>
      <c r="I808" s="93" t="s">
        <v>208</v>
      </c>
      <c r="J808" s="93" t="s">
        <v>337</v>
      </c>
      <c r="K808" s="91">
        <f t="shared" ca="1" si="25"/>
        <v>0</v>
      </c>
      <c r="L808" s="93"/>
    </row>
    <row r="809" spans="1:12" x14ac:dyDescent="0.35">
      <c r="A809" t="str">
        <f t="shared" si="24"/>
        <v>LISTScenario3</v>
      </c>
      <c r="B809" s="93" t="s">
        <v>456</v>
      </c>
      <c r="C809" s="93" t="s">
        <v>173</v>
      </c>
      <c r="D809" s="93" t="s">
        <v>116</v>
      </c>
      <c r="E809" s="93" t="s">
        <v>172</v>
      </c>
      <c r="F809" s="93" t="s">
        <v>27</v>
      </c>
      <c r="G809" s="93"/>
      <c r="H809" s="93" t="s">
        <v>172</v>
      </c>
      <c r="I809" s="93" t="s">
        <v>208</v>
      </c>
      <c r="J809" s="93" t="s">
        <v>337</v>
      </c>
      <c r="K809" s="91">
        <f t="shared" ca="1" si="25"/>
        <v>0</v>
      </c>
      <c r="L809" s="93"/>
    </row>
    <row r="810" spans="1:12" x14ac:dyDescent="0.35">
      <c r="A810" t="str">
        <f t="shared" si="24"/>
        <v>LISTScenario3</v>
      </c>
      <c r="B810" s="93" t="s">
        <v>456</v>
      </c>
      <c r="C810" s="89" t="s">
        <v>614</v>
      </c>
      <c r="D810" s="93" t="s">
        <v>116</v>
      </c>
      <c r="E810" s="93" t="s">
        <v>18</v>
      </c>
      <c r="F810" s="93" t="s">
        <v>27</v>
      </c>
      <c r="G810" s="93"/>
      <c r="H810" s="93" t="s">
        <v>18</v>
      </c>
      <c r="I810" s="93" t="s">
        <v>208</v>
      </c>
      <c r="J810" s="93" t="s">
        <v>337</v>
      </c>
      <c r="K810" s="91">
        <f t="shared" ca="1" si="25"/>
        <v>0</v>
      </c>
      <c r="L810" s="93"/>
    </row>
    <row r="811" spans="1:12" x14ac:dyDescent="0.35">
      <c r="A811" t="str">
        <f t="shared" si="24"/>
        <v>LISTScenario3</v>
      </c>
      <c r="B811" s="93" t="s">
        <v>456</v>
      </c>
      <c r="C811" s="93" t="s">
        <v>180</v>
      </c>
      <c r="D811" s="93" t="s">
        <v>116</v>
      </c>
      <c r="E811" s="93" t="s">
        <v>27</v>
      </c>
      <c r="F811" s="93"/>
      <c r="G811" s="93"/>
      <c r="H811" s="93" t="s">
        <v>19</v>
      </c>
      <c r="I811" s="93" t="s">
        <v>208</v>
      </c>
      <c r="J811" s="93" t="s">
        <v>337</v>
      </c>
      <c r="K811" s="91">
        <f t="shared" ca="1" si="25"/>
        <v>0</v>
      </c>
      <c r="L811" s="93"/>
    </row>
    <row r="812" spans="1:12" x14ac:dyDescent="0.35">
      <c r="A812" t="str">
        <f t="shared" si="24"/>
        <v>LISTScenario3</v>
      </c>
      <c r="B812" s="93" t="s">
        <v>456</v>
      </c>
      <c r="C812" s="93" t="s">
        <v>182</v>
      </c>
      <c r="D812" s="93" t="s">
        <v>181</v>
      </c>
      <c r="E812" s="93" t="s">
        <v>27</v>
      </c>
      <c r="F812" s="93"/>
      <c r="G812" s="93"/>
      <c r="H812" s="93" t="s">
        <v>181</v>
      </c>
      <c r="I812" s="93" t="s">
        <v>208</v>
      </c>
      <c r="J812" s="93" t="s">
        <v>337</v>
      </c>
      <c r="K812" s="91">
        <f t="shared" ca="1" si="25"/>
        <v>0</v>
      </c>
      <c r="L812" s="93"/>
    </row>
    <row r="813" spans="1:12" x14ac:dyDescent="0.35">
      <c r="A813" t="str">
        <f t="shared" si="24"/>
        <v>LISTScenario3</v>
      </c>
      <c r="B813" s="93" t="s">
        <v>456</v>
      </c>
      <c r="C813" s="93" t="s">
        <v>444</v>
      </c>
      <c r="D813" s="93" t="s">
        <v>453</v>
      </c>
      <c r="E813" s="93" t="s">
        <v>442</v>
      </c>
      <c r="F813" s="93" t="s">
        <v>442</v>
      </c>
      <c r="G813" s="93" t="s">
        <v>442</v>
      </c>
      <c r="H813" s="93" t="s">
        <v>442</v>
      </c>
      <c r="I813" s="93" t="s">
        <v>208</v>
      </c>
      <c r="J813" s="93" t="s">
        <v>337</v>
      </c>
      <c r="K813" s="91">
        <f t="shared" ca="1" si="25"/>
        <v>0</v>
      </c>
      <c r="L813" s="93"/>
    </row>
    <row r="814" spans="1:12" x14ac:dyDescent="0.35">
      <c r="A814" t="str">
        <f t="shared" si="24"/>
        <v>LISTScenario4</v>
      </c>
      <c r="B814" s="93" t="s">
        <v>457</v>
      </c>
      <c r="C814" s="93" t="s">
        <v>35</v>
      </c>
      <c r="D814" s="93" t="s">
        <v>17</v>
      </c>
      <c r="E814" s="93" t="s">
        <v>34</v>
      </c>
      <c r="F814" s="93" t="s">
        <v>27</v>
      </c>
      <c r="G814" s="93"/>
      <c r="H814" s="93" t="s">
        <v>34</v>
      </c>
      <c r="I814" s="93" t="s">
        <v>26</v>
      </c>
      <c r="J814" s="93" t="s">
        <v>27</v>
      </c>
      <c r="K814" s="91">
        <f t="shared" ca="1" si="25"/>
        <v>0</v>
      </c>
      <c r="L814" s="93"/>
    </row>
    <row r="815" spans="1:12" x14ac:dyDescent="0.35">
      <c r="A815" t="str">
        <f t="shared" si="24"/>
        <v>LISTScenario4</v>
      </c>
      <c r="B815" s="93" t="s">
        <v>457</v>
      </c>
      <c r="C815" s="93" t="s">
        <v>37</v>
      </c>
      <c r="D815" s="93" t="s">
        <v>17</v>
      </c>
      <c r="E815" s="93" t="s">
        <v>36</v>
      </c>
      <c r="F815" s="93" t="s">
        <v>27</v>
      </c>
      <c r="G815" s="93"/>
      <c r="H815" s="93" t="s">
        <v>36</v>
      </c>
      <c r="I815" s="93" t="s">
        <v>26</v>
      </c>
      <c r="J815" s="93" t="s">
        <v>27</v>
      </c>
      <c r="K815" s="91">
        <f t="shared" ca="1" si="25"/>
        <v>0</v>
      </c>
      <c r="L815" s="93"/>
    </row>
    <row r="816" spans="1:12" x14ac:dyDescent="0.35">
      <c r="A816" t="str">
        <f t="shared" si="24"/>
        <v>LISTScenario4</v>
      </c>
      <c r="B816" s="93" t="s">
        <v>457</v>
      </c>
      <c r="C816" s="93" t="s">
        <v>39</v>
      </c>
      <c r="D816" s="93" t="s">
        <v>17</v>
      </c>
      <c r="E816" s="93" t="s">
        <v>38</v>
      </c>
      <c r="F816" s="93" t="s">
        <v>27</v>
      </c>
      <c r="G816" s="93"/>
      <c r="H816" s="93" t="s">
        <v>38</v>
      </c>
      <c r="I816" s="93" t="s">
        <v>26</v>
      </c>
      <c r="J816" s="93" t="s">
        <v>27</v>
      </c>
      <c r="K816" s="91">
        <f t="shared" ca="1" si="25"/>
        <v>0</v>
      </c>
      <c r="L816" s="93"/>
    </row>
    <row r="817" spans="1:12" x14ac:dyDescent="0.35">
      <c r="A817" t="str">
        <f t="shared" si="24"/>
        <v>LISTScenario4</v>
      </c>
      <c r="B817" s="93" t="s">
        <v>457</v>
      </c>
      <c r="C817" s="93" t="s">
        <v>41</v>
      </c>
      <c r="D817" s="93" t="s">
        <v>17</v>
      </c>
      <c r="E817" s="93" t="s">
        <v>40</v>
      </c>
      <c r="F817" s="93" t="s">
        <v>27</v>
      </c>
      <c r="G817" s="93"/>
      <c r="H817" s="93" t="s">
        <v>40</v>
      </c>
      <c r="I817" s="93" t="s">
        <v>26</v>
      </c>
      <c r="J817" s="93" t="s">
        <v>27</v>
      </c>
      <c r="K817" s="91">
        <f t="shared" ca="1" si="25"/>
        <v>0</v>
      </c>
      <c r="L817" s="93"/>
    </row>
    <row r="818" spans="1:12" x14ac:dyDescent="0.35">
      <c r="A818" t="str">
        <f t="shared" si="24"/>
        <v>LISTScenario4</v>
      </c>
      <c r="B818" s="93" t="s">
        <v>457</v>
      </c>
      <c r="C818" s="93" t="s">
        <v>43</v>
      </c>
      <c r="D818" s="93" t="s">
        <v>17</v>
      </c>
      <c r="E818" s="93" t="s">
        <v>42</v>
      </c>
      <c r="F818" s="93" t="s">
        <v>27</v>
      </c>
      <c r="G818" s="93"/>
      <c r="H818" s="93" t="s">
        <v>42</v>
      </c>
      <c r="I818" s="93" t="s">
        <v>26</v>
      </c>
      <c r="J818" s="93" t="s">
        <v>27</v>
      </c>
      <c r="K818" s="91">
        <f t="shared" ca="1" si="25"/>
        <v>0</v>
      </c>
      <c r="L818" s="93"/>
    </row>
    <row r="819" spans="1:12" x14ac:dyDescent="0.35">
      <c r="A819" t="str">
        <f t="shared" si="24"/>
        <v>LISTScenario4</v>
      </c>
      <c r="B819" s="93" t="s">
        <v>457</v>
      </c>
      <c r="C819" s="93" t="s">
        <v>45</v>
      </c>
      <c r="D819" s="93" t="s">
        <v>17</v>
      </c>
      <c r="E819" s="93" t="s">
        <v>42</v>
      </c>
      <c r="F819" s="93" t="s">
        <v>44</v>
      </c>
      <c r="G819" s="93" t="s">
        <v>27</v>
      </c>
      <c r="H819" s="93" t="s">
        <v>44</v>
      </c>
      <c r="I819" s="93" t="s">
        <v>26</v>
      </c>
      <c r="J819" s="93" t="s">
        <v>27</v>
      </c>
      <c r="K819" s="91">
        <f t="shared" ca="1" si="25"/>
        <v>0</v>
      </c>
      <c r="L819" s="93"/>
    </row>
    <row r="820" spans="1:12" x14ac:dyDescent="0.35">
      <c r="A820" t="str">
        <f t="shared" si="24"/>
        <v>LISTScenario4</v>
      </c>
      <c r="B820" s="93" t="s">
        <v>457</v>
      </c>
      <c r="C820" s="93" t="s">
        <v>47</v>
      </c>
      <c r="D820" s="93" t="s">
        <v>17</v>
      </c>
      <c r="E820" s="93" t="s">
        <v>42</v>
      </c>
      <c r="F820" s="93" t="s">
        <v>46</v>
      </c>
      <c r="G820" s="93" t="s">
        <v>27</v>
      </c>
      <c r="H820" s="93" t="s">
        <v>46</v>
      </c>
      <c r="I820" s="93" t="s">
        <v>26</v>
      </c>
      <c r="J820" s="93" t="s">
        <v>27</v>
      </c>
      <c r="K820" s="91">
        <f t="shared" ca="1" si="25"/>
        <v>0</v>
      </c>
      <c r="L820" s="93"/>
    </row>
    <row r="821" spans="1:12" x14ac:dyDescent="0.35">
      <c r="A821" t="str">
        <f t="shared" si="24"/>
        <v>LISTScenario4</v>
      </c>
      <c r="B821" s="93" t="s">
        <v>457</v>
      </c>
      <c r="C821" s="93" t="s">
        <v>49</v>
      </c>
      <c r="D821" s="93" t="s">
        <v>17</v>
      </c>
      <c r="E821" s="93" t="s">
        <v>42</v>
      </c>
      <c r="F821" s="93" t="s">
        <v>48</v>
      </c>
      <c r="G821" s="93" t="s">
        <v>27</v>
      </c>
      <c r="H821" s="93" t="s">
        <v>48</v>
      </c>
      <c r="I821" s="93" t="s">
        <v>26</v>
      </c>
      <c r="J821" s="93" t="s">
        <v>27</v>
      </c>
      <c r="K821" s="91">
        <f t="shared" ca="1" si="25"/>
        <v>0</v>
      </c>
      <c r="L821" s="93"/>
    </row>
    <row r="822" spans="1:12" x14ac:dyDescent="0.35">
      <c r="A822" t="str">
        <f t="shared" si="24"/>
        <v>LISTScenario4</v>
      </c>
      <c r="B822" s="93" t="s">
        <v>457</v>
      </c>
      <c r="C822" s="93" t="s">
        <v>55</v>
      </c>
      <c r="D822" s="93" t="s">
        <v>17</v>
      </c>
      <c r="E822" s="93" t="s">
        <v>42</v>
      </c>
      <c r="F822" s="93" t="s">
        <v>54</v>
      </c>
      <c r="G822" s="93" t="s">
        <v>27</v>
      </c>
      <c r="H822" s="93" t="s">
        <v>54</v>
      </c>
      <c r="I822" s="93" t="s">
        <v>26</v>
      </c>
      <c r="J822" s="93" t="s">
        <v>27</v>
      </c>
      <c r="K822" s="91">
        <f t="shared" ca="1" si="25"/>
        <v>0</v>
      </c>
      <c r="L822" s="93"/>
    </row>
    <row r="823" spans="1:12" x14ac:dyDescent="0.35">
      <c r="A823" t="str">
        <f t="shared" si="24"/>
        <v>LISTScenario4</v>
      </c>
      <c r="B823" s="93" t="s">
        <v>457</v>
      </c>
      <c r="C823" s="93" t="s">
        <v>57</v>
      </c>
      <c r="D823" s="93" t="s">
        <v>17</v>
      </c>
      <c r="E823" s="93" t="s">
        <v>42</v>
      </c>
      <c r="F823" s="93" t="s">
        <v>54</v>
      </c>
      <c r="G823" s="93" t="s">
        <v>56</v>
      </c>
      <c r="H823" s="93" t="s">
        <v>56</v>
      </c>
      <c r="I823" s="93" t="s">
        <v>26</v>
      </c>
      <c r="J823" s="93" t="s">
        <v>27</v>
      </c>
      <c r="K823" s="91">
        <f t="shared" ca="1" si="25"/>
        <v>0</v>
      </c>
      <c r="L823" s="93"/>
    </row>
    <row r="824" spans="1:12" x14ac:dyDescent="0.35">
      <c r="A824" t="str">
        <f t="shared" si="24"/>
        <v>LISTScenario4</v>
      </c>
      <c r="B824" s="93" t="s">
        <v>457</v>
      </c>
      <c r="C824" s="93" t="s">
        <v>59</v>
      </c>
      <c r="D824" s="93" t="s">
        <v>17</v>
      </c>
      <c r="E824" s="93" t="s">
        <v>42</v>
      </c>
      <c r="F824" s="93" t="s">
        <v>54</v>
      </c>
      <c r="G824" s="93" t="s">
        <v>58</v>
      </c>
      <c r="H824" s="93" t="s">
        <v>58</v>
      </c>
      <c r="I824" s="93" t="s">
        <v>26</v>
      </c>
      <c r="J824" s="93" t="s">
        <v>27</v>
      </c>
      <c r="K824" s="91">
        <f t="shared" ca="1" si="25"/>
        <v>0</v>
      </c>
      <c r="L824" s="93"/>
    </row>
    <row r="825" spans="1:12" x14ac:dyDescent="0.35">
      <c r="A825" t="str">
        <f t="shared" si="24"/>
        <v>LISTScenario4</v>
      </c>
      <c r="B825" s="93" t="s">
        <v>457</v>
      </c>
      <c r="C825" s="93" t="s">
        <v>61</v>
      </c>
      <c r="D825" s="93" t="s">
        <v>17</v>
      </c>
      <c r="E825" s="93" t="s">
        <v>42</v>
      </c>
      <c r="F825" s="93" t="s">
        <v>54</v>
      </c>
      <c r="G825" s="93" t="s">
        <v>60</v>
      </c>
      <c r="H825" s="93" t="s">
        <v>60</v>
      </c>
      <c r="I825" s="93" t="s">
        <v>26</v>
      </c>
      <c r="J825" s="93" t="s">
        <v>27</v>
      </c>
      <c r="K825" s="91">
        <f t="shared" ca="1" si="25"/>
        <v>0</v>
      </c>
      <c r="L825" s="93"/>
    </row>
    <row r="826" spans="1:12" x14ac:dyDescent="0.35">
      <c r="A826" t="str">
        <f t="shared" si="24"/>
        <v>LISTScenario4</v>
      </c>
      <c r="B826" s="93" t="s">
        <v>457</v>
      </c>
      <c r="C826" s="93" t="s">
        <v>63</v>
      </c>
      <c r="D826" s="93" t="s">
        <v>17</v>
      </c>
      <c r="E826" s="93" t="s">
        <v>42</v>
      </c>
      <c r="F826" s="93" t="s">
        <v>54</v>
      </c>
      <c r="G826" s="93" t="s">
        <v>62</v>
      </c>
      <c r="H826" s="93" t="s">
        <v>62</v>
      </c>
      <c r="I826" s="93" t="s">
        <v>26</v>
      </c>
      <c r="J826" s="93" t="s">
        <v>27</v>
      </c>
      <c r="K826" s="91">
        <f t="shared" ca="1" si="25"/>
        <v>0</v>
      </c>
      <c r="L826" s="93"/>
    </row>
    <row r="827" spans="1:12" x14ac:dyDescent="0.35">
      <c r="A827" t="str">
        <f t="shared" si="24"/>
        <v>LISTScenario4</v>
      </c>
      <c r="B827" s="93" t="s">
        <v>457</v>
      </c>
      <c r="C827" s="93" t="s">
        <v>347</v>
      </c>
      <c r="D827" s="93" t="s">
        <v>17</v>
      </c>
      <c r="E827" s="93" t="s">
        <v>42</v>
      </c>
      <c r="F827" s="93" t="s">
        <v>54</v>
      </c>
      <c r="G827" s="93" t="s">
        <v>371</v>
      </c>
      <c r="H827" s="93" t="s">
        <v>371</v>
      </c>
      <c r="I827" s="93" t="s">
        <v>26</v>
      </c>
      <c r="J827" s="93" t="s">
        <v>27</v>
      </c>
      <c r="K827" s="91">
        <f t="shared" ca="1" si="25"/>
        <v>0</v>
      </c>
      <c r="L827" s="93"/>
    </row>
    <row r="828" spans="1:12" x14ac:dyDescent="0.35">
      <c r="A828" t="str">
        <f t="shared" si="24"/>
        <v>LISTScenario4</v>
      </c>
      <c r="B828" s="93" t="s">
        <v>457</v>
      </c>
      <c r="C828" s="93" t="s">
        <v>65</v>
      </c>
      <c r="D828" s="93" t="s">
        <v>17</v>
      </c>
      <c r="E828" s="93" t="s">
        <v>42</v>
      </c>
      <c r="F828" s="93" t="s">
        <v>64</v>
      </c>
      <c r="G828" s="93" t="s">
        <v>27</v>
      </c>
      <c r="H828" s="93" t="s">
        <v>64</v>
      </c>
      <c r="I828" s="93" t="s">
        <v>26</v>
      </c>
      <c r="J828" s="93" t="s">
        <v>27</v>
      </c>
      <c r="K828" s="91">
        <f t="shared" ca="1" si="25"/>
        <v>0</v>
      </c>
      <c r="L828" s="93"/>
    </row>
    <row r="829" spans="1:12" x14ac:dyDescent="0.35">
      <c r="A829" t="str">
        <f t="shared" si="24"/>
        <v>LISTScenario4</v>
      </c>
      <c r="B829" s="93" t="s">
        <v>457</v>
      </c>
      <c r="C829" s="93" t="s">
        <v>67</v>
      </c>
      <c r="D829" s="93" t="s">
        <v>17</v>
      </c>
      <c r="E829" s="93" t="s">
        <v>42</v>
      </c>
      <c r="F829" s="93" t="s">
        <v>66</v>
      </c>
      <c r="G829" s="93" t="s">
        <v>27</v>
      </c>
      <c r="H829" s="93" t="s">
        <v>66</v>
      </c>
      <c r="I829" s="93" t="s">
        <v>26</v>
      </c>
      <c r="J829" s="93" t="s">
        <v>27</v>
      </c>
      <c r="K829" s="91">
        <f t="shared" ca="1" si="25"/>
        <v>0</v>
      </c>
      <c r="L829" s="93"/>
    </row>
    <row r="830" spans="1:12" x14ac:dyDescent="0.35">
      <c r="A830" t="str">
        <f t="shared" si="24"/>
        <v>LISTScenario4</v>
      </c>
      <c r="B830" s="93" t="s">
        <v>457</v>
      </c>
      <c r="C830" s="93" t="s">
        <v>69</v>
      </c>
      <c r="D830" s="93" t="s">
        <v>17</v>
      </c>
      <c r="E830" s="93" t="s">
        <v>42</v>
      </c>
      <c r="F830" s="93" t="s">
        <v>68</v>
      </c>
      <c r="G830" s="93" t="s">
        <v>27</v>
      </c>
      <c r="H830" s="93" t="s">
        <v>68</v>
      </c>
      <c r="I830" s="93" t="s">
        <v>26</v>
      </c>
      <c r="J830" s="93" t="s">
        <v>27</v>
      </c>
      <c r="K830" s="91">
        <f t="shared" ca="1" si="25"/>
        <v>0</v>
      </c>
      <c r="L830" s="93"/>
    </row>
    <row r="831" spans="1:12" x14ac:dyDescent="0.35">
      <c r="A831" t="str">
        <f t="shared" si="24"/>
        <v>LISTScenario4</v>
      </c>
      <c r="B831" s="93" t="s">
        <v>457</v>
      </c>
      <c r="C831" s="93" t="s">
        <v>71</v>
      </c>
      <c r="D831" s="93" t="s">
        <v>17</v>
      </c>
      <c r="E831" s="93" t="s">
        <v>42</v>
      </c>
      <c r="F831" s="93" t="s">
        <v>70</v>
      </c>
      <c r="G831" s="93" t="s">
        <v>27</v>
      </c>
      <c r="H831" s="93" t="s">
        <v>70</v>
      </c>
      <c r="I831" s="93" t="s">
        <v>26</v>
      </c>
      <c r="J831" s="93" t="s">
        <v>27</v>
      </c>
      <c r="K831" s="91">
        <f t="shared" ca="1" si="25"/>
        <v>0</v>
      </c>
      <c r="L831" s="93"/>
    </row>
    <row r="832" spans="1:12" x14ac:dyDescent="0.35">
      <c r="A832" t="str">
        <f t="shared" si="24"/>
        <v>LISTScenario4</v>
      </c>
      <c r="B832" s="93" t="s">
        <v>457</v>
      </c>
      <c r="C832" s="93" t="s">
        <v>375</v>
      </c>
      <c r="D832" s="93" t="s">
        <v>17</v>
      </c>
      <c r="E832" s="93" t="s">
        <v>42</v>
      </c>
      <c r="F832" s="93" t="s">
        <v>373</v>
      </c>
      <c r="G832" s="93"/>
      <c r="H832" s="93" t="s">
        <v>373</v>
      </c>
      <c r="I832" s="93" t="s">
        <v>26</v>
      </c>
      <c r="J832" s="93" t="s">
        <v>27</v>
      </c>
      <c r="K832" s="91">
        <f t="shared" ca="1" si="25"/>
        <v>0</v>
      </c>
      <c r="L832" s="93"/>
    </row>
    <row r="833" spans="1:12" x14ac:dyDescent="0.35">
      <c r="A833" t="str">
        <f t="shared" si="24"/>
        <v>LISTScenario4</v>
      </c>
      <c r="B833" s="93" t="s">
        <v>457</v>
      </c>
      <c r="C833" s="93" t="s">
        <v>73</v>
      </c>
      <c r="D833" s="93" t="s">
        <v>17</v>
      </c>
      <c r="E833" s="93" t="s">
        <v>72</v>
      </c>
      <c r="F833" s="93" t="s">
        <v>27</v>
      </c>
      <c r="G833" s="93"/>
      <c r="H833" s="93" t="s">
        <v>72</v>
      </c>
      <c r="I833" s="93" t="s">
        <v>26</v>
      </c>
      <c r="J833" s="93" t="s">
        <v>27</v>
      </c>
      <c r="K833" s="91">
        <f t="shared" ca="1" si="25"/>
        <v>0</v>
      </c>
      <c r="L833" s="93"/>
    </row>
    <row r="834" spans="1:12" x14ac:dyDescent="0.35">
      <c r="A834" t="str">
        <f t="shared" si="24"/>
        <v>LISTScenario4</v>
      </c>
      <c r="B834" s="93" t="s">
        <v>457</v>
      </c>
      <c r="C834" s="93" t="s">
        <v>75</v>
      </c>
      <c r="D834" s="93" t="s">
        <v>17</v>
      </c>
      <c r="E834" s="93" t="s">
        <v>74</v>
      </c>
      <c r="F834" s="93" t="s">
        <v>27</v>
      </c>
      <c r="G834" s="93"/>
      <c r="H834" s="93" t="s">
        <v>74</v>
      </c>
      <c r="I834" s="93" t="s">
        <v>26</v>
      </c>
      <c r="J834" s="93" t="s">
        <v>27</v>
      </c>
      <c r="K834" s="91">
        <f t="shared" ca="1" si="25"/>
        <v>0</v>
      </c>
      <c r="L834" s="93"/>
    </row>
    <row r="835" spans="1:12" x14ac:dyDescent="0.35">
      <c r="A835" t="str">
        <f t="shared" si="24"/>
        <v>LISTScenario4</v>
      </c>
      <c r="B835" s="93" t="s">
        <v>457</v>
      </c>
      <c r="C835" s="93" t="s">
        <v>77</v>
      </c>
      <c r="D835" s="93" t="s">
        <v>17</v>
      </c>
      <c r="E835" s="93" t="s">
        <v>74</v>
      </c>
      <c r="F835" s="93" t="s">
        <v>76</v>
      </c>
      <c r="G835" s="93"/>
      <c r="H835" s="93" t="s">
        <v>76</v>
      </c>
      <c r="I835" s="93" t="s">
        <v>26</v>
      </c>
      <c r="J835" s="93" t="s">
        <v>27</v>
      </c>
      <c r="K835" s="91">
        <f t="shared" ca="1" si="25"/>
        <v>0</v>
      </c>
      <c r="L835" s="93"/>
    </row>
    <row r="836" spans="1:12" x14ac:dyDescent="0.35">
      <c r="A836" t="str">
        <f t="shared" ref="A836:A899" si="26">VLOOKUP($B836,LISTScenMap,2)</f>
        <v>LISTScenario4</v>
      </c>
      <c r="B836" s="93" t="s">
        <v>457</v>
      </c>
      <c r="C836" s="93" t="s">
        <v>79</v>
      </c>
      <c r="D836" s="93" t="s">
        <v>17</v>
      </c>
      <c r="E836" s="93" t="s">
        <v>74</v>
      </c>
      <c r="F836" s="93" t="s">
        <v>78</v>
      </c>
      <c r="G836" s="93"/>
      <c r="H836" s="93" t="s">
        <v>78</v>
      </c>
      <c r="I836" s="93" t="s">
        <v>26</v>
      </c>
      <c r="J836" s="93" t="s">
        <v>27</v>
      </c>
      <c r="K836" s="91">
        <f t="shared" ref="K836:K899" ca="1" si="27">OFFSET(INDIRECT($B836&amp;"_Corner",0),MATCH($C836,INDIRECT($B836&amp;"_Row",0),0),MATCH($I836,INDIRECT($B836&amp;"_Column",0),0))</f>
        <v>0</v>
      </c>
      <c r="L836" s="93"/>
    </row>
    <row r="837" spans="1:12" x14ac:dyDescent="0.35">
      <c r="A837" t="str">
        <f t="shared" si="26"/>
        <v>LISTScenario4</v>
      </c>
      <c r="B837" s="93" t="s">
        <v>457</v>
      </c>
      <c r="C837" s="93" t="s">
        <v>81</v>
      </c>
      <c r="D837" s="93" t="s">
        <v>17</v>
      </c>
      <c r="E837" s="93" t="s">
        <v>74</v>
      </c>
      <c r="F837" s="93" t="s">
        <v>80</v>
      </c>
      <c r="G837" s="93"/>
      <c r="H837" s="93" t="s">
        <v>80</v>
      </c>
      <c r="I837" s="93" t="s">
        <v>26</v>
      </c>
      <c r="J837" s="93" t="s">
        <v>27</v>
      </c>
      <c r="K837" s="91">
        <f t="shared" ca="1" si="27"/>
        <v>0</v>
      </c>
      <c r="L837" s="93"/>
    </row>
    <row r="838" spans="1:12" x14ac:dyDescent="0.35">
      <c r="A838" t="str">
        <f t="shared" si="26"/>
        <v>LISTScenario4</v>
      </c>
      <c r="B838" s="93" t="s">
        <v>457</v>
      </c>
      <c r="C838" s="93" t="s">
        <v>376</v>
      </c>
      <c r="D838" s="93" t="s">
        <v>17</v>
      </c>
      <c r="E838" s="93" t="s">
        <v>74</v>
      </c>
      <c r="F838" s="93" t="s">
        <v>372</v>
      </c>
      <c r="G838" s="93"/>
      <c r="H838" s="93" t="s">
        <v>372</v>
      </c>
      <c r="I838" s="93" t="s">
        <v>26</v>
      </c>
      <c r="J838" s="93" t="s">
        <v>27</v>
      </c>
      <c r="K838" s="91">
        <f t="shared" ca="1" si="27"/>
        <v>0</v>
      </c>
      <c r="L838" s="93"/>
    </row>
    <row r="839" spans="1:12" x14ac:dyDescent="0.35">
      <c r="A839" t="str">
        <f t="shared" si="26"/>
        <v>LISTScenario4</v>
      </c>
      <c r="B839" s="93" t="s">
        <v>457</v>
      </c>
      <c r="C839" s="93" t="s">
        <v>83</v>
      </c>
      <c r="D839" s="93" t="s">
        <v>17</v>
      </c>
      <c r="E839" s="93" t="s">
        <v>82</v>
      </c>
      <c r="F839" s="93" t="s">
        <v>27</v>
      </c>
      <c r="G839" s="93"/>
      <c r="H839" s="93" t="s">
        <v>82</v>
      </c>
      <c r="I839" s="93" t="s">
        <v>26</v>
      </c>
      <c r="J839" s="93" t="s">
        <v>27</v>
      </c>
      <c r="K839" s="91">
        <f t="shared" ca="1" si="27"/>
        <v>0</v>
      </c>
      <c r="L839" s="93"/>
    </row>
    <row r="840" spans="1:12" x14ac:dyDescent="0.35">
      <c r="A840" t="str">
        <f t="shared" si="26"/>
        <v>LISTScenario4</v>
      </c>
      <c r="B840" s="93" t="s">
        <v>457</v>
      </c>
      <c r="C840" s="93" t="s">
        <v>85</v>
      </c>
      <c r="D840" s="93" t="s">
        <v>17</v>
      </c>
      <c r="E840" s="93" t="s">
        <v>82</v>
      </c>
      <c r="F840" s="93" t="s">
        <v>84</v>
      </c>
      <c r="G840" s="93" t="s">
        <v>27</v>
      </c>
      <c r="H840" s="93" t="s">
        <v>84</v>
      </c>
      <c r="I840" s="93" t="s">
        <v>26</v>
      </c>
      <c r="J840" s="93" t="s">
        <v>27</v>
      </c>
      <c r="K840" s="91">
        <f t="shared" ca="1" si="27"/>
        <v>0</v>
      </c>
      <c r="L840" s="93"/>
    </row>
    <row r="841" spans="1:12" x14ac:dyDescent="0.35">
      <c r="A841" t="str">
        <f t="shared" si="26"/>
        <v>LISTScenario4</v>
      </c>
      <c r="B841" s="93" t="s">
        <v>457</v>
      </c>
      <c r="C841" s="93" t="s">
        <v>91</v>
      </c>
      <c r="D841" s="93" t="s">
        <v>17</v>
      </c>
      <c r="E841" s="93" t="s">
        <v>82</v>
      </c>
      <c r="F841" s="93" t="s">
        <v>90</v>
      </c>
      <c r="G841" s="93" t="s">
        <v>27</v>
      </c>
      <c r="H841" s="93" t="s">
        <v>90</v>
      </c>
      <c r="I841" s="93" t="s">
        <v>26</v>
      </c>
      <c r="J841" s="93" t="s">
        <v>27</v>
      </c>
      <c r="K841" s="91">
        <f t="shared" ca="1" si="27"/>
        <v>0</v>
      </c>
      <c r="L841" s="93"/>
    </row>
    <row r="842" spans="1:12" x14ac:dyDescent="0.35">
      <c r="A842" t="str">
        <f t="shared" si="26"/>
        <v>LISTScenario4</v>
      </c>
      <c r="B842" s="93" t="s">
        <v>457</v>
      </c>
      <c r="C842" s="93" t="s">
        <v>97</v>
      </c>
      <c r="D842" s="93" t="s">
        <v>17</v>
      </c>
      <c r="E842" s="93" t="s">
        <v>82</v>
      </c>
      <c r="F842" s="93" t="s">
        <v>96</v>
      </c>
      <c r="G842" s="93" t="s">
        <v>27</v>
      </c>
      <c r="H842" s="93" t="s">
        <v>96</v>
      </c>
      <c r="I842" s="93" t="s">
        <v>26</v>
      </c>
      <c r="J842" s="93" t="s">
        <v>27</v>
      </c>
      <c r="K842" s="91">
        <f t="shared" ca="1" si="27"/>
        <v>0</v>
      </c>
      <c r="L842" s="93"/>
    </row>
    <row r="843" spans="1:12" x14ac:dyDescent="0.35">
      <c r="A843" t="str">
        <f t="shared" si="26"/>
        <v>LISTScenario4</v>
      </c>
      <c r="B843" s="93" t="s">
        <v>457</v>
      </c>
      <c r="C843" s="93" t="s">
        <v>377</v>
      </c>
      <c r="D843" s="93" t="s">
        <v>17</v>
      </c>
      <c r="E843" s="93" t="s">
        <v>82</v>
      </c>
      <c r="F843" s="93" t="s">
        <v>374</v>
      </c>
      <c r="G843" s="93" t="s">
        <v>27</v>
      </c>
      <c r="H843" s="93" t="s">
        <v>374</v>
      </c>
      <c r="I843" s="93" t="s">
        <v>26</v>
      </c>
      <c r="J843" s="93" t="s">
        <v>27</v>
      </c>
      <c r="K843" s="91">
        <f t="shared" ca="1" si="27"/>
        <v>0</v>
      </c>
      <c r="L843" s="93"/>
    </row>
    <row r="844" spans="1:12" x14ac:dyDescent="0.35">
      <c r="A844" t="str">
        <f t="shared" si="26"/>
        <v>LISTScenario4</v>
      </c>
      <c r="B844" s="93" t="s">
        <v>457</v>
      </c>
      <c r="C844" s="93" t="s">
        <v>111</v>
      </c>
      <c r="D844" s="93" t="s">
        <v>17</v>
      </c>
      <c r="E844" s="93" t="s">
        <v>110</v>
      </c>
      <c r="F844" s="93" t="s">
        <v>27</v>
      </c>
      <c r="G844" s="93"/>
      <c r="H844" s="93" t="s">
        <v>110</v>
      </c>
      <c r="I844" s="93" t="s">
        <v>26</v>
      </c>
      <c r="J844" s="93" t="s">
        <v>27</v>
      </c>
      <c r="K844" s="91">
        <f t="shared" ca="1" si="27"/>
        <v>0</v>
      </c>
      <c r="L844" s="93"/>
    </row>
    <row r="845" spans="1:12" x14ac:dyDescent="0.35">
      <c r="A845" t="str">
        <f t="shared" si="26"/>
        <v>LISTScenario4</v>
      </c>
      <c r="B845" s="93" t="s">
        <v>457</v>
      </c>
      <c r="C845" s="93" t="s">
        <v>378</v>
      </c>
      <c r="D845" s="93" t="s">
        <v>17</v>
      </c>
      <c r="E845" s="93" t="s">
        <v>231</v>
      </c>
      <c r="F845" s="93" t="s">
        <v>27</v>
      </c>
      <c r="G845" s="93"/>
      <c r="H845" s="93" t="s">
        <v>231</v>
      </c>
      <c r="I845" s="93" t="s">
        <v>26</v>
      </c>
      <c r="J845" s="93" t="s">
        <v>27</v>
      </c>
      <c r="K845" s="91">
        <f t="shared" ca="1" si="27"/>
        <v>0</v>
      </c>
      <c r="L845" s="93"/>
    </row>
    <row r="846" spans="1:12" x14ac:dyDescent="0.35">
      <c r="A846" t="str">
        <f t="shared" si="26"/>
        <v>LISTScenario4</v>
      </c>
      <c r="B846" s="93" t="s">
        <v>457</v>
      </c>
      <c r="C846" s="93" t="s">
        <v>115</v>
      </c>
      <c r="D846" s="93" t="s">
        <v>17</v>
      </c>
      <c r="E846" s="93" t="s">
        <v>27</v>
      </c>
      <c r="F846" s="93"/>
      <c r="G846" s="93"/>
      <c r="H846" s="93" t="s">
        <v>114</v>
      </c>
      <c r="I846" s="93" t="s">
        <v>26</v>
      </c>
      <c r="J846" s="93" t="s">
        <v>27</v>
      </c>
      <c r="K846" s="91">
        <f t="shared" ca="1" si="27"/>
        <v>0</v>
      </c>
      <c r="L846" s="93"/>
    </row>
    <row r="847" spans="1:12" x14ac:dyDescent="0.35">
      <c r="A847" t="str">
        <f t="shared" si="26"/>
        <v>LISTScenario4</v>
      </c>
      <c r="B847" s="93" t="s">
        <v>457</v>
      </c>
      <c r="C847" s="93" t="s">
        <v>118</v>
      </c>
      <c r="D847" s="93" t="s">
        <v>116</v>
      </c>
      <c r="E847" s="93" t="s">
        <v>117</v>
      </c>
      <c r="F847" s="93" t="s">
        <v>27</v>
      </c>
      <c r="G847" s="93"/>
      <c r="H847" s="93" t="s">
        <v>117</v>
      </c>
      <c r="I847" s="93" t="s">
        <v>26</v>
      </c>
      <c r="J847" s="93" t="s">
        <v>27</v>
      </c>
      <c r="K847" s="91">
        <f t="shared" ca="1" si="27"/>
        <v>0</v>
      </c>
      <c r="L847" s="93"/>
    </row>
    <row r="848" spans="1:12" x14ac:dyDescent="0.35">
      <c r="A848" t="str">
        <f t="shared" si="26"/>
        <v>LISTScenario4</v>
      </c>
      <c r="B848" s="93" t="s">
        <v>457</v>
      </c>
      <c r="C848" s="93" t="s">
        <v>348</v>
      </c>
      <c r="D848" s="93" t="s">
        <v>116</v>
      </c>
      <c r="E848" s="93" t="s">
        <v>117</v>
      </c>
      <c r="F848" s="93" t="s">
        <v>121</v>
      </c>
      <c r="G848" s="93"/>
      <c r="H848" s="93" t="s">
        <v>121</v>
      </c>
      <c r="I848" s="93" t="s">
        <v>26</v>
      </c>
      <c r="J848" s="93" t="s">
        <v>27</v>
      </c>
      <c r="K848" s="91">
        <f t="shared" ca="1" si="27"/>
        <v>0</v>
      </c>
      <c r="L848" s="93"/>
    </row>
    <row r="849" spans="1:12" x14ac:dyDescent="0.35">
      <c r="A849" t="str">
        <f t="shared" si="26"/>
        <v>LISTScenario4</v>
      </c>
      <c r="B849" s="93" t="s">
        <v>457</v>
      </c>
      <c r="C849" s="93" t="s">
        <v>349</v>
      </c>
      <c r="D849" s="93" t="s">
        <v>116</v>
      </c>
      <c r="E849" s="93" t="s">
        <v>117</v>
      </c>
      <c r="F849" s="93" t="s">
        <v>123</v>
      </c>
      <c r="G849" s="93"/>
      <c r="H849" s="93" t="s">
        <v>123</v>
      </c>
      <c r="I849" s="93" t="s">
        <v>26</v>
      </c>
      <c r="J849" s="93" t="s">
        <v>27</v>
      </c>
      <c r="K849" s="91">
        <f t="shared" ca="1" si="27"/>
        <v>0</v>
      </c>
      <c r="L849" s="93"/>
    </row>
    <row r="850" spans="1:12" x14ac:dyDescent="0.35">
      <c r="A850" t="str">
        <f t="shared" si="26"/>
        <v>LISTScenario4</v>
      </c>
      <c r="B850" s="93" t="s">
        <v>457</v>
      </c>
      <c r="C850" s="93" t="s">
        <v>350</v>
      </c>
      <c r="D850" s="93" t="s">
        <v>116</v>
      </c>
      <c r="E850" s="93" t="s">
        <v>117</v>
      </c>
      <c r="F850" s="93" t="s">
        <v>125</v>
      </c>
      <c r="G850" s="93"/>
      <c r="H850" s="93" t="s">
        <v>125</v>
      </c>
      <c r="I850" s="93" t="s">
        <v>26</v>
      </c>
      <c r="J850" s="93" t="s">
        <v>27</v>
      </c>
      <c r="K850" s="91">
        <f t="shared" ca="1" si="27"/>
        <v>0</v>
      </c>
      <c r="L850" s="93"/>
    </row>
    <row r="851" spans="1:12" x14ac:dyDescent="0.35">
      <c r="A851" t="str">
        <f t="shared" si="26"/>
        <v>LISTScenario4</v>
      </c>
      <c r="B851" s="93" t="s">
        <v>457</v>
      </c>
      <c r="C851" s="93" t="s">
        <v>351</v>
      </c>
      <c r="D851" s="93" t="s">
        <v>116</v>
      </c>
      <c r="E851" s="93" t="s">
        <v>132</v>
      </c>
      <c r="F851" s="93" t="s">
        <v>27</v>
      </c>
      <c r="G851" s="93"/>
      <c r="H851" s="93" t="s">
        <v>132</v>
      </c>
      <c r="I851" s="93" t="s">
        <v>26</v>
      </c>
      <c r="J851" s="93" t="s">
        <v>27</v>
      </c>
      <c r="K851" s="91">
        <f t="shared" ca="1" si="27"/>
        <v>0</v>
      </c>
      <c r="L851" s="93"/>
    </row>
    <row r="852" spans="1:12" x14ac:dyDescent="0.35">
      <c r="A852" t="str">
        <f t="shared" si="26"/>
        <v>LISTScenario4</v>
      </c>
      <c r="B852" s="93" t="s">
        <v>457</v>
      </c>
      <c r="C852" s="93" t="s">
        <v>352</v>
      </c>
      <c r="D852" s="93" t="s">
        <v>116</v>
      </c>
      <c r="E852" s="93" t="s">
        <v>132</v>
      </c>
      <c r="F852" s="93" t="s">
        <v>121</v>
      </c>
      <c r="G852" s="93"/>
      <c r="H852" s="93" t="s">
        <v>121</v>
      </c>
      <c r="I852" s="93" t="s">
        <v>26</v>
      </c>
      <c r="J852" s="93" t="s">
        <v>27</v>
      </c>
      <c r="K852" s="91">
        <f t="shared" ca="1" si="27"/>
        <v>0</v>
      </c>
      <c r="L852" s="93"/>
    </row>
    <row r="853" spans="1:12" x14ac:dyDescent="0.35">
      <c r="A853" t="str">
        <f t="shared" si="26"/>
        <v>LISTScenario4</v>
      </c>
      <c r="B853" s="93" t="s">
        <v>457</v>
      </c>
      <c r="C853" s="93" t="s">
        <v>353</v>
      </c>
      <c r="D853" s="93" t="s">
        <v>116</v>
      </c>
      <c r="E853" s="93" t="s">
        <v>132</v>
      </c>
      <c r="F853" s="93" t="s">
        <v>123</v>
      </c>
      <c r="G853" s="93"/>
      <c r="H853" s="93" t="s">
        <v>123</v>
      </c>
      <c r="I853" s="93" t="s">
        <v>26</v>
      </c>
      <c r="J853" s="93" t="s">
        <v>27</v>
      </c>
      <c r="K853" s="91">
        <f t="shared" ca="1" si="27"/>
        <v>0</v>
      </c>
      <c r="L853" s="93"/>
    </row>
    <row r="854" spans="1:12" x14ac:dyDescent="0.35">
      <c r="A854" t="str">
        <f t="shared" si="26"/>
        <v>LISTScenario4</v>
      </c>
      <c r="B854" s="93" t="s">
        <v>457</v>
      </c>
      <c r="C854" s="93" t="s">
        <v>354</v>
      </c>
      <c r="D854" s="93" t="s">
        <v>116</v>
      </c>
      <c r="E854" s="93" t="s">
        <v>132</v>
      </c>
      <c r="F854" s="93" t="s">
        <v>125</v>
      </c>
      <c r="G854" s="93"/>
      <c r="H854" s="93" t="s">
        <v>125</v>
      </c>
      <c r="I854" s="93" t="s">
        <v>26</v>
      </c>
      <c r="J854" s="93" t="s">
        <v>27</v>
      </c>
      <c r="K854" s="91">
        <f t="shared" ca="1" si="27"/>
        <v>0</v>
      </c>
      <c r="L854" s="93"/>
    </row>
    <row r="855" spans="1:12" x14ac:dyDescent="0.35">
      <c r="A855" t="str">
        <f t="shared" si="26"/>
        <v>LISTScenario4</v>
      </c>
      <c r="B855" s="93" t="s">
        <v>457</v>
      </c>
      <c r="C855" s="93" t="s">
        <v>355</v>
      </c>
      <c r="D855" s="93" t="s">
        <v>116</v>
      </c>
      <c r="E855" s="93" t="s">
        <v>144</v>
      </c>
      <c r="F855" s="93" t="s">
        <v>27</v>
      </c>
      <c r="G855" s="93"/>
      <c r="H855" s="93" t="s">
        <v>144</v>
      </c>
      <c r="I855" s="93" t="s">
        <v>26</v>
      </c>
      <c r="J855" s="93" t="s">
        <v>27</v>
      </c>
      <c r="K855" s="91">
        <f t="shared" ca="1" si="27"/>
        <v>0</v>
      </c>
      <c r="L855" s="93"/>
    </row>
    <row r="856" spans="1:12" x14ac:dyDescent="0.35">
      <c r="A856" t="str">
        <f t="shared" si="26"/>
        <v>LISTScenario4</v>
      </c>
      <c r="B856" s="93" t="s">
        <v>457</v>
      </c>
      <c r="C856" s="93" t="s">
        <v>356</v>
      </c>
      <c r="D856" s="93" t="s">
        <v>116</v>
      </c>
      <c r="E856" s="93" t="s">
        <v>144</v>
      </c>
      <c r="F856" s="93" t="s">
        <v>121</v>
      </c>
      <c r="G856" s="93" t="s">
        <v>27</v>
      </c>
      <c r="H856" s="93" t="s">
        <v>121</v>
      </c>
      <c r="I856" s="93" t="s">
        <v>26</v>
      </c>
      <c r="J856" s="93" t="s">
        <v>27</v>
      </c>
      <c r="K856" s="91">
        <f t="shared" ca="1" si="27"/>
        <v>0</v>
      </c>
      <c r="L856" s="93"/>
    </row>
    <row r="857" spans="1:12" x14ac:dyDescent="0.35">
      <c r="A857" t="str">
        <f t="shared" si="26"/>
        <v>LISTScenario4</v>
      </c>
      <c r="B857" s="93" t="s">
        <v>457</v>
      </c>
      <c r="C857" s="93" t="s">
        <v>357</v>
      </c>
      <c r="D857" s="93" t="s">
        <v>116</v>
      </c>
      <c r="E857" s="93" t="s">
        <v>144</v>
      </c>
      <c r="F857" s="93" t="s">
        <v>123</v>
      </c>
      <c r="G857" s="93" t="s">
        <v>27</v>
      </c>
      <c r="H857" s="93" t="s">
        <v>123</v>
      </c>
      <c r="I857" s="93" t="s">
        <v>26</v>
      </c>
      <c r="J857" s="93" t="s">
        <v>27</v>
      </c>
      <c r="K857" s="91">
        <f t="shared" ca="1" si="27"/>
        <v>0</v>
      </c>
      <c r="L857" s="93"/>
    </row>
    <row r="858" spans="1:12" x14ac:dyDescent="0.35">
      <c r="A858" t="str">
        <f t="shared" si="26"/>
        <v>LISTScenario4</v>
      </c>
      <c r="B858" s="93" t="s">
        <v>457</v>
      </c>
      <c r="C858" s="93" t="s">
        <v>358</v>
      </c>
      <c r="D858" s="93" t="s">
        <v>116</v>
      </c>
      <c r="E858" s="93" t="s">
        <v>144</v>
      </c>
      <c r="F858" s="93" t="s">
        <v>125</v>
      </c>
      <c r="G858" s="93" t="s">
        <v>27</v>
      </c>
      <c r="H858" s="93" t="s">
        <v>125</v>
      </c>
      <c r="I858" s="93" t="s">
        <v>26</v>
      </c>
      <c r="J858" s="93" t="s">
        <v>27</v>
      </c>
      <c r="K858" s="91">
        <f t="shared" ca="1" si="27"/>
        <v>0</v>
      </c>
      <c r="L858" s="93"/>
    </row>
    <row r="859" spans="1:12" x14ac:dyDescent="0.35">
      <c r="A859" t="str">
        <f t="shared" si="26"/>
        <v>LISTScenario4</v>
      </c>
      <c r="B859" s="93" t="s">
        <v>457</v>
      </c>
      <c r="C859" s="93" t="s">
        <v>359</v>
      </c>
      <c r="D859" s="93" t="s">
        <v>116</v>
      </c>
      <c r="E859" s="93" t="s">
        <v>248</v>
      </c>
      <c r="F859" s="93" t="s">
        <v>27</v>
      </c>
      <c r="G859" s="93"/>
      <c r="H859" s="93" t="s">
        <v>248</v>
      </c>
      <c r="I859" s="93" t="s">
        <v>26</v>
      </c>
      <c r="J859" s="93" t="s">
        <v>27</v>
      </c>
      <c r="K859" s="91">
        <f t="shared" ca="1" si="27"/>
        <v>0</v>
      </c>
      <c r="L859" s="93"/>
    </row>
    <row r="860" spans="1:12" x14ac:dyDescent="0.35">
      <c r="A860" t="str">
        <f t="shared" si="26"/>
        <v>LISTScenario4</v>
      </c>
      <c r="B860" s="93" t="s">
        <v>457</v>
      </c>
      <c r="C860" s="93" t="s">
        <v>156</v>
      </c>
      <c r="D860" s="93" t="s">
        <v>116</v>
      </c>
      <c r="E860" s="93" t="s">
        <v>155</v>
      </c>
      <c r="F860" s="93" t="s">
        <v>27</v>
      </c>
      <c r="G860" s="93"/>
      <c r="H860" s="93" t="s">
        <v>155</v>
      </c>
      <c r="I860" s="93" t="s">
        <v>26</v>
      </c>
      <c r="J860" s="93" t="s">
        <v>27</v>
      </c>
      <c r="K860" s="91">
        <f t="shared" ca="1" si="27"/>
        <v>0</v>
      </c>
      <c r="L860" s="93"/>
    </row>
    <row r="861" spans="1:12" x14ac:dyDescent="0.35">
      <c r="A861" t="str">
        <f t="shared" si="26"/>
        <v>LISTScenario4</v>
      </c>
      <c r="B861" s="93" t="s">
        <v>457</v>
      </c>
      <c r="C861" s="93" t="s">
        <v>160</v>
      </c>
      <c r="D861" s="93" t="s">
        <v>116</v>
      </c>
      <c r="E861" s="93" t="s">
        <v>159</v>
      </c>
      <c r="F861" s="93" t="s">
        <v>27</v>
      </c>
      <c r="G861" s="93"/>
      <c r="H861" s="93" t="s">
        <v>159</v>
      </c>
      <c r="I861" s="93" t="s">
        <v>26</v>
      </c>
      <c r="J861" s="93" t="s">
        <v>27</v>
      </c>
      <c r="K861" s="91">
        <f t="shared" ca="1" si="27"/>
        <v>0</v>
      </c>
      <c r="L861" s="93"/>
    </row>
    <row r="862" spans="1:12" x14ac:dyDescent="0.35">
      <c r="A862" t="str">
        <f t="shared" si="26"/>
        <v>LISTScenario4</v>
      </c>
      <c r="B862" s="93" t="s">
        <v>457</v>
      </c>
      <c r="C862" s="93" t="s">
        <v>161</v>
      </c>
      <c r="D862" s="93" t="s">
        <v>116</v>
      </c>
      <c r="E862" s="93" t="s">
        <v>66</v>
      </c>
      <c r="F862" s="93" t="s">
        <v>27</v>
      </c>
      <c r="G862" s="93"/>
      <c r="H862" s="93" t="s">
        <v>66</v>
      </c>
      <c r="I862" s="93" t="s">
        <v>26</v>
      </c>
      <c r="J862" s="93" t="s">
        <v>27</v>
      </c>
      <c r="K862" s="91">
        <f t="shared" ca="1" si="27"/>
        <v>0</v>
      </c>
      <c r="L862" s="93"/>
    </row>
    <row r="863" spans="1:12" x14ac:dyDescent="0.35">
      <c r="A863" t="str">
        <f t="shared" si="26"/>
        <v>LISTScenario4</v>
      </c>
      <c r="B863" s="93" t="s">
        <v>457</v>
      </c>
      <c r="C863" s="93" t="s">
        <v>173</v>
      </c>
      <c r="D863" s="93" t="s">
        <v>116</v>
      </c>
      <c r="E863" s="93" t="s">
        <v>172</v>
      </c>
      <c r="F863" s="93" t="s">
        <v>27</v>
      </c>
      <c r="G863" s="93"/>
      <c r="H863" s="93" t="s">
        <v>172</v>
      </c>
      <c r="I863" s="93" t="s">
        <v>26</v>
      </c>
      <c r="J863" s="93" t="s">
        <v>27</v>
      </c>
      <c r="K863" s="91">
        <f t="shared" ca="1" si="27"/>
        <v>0</v>
      </c>
      <c r="L863" s="93"/>
    </row>
    <row r="864" spans="1:12" x14ac:dyDescent="0.35">
      <c r="A864" t="str">
        <f t="shared" si="26"/>
        <v>LISTScenario4</v>
      </c>
      <c r="B864" s="93" t="s">
        <v>457</v>
      </c>
      <c r="C864" s="89" t="s">
        <v>614</v>
      </c>
      <c r="D864" s="93" t="s">
        <v>116</v>
      </c>
      <c r="E864" s="93" t="s">
        <v>18</v>
      </c>
      <c r="F864" s="93" t="s">
        <v>27</v>
      </c>
      <c r="G864" s="93"/>
      <c r="H864" s="93" t="s">
        <v>18</v>
      </c>
      <c r="I864" s="93" t="s">
        <v>26</v>
      </c>
      <c r="J864" s="93" t="s">
        <v>27</v>
      </c>
      <c r="K864" s="91">
        <f t="shared" ca="1" si="27"/>
        <v>0</v>
      </c>
      <c r="L864" s="93"/>
    </row>
    <row r="865" spans="1:12" x14ac:dyDescent="0.35">
      <c r="A865" t="str">
        <f t="shared" si="26"/>
        <v>LISTScenario4</v>
      </c>
      <c r="B865" s="93" t="s">
        <v>457</v>
      </c>
      <c r="C865" s="93" t="s">
        <v>180</v>
      </c>
      <c r="D865" s="93" t="s">
        <v>116</v>
      </c>
      <c r="E865" s="93" t="s">
        <v>27</v>
      </c>
      <c r="F865" s="93"/>
      <c r="G865" s="93"/>
      <c r="H865" s="93" t="s">
        <v>19</v>
      </c>
      <c r="I865" s="93" t="s">
        <v>26</v>
      </c>
      <c r="J865" s="93" t="s">
        <v>27</v>
      </c>
      <c r="K865" s="91">
        <f t="shared" ca="1" si="27"/>
        <v>0</v>
      </c>
      <c r="L865" s="93"/>
    </row>
    <row r="866" spans="1:12" x14ac:dyDescent="0.35">
      <c r="A866" t="str">
        <f t="shared" si="26"/>
        <v>LISTScenario4</v>
      </c>
      <c r="B866" s="93" t="s">
        <v>457</v>
      </c>
      <c r="C866" s="93" t="s">
        <v>182</v>
      </c>
      <c r="D866" s="93" t="s">
        <v>181</v>
      </c>
      <c r="E866" s="93" t="s">
        <v>27</v>
      </c>
      <c r="F866" s="93"/>
      <c r="G866" s="93"/>
      <c r="H866" s="93" t="s">
        <v>181</v>
      </c>
      <c r="I866" s="93" t="s">
        <v>26</v>
      </c>
      <c r="J866" s="93" t="s">
        <v>27</v>
      </c>
      <c r="K866" s="91">
        <f t="shared" ca="1" si="27"/>
        <v>0</v>
      </c>
      <c r="L866" s="93"/>
    </row>
    <row r="867" spans="1:12" x14ac:dyDescent="0.35">
      <c r="A867" t="str">
        <f t="shared" si="26"/>
        <v>LISTScenario4</v>
      </c>
      <c r="B867" s="93" t="s">
        <v>457</v>
      </c>
      <c r="C867" s="93" t="s">
        <v>444</v>
      </c>
      <c r="D867" s="93" t="s">
        <v>453</v>
      </c>
      <c r="E867" s="93" t="s">
        <v>442</v>
      </c>
      <c r="F867" s="93" t="s">
        <v>442</v>
      </c>
      <c r="G867" s="93" t="s">
        <v>442</v>
      </c>
      <c r="H867" s="93" t="s">
        <v>442</v>
      </c>
      <c r="I867" s="93" t="s">
        <v>26</v>
      </c>
      <c r="J867" s="93" t="s">
        <v>27</v>
      </c>
      <c r="K867" s="91">
        <f t="shared" ca="1" si="27"/>
        <v>0</v>
      </c>
      <c r="L867" s="93"/>
    </row>
    <row r="868" spans="1:12" x14ac:dyDescent="0.35">
      <c r="A868" t="str">
        <f t="shared" si="26"/>
        <v>LISTScenario4</v>
      </c>
      <c r="B868" s="93" t="s">
        <v>457</v>
      </c>
      <c r="C868" s="93" t="s">
        <v>35</v>
      </c>
      <c r="D868" s="93" t="s">
        <v>17</v>
      </c>
      <c r="E868" s="93" t="s">
        <v>34</v>
      </c>
      <c r="F868" s="93" t="s">
        <v>27</v>
      </c>
      <c r="G868" s="93"/>
      <c r="H868" s="93" t="s">
        <v>34</v>
      </c>
      <c r="I868" s="93" t="s">
        <v>207</v>
      </c>
      <c r="J868" s="93" t="s">
        <v>336</v>
      </c>
      <c r="K868" s="91">
        <f t="shared" ca="1" si="27"/>
        <v>0</v>
      </c>
      <c r="L868" s="93"/>
    </row>
    <row r="869" spans="1:12" x14ac:dyDescent="0.35">
      <c r="A869" t="str">
        <f t="shared" si="26"/>
        <v>LISTScenario4</v>
      </c>
      <c r="B869" s="93" t="s">
        <v>457</v>
      </c>
      <c r="C869" s="93" t="s">
        <v>37</v>
      </c>
      <c r="D869" s="93" t="s">
        <v>17</v>
      </c>
      <c r="E869" s="93" t="s">
        <v>36</v>
      </c>
      <c r="F869" s="93" t="s">
        <v>27</v>
      </c>
      <c r="G869" s="93"/>
      <c r="H869" s="93" t="s">
        <v>36</v>
      </c>
      <c r="I869" s="93" t="s">
        <v>207</v>
      </c>
      <c r="J869" s="93" t="s">
        <v>336</v>
      </c>
      <c r="K869" s="91">
        <f t="shared" ca="1" si="27"/>
        <v>0</v>
      </c>
      <c r="L869" s="93"/>
    </row>
    <row r="870" spans="1:12" x14ac:dyDescent="0.35">
      <c r="A870" t="str">
        <f t="shared" si="26"/>
        <v>LISTScenario4</v>
      </c>
      <c r="B870" s="93" t="s">
        <v>457</v>
      </c>
      <c r="C870" s="93" t="s">
        <v>39</v>
      </c>
      <c r="D870" s="93" t="s">
        <v>17</v>
      </c>
      <c r="E870" s="93" t="s">
        <v>38</v>
      </c>
      <c r="F870" s="93" t="s">
        <v>27</v>
      </c>
      <c r="G870" s="93"/>
      <c r="H870" s="93" t="s">
        <v>38</v>
      </c>
      <c r="I870" s="93" t="s">
        <v>207</v>
      </c>
      <c r="J870" s="93" t="s">
        <v>336</v>
      </c>
      <c r="K870" s="91">
        <f t="shared" ca="1" si="27"/>
        <v>0</v>
      </c>
      <c r="L870" s="93"/>
    </row>
    <row r="871" spans="1:12" x14ac:dyDescent="0.35">
      <c r="A871" t="str">
        <f t="shared" si="26"/>
        <v>LISTScenario4</v>
      </c>
      <c r="B871" s="93" t="s">
        <v>457</v>
      </c>
      <c r="C871" s="93" t="s">
        <v>41</v>
      </c>
      <c r="D871" s="93" t="s">
        <v>17</v>
      </c>
      <c r="E871" s="93" t="s">
        <v>40</v>
      </c>
      <c r="F871" s="93" t="s">
        <v>27</v>
      </c>
      <c r="G871" s="93"/>
      <c r="H871" s="93" t="s">
        <v>40</v>
      </c>
      <c r="I871" s="93" t="s">
        <v>207</v>
      </c>
      <c r="J871" s="93" t="s">
        <v>336</v>
      </c>
      <c r="K871" s="91">
        <f t="shared" ca="1" si="27"/>
        <v>0</v>
      </c>
      <c r="L871" s="93"/>
    </row>
    <row r="872" spans="1:12" x14ac:dyDescent="0.35">
      <c r="A872" t="str">
        <f t="shared" si="26"/>
        <v>LISTScenario4</v>
      </c>
      <c r="B872" s="93" t="s">
        <v>457</v>
      </c>
      <c r="C872" s="93" t="s">
        <v>43</v>
      </c>
      <c r="D872" s="93" t="s">
        <v>17</v>
      </c>
      <c r="E872" s="93" t="s">
        <v>42</v>
      </c>
      <c r="F872" s="93" t="s">
        <v>27</v>
      </c>
      <c r="G872" s="93"/>
      <c r="H872" s="93" t="s">
        <v>42</v>
      </c>
      <c r="I872" s="93" t="s">
        <v>207</v>
      </c>
      <c r="J872" s="93" t="s">
        <v>336</v>
      </c>
      <c r="K872" s="91">
        <f t="shared" ca="1" si="27"/>
        <v>0</v>
      </c>
      <c r="L872" s="93"/>
    </row>
    <row r="873" spans="1:12" x14ac:dyDescent="0.35">
      <c r="A873" t="str">
        <f t="shared" si="26"/>
        <v>LISTScenario4</v>
      </c>
      <c r="B873" s="93" t="s">
        <v>457</v>
      </c>
      <c r="C873" s="93" t="s">
        <v>45</v>
      </c>
      <c r="D873" s="93" t="s">
        <v>17</v>
      </c>
      <c r="E873" s="93" t="s">
        <v>42</v>
      </c>
      <c r="F873" s="93" t="s">
        <v>44</v>
      </c>
      <c r="G873" s="93" t="s">
        <v>27</v>
      </c>
      <c r="H873" s="93" t="s">
        <v>44</v>
      </c>
      <c r="I873" s="93" t="s">
        <v>207</v>
      </c>
      <c r="J873" s="93" t="s">
        <v>336</v>
      </c>
      <c r="K873" s="91">
        <f t="shared" ca="1" si="27"/>
        <v>0</v>
      </c>
      <c r="L873" s="93"/>
    </row>
    <row r="874" spans="1:12" x14ac:dyDescent="0.35">
      <c r="A874" t="str">
        <f t="shared" si="26"/>
        <v>LISTScenario4</v>
      </c>
      <c r="B874" s="93" t="s">
        <v>457</v>
      </c>
      <c r="C874" s="93" t="s">
        <v>47</v>
      </c>
      <c r="D874" s="93" t="s">
        <v>17</v>
      </c>
      <c r="E874" s="93" t="s">
        <v>42</v>
      </c>
      <c r="F874" s="93" t="s">
        <v>46</v>
      </c>
      <c r="G874" s="93" t="s">
        <v>27</v>
      </c>
      <c r="H874" s="93" t="s">
        <v>46</v>
      </c>
      <c r="I874" s="93" t="s">
        <v>207</v>
      </c>
      <c r="J874" s="93" t="s">
        <v>336</v>
      </c>
      <c r="K874" s="91">
        <f t="shared" ca="1" si="27"/>
        <v>0</v>
      </c>
      <c r="L874" s="93"/>
    </row>
    <row r="875" spans="1:12" x14ac:dyDescent="0.35">
      <c r="A875" t="str">
        <f t="shared" si="26"/>
        <v>LISTScenario4</v>
      </c>
      <c r="B875" s="93" t="s">
        <v>457</v>
      </c>
      <c r="C875" s="93" t="s">
        <v>49</v>
      </c>
      <c r="D875" s="93" t="s">
        <v>17</v>
      </c>
      <c r="E875" s="93" t="s">
        <v>42</v>
      </c>
      <c r="F875" s="93" t="s">
        <v>48</v>
      </c>
      <c r="G875" s="93" t="s">
        <v>27</v>
      </c>
      <c r="H875" s="93" t="s">
        <v>48</v>
      </c>
      <c r="I875" s="93" t="s">
        <v>207</v>
      </c>
      <c r="J875" s="93" t="s">
        <v>336</v>
      </c>
      <c r="K875" s="91">
        <f t="shared" ca="1" si="27"/>
        <v>0</v>
      </c>
      <c r="L875" s="93"/>
    </row>
    <row r="876" spans="1:12" x14ac:dyDescent="0.35">
      <c r="A876" t="str">
        <f t="shared" si="26"/>
        <v>LISTScenario4</v>
      </c>
      <c r="B876" s="93" t="s">
        <v>457</v>
      </c>
      <c r="C876" s="93" t="s">
        <v>55</v>
      </c>
      <c r="D876" s="93" t="s">
        <v>17</v>
      </c>
      <c r="E876" s="93" t="s">
        <v>42</v>
      </c>
      <c r="F876" s="93" t="s">
        <v>54</v>
      </c>
      <c r="G876" s="93" t="s">
        <v>27</v>
      </c>
      <c r="H876" s="93" t="s">
        <v>54</v>
      </c>
      <c r="I876" s="93" t="s">
        <v>207</v>
      </c>
      <c r="J876" s="93" t="s">
        <v>336</v>
      </c>
      <c r="K876" s="91">
        <f t="shared" ca="1" si="27"/>
        <v>0</v>
      </c>
      <c r="L876" s="93"/>
    </row>
    <row r="877" spans="1:12" x14ac:dyDescent="0.35">
      <c r="A877" t="str">
        <f t="shared" si="26"/>
        <v>LISTScenario4</v>
      </c>
      <c r="B877" s="93" t="s">
        <v>457</v>
      </c>
      <c r="C877" s="93" t="s">
        <v>57</v>
      </c>
      <c r="D877" s="93" t="s">
        <v>17</v>
      </c>
      <c r="E877" s="93" t="s">
        <v>42</v>
      </c>
      <c r="F877" s="93" t="s">
        <v>54</v>
      </c>
      <c r="G877" s="93" t="s">
        <v>56</v>
      </c>
      <c r="H877" s="93" t="s">
        <v>56</v>
      </c>
      <c r="I877" s="93" t="s">
        <v>207</v>
      </c>
      <c r="J877" s="93" t="s">
        <v>336</v>
      </c>
      <c r="K877" s="91">
        <f t="shared" ca="1" si="27"/>
        <v>0</v>
      </c>
      <c r="L877" s="93"/>
    </row>
    <row r="878" spans="1:12" x14ac:dyDescent="0.35">
      <c r="A878" t="str">
        <f t="shared" si="26"/>
        <v>LISTScenario4</v>
      </c>
      <c r="B878" s="93" t="s">
        <v>457</v>
      </c>
      <c r="C878" s="93" t="s">
        <v>59</v>
      </c>
      <c r="D878" s="93" t="s">
        <v>17</v>
      </c>
      <c r="E878" s="93" t="s">
        <v>42</v>
      </c>
      <c r="F878" s="93" t="s">
        <v>54</v>
      </c>
      <c r="G878" s="93" t="s">
        <v>58</v>
      </c>
      <c r="H878" s="93" t="s">
        <v>58</v>
      </c>
      <c r="I878" s="93" t="s">
        <v>207</v>
      </c>
      <c r="J878" s="93" t="s">
        <v>336</v>
      </c>
      <c r="K878" s="91">
        <f t="shared" ca="1" si="27"/>
        <v>0</v>
      </c>
      <c r="L878" s="93"/>
    </row>
    <row r="879" spans="1:12" x14ac:dyDescent="0.35">
      <c r="A879" t="str">
        <f t="shared" si="26"/>
        <v>LISTScenario4</v>
      </c>
      <c r="B879" s="93" t="s">
        <v>457</v>
      </c>
      <c r="C879" s="93" t="s">
        <v>61</v>
      </c>
      <c r="D879" s="93" t="s">
        <v>17</v>
      </c>
      <c r="E879" s="93" t="s">
        <v>42</v>
      </c>
      <c r="F879" s="93" t="s">
        <v>54</v>
      </c>
      <c r="G879" s="93" t="s">
        <v>60</v>
      </c>
      <c r="H879" s="93" t="s">
        <v>60</v>
      </c>
      <c r="I879" s="93" t="s">
        <v>207</v>
      </c>
      <c r="J879" s="93" t="s">
        <v>336</v>
      </c>
      <c r="K879" s="91">
        <f t="shared" ca="1" si="27"/>
        <v>0</v>
      </c>
      <c r="L879" s="93"/>
    </row>
    <row r="880" spans="1:12" x14ac:dyDescent="0.35">
      <c r="A880" t="str">
        <f t="shared" si="26"/>
        <v>LISTScenario4</v>
      </c>
      <c r="B880" s="93" t="s">
        <v>457</v>
      </c>
      <c r="C880" s="93" t="s">
        <v>63</v>
      </c>
      <c r="D880" s="93" t="s">
        <v>17</v>
      </c>
      <c r="E880" s="93" t="s">
        <v>42</v>
      </c>
      <c r="F880" s="93" t="s">
        <v>54</v>
      </c>
      <c r="G880" s="93" t="s">
        <v>62</v>
      </c>
      <c r="H880" s="93" t="s">
        <v>62</v>
      </c>
      <c r="I880" s="93" t="s">
        <v>207</v>
      </c>
      <c r="J880" s="93" t="s">
        <v>336</v>
      </c>
      <c r="K880" s="91">
        <f t="shared" ca="1" si="27"/>
        <v>0</v>
      </c>
      <c r="L880" s="93"/>
    </row>
    <row r="881" spans="1:12" x14ac:dyDescent="0.35">
      <c r="A881" t="str">
        <f t="shared" si="26"/>
        <v>LISTScenario4</v>
      </c>
      <c r="B881" s="93" t="s">
        <v>457</v>
      </c>
      <c r="C881" s="93" t="s">
        <v>347</v>
      </c>
      <c r="D881" s="93" t="s">
        <v>17</v>
      </c>
      <c r="E881" s="93" t="s">
        <v>42</v>
      </c>
      <c r="F881" s="93" t="s">
        <v>54</v>
      </c>
      <c r="G881" s="93" t="s">
        <v>371</v>
      </c>
      <c r="H881" s="93" t="s">
        <v>371</v>
      </c>
      <c r="I881" s="93" t="s">
        <v>207</v>
      </c>
      <c r="J881" s="93" t="s">
        <v>336</v>
      </c>
      <c r="K881" s="91">
        <f t="shared" ca="1" si="27"/>
        <v>0</v>
      </c>
      <c r="L881" s="93"/>
    </row>
    <row r="882" spans="1:12" x14ac:dyDescent="0.35">
      <c r="A882" t="str">
        <f t="shared" si="26"/>
        <v>LISTScenario4</v>
      </c>
      <c r="B882" s="93" t="s">
        <v>457</v>
      </c>
      <c r="C882" s="93" t="s">
        <v>65</v>
      </c>
      <c r="D882" s="93" t="s">
        <v>17</v>
      </c>
      <c r="E882" s="93" t="s">
        <v>42</v>
      </c>
      <c r="F882" s="93" t="s">
        <v>64</v>
      </c>
      <c r="G882" s="93" t="s">
        <v>27</v>
      </c>
      <c r="H882" s="93" t="s">
        <v>64</v>
      </c>
      <c r="I882" s="93" t="s">
        <v>207</v>
      </c>
      <c r="J882" s="93" t="s">
        <v>336</v>
      </c>
      <c r="K882" s="91">
        <f t="shared" ca="1" si="27"/>
        <v>0</v>
      </c>
      <c r="L882" s="93"/>
    </row>
    <row r="883" spans="1:12" x14ac:dyDescent="0.35">
      <c r="A883" t="str">
        <f t="shared" si="26"/>
        <v>LISTScenario4</v>
      </c>
      <c r="B883" s="93" t="s">
        <v>457</v>
      </c>
      <c r="C883" s="93" t="s">
        <v>67</v>
      </c>
      <c r="D883" s="93" t="s">
        <v>17</v>
      </c>
      <c r="E883" s="93" t="s">
        <v>42</v>
      </c>
      <c r="F883" s="93" t="s">
        <v>66</v>
      </c>
      <c r="G883" s="93" t="s">
        <v>27</v>
      </c>
      <c r="H883" s="93" t="s">
        <v>66</v>
      </c>
      <c r="I883" s="93" t="s">
        <v>207</v>
      </c>
      <c r="J883" s="93" t="s">
        <v>336</v>
      </c>
      <c r="K883" s="91">
        <f t="shared" ca="1" si="27"/>
        <v>0</v>
      </c>
      <c r="L883" s="93"/>
    </row>
    <row r="884" spans="1:12" x14ac:dyDescent="0.35">
      <c r="A884" t="str">
        <f t="shared" si="26"/>
        <v>LISTScenario4</v>
      </c>
      <c r="B884" s="93" t="s">
        <v>457</v>
      </c>
      <c r="C884" s="93" t="s">
        <v>69</v>
      </c>
      <c r="D884" s="93" t="s">
        <v>17</v>
      </c>
      <c r="E884" s="93" t="s">
        <v>42</v>
      </c>
      <c r="F884" s="93" t="s">
        <v>68</v>
      </c>
      <c r="G884" s="93" t="s">
        <v>27</v>
      </c>
      <c r="H884" s="93" t="s">
        <v>68</v>
      </c>
      <c r="I884" s="93" t="s">
        <v>207</v>
      </c>
      <c r="J884" s="93" t="s">
        <v>336</v>
      </c>
      <c r="K884" s="91">
        <f t="shared" ca="1" si="27"/>
        <v>0</v>
      </c>
      <c r="L884" s="93"/>
    </row>
    <row r="885" spans="1:12" x14ac:dyDescent="0.35">
      <c r="A885" t="str">
        <f t="shared" si="26"/>
        <v>LISTScenario4</v>
      </c>
      <c r="B885" s="93" t="s">
        <v>457</v>
      </c>
      <c r="C885" s="93" t="s">
        <v>71</v>
      </c>
      <c r="D885" s="93" t="s">
        <v>17</v>
      </c>
      <c r="E885" s="93" t="s">
        <v>42</v>
      </c>
      <c r="F885" s="93" t="s">
        <v>70</v>
      </c>
      <c r="G885" s="93" t="s">
        <v>27</v>
      </c>
      <c r="H885" s="93" t="s">
        <v>70</v>
      </c>
      <c r="I885" s="93" t="s">
        <v>207</v>
      </c>
      <c r="J885" s="93" t="s">
        <v>336</v>
      </c>
      <c r="K885" s="91">
        <f t="shared" ca="1" si="27"/>
        <v>0</v>
      </c>
      <c r="L885" s="93"/>
    </row>
    <row r="886" spans="1:12" x14ac:dyDescent="0.35">
      <c r="A886" t="str">
        <f t="shared" si="26"/>
        <v>LISTScenario4</v>
      </c>
      <c r="B886" s="93" t="s">
        <v>457</v>
      </c>
      <c r="C886" s="93" t="s">
        <v>375</v>
      </c>
      <c r="D886" s="93" t="s">
        <v>17</v>
      </c>
      <c r="E886" s="93" t="s">
        <v>42</v>
      </c>
      <c r="F886" s="93" t="s">
        <v>373</v>
      </c>
      <c r="G886" s="93"/>
      <c r="H886" s="93" t="s">
        <v>373</v>
      </c>
      <c r="I886" s="93" t="s">
        <v>207</v>
      </c>
      <c r="J886" s="93" t="s">
        <v>336</v>
      </c>
      <c r="K886" s="91">
        <f t="shared" ca="1" si="27"/>
        <v>0</v>
      </c>
      <c r="L886" s="93"/>
    </row>
    <row r="887" spans="1:12" x14ac:dyDescent="0.35">
      <c r="A887" t="str">
        <f t="shared" si="26"/>
        <v>LISTScenario4</v>
      </c>
      <c r="B887" s="93" t="s">
        <v>457</v>
      </c>
      <c r="C887" s="93" t="s">
        <v>73</v>
      </c>
      <c r="D887" s="93" t="s">
        <v>17</v>
      </c>
      <c r="E887" s="93" t="s">
        <v>72</v>
      </c>
      <c r="F887" s="93" t="s">
        <v>27</v>
      </c>
      <c r="G887" s="93"/>
      <c r="H887" s="93" t="s">
        <v>72</v>
      </c>
      <c r="I887" s="93" t="s">
        <v>207</v>
      </c>
      <c r="J887" s="93" t="s">
        <v>336</v>
      </c>
      <c r="K887" s="91">
        <f t="shared" ca="1" si="27"/>
        <v>0</v>
      </c>
      <c r="L887" s="93"/>
    </row>
    <row r="888" spans="1:12" x14ac:dyDescent="0.35">
      <c r="A888" t="str">
        <f t="shared" si="26"/>
        <v>LISTScenario4</v>
      </c>
      <c r="B888" s="93" t="s">
        <v>457</v>
      </c>
      <c r="C888" s="93" t="s">
        <v>75</v>
      </c>
      <c r="D888" s="93" t="s">
        <v>17</v>
      </c>
      <c r="E888" s="93" t="s">
        <v>74</v>
      </c>
      <c r="F888" s="93" t="s">
        <v>27</v>
      </c>
      <c r="G888" s="93"/>
      <c r="H888" s="93" t="s">
        <v>74</v>
      </c>
      <c r="I888" s="93" t="s">
        <v>207</v>
      </c>
      <c r="J888" s="93" t="s">
        <v>336</v>
      </c>
      <c r="K888" s="91">
        <f t="shared" ca="1" si="27"/>
        <v>0</v>
      </c>
      <c r="L888" s="93"/>
    </row>
    <row r="889" spans="1:12" x14ac:dyDescent="0.35">
      <c r="A889" t="str">
        <f t="shared" si="26"/>
        <v>LISTScenario4</v>
      </c>
      <c r="B889" s="93" t="s">
        <v>457</v>
      </c>
      <c r="C889" s="93" t="s">
        <v>77</v>
      </c>
      <c r="D889" s="93" t="s">
        <v>17</v>
      </c>
      <c r="E889" s="93" t="s">
        <v>74</v>
      </c>
      <c r="F889" s="93" t="s">
        <v>76</v>
      </c>
      <c r="G889" s="93"/>
      <c r="H889" s="93" t="s">
        <v>76</v>
      </c>
      <c r="I889" s="93" t="s">
        <v>207</v>
      </c>
      <c r="J889" s="93" t="s">
        <v>336</v>
      </c>
      <c r="K889" s="91">
        <f t="shared" ca="1" si="27"/>
        <v>0</v>
      </c>
      <c r="L889" s="93"/>
    </row>
    <row r="890" spans="1:12" x14ac:dyDescent="0.35">
      <c r="A890" t="str">
        <f t="shared" si="26"/>
        <v>LISTScenario4</v>
      </c>
      <c r="B890" s="93" t="s">
        <v>457</v>
      </c>
      <c r="C890" s="93" t="s">
        <v>79</v>
      </c>
      <c r="D890" s="93" t="s">
        <v>17</v>
      </c>
      <c r="E890" s="93" t="s">
        <v>74</v>
      </c>
      <c r="F890" s="93" t="s">
        <v>78</v>
      </c>
      <c r="G890" s="93"/>
      <c r="H890" s="93" t="s">
        <v>78</v>
      </c>
      <c r="I890" s="93" t="s">
        <v>207</v>
      </c>
      <c r="J890" s="93" t="s">
        <v>336</v>
      </c>
      <c r="K890" s="91">
        <f t="shared" ca="1" si="27"/>
        <v>0</v>
      </c>
      <c r="L890" s="93"/>
    </row>
    <row r="891" spans="1:12" x14ac:dyDescent="0.35">
      <c r="A891" t="str">
        <f t="shared" si="26"/>
        <v>LISTScenario4</v>
      </c>
      <c r="B891" s="93" t="s">
        <v>457</v>
      </c>
      <c r="C891" s="93" t="s">
        <v>81</v>
      </c>
      <c r="D891" s="93" t="s">
        <v>17</v>
      </c>
      <c r="E891" s="93" t="s">
        <v>74</v>
      </c>
      <c r="F891" s="93" t="s">
        <v>80</v>
      </c>
      <c r="G891" s="93"/>
      <c r="H891" s="93" t="s">
        <v>80</v>
      </c>
      <c r="I891" s="93" t="s">
        <v>207</v>
      </c>
      <c r="J891" s="93" t="s">
        <v>336</v>
      </c>
      <c r="K891" s="91">
        <f t="shared" ca="1" si="27"/>
        <v>0</v>
      </c>
      <c r="L891" s="93"/>
    </row>
    <row r="892" spans="1:12" x14ac:dyDescent="0.35">
      <c r="A892" t="str">
        <f t="shared" si="26"/>
        <v>LISTScenario4</v>
      </c>
      <c r="B892" s="93" t="s">
        <v>457</v>
      </c>
      <c r="C892" s="93" t="s">
        <v>376</v>
      </c>
      <c r="D892" s="93" t="s">
        <v>17</v>
      </c>
      <c r="E892" s="93" t="s">
        <v>74</v>
      </c>
      <c r="F892" s="93" t="s">
        <v>372</v>
      </c>
      <c r="G892" s="93"/>
      <c r="H892" s="93" t="s">
        <v>372</v>
      </c>
      <c r="I892" s="93" t="s">
        <v>207</v>
      </c>
      <c r="J892" s="93" t="s">
        <v>336</v>
      </c>
      <c r="K892" s="91">
        <f t="shared" ca="1" si="27"/>
        <v>0</v>
      </c>
      <c r="L892" s="93"/>
    </row>
    <row r="893" spans="1:12" x14ac:dyDescent="0.35">
      <c r="A893" t="str">
        <f t="shared" si="26"/>
        <v>LISTScenario4</v>
      </c>
      <c r="B893" s="93" t="s">
        <v>457</v>
      </c>
      <c r="C893" s="93" t="s">
        <v>83</v>
      </c>
      <c r="D893" s="93" t="s">
        <v>17</v>
      </c>
      <c r="E893" s="93" t="s">
        <v>82</v>
      </c>
      <c r="F893" s="93" t="s">
        <v>27</v>
      </c>
      <c r="G893" s="93"/>
      <c r="H893" s="93" t="s">
        <v>82</v>
      </c>
      <c r="I893" s="93" t="s">
        <v>207</v>
      </c>
      <c r="J893" s="93" t="s">
        <v>336</v>
      </c>
      <c r="K893" s="91">
        <f t="shared" ca="1" si="27"/>
        <v>0</v>
      </c>
      <c r="L893" s="93"/>
    </row>
    <row r="894" spans="1:12" x14ac:dyDescent="0.35">
      <c r="A894" t="str">
        <f t="shared" si="26"/>
        <v>LISTScenario4</v>
      </c>
      <c r="B894" s="93" t="s">
        <v>457</v>
      </c>
      <c r="C894" s="93" t="s">
        <v>85</v>
      </c>
      <c r="D894" s="93" t="s">
        <v>17</v>
      </c>
      <c r="E894" s="93" t="s">
        <v>82</v>
      </c>
      <c r="F894" s="93" t="s">
        <v>84</v>
      </c>
      <c r="G894" s="93" t="s">
        <v>27</v>
      </c>
      <c r="H894" s="93" t="s">
        <v>84</v>
      </c>
      <c r="I894" s="93" t="s">
        <v>207</v>
      </c>
      <c r="J894" s="93" t="s">
        <v>336</v>
      </c>
      <c r="K894" s="91">
        <f t="shared" ca="1" si="27"/>
        <v>0</v>
      </c>
      <c r="L894" s="93"/>
    </row>
    <row r="895" spans="1:12" x14ac:dyDescent="0.35">
      <c r="A895" t="str">
        <f t="shared" si="26"/>
        <v>LISTScenario4</v>
      </c>
      <c r="B895" s="93" t="s">
        <v>457</v>
      </c>
      <c r="C895" s="93" t="s">
        <v>91</v>
      </c>
      <c r="D895" s="93" t="s">
        <v>17</v>
      </c>
      <c r="E895" s="93" t="s">
        <v>82</v>
      </c>
      <c r="F895" s="93" t="s">
        <v>90</v>
      </c>
      <c r="G895" s="93" t="s">
        <v>27</v>
      </c>
      <c r="H895" s="93" t="s">
        <v>90</v>
      </c>
      <c r="I895" s="93" t="s">
        <v>207</v>
      </c>
      <c r="J895" s="93" t="s">
        <v>336</v>
      </c>
      <c r="K895" s="91">
        <f t="shared" ca="1" si="27"/>
        <v>0</v>
      </c>
      <c r="L895" s="93"/>
    </row>
    <row r="896" spans="1:12" x14ac:dyDescent="0.35">
      <c r="A896" t="str">
        <f t="shared" si="26"/>
        <v>LISTScenario4</v>
      </c>
      <c r="B896" s="93" t="s">
        <v>457</v>
      </c>
      <c r="C896" s="93" t="s">
        <v>97</v>
      </c>
      <c r="D896" s="93" t="s">
        <v>17</v>
      </c>
      <c r="E896" s="93" t="s">
        <v>82</v>
      </c>
      <c r="F896" s="93" t="s">
        <v>96</v>
      </c>
      <c r="G896" s="93" t="s">
        <v>27</v>
      </c>
      <c r="H896" s="93" t="s">
        <v>96</v>
      </c>
      <c r="I896" s="93" t="s">
        <v>207</v>
      </c>
      <c r="J896" s="93" t="s">
        <v>336</v>
      </c>
      <c r="K896" s="91">
        <f t="shared" ca="1" si="27"/>
        <v>0</v>
      </c>
      <c r="L896" s="93"/>
    </row>
    <row r="897" spans="1:12" x14ac:dyDescent="0.35">
      <c r="A897" t="str">
        <f t="shared" si="26"/>
        <v>LISTScenario4</v>
      </c>
      <c r="B897" s="93" t="s">
        <v>457</v>
      </c>
      <c r="C897" s="93" t="s">
        <v>377</v>
      </c>
      <c r="D897" s="93" t="s">
        <v>17</v>
      </c>
      <c r="E897" s="93" t="s">
        <v>82</v>
      </c>
      <c r="F897" s="93" t="s">
        <v>374</v>
      </c>
      <c r="G897" s="93" t="s">
        <v>27</v>
      </c>
      <c r="H897" s="93" t="s">
        <v>374</v>
      </c>
      <c r="I897" s="93" t="s">
        <v>207</v>
      </c>
      <c r="J897" s="93" t="s">
        <v>336</v>
      </c>
      <c r="K897" s="91">
        <f t="shared" ca="1" si="27"/>
        <v>0</v>
      </c>
      <c r="L897" s="93"/>
    </row>
    <row r="898" spans="1:12" x14ac:dyDescent="0.35">
      <c r="A898" t="str">
        <f t="shared" si="26"/>
        <v>LISTScenario4</v>
      </c>
      <c r="B898" s="93" t="s">
        <v>457</v>
      </c>
      <c r="C898" s="93" t="s">
        <v>111</v>
      </c>
      <c r="D898" s="93" t="s">
        <v>17</v>
      </c>
      <c r="E898" s="93" t="s">
        <v>110</v>
      </c>
      <c r="F898" s="93" t="s">
        <v>27</v>
      </c>
      <c r="G898" s="93"/>
      <c r="H898" s="93" t="s">
        <v>110</v>
      </c>
      <c r="I898" s="93" t="s">
        <v>207</v>
      </c>
      <c r="J898" s="93" t="s">
        <v>336</v>
      </c>
      <c r="K898" s="91">
        <f t="shared" ca="1" si="27"/>
        <v>0</v>
      </c>
      <c r="L898" s="93"/>
    </row>
    <row r="899" spans="1:12" x14ac:dyDescent="0.35">
      <c r="A899" t="str">
        <f t="shared" si="26"/>
        <v>LISTScenario4</v>
      </c>
      <c r="B899" s="93" t="s">
        <v>457</v>
      </c>
      <c r="C899" s="93" t="s">
        <v>378</v>
      </c>
      <c r="D899" s="93" t="s">
        <v>17</v>
      </c>
      <c r="E899" s="93" t="s">
        <v>231</v>
      </c>
      <c r="F899" s="93" t="s">
        <v>27</v>
      </c>
      <c r="G899" s="93"/>
      <c r="H899" s="93" t="s">
        <v>231</v>
      </c>
      <c r="I899" s="93" t="s">
        <v>207</v>
      </c>
      <c r="J899" s="93" t="s">
        <v>336</v>
      </c>
      <c r="K899" s="91">
        <f t="shared" ca="1" si="27"/>
        <v>0</v>
      </c>
      <c r="L899" s="93"/>
    </row>
    <row r="900" spans="1:12" x14ac:dyDescent="0.35">
      <c r="A900" t="str">
        <f t="shared" ref="A900:A963" si="28">VLOOKUP($B900,LISTScenMap,2)</f>
        <v>LISTScenario4</v>
      </c>
      <c r="B900" s="93" t="s">
        <v>457</v>
      </c>
      <c r="C900" s="93" t="s">
        <v>115</v>
      </c>
      <c r="D900" s="93" t="s">
        <v>17</v>
      </c>
      <c r="E900" s="93" t="s">
        <v>27</v>
      </c>
      <c r="F900" s="93"/>
      <c r="G900" s="93"/>
      <c r="H900" s="93" t="s">
        <v>114</v>
      </c>
      <c r="I900" s="93" t="s">
        <v>207</v>
      </c>
      <c r="J900" s="93" t="s">
        <v>336</v>
      </c>
      <c r="K900" s="91">
        <f t="shared" ref="K900:K963" ca="1" si="29">OFFSET(INDIRECT($B900&amp;"_Corner",0),MATCH($C900,INDIRECT($B900&amp;"_Row",0),0),MATCH($I900,INDIRECT($B900&amp;"_Column",0),0))</f>
        <v>0</v>
      </c>
      <c r="L900" s="93"/>
    </row>
    <row r="901" spans="1:12" x14ac:dyDescent="0.35">
      <c r="A901" t="str">
        <f t="shared" si="28"/>
        <v>LISTScenario4</v>
      </c>
      <c r="B901" s="93" t="s">
        <v>457</v>
      </c>
      <c r="C901" s="93" t="s">
        <v>118</v>
      </c>
      <c r="D901" s="93" t="s">
        <v>116</v>
      </c>
      <c r="E901" s="93" t="s">
        <v>117</v>
      </c>
      <c r="F901" s="93" t="s">
        <v>27</v>
      </c>
      <c r="G901" s="93"/>
      <c r="H901" s="93" t="s">
        <v>117</v>
      </c>
      <c r="I901" s="93" t="s">
        <v>207</v>
      </c>
      <c r="J901" s="93" t="s">
        <v>336</v>
      </c>
      <c r="K901" s="91">
        <f t="shared" ca="1" si="29"/>
        <v>0</v>
      </c>
      <c r="L901" s="93"/>
    </row>
    <row r="902" spans="1:12" x14ac:dyDescent="0.35">
      <c r="A902" t="str">
        <f t="shared" si="28"/>
        <v>LISTScenario4</v>
      </c>
      <c r="B902" s="93" t="s">
        <v>457</v>
      </c>
      <c r="C902" s="93" t="s">
        <v>348</v>
      </c>
      <c r="D902" s="93" t="s">
        <v>116</v>
      </c>
      <c r="E902" s="93" t="s">
        <v>117</v>
      </c>
      <c r="F902" s="93" t="s">
        <v>121</v>
      </c>
      <c r="G902" s="93"/>
      <c r="H902" s="93" t="s">
        <v>121</v>
      </c>
      <c r="I902" s="93" t="s">
        <v>207</v>
      </c>
      <c r="J902" s="93" t="s">
        <v>336</v>
      </c>
      <c r="K902" s="91">
        <f t="shared" ca="1" si="29"/>
        <v>0</v>
      </c>
      <c r="L902" s="93"/>
    </row>
    <row r="903" spans="1:12" x14ac:dyDescent="0.35">
      <c r="A903" t="str">
        <f t="shared" si="28"/>
        <v>LISTScenario4</v>
      </c>
      <c r="B903" s="93" t="s">
        <v>457</v>
      </c>
      <c r="C903" s="93" t="s">
        <v>349</v>
      </c>
      <c r="D903" s="93" t="s">
        <v>116</v>
      </c>
      <c r="E903" s="93" t="s">
        <v>117</v>
      </c>
      <c r="F903" s="93" t="s">
        <v>123</v>
      </c>
      <c r="G903" s="93"/>
      <c r="H903" s="93" t="s">
        <v>123</v>
      </c>
      <c r="I903" s="93" t="s">
        <v>207</v>
      </c>
      <c r="J903" s="93" t="s">
        <v>336</v>
      </c>
      <c r="K903" s="91">
        <f t="shared" ca="1" si="29"/>
        <v>0</v>
      </c>
      <c r="L903" s="93"/>
    </row>
    <row r="904" spans="1:12" x14ac:dyDescent="0.35">
      <c r="A904" t="str">
        <f t="shared" si="28"/>
        <v>LISTScenario4</v>
      </c>
      <c r="B904" s="93" t="s">
        <v>457</v>
      </c>
      <c r="C904" s="93" t="s">
        <v>350</v>
      </c>
      <c r="D904" s="93" t="s">
        <v>116</v>
      </c>
      <c r="E904" s="93" t="s">
        <v>117</v>
      </c>
      <c r="F904" s="93" t="s">
        <v>125</v>
      </c>
      <c r="G904" s="93"/>
      <c r="H904" s="93" t="s">
        <v>125</v>
      </c>
      <c r="I904" s="93" t="s">
        <v>207</v>
      </c>
      <c r="J904" s="93" t="s">
        <v>336</v>
      </c>
      <c r="K904" s="91">
        <f t="shared" ca="1" si="29"/>
        <v>0</v>
      </c>
      <c r="L904" s="93"/>
    </row>
    <row r="905" spans="1:12" x14ac:dyDescent="0.35">
      <c r="A905" t="str">
        <f t="shared" si="28"/>
        <v>LISTScenario4</v>
      </c>
      <c r="B905" s="93" t="s">
        <v>457</v>
      </c>
      <c r="C905" s="93" t="s">
        <v>351</v>
      </c>
      <c r="D905" s="93" t="s">
        <v>116</v>
      </c>
      <c r="E905" s="93" t="s">
        <v>132</v>
      </c>
      <c r="F905" s="93" t="s">
        <v>27</v>
      </c>
      <c r="G905" s="93"/>
      <c r="H905" s="93" t="s">
        <v>132</v>
      </c>
      <c r="I905" s="93" t="s">
        <v>207</v>
      </c>
      <c r="J905" s="93" t="s">
        <v>336</v>
      </c>
      <c r="K905" s="91">
        <f t="shared" ca="1" si="29"/>
        <v>0</v>
      </c>
      <c r="L905" s="93"/>
    </row>
    <row r="906" spans="1:12" x14ac:dyDescent="0.35">
      <c r="A906" t="str">
        <f t="shared" si="28"/>
        <v>LISTScenario4</v>
      </c>
      <c r="B906" s="93" t="s">
        <v>457</v>
      </c>
      <c r="C906" s="93" t="s">
        <v>352</v>
      </c>
      <c r="D906" s="93" t="s">
        <v>116</v>
      </c>
      <c r="E906" s="93" t="s">
        <v>132</v>
      </c>
      <c r="F906" s="93" t="s">
        <v>121</v>
      </c>
      <c r="G906" s="93"/>
      <c r="H906" s="93" t="s">
        <v>121</v>
      </c>
      <c r="I906" s="93" t="s">
        <v>207</v>
      </c>
      <c r="J906" s="93" t="s">
        <v>336</v>
      </c>
      <c r="K906" s="91">
        <f t="shared" ca="1" si="29"/>
        <v>0</v>
      </c>
      <c r="L906" s="93"/>
    </row>
    <row r="907" spans="1:12" x14ac:dyDescent="0.35">
      <c r="A907" t="str">
        <f t="shared" si="28"/>
        <v>LISTScenario4</v>
      </c>
      <c r="B907" s="93" t="s">
        <v>457</v>
      </c>
      <c r="C907" s="93" t="s">
        <v>353</v>
      </c>
      <c r="D907" s="93" t="s">
        <v>116</v>
      </c>
      <c r="E907" s="93" t="s">
        <v>132</v>
      </c>
      <c r="F907" s="93" t="s">
        <v>123</v>
      </c>
      <c r="G907" s="93"/>
      <c r="H907" s="93" t="s">
        <v>123</v>
      </c>
      <c r="I907" s="93" t="s">
        <v>207</v>
      </c>
      <c r="J907" s="93" t="s">
        <v>336</v>
      </c>
      <c r="K907" s="91">
        <f t="shared" ca="1" si="29"/>
        <v>0</v>
      </c>
      <c r="L907" s="93"/>
    </row>
    <row r="908" spans="1:12" x14ac:dyDescent="0.35">
      <c r="A908" t="str">
        <f t="shared" si="28"/>
        <v>LISTScenario4</v>
      </c>
      <c r="B908" s="93" t="s">
        <v>457</v>
      </c>
      <c r="C908" s="93" t="s">
        <v>354</v>
      </c>
      <c r="D908" s="93" t="s">
        <v>116</v>
      </c>
      <c r="E908" s="93" t="s">
        <v>132</v>
      </c>
      <c r="F908" s="93" t="s">
        <v>125</v>
      </c>
      <c r="G908" s="93"/>
      <c r="H908" s="93" t="s">
        <v>125</v>
      </c>
      <c r="I908" s="93" t="s">
        <v>207</v>
      </c>
      <c r="J908" s="93" t="s">
        <v>336</v>
      </c>
      <c r="K908" s="91">
        <f t="shared" ca="1" si="29"/>
        <v>0</v>
      </c>
      <c r="L908" s="93"/>
    </row>
    <row r="909" spans="1:12" x14ac:dyDescent="0.35">
      <c r="A909" t="str">
        <f t="shared" si="28"/>
        <v>LISTScenario4</v>
      </c>
      <c r="B909" s="93" t="s">
        <v>457</v>
      </c>
      <c r="C909" s="93" t="s">
        <v>355</v>
      </c>
      <c r="D909" s="93" t="s">
        <v>116</v>
      </c>
      <c r="E909" s="93" t="s">
        <v>144</v>
      </c>
      <c r="F909" s="93" t="s">
        <v>27</v>
      </c>
      <c r="G909" s="93"/>
      <c r="H909" s="93" t="s">
        <v>144</v>
      </c>
      <c r="I909" s="93" t="s">
        <v>207</v>
      </c>
      <c r="J909" s="93" t="s">
        <v>336</v>
      </c>
      <c r="K909" s="91">
        <f t="shared" ca="1" si="29"/>
        <v>0</v>
      </c>
      <c r="L909" s="93"/>
    </row>
    <row r="910" spans="1:12" x14ac:dyDescent="0.35">
      <c r="A910" t="str">
        <f t="shared" si="28"/>
        <v>LISTScenario4</v>
      </c>
      <c r="B910" s="93" t="s">
        <v>457</v>
      </c>
      <c r="C910" s="93" t="s">
        <v>356</v>
      </c>
      <c r="D910" s="93" t="s">
        <v>116</v>
      </c>
      <c r="E910" s="93" t="s">
        <v>144</v>
      </c>
      <c r="F910" s="93" t="s">
        <v>121</v>
      </c>
      <c r="G910" s="93" t="s">
        <v>27</v>
      </c>
      <c r="H910" s="93" t="s">
        <v>121</v>
      </c>
      <c r="I910" s="93" t="s">
        <v>207</v>
      </c>
      <c r="J910" s="93" t="s">
        <v>336</v>
      </c>
      <c r="K910" s="91">
        <f t="shared" ca="1" si="29"/>
        <v>0</v>
      </c>
      <c r="L910" s="93"/>
    </row>
    <row r="911" spans="1:12" x14ac:dyDescent="0.35">
      <c r="A911" t="str">
        <f t="shared" si="28"/>
        <v>LISTScenario4</v>
      </c>
      <c r="B911" s="93" t="s">
        <v>457</v>
      </c>
      <c r="C911" s="93" t="s">
        <v>357</v>
      </c>
      <c r="D911" s="93" t="s">
        <v>116</v>
      </c>
      <c r="E911" s="93" t="s">
        <v>144</v>
      </c>
      <c r="F911" s="93" t="s">
        <v>123</v>
      </c>
      <c r="G911" s="93" t="s">
        <v>27</v>
      </c>
      <c r="H911" s="93" t="s">
        <v>123</v>
      </c>
      <c r="I911" s="93" t="s">
        <v>207</v>
      </c>
      <c r="J911" s="93" t="s">
        <v>336</v>
      </c>
      <c r="K911" s="91">
        <f t="shared" ca="1" si="29"/>
        <v>0</v>
      </c>
      <c r="L911" s="93"/>
    </row>
    <row r="912" spans="1:12" x14ac:dyDescent="0.35">
      <c r="A912" t="str">
        <f t="shared" si="28"/>
        <v>LISTScenario4</v>
      </c>
      <c r="B912" s="93" t="s">
        <v>457</v>
      </c>
      <c r="C912" s="93" t="s">
        <v>358</v>
      </c>
      <c r="D912" s="93" t="s">
        <v>116</v>
      </c>
      <c r="E912" s="93" t="s">
        <v>144</v>
      </c>
      <c r="F912" s="93" t="s">
        <v>125</v>
      </c>
      <c r="G912" s="93" t="s">
        <v>27</v>
      </c>
      <c r="H912" s="93" t="s">
        <v>125</v>
      </c>
      <c r="I912" s="93" t="s">
        <v>207</v>
      </c>
      <c r="J912" s="93" t="s">
        <v>336</v>
      </c>
      <c r="K912" s="91">
        <f t="shared" ca="1" si="29"/>
        <v>0</v>
      </c>
      <c r="L912" s="93"/>
    </row>
    <row r="913" spans="1:12" x14ac:dyDescent="0.35">
      <c r="A913" t="str">
        <f t="shared" si="28"/>
        <v>LISTScenario4</v>
      </c>
      <c r="B913" s="93" t="s">
        <v>457</v>
      </c>
      <c r="C913" s="93" t="s">
        <v>359</v>
      </c>
      <c r="D913" s="93" t="s">
        <v>116</v>
      </c>
      <c r="E913" s="93" t="s">
        <v>248</v>
      </c>
      <c r="F913" s="93" t="s">
        <v>27</v>
      </c>
      <c r="G913" s="93"/>
      <c r="H913" s="93" t="s">
        <v>248</v>
      </c>
      <c r="I913" s="93" t="s">
        <v>207</v>
      </c>
      <c r="J913" s="93" t="s">
        <v>336</v>
      </c>
      <c r="K913" s="91">
        <f t="shared" ca="1" si="29"/>
        <v>0</v>
      </c>
      <c r="L913" s="93"/>
    </row>
    <row r="914" spans="1:12" x14ac:dyDescent="0.35">
      <c r="A914" t="str">
        <f t="shared" si="28"/>
        <v>LISTScenario4</v>
      </c>
      <c r="B914" s="93" t="s">
        <v>457</v>
      </c>
      <c r="C914" s="93" t="s">
        <v>156</v>
      </c>
      <c r="D914" s="93" t="s">
        <v>116</v>
      </c>
      <c r="E914" s="93" t="s">
        <v>155</v>
      </c>
      <c r="F914" s="93" t="s">
        <v>27</v>
      </c>
      <c r="G914" s="93"/>
      <c r="H914" s="93" t="s">
        <v>155</v>
      </c>
      <c r="I914" s="93" t="s">
        <v>207</v>
      </c>
      <c r="J914" s="93" t="s">
        <v>336</v>
      </c>
      <c r="K914" s="91">
        <f t="shared" ca="1" si="29"/>
        <v>0</v>
      </c>
      <c r="L914" s="93"/>
    </row>
    <row r="915" spans="1:12" x14ac:dyDescent="0.35">
      <c r="A915" t="str">
        <f t="shared" si="28"/>
        <v>LISTScenario4</v>
      </c>
      <c r="B915" s="93" t="s">
        <v>457</v>
      </c>
      <c r="C915" s="93" t="s">
        <v>160</v>
      </c>
      <c r="D915" s="93" t="s">
        <v>116</v>
      </c>
      <c r="E915" s="93" t="s">
        <v>159</v>
      </c>
      <c r="F915" s="93" t="s">
        <v>27</v>
      </c>
      <c r="G915" s="93"/>
      <c r="H915" s="93" t="s">
        <v>159</v>
      </c>
      <c r="I915" s="93" t="s">
        <v>207</v>
      </c>
      <c r="J915" s="93" t="s">
        <v>336</v>
      </c>
      <c r="K915" s="91">
        <f t="shared" ca="1" si="29"/>
        <v>0</v>
      </c>
      <c r="L915" s="93"/>
    </row>
    <row r="916" spans="1:12" x14ac:dyDescent="0.35">
      <c r="A916" t="str">
        <f t="shared" si="28"/>
        <v>LISTScenario4</v>
      </c>
      <c r="B916" s="93" t="s">
        <v>457</v>
      </c>
      <c r="C916" s="93" t="s">
        <v>161</v>
      </c>
      <c r="D916" s="93" t="s">
        <v>116</v>
      </c>
      <c r="E916" s="93" t="s">
        <v>66</v>
      </c>
      <c r="F916" s="93" t="s">
        <v>27</v>
      </c>
      <c r="G916" s="93"/>
      <c r="H916" s="93" t="s">
        <v>66</v>
      </c>
      <c r="I916" s="93" t="s">
        <v>207</v>
      </c>
      <c r="J916" s="93" t="s">
        <v>336</v>
      </c>
      <c r="K916" s="91">
        <f t="shared" ca="1" si="29"/>
        <v>0</v>
      </c>
      <c r="L916" s="93"/>
    </row>
    <row r="917" spans="1:12" x14ac:dyDescent="0.35">
      <c r="A917" t="str">
        <f t="shared" si="28"/>
        <v>LISTScenario4</v>
      </c>
      <c r="B917" s="93" t="s">
        <v>457</v>
      </c>
      <c r="C917" s="93" t="s">
        <v>173</v>
      </c>
      <c r="D917" s="93" t="s">
        <v>116</v>
      </c>
      <c r="E917" s="93" t="s">
        <v>172</v>
      </c>
      <c r="F917" s="93" t="s">
        <v>27</v>
      </c>
      <c r="G917" s="93"/>
      <c r="H917" s="93" t="s">
        <v>172</v>
      </c>
      <c r="I917" s="93" t="s">
        <v>207</v>
      </c>
      <c r="J917" s="93" t="s">
        <v>336</v>
      </c>
      <c r="K917" s="91">
        <f t="shared" ca="1" si="29"/>
        <v>0</v>
      </c>
      <c r="L917" s="93"/>
    </row>
    <row r="918" spans="1:12" x14ac:dyDescent="0.35">
      <c r="A918" t="str">
        <f t="shared" si="28"/>
        <v>LISTScenario4</v>
      </c>
      <c r="B918" s="93" t="s">
        <v>457</v>
      </c>
      <c r="C918" s="89" t="s">
        <v>614</v>
      </c>
      <c r="D918" s="93" t="s">
        <v>116</v>
      </c>
      <c r="E918" s="93" t="s">
        <v>18</v>
      </c>
      <c r="F918" s="93" t="s">
        <v>27</v>
      </c>
      <c r="G918" s="93"/>
      <c r="H918" s="93" t="s">
        <v>18</v>
      </c>
      <c r="I918" s="93" t="s">
        <v>207</v>
      </c>
      <c r="J918" s="93" t="s">
        <v>336</v>
      </c>
      <c r="K918" s="91">
        <f t="shared" ca="1" si="29"/>
        <v>0</v>
      </c>
      <c r="L918" s="93"/>
    </row>
    <row r="919" spans="1:12" x14ac:dyDescent="0.35">
      <c r="A919" t="str">
        <f t="shared" si="28"/>
        <v>LISTScenario4</v>
      </c>
      <c r="B919" s="93" t="s">
        <v>457</v>
      </c>
      <c r="C919" s="93" t="s">
        <v>180</v>
      </c>
      <c r="D919" s="93" t="s">
        <v>116</v>
      </c>
      <c r="E919" s="93" t="s">
        <v>27</v>
      </c>
      <c r="F919" s="93"/>
      <c r="G919" s="93"/>
      <c r="H919" s="93" t="s">
        <v>19</v>
      </c>
      <c r="I919" s="93" t="s">
        <v>207</v>
      </c>
      <c r="J919" s="93" t="s">
        <v>336</v>
      </c>
      <c r="K919" s="91">
        <f t="shared" ca="1" si="29"/>
        <v>0</v>
      </c>
      <c r="L919" s="93"/>
    </row>
    <row r="920" spans="1:12" x14ac:dyDescent="0.35">
      <c r="A920" t="str">
        <f t="shared" si="28"/>
        <v>LISTScenario4</v>
      </c>
      <c r="B920" s="93" t="s">
        <v>457</v>
      </c>
      <c r="C920" s="93" t="s">
        <v>182</v>
      </c>
      <c r="D920" s="93" t="s">
        <v>181</v>
      </c>
      <c r="E920" s="93" t="s">
        <v>27</v>
      </c>
      <c r="F920" s="93"/>
      <c r="G920" s="93"/>
      <c r="H920" s="93" t="s">
        <v>181</v>
      </c>
      <c r="I920" s="93" t="s">
        <v>207</v>
      </c>
      <c r="J920" s="93" t="s">
        <v>336</v>
      </c>
      <c r="K920" s="91">
        <f t="shared" ca="1" si="29"/>
        <v>0</v>
      </c>
      <c r="L920" s="93"/>
    </row>
    <row r="921" spans="1:12" x14ac:dyDescent="0.35">
      <c r="A921" t="str">
        <f t="shared" si="28"/>
        <v>LISTScenario4</v>
      </c>
      <c r="B921" s="93" t="s">
        <v>457</v>
      </c>
      <c r="C921" s="93" t="s">
        <v>444</v>
      </c>
      <c r="D921" s="93" t="s">
        <v>453</v>
      </c>
      <c r="E921" s="93" t="s">
        <v>442</v>
      </c>
      <c r="F921" s="93" t="s">
        <v>442</v>
      </c>
      <c r="G921" s="93" t="s">
        <v>442</v>
      </c>
      <c r="H921" s="93" t="s">
        <v>442</v>
      </c>
      <c r="I921" s="93" t="s">
        <v>207</v>
      </c>
      <c r="J921" s="93" t="s">
        <v>336</v>
      </c>
      <c r="K921" s="91">
        <f t="shared" ca="1" si="29"/>
        <v>0</v>
      </c>
      <c r="L921" s="93"/>
    </row>
    <row r="922" spans="1:12" x14ac:dyDescent="0.35">
      <c r="A922" t="str">
        <f t="shared" si="28"/>
        <v>LISTScenario4</v>
      </c>
      <c r="B922" s="93" t="s">
        <v>457</v>
      </c>
      <c r="C922" s="93" t="s">
        <v>35</v>
      </c>
      <c r="D922" s="93" t="s">
        <v>17</v>
      </c>
      <c r="E922" s="93" t="s">
        <v>34</v>
      </c>
      <c r="F922" s="93" t="s">
        <v>27</v>
      </c>
      <c r="G922" s="93"/>
      <c r="H922" s="93" t="s">
        <v>34</v>
      </c>
      <c r="I922" s="93" t="s">
        <v>208</v>
      </c>
      <c r="J922" s="93" t="s">
        <v>337</v>
      </c>
      <c r="K922" s="91">
        <f t="shared" ca="1" si="29"/>
        <v>0</v>
      </c>
      <c r="L922" s="93"/>
    </row>
    <row r="923" spans="1:12" x14ac:dyDescent="0.35">
      <c r="A923" t="str">
        <f t="shared" si="28"/>
        <v>LISTScenario4</v>
      </c>
      <c r="B923" s="93" t="s">
        <v>457</v>
      </c>
      <c r="C923" s="93" t="s">
        <v>37</v>
      </c>
      <c r="D923" s="93" t="s">
        <v>17</v>
      </c>
      <c r="E923" s="93" t="s">
        <v>36</v>
      </c>
      <c r="F923" s="93" t="s">
        <v>27</v>
      </c>
      <c r="G923" s="93"/>
      <c r="H923" s="93" t="s">
        <v>36</v>
      </c>
      <c r="I923" s="93" t="s">
        <v>208</v>
      </c>
      <c r="J923" s="93" t="s">
        <v>337</v>
      </c>
      <c r="K923" s="91">
        <f t="shared" ca="1" si="29"/>
        <v>0</v>
      </c>
      <c r="L923" s="93"/>
    </row>
    <row r="924" spans="1:12" x14ac:dyDescent="0.35">
      <c r="A924" t="str">
        <f t="shared" si="28"/>
        <v>LISTScenario4</v>
      </c>
      <c r="B924" s="93" t="s">
        <v>457</v>
      </c>
      <c r="C924" s="93" t="s">
        <v>39</v>
      </c>
      <c r="D924" s="93" t="s">
        <v>17</v>
      </c>
      <c r="E924" s="93" t="s">
        <v>38</v>
      </c>
      <c r="F924" s="93" t="s">
        <v>27</v>
      </c>
      <c r="G924" s="93"/>
      <c r="H924" s="93" t="s">
        <v>38</v>
      </c>
      <c r="I924" s="93" t="s">
        <v>208</v>
      </c>
      <c r="J924" s="93" t="s">
        <v>337</v>
      </c>
      <c r="K924" s="91">
        <f t="shared" ca="1" si="29"/>
        <v>0</v>
      </c>
      <c r="L924" s="93"/>
    </row>
    <row r="925" spans="1:12" x14ac:dyDescent="0.35">
      <c r="A925" t="str">
        <f t="shared" si="28"/>
        <v>LISTScenario4</v>
      </c>
      <c r="B925" s="93" t="s">
        <v>457</v>
      </c>
      <c r="C925" s="93" t="s">
        <v>41</v>
      </c>
      <c r="D925" s="93" t="s">
        <v>17</v>
      </c>
      <c r="E925" s="93" t="s">
        <v>40</v>
      </c>
      <c r="F925" s="93" t="s">
        <v>27</v>
      </c>
      <c r="G925" s="93"/>
      <c r="H925" s="93" t="s">
        <v>40</v>
      </c>
      <c r="I925" s="93" t="s">
        <v>208</v>
      </c>
      <c r="J925" s="93" t="s">
        <v>337</v>
      </c>
      <c r="K925" s="91">
        <f t="shared" ca="1" si="29"/>
        <v>0</v>
      </c>
      <c r="L925" s="93"/>
    </row>
    <row r="926" spans="1:12" x14ac:dyDescent="0.35">
      <c r="A926" t="str">
        <f t="shared" si="28"/>
        <v>LISTScenario4</v>
      </c>
      <c r="B926" s="93" t="s">
        <v>457</v>
      </c>
      <c r="C926" s="93" t="s">
        <v>43</v>
      </c>
      <c r="D926" s="93" t="s">
        <v>17</v>
      </c>
      <c r="E926" s="93" t="s">
        <v>42</v>
      </c>
      <c r="F926" s="93" t="s">
        <v>27</v>
      </c>
      <c r="G926" s="93"/>
      <c r="H926" s="93" t="s">
        <v>42</v>
      </c>
      <c r="I926" s="93" t="s">
        <v>208</v>
      </c>
      <c r="J926" s="93" t="s">
        <v>337</v>
      </c>
      <c r="K926" s="91">
        <f t="shared" ca="1" si="29"/>
        <v>0</v>
      </c>
      <c r="L926" s="93"/>
    </row>
    <row r="927" spans="1:12" x14ac:dyDescent="0.35">
      <c r="A927" t="str">
        <f t="shared" si="28"/>
        <v>LISTScenario4</v>
      </c>
      <c r="B927" s="93" t="s">
        <v>457</v>
      </c>
      <c r="C927" s="93" t="s">
        <v>45</v>
      </c>
      <c r="D927" s="93" t="s">
        <v>17</v>
      </c>
      <c r="E927" s="93" t="s">
        <v>42</v>
      </c>
      <c r="F927" s="93" t="s">
        <v>44</v>
      </c>
      <c r="G927" s="93" t="s">
        <v>27</v>
      </c>
      <c r="H927" s="93" t="s">
        <v>44</v>
      </c>
      <c r="I927" s="93" t="s">
        <v>208</v>
      </c>
      <c r="J927" s="93" t="s">
        <v>337</v>
      </c>
      <c r="K927" s="91">
        <f t="shared" ca="1" si="29"/>
        <v>0</v>
      </c>
      <c r="L927" s="93"/>
    </row>
    <row r="928" spans="1:12" x14ac:dyDescent="0.35">
      <c r="A928" t="str">
        <f t="shared" si="28"/>
        <v>LISTScenario4</v>
      </c>
      <c r="B928" s="93" t="s">
        <v>457</v>
      </c>
      <c r="C928" s="93" t="s">
        <v>47</v>
      </c>
      <c r="D928" s="93" t="s">
        <v>17</v>
      </c>
      <c r="E928" s="93" t="s">
        <v>42</v>
      </c>
      <c r="F928" s="93" t="s">
        <v>46</v>
      </c>
      <c r="G928" s="93" t="s">
        <v>27</v>
      </c>
      <c r="H928" s="93" t="s">
        <v>46</v>
      </c>
      <c r="I928" s="93" t="s">
        <v>208</v>
      </c>
      <c r="J928" s="93" t="s">
        <v>337</v>
      </c>
      <c r="K928" s="91">
        <f t="shared" ca="1" si="29"/>
        <v>0</v>
      </c>
      <c r="L928" s="93"/>
    </row>
    <row r="929" spans="1:12" x14ac:dyDescent="0.35">
      <c r="A929" t="str">
        <f t="shared" si="28"/>
        <v>LISTScenario4</v>
      </c>
      <c r="B929" s="93" t="s">
        <v>457</v>
      </c>
      <c r="C929" s="93" t="s">
        <v>49</v>
      </c>
      <c r="D929" s="93" t="s">
        <v>17</v>
      </c>
      <c r="E929" s="93" t="s">
        <v>42</v>
      </c>
      <c r="F929" s="93" t="s">
        <v>48</v>
      </c>
      <c r="G929" s="93" t="s">
        <v>27</v>
      </c>
      <c r="H929" s="93" t="s">
        <v>48</v>
      </c>
      <c r="I929" s="93" t="s">
        <v>208</v>
      </c>
      <c r="J929" s="93" t="s">
        <v>337</v>
      </c>
      <c r="K929" s="91">
        <f t="shared" ca="1" si="29"/>
        <v>0</v>
      </c>
      <c r="L929" s="93"/>
    </row>
    <row r="930" spans="1:12" x14ac:dyDescent="0.35">
      <c r="A930" t="str">
        <f t="shared" si="28"/>
        <v>LISTScenario4</v>
      </c>
      <c r="B930" s="93" t="s">
        <v>457</v>
      </c>
      <c r="C930" s="93" t="s">
        <v>55</v>
      </c>
      <c r="D930" s="93" t="s">
        <v>17</v>
      </c>
      <c r="E930" s="93" t="s">
        <v>42</v>
      </c>
      <c r="F930" s="93" t="s">
        <v>54</v>
      </c>
      <c r="G930" s="93" t="s">
        <v>27</v>
      </c>
      <c r="H930" s="93" t="s">
        <v>54</v>
      </c>
      <c r="I930" s="93" t="s">
        <v>208</v>
      </c>
      <c r="J930" s="93" t="s">
        <v>337</v>
      </c>
      <c r="K930" s="91">
        <f t="shared" ca="1" si="29"/>
        <v>0</v>
      </c>
      <c r="L930" s="93"/>
    </row>
    <row r="931" spans="1:12" x14ac:dyDescent="0.35">
      <c r="A931" t="str">
        <f t="shared" si="28"/>
        <v>LISTScenario4</v>
      </c>
      <c r="B931" s="93" t="s">
        <v>457</v>
      </c>
      <c r="C931" s="93" t="s">
        <v>57</v>
      </c>
      <c r="D931" s="93" t="s">
        <v>17</v>
      </c>
      <c r="E931" s="93" t="s">
        <v>42</v>
      </c>
      <c r="F931" s="93" t="s">
        <v>54</v>
      </c>
      <c r="G931" s="93" t="s">
        <v>56</v>
      </c>
      <c r="H931" s="93" t="s">
        <v>56</v>
      </c>
      <c r="I931" s="93" t="s">
        <v>208</v>
      </c>
      <c r="J931" s="93" t="s">
        <v>337</v>
      </c>
      <c r="K931" s="91">
        <f t="shared" ca="1" si="29"/>
        <v>0</v>
      </c>
      <c r="L931" s="93"/>
    </row>
    <row r="932" spans="1:12" x14ac:dyDescent="0.35">
      <c r="A932" t="str">
        <f t="shared" si="28"/>
        <v>LISTScenario4</v>
      </c>
      <c r="B932" s="93" t="s">
        <v>457</v>
      </c>
      <c r="C932" s="93" t="s">
        <v>59</v>
      </c>
      <c r="D932" s="93" t="s">
        <v>17</v>
      </c>
      <c r="E932" s="93" t="s">
        <v>42</v>
      </c>
      <c r="F932" s="93" t="s">
        <v>54</v>
      </c>
      <c r="G932" s="93" t="s">
        <v>58</v>
      </c>
      <c r="H932" s="93" t="s">
        <v>58</v>
      </c>
      <c r="I932" s="93" t="s">
        <v>208</v>
      </c>
      <c r="J932" s="93" t="s">
        <v>337</v>
      </c>
      <c r="K932" s="91">
        <f t="shared" ca="1" si="29"/>
        <v>0</v>
      </c>
      <c r="L932" s="93"/>
    </row>
    <row r="933" spans="1:12" x14ac:dyDescent="0.35">
      <c r="A933" t="str">
        <f t="shared" si="28"/>
        <v>LISTScenario4</v>
      </c>
      <c r="B933" s="93" t="s">
        <v>457</v>
      </c>
      <c r="C933" s="93" t="s">
        <v>61</v>
      </c>
      <c r="D933" s="93" t="s">
        <v>17</v>
      </c>
      <c r="E933" s="93" t="s">
        <v>42</v>
      </c>
      <c r="F933" s="93" t="s">
        <v>54</v>
      </c>
      <c r="G933" s="93" t="s">
        <v>60</v>
      </c>
      <c r="H933" s="93" t="s">
        <v>60</v>
      </c>
      <c r="I933" s="93" t="s">
        <v>208</v>
      </c>
      <c r="J933" s="93" t="s">
        <v>337</v>
      </c>
      <c r="K933" s="91">
        <f t="shared" ca="1" si="29"/>
        <v>0</v>
      </c>
      <c r="L933" s="93"/>
    </row>
    <row r="934" spans="1:12" x14ac:dyDescent="0.35">
      <c r="A934" t="str">
        <f t="shared" si="28"/>
        <v>LISTScenario4</v>
      </c>
      <c r="B934" s="93" t="s">
        <v>457</v>
      </c>
      <c r="C934" s="93" t="s">
        <v>63</v>
      </c>
      <c r="D934" s="93" t="s">
        <v>17</v>
      </c>
      <c r="E934" s="93" t="s">
        <v>42</v>
      </c>
      <c r="F934" s="93" t="s">
        <v>54</v>
      </c>
      <c r="G934" s="93" t="s">
        <v>62</v>
      </c>
      <c r="H934" s="93" t="s">
        <v>62</v>
      </c>
      <c r="I934" s="93" t="s">
        <v>208</v>
      </c>
      <c r="J934" s="93" t="s">
        <v>337</v>
      </c>
      <c r="K934" s="91">
        <f t="shared" ca="1" si="29"/>
        <v>0</v>
      </c>
      <c r="L934" s="93"/>
    </row>
    <row r="935" spans="1:12" x14ac:dyDescent="0.35">
      <c r="A935" t="str">
        <f t="shared" si="28"/>
        <v>LISTScenario4</v>
      </c>
      <c r="B935" s="93" t="s">
        <v>457</v>
      </c>
      <c r="C935" s="93" t="s">
        <v>347</v>
      </c>
      <c r="D935" s="93" t="s">
        <v>17</v>
      </c>
      <c r="E935" s="93" t="s">
        <v>42</v>
      </c>
      <c r="F935" s="93" t="s">
        <v>54</v>
      </c>
      <c r="G935" s="93" t="s">
        <v>371</v>
      </c>
      <c r="H935" s="93" t="s">
        <v>371</v>
      </c>
      <c r="I935" s="93" t="s">
        <v>208</v>
      </c>
      <c r="J935" s="93" t="s">
        <v>337</v>
      </c>
      <c r="K935" s="91">
        <f t="shared" ca="1" si="29"/>
        <v>0</v>
      </c>
      <c r="L935" s="93"/>
    </row>
    <row r="936" spans="1:12" x14ac:dyDescent="0.35">
      <c r="A936" t="str">
        <f t="shared" si="28"/>
        <v>LISTScenario4</v>
      </c>
      <c r="B936" s="93" t="s">
        <v>457</v>
      </c>
      <c r="C936" s="93" t="s">
        <v>65</v>
      </c>
      <c r="D936" s="93" t="s">
        <v>17</v>
      </c>
      <c r="E936" s="93" t="s">
        <v>42</v>
      </c>
      <c r="F936" s="93" t="s">
        <v>64</v>
      </c>
      <c r="G936" s="93" t="s">
        <v>27</v>
      </c>
      <c r="H936" s="93" t="s">
        <v>64</v>
      </c>
      <c r="I936" s="93" t="s">
        <v>208</v>
      </c>
      <c r="J936" s="93" t="s">
        <v>337</v>
      </c>
      <c r="K936" s="91">
        <f t="shared" ca="1" si="29"/>
        <v>0</v>
      </c>
      <c r="L936" s="93"/>
    </row>
    <row r="937" spans="1:12" x14ac:dyDescent="0.35">
      <c r="A937" t="str">
        <f t="shared" si="28"/>
        <v>LISTScenario4</v>
      </c>
      <c r="B937" s="93" t="s">
        <v>457</v>
      </c>
      <c r="C937" s="93" t="s">
        <v>67</v>
      </c>
      <c r="D937" s="93" t="s">
        <v>17</v>
      </c>
      <c r="E937" s="93" t="s">
        <v>42</v>
      </c>
      <c r="F937" s="93" t="s">
        <v>66</v>
      </c>
      <c r="G937" s="93" t="s">
        <v>27</v>
      </c>
      <c r="H937" s="93" t="s">
        <v>66</v>
      </c>
      <c r="I937" s="93" t="s">
        <v>208</v>
      </c>
      <c r="J937" s="93" t="s">
        <v>337</v>
      </c>
      <c r="K937" s="91">
        <f t="shared" ca="1" si="29"/>
        <v>0</v>
      </c>
      <c r="L937" s="93"/>
    </row>
    <row r="938" spans="1:12" x14ac:dyDescent="0.35">
      <c r="A938" t="str">
        <f t="shared" si="28"/>
        <v>LISTScenario4</v>
      </c>
      <c r="B938" s="93" t="s">
        <v>457</v>
      </c>
      <c r="C938" s="93" t="s">
        <v>69</v>
      </c>
      <c r="D938" s="93" t="s">
        <v>17</v>
      </c>
      <c r="E938" s="93" t="s">
        <v>42</v>
      </c>
      <c r="F938" s="93" t="s">
        <v>68</v>
      </c>
      <c r="G938" s="93" t="s">
        <v>27</v>
      </c>
      <c r="H938" s="93" t="s">
        <v>68</v>
      </c>
      <c r="I938" s="93" t="s">
        <v>208</v>
      </c>
      <c r="J938" s="93" t="s">
        <v>337</v>
      </c>
      <c r="K938" s="91">
        <f t="shared" ca="1" si="29"/>
        <v>0</v>
      </c>
      <c r="L938" s="93"/>
    </row>
    <row r="939" spans="1:12" x14ac:dyDescent="0.35">
      <c r="A939" t="str">
        <f t="shared" si="28"/>
        <v>LISTScenario4</v>
      </c>
      <c r="B939" s="93" t="s">
        <v>457</v>
      </c>
      <c r="C939" s="93" t="s">
        <v>71</v>
      </c>
      <c r="D939" s="93" t="s">
        <v>17</v>
      </c>
      <c r="E939" s="93" t="s">
        <v>42</v>
      </c>
      <c r="F939" s="93" t="s">
        <v>70</v>
      </c>
      <c r="G939" s="93" t="s">
        <v>27</v>
      </c>
      <c r="H939" s="93" t="s">
        <v>70</v>
      </c>
      <c r="I939" s="93" t="s">
        <v>208</v>
      </c>
      <c r="J939" s="93" t="s">
        <v>337</v>
      </c>
      <c r="K939" s="91">
        <f t="shared" ca="1" si="29"/>
        <v>0</v>
      </c>
      <c r="L939" s="93"/>
    </row>
    <row r="940" spans="1:12" x14ac:dyDescent="0.35">
      <c r="A940" t="str">
        <f t="shared" si="28"/>
        <v>LISTScenario4</v>
      </c>
      <c r="B940" s="93" t="s">
        <v>457</v>
      </c>
      <c r="C940" s="93" t="s">
        <v>375</v>
      </c>
      <c r="D940" s="93" t="s">
        <v>17</v>
      </c>
      <c r="E940" s="93" t="s">
        <v>42</v>
      </c>
      <c r="F940" s="93" t="s">
        <v>373</v>
      </c>
      <c r="G940" s="93"/>
      <c r="H940" s="93" t="s">
        <v>373</v>
      </c>
      <c r="I940" s="93" t="s">
        <v>208</v>
      </c>
      <c r="J940" s="93" t="s">
        <v>337</v>
      </c>
      <c r="K940" s="91">
        <f t="shared" ca="1" si="29"/>
        <v>0</v>
      </c>
      <c r="L940" s="93"/>
    </row>
    <row r="941" spans="1:12" x14ac:dyDescent="0.35">
      <c r="A941" t="str">
        <f t="shared" si="28"/>
        <v>LISTScenario4</v>
      </c>
      <c r="B941" s="93" t="s">
        <v>457</v>
      </c>
      <c r="C941" s="93" t="s">
        <v>73</v>
      </c>
      <c r="D941" s="93" t="s">
        <v>17</v>
      </c>
      <c r="E941" s="93" t="s">
        <v>72</v>
      </c>
      <c r="F941" s="93" t="s">
        <v>27</v>
      </c>
      <c r="G941" s="93"/>
      <c r="H941" s="93" t="s">
        <v>72</v>
      </c>
      <c r="I941" s="93" t="s">
        <v>208</v>
      </c>
      <c r="J941" s="93" t="s">
        <v>337</v>
      </c>
      <c r="K941" s="91">
        <f t="shared" ca="1" si="29"/>
        <v>0</v>
      </c>
      <c r="L941" s="93"/>
    </row>
    <row r="942" spans="1:12" x14ac:dyDescent="0.35">
      <c r="A942" t="str">
        <f t="shared" si="28"/>
        <v>LISTScenario4</v>
      </c>
      <c r="B942" s="93" t="s">
        <v>457</v>
      </c>
      <c r="C942" s="93" t="s">
        <v>75</v>
      </c>
      <c r="D942" s="93" t="s">
        <v>17</v>
      </c>
      <c r="E942" s="93" t="s">
        <v>74</v>
      </c>
      <c r="F942" s="93" t="s">
        <v>27</v>
      </c>
      <c r="G942" s="93"/>
      <c r="H942" s="93" t="s">
        <v>74</v>
      </c>
      <c r="I942" s="93" t="s">
        <v>208</v>
      </c>
      <c r="J942" s="93" t="s">
        <v>337</v>
      </c>
      <c r="K942" s="91">
        <f t="shared" ca="1" si="29"/>
        <v>0</v>
      </c>
      <c r="L942" s="93"/>
    </row>
    <row r="943" spans="1:12" x14ac:dyDescent="0.35">
      <c r="A943" t="str">
        <f t="shared" si="28"/>
        <v>LISTScenario4</v>
      </c>
      <c r="B943" s="93" t="s">
        <v>457</v>
      </c>
      <c r="C943" s="93" t="s">
        <v>77</v>
      </c>
      <c r="D943" s="93" t="s">
        <v>17</v>
      </c>
      <c r="E943" s="93" t="s">
        <v>74</v>
      </c>
      <c r="F943" s="93" t="s">
        <v>76</v>
      </c>
      <c r="G943" s="93"/>
      <c r="H943" s="93" t="s">
        <v>76</v>
      </c>
      <c r="I943" s="93" t="s">
        <v>208</v>
      </c>
      <c r="J943" s="93" t="s">
        <v>337</v>
      </c>
      <c r="K943" s="91">
        <f t="shared" ca="1" si="29"/>
        <v>0</v>
      </c>
      <c r="L943" s="93"/>
    </row>
    <row r="944" spans="1:12" x14ac:dyDescent="0.35">
      <c r="A944" t="str">
        <f t="shared" si="28"/>
        <v>LISTScenario4</v>
      </c>
      <c r="B944" s="93" t="s">
        <v>457</v>
      </c>
      <c r="C944" s="93" t="s">
        <v>79</v>
      </c>
      <c r="D944" s="93" t="s">
        <v>17</v>
      </c>
      <c r="E944" s="93" t="s">
        <v>74</v>
      </c>
      <c r="F944" s="93" t="s">
        <v>78</v>
      </c>
      <c r="G944" s="93"/>
      <c r="H944" s="93" t="s">
        <v>78</v>
      </c>
      <c r="I944" s="93" t="s">
        <v>208</v>
      </c>
      <c r="J944" s="93" t="s">
        <v>337</v>
      </c>
      <c r="K944" s="91">
        <f t="shared" ca="1" si="29"/>
        <v>0</v>
      </c>
      <c r="L944" s="93"/>
    </row>
    <row r="945" spans="1:12" x14ac:dyDescent="0.35">
      <c r="A945" t="str">
        <f t="shared" si="28"/>
        <v>LISTScenario4</v>
      </c>
      <c r="B945" s="93" t="s">
        <v>457</v>
      </c>
      <c r="C945" s="93" t="s">
        <v>81</v>
      </c>
      <c r="D945" s="93" t="s">
        <v>17</v>
      </c>
      <c r="E945" s="93" t="s">
        <v>74</v>
      </c>
      <c r="F945" s="93" t="s">
        <v>80</v>
      </c>
      <c r="G945" s="93"/>
      <c r="H945" s="93" t="s">
        <v>80</v>
      </c>
      <c r="I945" s="93" t="s">
        <v>208</v>
      </c>
      <c r="J945" s="93" t="s">
        <v>337</v>
      </c>
      <c r="K945" s="91">
        <f t="shared" ca="1" si="29"/>
        <v>0</v>
      </c>
      <c r="L945" s="93"/>
    </row>
    <row r="946" spans="1:12" x14ac:dyDescent="0.35">
      <c r="A946" t="str">
        <f t="shared" si="28"/>
        <v>LISTScenario4</v>
      </c>
      <c r="B946" s="93" t="s">
        <v>457</v>
      </c>
      <c r="C946" s="93" t="s">
        <v>376</v>
      </c>
      <c r="D946" s="93" t="s">
        <v>17</v>
      </c>
      <c r="E946" s="93" t="s">
        <v>74</v>
      </c>
      <c r="F946" s="93" t="s">
        <v>372</v>
      </c>
      <c r="G946" s="93"/>
      <c r="H946" s="93" t="s">
        <v>372</v>
      </c>
      <c r="I946" s="93" t="s">
        <v>208</v>
      </c>
      <c r="J946" s="93" t="s">
        <v>337</v>
      </c>
      <c r="K946" s="91">
        <f t="shared" ca="1" si="29"/>
        <v>0</v>
      </c>
      <c r="L946" s="93"/>
    </row>
    <row r="947" spans="1:12" x14ac:dyDescent="0.35">
      <c r="A947" t="str">
        <f t="shared" si="28"/>
        <v>LISTScenario4</v>
      </c>
      <c r="B947" s="93" t="s">
        <v>457</v>
      </c>
      <c r="C947" s="93" t="s">
        <v>83</v>
      </c>
      <c r="D947" s="93" t="s">
        <v>17</v>
      </c>
      <c r="E947" s="93" t="s">
        <v>82</v>
      </c>
      <c r="F947" s="93" t="s">
        <v>27</v>
      </c>
      <c r="G947" s="93"/>
      <c r="H947" s="93" t="s">
        <v>82</v>
      </c>
      <c r="I947" s="93" t="s">
        <v>208</v>
      </c>
      <c r="J947" s="93" t="s">
        <v>337</v>
      </c>
      <c r="K947" s="91">
        <f t="shared" ca="1" si="29"/>
        <v>0</v>
      </c>
      <c r="L947" s="93"/>
    </row>
    <row r="948" spans="1:12" x14ac:dyDescent="0.35">
      <c r="A948" t="str">
        <f t="shared" si="28"/>
        <v>LISTScenario4</v>
      </c>
      <c r="B948" s="93" t="s">
        <v>457</v>
      </c>
      <c r="C948" s="93" t="s">
        <v>85</v>
      </c>
      <c r="D948" s="93" t="s">
        <v>17</v>
      </c>
      <c r="E948" s="93" t="s">
        <v>82</v>
      </c>
      <c r="F948" s="93" t="s">
        <v>84</v>
      </c>
      <c r="G948" s="93" t="s">
        <v>27</v>
      </c>
      <c r="H948" s="93" t="s">
        <v>84</v>
      </c>
      <c r="I948" s="93" t="s">
        <v>208</v>
      </c>
      <c r="J948" s="93" t="s">
        <v>337</v>
      </c>
      <c r="K948" s="91">
        <f t="shared" ca="1" si="29"/>
        <v>0</v>
      </c>
      <c r="L948" s="93"/>
    </row>
    <row r="949" spans="1:12" x14ac:dyDescent="0.35">
      <c r="A949" t="str">
        <f t="shared" si="28"/>
        <v>LISTScenario4</v>
      </c>
      <c r="B949" s="93" t="s">
        <v>457</v>
      </c>
      <c r="C949" s="93" t="s">
        <v>91</v>
      </c>
      <c r="D949" s="93" t="s">
        <v>17</v>
      </c>
      <c r="E949" s="93" t="s">
        <v>82</v>
      </c>
      <c r="F949" s="93" t="s">
        <v>90</v>
      </c>
      <c r="G949" s="93" t="s">
        <v>27</v>
      </c>
      <c r="H949" s="93" t="s">
        <v>90</v>
      </c>
      <c r="I949" s="93" t="s">
        <v>208</v>
      </c>
      <c r="J949" s="93" t="s">
        <v>337</v>
      </c>
      <c r="K949" s="91">
        <f t="shared" ca="1" si="29"/>
        <v>0</v>
      </c>
      <c r="L949" s="93"/>
    </row>
    <row r="950" spans="1:12" x14ac:dyDescent="0.35">
      <c r="A950" t="str">
        <f t="shared" si="28"/>
        <v>LISTScenario4</v>
      </c>
      <c r="B950" s="93" t="s">
        <v>457</v>
      </c>
      <c r="C950" s="93" t="s">
        <v>97</v>
      </c>
      <c r="D950" s="93" t="s">
        <v>17</v>
      </c>
      <c r="E950" s="93" t="s">
        <v>82</v>
      </c>
      <c r="F950" s="93" t="s">
        <v>96</v>
      </c>
      <c r="G950" s="93" t="s">
        <v>27</v>
      </c>
      <c r="H950" s="93" t="s">
        <v>96</v>
      </c>
      <c r="I950" s="93" t="s">
        <v>208</v>
      </c>
      <c r="J950" s="93" t="s">
        <v>337</v>
      </c>
      <c r="K950" s="91">
        <f t="shared" ca="1" si="29"/>
        <v>0</v>
      </c>
      <c r="L950" s="93"/>
    </row>
    <row r="951" spans="1:12" x14ac:dyDescent="0.35">
      <c r="A951" t="str">
        <f t="shared" si="28"/>
        <v>LISTScenario4</v>
      </c>
      <c r="B951" s="93" t="s">
        <v>457</v>
      </c>
      <c r="C951" s="93" t="s">
        <v>377</v>
      </c>
      <c r="D951" s="93" t="s">
        <v>17</v>
      </c>
      <c r="E951" s="93" t="s">
        <v>82</v>
      </c>
      <c r="F951" s="93" t="s">
        <v>374</v>
      </c>
      <c r="G951" s="93" t="s">
        <v>27</v>
      </c>
      <c r="H951" s="93" t="s">
        <v>374</v>
      </c>
      <c r="I951" s="93" t="s">
        <v>208</v>
      </c>
      <c r="J951" s="93" t="s">
        <v>337</v>
      </c>
      <c r="K951" s="91">
        <f t="shared" ca="1" si="29"/>
        <v>0</v>
      </c>
      <c r="L951" s="93"/>
    </row>
    <row r="952" spans="1:12" x14ac:dyDescent="0.35">
      <c r="A952" t="str">
        <f t="shared" si="28"/>
        <v>LISTScenario4</v>
      </c>
      <c r="B952" s="93" t="s">
        <v>457</v>
      </c>
      <c r="C952" s="93" t="s">
        <v>111</v>
      </c>
      <c r="D952" s="93" t="s">
        <v>17</v>
      </c>
      <c r="E952" s="93" t="s">
        <v>110</v>
      </c>
      <c r="F952" s="93" t="s">
        <v>27</v>
      </c>
      <c r="G952" s="93"/>
      <c r="H952" s="93" t="s">
        <v>110</v>
      </c>
      <c r="I952" s="93" t="s">
        <v>208</v>
      </c>
      <c r="J952" s="93" t="s">
        <v>337</v>
      </c>
      <c r="K952" s="91">
        <f t="shared" ca="1" si="29"/>
        <v>0</v>
      </c>
      <c r="L952" s="93"/>
    </row>
    <row r="953" spans="1:12" x14ac:dyDescent="0.35">
      <c r="A953" t="str">
        <f t="shared" si="28"/>
        <v>LISTScenario4</v>
      </c>
      <c r="B953" s="93" t="s">
        <v>457</v>
      </c>
      <c r="C953" s="93" t="s">
        <v>378</v>
      </c>
      <c r="D953" s="93" t="s">
        <v>17</v>
      </c>
      <c r="E953" s="93" t="s">
        <v>231</v>
      </c>
      <c r="F953" s="93" t="s">
        <v>27</v>
      </c>
      <c r="G953" s="93"/>
      <c r="H953" s="93" t="s">
        <v>231</v>
      </c>
      <c r="I953" s="93" t="s">
        <v>208</v>
      </c>
      <c r="J953" s="93" t="s">
        <v>337</v>
      </c>
      <c r="K953" s="91">
        <f t="shared" ca="1" si="29"/>
        <v>0</v>
      </c>
      <c r="L953" s="93"/>
    </row>
    <row r="954" spans="1:12" x14ac:dyDescent="0.35">
      <c r="A954" t="str">
        <f t="shared" si="28"/>
        <v>LISTScenario4</v>
      </c>
      <c r="B954" s="93" t="s">
        <v>457</v>
      </c>
      <c r="C954" s="93" t="s">
        <v>115</v>
      </c>
      <c r="D954" s="93" t="s">
        <v>17</v>
      </c>
      <c r="E954" s="93" t="s">
        <v>27</v>
      </c>
      <c r="F954" s="93"/>
      <c r="G954" s="93"/>
      <c r="H954" s="93" t="s">
        <v>114</v>
      </c>
      <c r="I954" s="93" t="s">
        <v>208</v>
      </c>
      <c r="J954" s="93" t="s">
        <v>337</v>
      </c>
      <c r="K954" s="91">
        <f t="shared" ca="1" si="29"/>
        <v>0</v>
      </c>
      <c r="L954" s="93"/>
    </row>
    <row r="955" spans="1:12" x14ac:dyDescent="0.35">
      <c r="A955" t="str">
        <f t="shared" si="28"/>
        <v>LISTScenario4</v>
      </c>
      <c r="B955" s="93" t="s">
        <v>457</v>
      </c>
      <c r="C955" s="93" t="s">
        <v>118</v>
      </c>
      <c r="D955" s="93" t="s">
        <v>116</v>
      </c>
      <c r="E955" s="93" t="s">
        <v>117</v>
      </c>
      <c r="F955" s="93" t="s">
        <v>27</v>
      </c>
      <c r="G955" s="93"/>
      <c r="H955" s="93" t="s">
        <v>117</v>
      </c>
      <c r="I955" s="93" t="s">
        <v>208</v>
      </c>
      <c r="J955" s="93" t="s">
        <v>337</v>
      </c>
      <c r="K955" s="91">
        <f t="shared" ca="1" si="29"/>
        <v>0</v>
      </c>
      <c r="L955" s="93"/>
    </row>
    <row r="956" spans="1:12" x14ac:dyDescent="0.35">
      <c r="A956" t="str">
        <f t="shared" si="28"/>
        <v>LISTScenario4</v>
      </c>
      <c r="B956" s="93" t="s">
        <v>457</v>
      </c>
      <c r="C956" s="93" t="s">
        <v>348</v>
      </c>
      <c r="D956" s="93" t="s">
        <v>116</v>
      </c>
      <c r="E956" s="93" t="s">
        <v>117</v>
      </c>
      <c r="F956" s="93" t="s">
        <v>121</v>
      </c>
      <c r="G956" s="93"/>
      <c r="H956" s="93" t="s">
        <v>121</v>
      </c>
      <c r="I956" s="93" t="s">
        <v>208</v>
      </c>
      <c r="J956" s="93" t="s">
        <v>337</v>
      </c>
      <c r="K956" s="91">
        <f t="shared" ca="1" si="29"/>
        <v>0</v>
      </c>
      <c r="L956" s="93"/>
    </row>
    <row r="957" spans="1:12" x14ac:dyDescent="0.35">
      <c r="A957" t="str">
        <f t="shared" si="28"/>
        <v>LISTScenario4</v>
      </c>
      <c r="B957" s="93" t="s">
        <v>457</v>
      </c>
      <c r="C957" s="93" t="s">
        <v>349</v>
      </c>
      <c r="D957" s="93" t="s">
        <v>116</v>
      </c>
      <c r="E957" s="93" t="s">
        <v>117</v>
      </c>
      <c r="F957" s="93" t="s">
        <v>123</v>
      </c>
      <c r="G957" s="93"/>
      <c r="H957" s="93" t="s">
        <v>123</v>
      </c>
      <c r="I957" s="93" t="s">
        <v>208</v>
      </c>
      <c r="J957" s="93" t="s">
        <v>337</v>
      </c>
      <c r="K957" s="91">
        <f t="shared" ca="1" si="29"/>
        <v>0</v>
      </c>
      <c r="L957" s="93"/>
    </row>
    <row r="958" spans="1:12" x14ac:dyDescent="0.35">
      <c r="A958" t="str">
        <f t="shared" si="28"/>
        <v>LISTScenario4</v>
      </c>
      <c r="B958" s="93" t="s">
        <v>457</v>
      </c>
      <c r="C958" s="93" t="s">
        <v>350</v>
      </c>
      <c r="D958" s="93" t="s">
        <v>116</v>
      </c>
      <c r="E958" s="93" t="s">
        <v>117</v>
      </c>
      <c r="F958" s="93" t="s">
        <v>125</v>
      </c>
      <c r="G958" s="93"/>
      <c r="H958" s="93" t="s">
        <v>125</v>
      </c>
      <c r="I958" s="93" t="s">
        <v>208</v>
      </c>
      <c r="J958" s="93" t="s">
        <v>337</v>
      </c>
      <c r="K958" s="91">
        <f t="shared" ca="1" si="29"/>
        <v>0</v>
      </c>
      <c r="L958" s="93"/>
    </row>
    <row r="959" spans="1:12" x14ac:dyDescent="0.35">
      <c r="A959" t="str">
        <f t="shared" si="28"/>
        <v>LISTScenario4</v>
      </c>
      <c r="B959" s="93" t="s">
        <v>457</v>
      </c>
      <c r="C959" s="93" t="s">
        <v>351</v>
      </c>
      <c r="D959" s="93" t="s">
        <v>116</v>
      </c>
      <c r="E959" s="93" t="s">
        <v>132</v>
      </c>
      <c r="F959" s="93" t="s">
        <v>27</v>
      </c>
      <c r="G959" s="93"/>
      <c r="H959" s="93" t="s">
        <v>132</v>
      </c>
      <c r="I959" s="93" t="s">
        <v>208</v>
      </c>
      <c r="J959" s="93" t="s">
        <v>337</v>
      </c>
      <c r="K959" s="91">
        <f t="shared" ca="1" si="29"/>
        <v>0</v>
      </c>
      <c r="L959" s="93"/>
    </row>
    <row r="960" spans="1:12" x14ac:dyDescent="0.35">
      <c r="A960" t="str">
        <f t="shared" si="28"/>
        <v>LISTScenario4</v>
      </c>
      <c r="B960" s="93" t="s">
        <v>457</v>
      </c>
      <c r="C960" s="93" t="s">
        <v>352</v>
      </c>
      <c r="D960" s="93" t="s">
        <v>116</v>
      </c>
      <c r="E960" s="93" t="s">
        <v>132</v>
      </c>
      <c r="F960" s="93" t="s">
        <v>121</v>
      </c>
      <c r="G960" s="93"/>
      <c r="H960" s="93" t="s">
        <v>121</v>
      </c>
      <c r="I960" s="93" t="s">
        <v>208</v>
      </c>
      <c r="J960" s="93" t="s">
        <v>337</v>
      </c>
      <c r="K960" s="91">
        <f t="shared" ca="1" si="29"/>
        <v>0</v>
      </c>
      <c r="L960" s="93"/>
    </row>
    <row r="961" spans="1:12" x14ac:dyDescent="0.35">
      <c r="A961" t="str">
        <f t="shared" si="28"/>
        <v>LISTScenario4</v>
      </c>
      <c r="B961" s="93" t="s">
        <v>457</v>
      </c>
      <c r="C961" s="93" t="s">
        <v>353</v>
      </c>
      <c r="D961" s="93" t="s">
        <v>116</v>
      </c>
      <c r="E961" s="93" t="s">
        <v>132</v>
      </c>
      <c r="F961" s="93" t="s">
        <v>123</v>
      </c>
      <c r="G961" s="93"/>
      <c r="H961" s="93" t="s">
        <v>123</v>
      </c>
      <c r="I961" s="93" t="s">
        <v>208</v>
      </c>
      <c r="J961" s="93" t="s">
        <v>337</v>
      </c>
      <c r="K961" s="91">
        <f t="shared" ca="1" si="29"/>
        <v>0</v>
      </c>
      <c r="L961" s="93"/>
    </row>
    <row r="962" spans="1:12" x14ac:dyDescent="0.35">
      <c r="A962" t="str">
        <f t="shared" si="28"/>
        <v>LISTScenario4</v>
      </c>
      <c r="B962" s="93" t="s">
        <v>457</v>
      </c>
      <c r="C962" s="93" t="s">
        <v>354</v>
      </c>
      <c r="D962" s="93" t="s">
        <v>116</v>
      </c>
      <c r="E962" s="93" t="s">
        <v>132</v>
      </c>
      <c r="F962" s="93" t="s">
        <v>125</v>
      </c>
      <c r="G962" s="93"/>
      <c r="H962" s="93" t="s">
        <v>125</v>
      </c>
      <c r="I962" s="93" t="s">
        <v>208</v>
      </c>
      <c r="J962" s="93" t="s">
        <v>337</v>
      </c>
      <c r="K962" s="91">
        <f t="shared" ca="1" si="29"/>
        <v>0</v>
      </c>
      <c r="L962" s="93"/>
    </row>
    <row r="963" spans="1:12" x14ac:dyDescent="0.35">
      <c r="A963" t="str">
        <f t="shared" si="28"/>
        <v>LISTScenario4</v>
      </c>
      <c r="B963" s="93" t="s">
        <v>457</v>
      </c>
      <c r="C963" s="93" t="s">
        <v>355</v>
      </c>
      <c r="D963" s="93" t="s">
        <v>116</v>
      </c>
      <c r="E963" s="93" t="s">
        <v>144</v>
      </c>
      <c r="F963" s="93" t="s">
        <v>27</v>
      </c>
      <c r="G963" s="93"/>
      <c r="H963" s="93" t="s">
        <v>144</v>
      </c>
      <c r="I963" s="93" t="s">
        <v>208</v>
      </c>
      <c r="J963" s="93" t="s">
        <v>337</v>
      </c>
      <c r="K963" s="91">
        <f t="shared" ca="1" si="29"/>
        <v>0</v>
      </c>
      <c r="L963" s="93"/>
    </row>
    <row r="964" spans="1:12" x14ac:dyDescent="0.35">
      <c r="A964" t="str">
        <f t="shared" ref="A964:A975" si="30">VLOOKUP($B964,LISTScenMap,2)</f>
        <v>LISTScenario4</v>
      </c>
      <c r="B964" s="93" t="s">
        <v>457</v>
      </c>
      <c r="C964" s="93" t="s">
        <v>356</v>
      </c>
      <c r="D964" s="93" t="s">
        <v>116</v>
      </c>
      <c r="E964" s="93" t="s">
        <v>144</v>
      </c>
      <c r="F964" s="93" t="s">
        <v>121</v>
      </c>
      <c r="G964" s="93" t="s">
        <v>27</v>
      </c>
      <c r="H964" s="93" t="s">
        <v>121</v>
      </c>
      <c r="I964" s="93" t="s">
        <v>208</v>
      </c>
      <c r="J964" s="93" t="s">
        <v>337</v>
      </c>
      <c r="K964" s="91">
        <f t="shared" ref="K964:K975" ca="1" si="31">OFFSET(INDIRECT($B964&amp;"_Corner",0),MATCH($C964,INDIRECT($B964&amp;"_Row",0),0),MATCH($I964,INDIRECT($B964&amp;"_Column",0),0))</f>
        <v>0</v>
      </c>
      <c r="L964" s="93"/>
    </row>
    <row r="965" spans="1:12" x14ac:dyDescent="0.35">
      <c r="A965" t="str">
        <f t="shared" si="30"/>
        <v>LISTScenario4</v>
      </c>
      <c r="B965" s="93" t="s">
        <v>457</v>
      </c>
      <c r="C965" s="93" t="s">
        <v>357</v>
      </c>
      <c r="D965" s="93" t="s">
        <v>116</v>
      </c>
      <c r="E965" s="93" t="s">
        <v>144</v>
      </c>
      <c r="F965" s="93" t="s">
        <v>123</v>
      </c>
      <c r="G965" s="93" t="s">
        <v>27</v>
      </c>
      <c r="H965" s="93" t="s">
        <v>123</v>
      </c>
      <c r="I965" s="93" t="s">
        <v>208</v>
      </c>
      <c r="J965" s="93" t="s">
        <v>337</v>
      </c>
      <c r="K965" s="91">
        <f t="shared" ca="1" si="31"/>
        <v>0</v>
      </c>
      <c r="L965" s="93"/>
    </row>
    <row r="966" spans="1:12" x14ac:dyDescent="0.35">
      <c r="A966" t="str">
        <f t="shared" si="30"/>
        <v>LISTScenario4</v>
      </c>
      <c r="B966" s="93" t="s">
        <v>457</v>
      </c>
      <c r="C966" s="93" t="s">
        <v>358</v>
      </c>
      <c r="D966" s="93" t="s">
        <v>116</v>
      </c>
      <c r="E966" s="93" t="s">
        <v>144</v>
      </c>
      <c r="F966" s="93" t="s">
        <v>125</v>
      </c>
      <c r="G966" s="93" t="s">
        <v>27</v>
      </c>
      <c r="H966" s="93" t="s">
        <v>125</v>
      </c>
      <c r="I966" s="93" t="s">
        <v>208</v>
      </c>
      <c r="J966" s="93" t="s">
        <v>337</v>
      </c>
      <c r="K966" s="91">
        <f t="shared" ca="1" si="31"/>
        <v>0</v>
      </c>
      <c r="L966" s="93"/>
    </row>
    <row r="967" spans="1:12" x14ac:dyDescent="0.35">
      <c r="A967" t="str">
        <f t="shared" si="30"/>
        <v>LISTScenario4</v>
      </c>
      <c r="B967" s="93" t="s">
        <v>457</v>
      </c>
      <c r="C967" s="93" t="s">
        <v>359</v>
      </c>
      <c r="D967" s="93" t="s">
        <v>116</v>
      </c>
      <c r="E967" s="93" t="s">
        <v>248</v>
      </c>
      <c r="F967" s="93" t="s">
        <v>27</v>
      </c>
      <c r="G967" s="93"/>
      <c r="H967" s="93" t="s">
        <v>248</v>
      </c>
      <c r="I967" s="93" t="s">
        <v>208</v>
      </c>
      <c r="J967" s="93" t="s">
        <v>337</v>
      </c>
      <c r="K967" s="91">
        <f t="shared" ca="1" si="31"/>
        <v>0</v>
      </c>
      <c r="L967" s="93"/>
    </row>
    <row r="968" spans="1:12" x14ac:dyDescent="0.35">
      <c r="A968" t="str">
        <f t="shared" si="30"/>
        <v>LISTScenario4</v>
      </c>
      <c r="B968" s="93" t="s">
        <v>457</v>
      </c>
      <c r="C968" s="93" t="s">
        <v>156</v>
      </c>
      <c r="D968" s="93" t="s">
        <v>116</v>
      </c>
      <c r="E968" s="93" t="s">
        <v>155</v>
      </c>
      <c r="F968" s="93" t="s">
        <v>27</v>
      </c>
      <c r="G968" s="93"/>
      <c r="H968" s="93" t="s">
        <v>155</v>
      </c>
      <c r="I968" s="93" t="s">
        <v>208</v>
      </c>
      <c r="J968" s="93" t="s">
        <v>337</v>
      </c>
      <c r="K968" s="91">
        <f t="shared" ca="1" si="31"/>
        <v>0</v>
      </c>
      <c r="L968" s="93"/>
    </row>
    <row r="969" spans="1:12" x14ac:dyDescent="0.35">
      <c r="A969" t="str">
        <f t="shared" si="30"/>
        <v>LISTScenario4</v>
      </c>
      <c r="B969" s="93" t="s">
        <v>457</v>
      </c>
      <c r="C969" s="93" t="s">
        <v>160</v>
      </c>
      <c r="D969" s="93" t="s">
        <v>116</v>
      </c>
      <c r="E969" s="93" t="s">
        <v>159</v>
      </c>
      <c r="F969" s="93" t="s">
        <v>27</v>
      </c>
      <c r="G969" s="93"/>
      <c r="H969" s="93" t="s">
        <v>159</v>
      </c>
      <c r="I969" s="93" t="s">
        <v>208</v>
      </c>
      <c r="J969" s="93" t="s">
        <v>337</v>
      </c>
      <c r="K969" s="91">
        <f t="shared" ca="1" si="31"/>
        <v>0</v>
      </c>
      <c r="L969" s="93"/>
    </row>
    <row r="970" spans="1:12" x14ac:dyDescent="0.35">
      <c r="A970" t="str">
        <f t="shared" si="30"/>
        <v>LISTScenario4</v>
      </c>
      <c r="B970" s="93" t="s">
        <v>457</v>
      </c>
      <c r="C970" s="93" t="s">
        <v>161</v>
      </c>
      <c r="D970" s="93" t="s">
        <v>116</v>
      </c>
      <c r="E970" s="93" t="s">
        <v>66</v>
      </c>
      <c r="F970" s="93" t="s">
        <v>27</v>
      </c>
      <c r="G970" s="93"/>
      <c r="H970" s="93" t="s">
        <v>66</v>
      </c>
      <c r="I970" s="93" t="s">
        <v>208</v>
      </c>
      <c r="J970" s="93" t="s">
        <v>337</v>
      </c>
      <c r="K970" s="91">
        <f t="shared" ca="1" si="31"/>
        <v>0</v>
      </c>
      <c r="L970" s="93"/>
    </row>
    <row r="971" spans="1:12" x14ac:dyDescent="0.35">
      <c r="A971" t="str">
        <f t="shared" si="30"/>
        <v>LISTScenario4</v>
      </c>
      <c r="B971" s="93" t="s">
        <v>457</v>
      </c>
      <c r="C971" s="93" t="s">
        <v>173</v>
      </c>
      <c r="D971" s="93" t="s">
        <v>116</v>
      </c>
      <c r="E971" s="93" t="s">
        <v>172</v>
      </c>
      <c r="F971" s="93" t="s">
        <v>27</v>
      </c>
      <c r="G971" s="93"/>
      <c r="H971" s="93" t="s">
        <v>172</v>
      </c>
      <c r="I971" s="93" t="s">
        <v>208</v>
      </c>
      <c r="J971" s="93" t="s">
        <v>337</v>
      </c>
      <c r="K971" s="91">
        <f t="shared" ca="1" si="31"/>
        <v>0</v>
      </c>
      <c r="L971" s="93"/>
    </row>
    <row r="972" spans="1:12" x14ac:dyDescent="0.35">
      <c r="A972" t="str">
        <f t="shared" si="30"/>
        <v>LISTScenario4</v>
      </c>
      <c r="B972" s="93" t="s">
        <v>457</v>
      </c>
      <c r="C972" s="89" t="s">
        <v>614</v>
      </c>
      <c r="D972" s="93" t="s">
        <v>116</v>
      </c>
      <c r="E972" s="93" t="s">
        <v>18</v>
      </c>
      <c r="F972" s="93" t="s">
        <v>27</v>
      </c>
      <c r="G972" s="93"/>
      <c r="H972" s="93" t="s">
        <v>18</v>
      </c>
      <c r="I972" s="93" t="s">
        <v>208</v>
      </c>
      <c r="J972" s="93" t="s">
        <v>337</v>
      </c>
      <c r="K972" s="91">
        <f t="shared" ca="1" si="31"/>
        <v>0</v>
      </c>
      <c r="L972" s="93"/>
    </row>
    <row r="973" spans="1:12" x14ac:dyDescent="0.35">
      <c r="A973" t="str">
        <f t="shared" si="30"/>
        <v>LISTScenario4</v>
      </c>
      <c r="B973" s="93" t="s">
        <v>457</v>
      </c>
      <c r="C973" s="93" t="s">
        <v>180</v>
      </c>
      <c r="D973" s="93" t="s">
        <v>116</v>
      </c>
      <c r="E973" s="93" t="s">
        <v>27</v>
      </c>
      <c r="F973" s="93"/>
      <c r="G973" s="93"/>
      <c r="H973" s="93" t="s">
        <v>19</v>
      </c>
      <c r="I973" s="93" t="s">
        <v>208</v>
      </c>
      <c r="J973" s="93" t="s">
        <v>337</v>
      </c>
      <c r="K973" s="91">
        <f t="shared" ca="1" si="31"/>
        <v>0</v>
      </c>
      <c r="L973" s="93"/>
    </row>
    <row r="974" spans="1:12" x14ac:dyDescent="0.35">
      <c r="A974" t="str">
        <f t="shared" si="30"/>
        <v>LISTScenario4</v>
      </c>
      <c r="B974" s="93" t="s">
        <v>457</v>
      </c>
      <c r="C974" s="93" t="s">
        <v>182</v>
      </c>
      <c r="D974" s="93" t="s">
        <v>181</v>
      </c>
      <c r="E974" s="93" t="s">
        <v>27</v>
      </c>
      <c r="F974" s="93"/>
      <c r="G974" s="93"/>
      <c r="H974" s="93" t="s">
        <v>181</v>
      </c>
      <c r="I974" s="93" t="s">
        <v>208</v>
      </c>
      <c r="J974" s="93" t="s">
        <v>337</v>
      </c>
      <c r="K974" s="91">
        <f t="shared" ca="1" si="31"/>
        <v>0</v>
      </c>
      <c r="L974" s="93"/>
    </row>
    <row r="975" spans="1:12" x14ac:dyDescent="0.35">
      <c r="A975" t="str">
        <f t="shared" si="30"/>
        <v>LISTScenario4</v>
      </c>
      <c r="B975" s="93" t="s">
        <v>457</v>
      </c>
      <c r="C975" s="93" t="s">
        <v>444</v>
      </c>
      <c r="D975" s="93" t="s">
        <v>453</v>
      </c>
      <c r="E975" s="93" t="s">
        <v>442</v>
      </c>
      <c r="F975" s="93" t="s">
        <v>442</v>
      </c>
      <c r="G975" s="93" t="s">
        <v>442</v>
      </c>
      <c r="H975" s="93" t="s">
        <v>442</v>
      </c>
      <c r="I975" s="93" t="s">
        <v>208</v>
      </c>
      <c r="J975" s="93" t="s">
        <v>337</v>
      </c>
      <c r="K975" s="91">
        <f t="shared" ca="1" si="31"/>
        <v>0</v>
      </c>
      <c r="L975" s="93"/>
    </row>
  </sheetData>
  <sheetProtection password="AAC6" sheet="1" objects="1" scenarios="1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971"/>
  <sheetViews>
    <sheetView workbookViewId="0">
      <pane xSplit="1" ySplit="3" topLeftCell="B4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4.5" x14ac:dyDescent="0.35"/>
  <cols>
    <col min="3" max="3" width="9.54296875" bestFit="1" customWidth="1"/>
    <col min="4" max="4" width="9.54296875" customWidth="1"/>
    <col min="5" max="5" width="15.26953125" bestFit="1" customWidth="1"/>
    <col min="6" max="6" width="12.453125" bestFit="1" customWidth="1"/>
    <col min="7" max="7" width="18.1796875" bestFit="1" customWidth="1"/>
  </cols>
  <sheetData>
    <row r="1" spans="1:9" ht="15.5" x14ac:dyDescent="0.35">
      <c r="A1" s="86" t="s">
        <v>644</v>
      </c>
      <c r="B1" s="86"/>
    </row>
    <row r="3" spans="1:9" ht="15.5" x14ac:dyDescent="0.35">
      <c r="A3" s="88" t="s">
        <v>594</v>
      </c>
      <c r="B3" s="88" t="s">
        <v>671</v>
      </c>
      <c r="C3" s="88" t="s">
        <v>672</v>
      </c>
      <c r="D3" s="88" t="s">
        <v>673</v>
      </c>
      <c r="E3" s="88" t="s">
        <v>674</v>
      </c>
      <c r="F3" s="88" t="s">
        <v>675</v>
      </c>
      <c r="G3" s="88" t="s">
        <v>676</v>
      </c>
      <c r="H3" s="88" t="s">
        <v>452</v>
      </c>
    </row>
    <row r="4" spans="1:9" x14ac:dyDescent="0.35">
      <c r="A4" t="str">
        <f t="shared" ref="A4:A35" si="0">VLOOKUP($B4,LISTScenMap,2)</f>
        <v>LISTBase</v>
      </c>
      <c r="B4" s="93" t="s">
        <v>382</v>
      </c>
      <c r="C4" s="93" t="s">
        <v>379</v>
      </c>
      <c r="D4" s="93" t="s">
        <v>11</v>
      </c>
      <c r="E4" s="93" t="s">
        <v>259</v>
      </c>
      <c r="F4" s="93" t="s">
        <v>26</v>
      </c>
      <c r="G4" s="93" t="s">
        <v>27</v>
      </c>
      <c r="H4" s="91">
        <f t="shared" ref="H4:H35" ca="1" si="1">OFFSET(INDIRECT($B4&amp;"_"&amp;D4&amp;"Corner",0),MATCH($C4,INDIRECT($B4&amp;"_"&amp;D4&amp;"Row",0),0),MATCH($F4,INDIRECT($B4&amp;"_"&amp;D4&amp;"Column",0),0))</f>
        <v>0</v>
      </c>
      <c r="I4" s="93"/>
    </row>
    <row r="5" spans="1:9" x14ac:dyDescent="0.35">
      <c r="A5" t="str">
        <f t="shared" si="0"/>
        <v>LISTBase</v>
      </c>
      <c r="B5" s="93" t="s">
        <v>382</v>
      </c>
      <c r="C5" s="93" t="s">
        <v>380</v>
      </c>
      <c r="D5" s="93" t="s">
        <v>11</v>
      </c>
      <c r="E5" s="93" t="s">
        <v>260</v>
      </c>
      <c r="F5" s="93" t="s">
        <v>26</v>
      </c>
      <c r="G5" s="93" t="s">
        <v>27</v>
      </c>
      <c r="H5" s="91">
        <f t="shared" ca="1" si="1"/>
        <v>0</v>
      </c>
      <c r="I5" s="93"/>
    </row>
    <row r="6" spans="1:9" x14ac:dyDescent="0.35">
      <c r="A6" t="str">
        <f t="shared" si="0"/>
        <v>LISTBase</v>
      </c>
      <c r="B6" s="93" t="s">
        <v>382</v>
      </c>
      <c r="C6" s="93" t="s">
        <v>69</v>
      </c>
      <c r="D6" s="93" t="s">
        <v>11</v>
      </c>
      <c r="E6" s="93" t="s">
        <v>258</v>
      </c>
      <c r="F6" s="93" t="s">
        <v>26</v>
      </c>
      <c r="G6" s="93" t="s">
        <v>27</v>
      </c>
      <c r="H6" s="91">
        <f t="shared" ca="1" si="1"/>
        <v>0</v>
      </c>
      <c r="I6" s="93"/>
    </row>
    <row r="7" spans="1:9" x14ac:dyDescent="0.35">
      <c r="A7" t="str">
        <f t="shared" si="0"/>
        <v>LISTBase</v>
      </c>
      <c r="B7" s="93" t="s">
        <v>382</v>
      </c>
      <c r="C7" s="93" t="s">
        <v>71</v>
      </c>
      <c r="D7" s="93" t="s">
        <v>11</v>
      </c>
      <c r="E7" s="93" t="s">
        <v>192</v>
      </c>
      <c r="F7" s="93" t="s">
        <v>26</v>
      </c>
      <c r="G7" s="93" t="s">
        <v>27</v>
      </c>
      <c r="H7" s="91">
        <f t="shared" ca="1" si="1"/>
        <v>0</v>
      </c>
      <c r="I7" s="93"/>
    </row>
    <row r="8" spans="1:9" x14ac:dyDescent="0.35">
      <c r="A8" t="str">
        <f t="shared" si="0"/>
        <v>LISTBase</v>
      </c>
      <c r="B8" s="93" t="s">
        <v>382</v>
      </c>
      <c r="C8" s="93" t="s">
        <v>73</v>
      </c>
      <c r="D8" s="93" t="s">
        <v>11</v>
      </c>
      <c r="E8" s="93" t="s">
        <v>257</v>
      </c>
      <c r="F8" s="93" t="s">
        <v>26</v>
      </c>
      <c r="G8" s="93" t="s">
        <v>27</v>
      </c>
      <c r="H8" s="91">
        <f t="shared" ca="1" si="1"/>
        <v>0</v>
      </c>
      <c r="I8" s="93"/>
    </row>
    <row r="9" spans="1:9" x14ac:dyDescent="0.35">
      <c r="A9" t="str">
        <f t="shared" si="0"/>
        <v>LISTBase</v>
      </c>
      <c r="B9" s="93" t="s">
        <v>382</v>
      </c>
      <c r="C9" s="93" t="s">
        <v>444</v>
      </c>
      <c r="D9" s="93" t="s">
        <v>11</v>
      </c>
      <c r="E9" s="93" t="s">
        <v>442</v>
      </c>
      <c r="F9" s="93" t="s">
        <v>26</v>
      </c>
      <c r="G9" s="93" t="s">
        <v>27</v>
      </c>
      <c r="H9" s="91">
        <f t="shared" ca="1" si="1"/>
        <v>0</v>
      </c>
      <c r="I9" s="93"/>
    </row>
    <row r="10" spans="1:9" x14ac:dyDescent="0.35">
      <c r="A10" t="str">
        <f t="shared" si="0"/>
        <v>LISTScenario1</v>
      </c>
      <c r="B10" s="93" t="s">
        <v>458</v>
      </c>
      <c r="C10" s="93" t="s">
        <v>379</v>
      </c>
      <c r="D10" s="93" t="s">
        <v>11</v>
      </c>
      <c r="E10" s="93" t="s">
        <v>259</v>
      </c>
      <c r="F10" s="93" t="s">
        <v>26</v>
      </c>
      <c r="G10" s="93" t="s">
        <v>27</v>
      </c>
      <c r="H10" s="91">
        <f t="shared" ca="1" si="1"/>
        <v>0</v>
      </c>
      <c r="I10" s="93"/>
    </row>
    <row r="11" spans="1:9" x14ac:dyDescent="0.35">
      <c r="A11" t="str">
        <f t="shared" si="0"/>
        <v>LISTScenario1</v>
      </c>
      <c r="B11" s="93" t="s">
        <v>458</v>
      </c>
      <c r="C11" s="93" t="s">
        <v>380</v>
      </c>
      <c r="D11" s="93" t="s">
        <v>11</v>
      </c>
      <c r="E11" s="93" t="s">
        <v>260</v>
      </c>
      <c r="F11" s="93" t="s">
        <v>26</v>
      </c>
      <c r="G11" s="93" t="s">
        <v>27</v>
      </c>
      <c r="H11" s="91">
        <f t="shared" ca="1" si="1"/>
        <v>0</v>
      </c>
      <c r="I11" s="93"/>
    </row>
    <row r="12" spans="1:9" x14ac:dyDescent="0.35">
      <c r="A12" t="str">
        <f t="shared" si="0"/>
        <v>LISTScenario1</v>
      </c>
      <c r="B12" s="93" t="s">
        <v>458</v>
      </c>
      <c r="C12" s="93" t="s">
        <v>69</v>
      </c>
      <c r="D12" s="93" t="s">
        <v>11</v>
      </c>
      <c r="E12" s="93" t="s">
        <v>258</v>
      </c>
      <c r="F12" s="93" t="s">
        <v>26</v>
      </c>
      <c r="G12" s="93" t="s">
        <v>27</v>
      </c>
      <c r="H12" s="91">
        <f t="shared" ca="1" si="1"/>
        <v>0</v>
      </c>
      <c r="I12" s="93"/>
    </row>
    <row r="13" spans="1:9" x14ac:dyDescent="0.35">
      <c r="A13" t="str">
        <f t="shared" si="0"/>
        <v>LISTScenario1</v>
      </c>
      <c r="B13" s="93" t="s">
        <v>458</v>
      </c>
      <c r="C13" s="93" t="s">
        <v>71</v>
      </c>
      <c r="D13" s="93" t="s">
        <v>11</v>
      </c>
      <c r="E13" s="93" t="s">
        <v>192</v>
      </c>
      <c r="F13" s="93" t="s">
        <v>26</v>
      </c>
      <c r="G13" s="93" t="s">
        <v>27</v>
      </c>
      <c r="H13" s="91">
        <f t="shared" ca="1" si="1"/>
        <v>0</v>
      </c>
      <c r="I13" s="93"/>
    </row>
    <row r="14" spans="1:9" x14ac:dyDescent="0.35">
      <c r="A14" t="str">
        <f t="shared" si="0"/>
        <v>LISTScenario1</v>
      </c>
      <c r="B14" s="93" t="s">
        <v>458</v>
      </c>
      <c r="C14" s="93" t="s">
        <v>73</v>
      </c>
      <c r="D14" s="93" t="s">
        <v>11</v>
      </c>
      <c r="E14" s="93" t="s">
        <v>257</v>
      </c>
      <c r="F14" s="93" t="s">
        <v>26</v>
      </c>
      <c r="G14" s="93" t="s">
        <v>27</v>
      </c>
      <c r="H14" s="91">
        <f t="shared" ca="1" si="1"/>
        <v>0</v>
      </c>
      <c r="I14" s="93"/>
    </row>
    <row r="15" spans="1:9" x14ac:dyDescent="0.35">
      <c r="A15" t="str">
        <f t="shared" si="0"/>
        <v>LISTScenario1</v>
      </c>
      <c r="B15" s="93" t="s">
        <v>458</v>
      </c>
      <c r="C15" s="93" t="s">
        <v>444</v>
      </c>
      <c r="D15" s="93" t="s">
        <v>11</v>
      </c>
      <c r="E15" s="93" t="s">
        <v>442</v>
      </c>
      <c r="F15" s="93" t="s">
        <v>26</v>
      </c>
      <c r="G15" s="93" t="s">
        <v>27</v>
      </c>
      <c r="H15" s="91">
        <f t="shared" ca="1" si="1"/>
        <v>0</v>
      </c>
      <c r="I15" s="93"/>
    </row>
    <row r="16" spans="1:9" x14ac:dyDescent="0.35">
      <c r="A16" t="str">
        <f t="shared" si="0"/>
        <v>LISTScenario2</v>
      </c>
      <c r="B16" s="93" t="s">
        <v>459</v>
      </c>
      <c r="C16" s="93" t="s">
        <v>379</v>
      </c>
      <c r="D16" s="93" t="s">
        <v>11</v>
      </c>
      <c r="E16" s="93" t="s">
        <v>259</v>
      </c>
      <c r="F16" s="93" t="s">
        <v>26</v>
      </c>
      <c r="G16" s="93" t="s">
        <v>27</v>
      </c>
      <c r="H16" s="91">
        <f t="shared" ca="1" si="1"/>
        <v>0</v>
      </c>
      <c r="I16" s="93"/>
    </row>
    <row r="17" spans="1:9" x14ac:dyDescent="0.35">
      <c r="A17" t="str">
        <f t="shared" si="0"/>
        <v>LISTScenario2</v>
      </c>
      <c r="B17" s="93" t="s">
        <v>459</v>
      </c>
      <c r="C17" s="93" t="s">
        <v>380</v>
      </c>
      <c r="D17" s="93" t="s">
        <v>11</v>
      </c>
      <c r="E17" s="93" t="s">
        <v>260</v>
      </c>
      <c r="F17" s="93" t="s">
        <v>26</v>
      </c>
      <c r="G17" s="93" t="s">
        <v>27</v>
      </c>
      <c r="H17" s="91">
        <f t="shared" ca="1" si="1"/>
        <v>0</v>
      </c>
      <c r="I17" s="93"/>
    </row>
    <row r="18" spans="1:9" x14ac:dyDescent="0.35">
      <c r="A18" t="str">
        <f t="shared" si="0"/>
        <v>LISTScenario2</v>
      </c>
      <c r="B18" s="93" t="s">
        <v>459</v>
      </c>
      <c r="C18" s="93" t="s">
        <v>69</v>
      </c>
      <c r="D18" s="93" t="s">
        <v>11</v>
      </c>
      <c r="E18" s="93" t="s">
        <v>258</v>
      </c>
      <c r="F18" s="93" t="s">
        <v>26</v>
      </c>
      <c r="G18" s="93" t="s">
        <v>27</v>
      </c>
      <c r="H18" s="91">
        <f t="shared" ca="1" si="1"/>
        <v>0</v>
      </c>
      <c r="I18" s="93"/>
    </row>
    <row r="19" spans="1:9" x14ac:dyDescent="0.35">
      <c r="A19" t="str">
        <f t="shared" si="0"/>
        <v>LISTScenario2</v>
      </c>
      <c r="B19" s="93" t="s">
        <v>459</v>
      </c>
      <c r="C19" s="93" t="s">
        <v>71</v>
      </c>
      <c r="D19" s="93" t="s">
        <v>11</v>
      </c>
      <c r="E19" s="93" t="s">
        <v>192</v>
      </c>
      <c r="F19" s="93" t="s">
        <v>26</v>
      </c>
      <c r="G19" s="93" t="s">
        <v>27</v>
      </c>
      <c r="H19" s="91">
        <f t="shared" ca="1" si="1"/>
        <v>0</v>
      </c>
      <c r="I19" s="93"/>
    </row>
    <row r="20" spans="1:9" x14ac:dyDescent="0.35">
      <c r="A20" t="str">
        <f t="shared" si="0"/>
        <v>LISTScenario2</v>
      </c>
      <c r="B20" s="93" t="s">
        <v>459</v>
      </c>
      <c r="C20" s="93" t="s">
        <v>73</v>
      </c>
      <c r="D20" s="93" t="s">
        <v>11</v>
      </c>
      <c r="E20" s="93" t="s">
        <v>257</v>
      </c>
      <c r="F20" s="93" t="s">
        <v>26</v>
      </c>
      <c r="G20" s="93" t="s">
        <v>27</v>
      </c>
      <c r="H20" s="91">
        <f t="shared" ca="1" si="1"/>
        <v>0</v>
      </c>
      <c r="I20" s="93"/>
    </row>
    <row r="21" spans="1:9" x14ac:dyDescent="0.35">
      <c r="A21" t="str">
        <f t="shared" si="0"/>
        <v>LISTScenario2</v>
      </c>
      <c r="B21" s="93" t="s">
        <v>459</v>
      </c>
      <c r="C21" s="93" t="s">
        <v>444</v>
      </c>
      <c r="D21" s="93" t="s">
        <v>11</v>
      </c>
      <c r="E21" s="93" t="s">
        <v>442</v>
      </c>
      <c r="F21" s="93" t="s">
        <v>26</v>
      </c>
      <c r="G21" s="93" t="s">
        <v>27</v>
      </c>
      <c r="H21" s="91">
        <f t="shared" ca="1" si="1"/>
        <v>0</v>
      </c>
      <c r="I21" s="93"/>
    </row>
    <row r="22" spans="1:9" x14ac:dyDescent="0.35">
      <c r="A22" t="str">
        <f t="shared" si="0"/>
        <v>LISTScenario3</v>
      </c>
      <c r="B22" s="93" t="s">
        <v>460</v>
      </c>
      <c r="C22" s="93" t="s">
        <v>379</v>
      </c>
      <c r="D22" s="93" t="s">
        <v>11</v>
      </c>
      <c r="E22" s="93" t="s">
        <v>259</v>
      </c>
      <c r="F22" s="93" t="s">
        <v>26</v>
      </c>
      <c r="G22" s="93" t="s">
        <v>27</v>
      </c>
      <c r="H22" s="91">
        <f t="shared" ca="1" si="1"/>
        <v>0</v>
      </c>
      <c r="I22" s="93"/>
    </row>
    <row r="23" spans="1:9" x14ac:dyDescent="0.35">
      <c r="A23" t="str">
        <f t="shared" si="0"/>
        <v>LISTScenario3</v>
      </c>
      <c r="B23" s="93" t="s">
        <v>460</v>
      </c>
      <c r="C23" s="93" t="s">
        <v>380</v>
      </c>
      <c r="D23" s="93" t="s">
        <v>11</v>
      </c>
      <c r="E23" s="93" t="s">
        <v>260</v>
      </c>
      <c r="F23" s="93" t="s">
        <v>26</v>
      </c>
      <c r="G23" s="93" t="s">
        <v>27</v>
      </c>
      <c r="H23" s="91">
        <f t="shared" ca="1" si="1"/>
        <v>0</v>
      </c>
      <c r="I23" s="93"/>
    </row>
    <row r="24" spans="1:9" x14ac:dyDescent="0.35">
      <c r="A24" t="str">
        <f t="shared" si="0"/>
        <v>LISTScenario3</v>
      </c>
      <c r="B24" s="93" t="s">
        <v>460</v>
      </c>
      <c r="C24" s="93" t="s">
        <v>69</v>
      </c>
      <c r="D24" s="93" t="s">
        <v>11</v>
      </c>
      <c r="E24" s="93" t="s">
        <v>258</v>
      </c>
      <c r="F24" s="93" t="s">
        <v>26</v>
      </c>
      <c r="G24" s="93" t="s">
        <v>27</v>
      </c>
      <c r="H24" s="91">
        <f t="shared" ca="1" si="1"/>
        <v>0</v>
      </c>
      <c r="I24" s="93"/>
    </row>
    <row r="25" spans="1:9" x14ac:dyDescent="0.35">
      <c r="A25" t="str">
        <f t="shared" si="0"/>
        <v>LISTScenario3</v>
      </c>
      <c r="B25" s="93" t="s">
        <v>460</v>
      </c>
      <c r="C25" s="93" t="s">
        <v>71</v>
      </c>
      <c r="D25" s="93" t="s">
        <v>11</v>
      </c>
      <c r="E25" s="93" t="s">
        <v>192</v>
      </c>
      <c r="F25" s="93" t="s">
        <v>26</v>
      </c>
      <c r="G25" s="93" t="s">
        <v>27</v>
      </c>
      <c r="H25" s="91">
        <f t="shared" ca="1" si="1"/>
        <v>0</v>
      </c>
      <c r="I25" s="93"/>
    </row>
    <row r="26" spans="1:9" x14ac:dyDescent="0.35">
      <c r="A26" t="str">
        <f t="shared" si="0"/>
        <v>LISTScenario3</v>
      </c>
      <c r="B26" s="93" t="s">
        <v>460</v>
      </c>
      <c r="C26" s="93" t="s">
        <v>73</v>
      </c>
      <c r="D26" s="93" t="s">
        <v>11</v>
      </c>
      <c r="E26" s="93" t="s">
        <v>257</v>
      </c>
      <c r="F26" s="93" t="s">
        <v>26</v>
      </c>
      <c r="G26" s="93" t="s">
        <v>27</v>
      </c>
      <c r="H26" s="91">
        <f t="shared" ca="1" si="1"/>
        <v>0</v>
      </c>
      <c r="I26" s="93"/>
    </row>
    <row r="27" spans="1:9" x14ac:dyDescent="0.35">
      <c r="A27" t="str">
        <f t="shared" si="0"/>
        <v>LISTScenario3</v>
      </c>
      <c r="B27" s="93" t="s">
        <v>460</v>
      </c>
      <c r="C27" s="93" t="s">
        <v>444</v>
      </c>
      <c r="D27" s="93" t="s">
        <v>11</v>
      </c>
      <c r="E27" s="93" t="s">
        <v>442</v>
      </c>
      <c r="F27" s="93" t="s">
        <v>26</v>
      </c>
      <c r="G27" s="93" t="s">
        <v>27</v>
      </c>
      <c r="H27" s="91">
        <f t="shared" ca="1" si="1"/>
        <v>0</v>
      </c>
      <c r="I27" s="93"/>
    </row>
    <row r="28" spans="1:9" x14ac:dyDescent="0.35">
      <c r="A28" t="str">
        <f t="shared" si="0"/>
        <v>LISTScenario4</v>
      </c>
      <c r="B28" s="93" t="s">
        <v>461</v>
      </c>
      <c r="C28" s="93" t="s">
        <v>379</v>
      </c>
      <c r="D28" s="93" t="s">
        <v>11</v>
      </c>
      <c r="E28" s="93" t="s">
        <v>259</v>
      </c>
      <c r="F28" s="93" t="s">
        <v>26</v>
      </c>
      <c r="G28" s="93" t="s">
        <v>27</v>
      </c>
      <c r="H28" s="91">
        <f t="shared" ca="1" si="1"/>
        <v>0</v>
      </c>
      <c r="I28" s="93"/>
    </row>
    <row r="29" spans="1:9" x14ac:dyDescent="0.35">
      <c r="A29" t="str">
        <f t="shared" si="0"/>
        <v>LISTScenario4</v>
      </c>
      <c r="B29" s="93" t="s">
        <v>461</v>
      </c>
      <c r="C29" s="93" t="s">
        <v>380</v>
      </c>
      <c r="D29" s="93" t="s">
        <v>11</v>
      </c>
      <c r="E29" s="93" t="s">
        <v>260</v>
      </c>
      <c r="F29" s="93" t="s">
        <v>26</v>
      </c>
      <c r="G29" s="93" t="s">
        <v>27</v>
      </c>
      <c r="H29" s="91">
        <f t="shared" ca="1" si="1"/>
        <v>0</v>
      </c>
      <c r="I29" s="93"/>
    </row>
    <row r="30" spans="1:9" x14ac:dyDescent="0.35">
      <c r="A30" t="str">
        <f t="shared" si="0"/>
        <v>LISTScenario4</v>
      </c>
      <c r="B30" s="93" t="s">
        <v>461</v>
      </c>
      <c r="C30" s="93" t="s">
        <v>69</v>
      </c>
      <c r="D30" s="93" t="s">
        <v>11</v>
      </c>
      <c r="E30" s="93" t="s">
        <v>258</v>
      </c>
      <c r="F30" s="93" t="s">
        <v>26</v>
      </c>
      <c r="G30" s="93" t="s">
        <v>27</v>
      </c>
      <c r="H30" s="91">
        <f t="shared" ca="1" si="1"/>
        <v>0</v>
      </c>
      <c r="I30" s="93"/>
    </row>
    <row r="31" spans="1:9" x14ac:dyDescent="0.35">
      <c r="A31" t="str">
        <f t="shared" si="0"/>
        <v>LISTScenario4</v>
      </c>
      <c r="B31" s="93" t="s">
        <v>461</v>
      </c>
      <c r="C31" s="93" t="s">
        <v>71</v>
      </c>
      <c r="D31" s="93" t="s">
        <v>11</v>
      </c>
      <c r="E31" s="93" t="s">
        <v>192</v>
      </c>
      <c r="F31" s="93" t="s">
        <v>26</v>
      </c>
      <c r="G31" s="93" t="s">
        <v>27</v>
      </c>
      <c r="H31" s="91">
        <f t="shared" ca="1" si="1"/>
        <v>0</v>
      </c>
      <c r="I31" s="93"/>
    </row>
    <row r="32" spans="1:9" x14ac:dyDescent="0.35">
      <c r="A32" t="str">
        <f t="shared" si="0"/>
        <v>LISTScenario4</v>
      </c>
      <c r="B32" s="93" t="s">
        <v>461</v>
      </c>
      <c r="C32" s="93" t="s">
        <v>73</v>
      </c>
      <c r="D32" s="93" t="s">
        <v>11</v>
      </c>
      <c r="E32" s="93" t="s">
        <v>257</v>
      </c>
      <c r="F32" s="93" t="s">
        <v>26</v>
      </c>
      <c r="G32" s="93" t="s">
        <v>27</v>
      </c>
      <c r="H32" s="91">
        <f t="shared" ca="1" si="1"/>
        <v>0</v>
      </c>
      <c r="I32" s="93"/>
    </row>
    <row r="33" spans="1:9" x14ac:dyDescent="0.35">
      <c r="A33" t="str">
        <f t="shared" si="0"/>
        <v>LISTScenario4</v>
      </c>
      <c r="B33" s="93" t="s">
        <v>461</v>
      </c>
      <c r="C33" s="93" t="s">
        <v>444</v>
      </c>
      <c r="D33" s="93" t="s">
        <v>11</v>
      </c>
      <c r="E33" s="93" t="s">
        <v>442</v>
      </c>
      <c r="F33" s="93" t="s">
        <v>26</v>
      </c>
      <c r="G33" s="93" t="s">
        <v>27</v>
      </c>
      <c r="H33" s="91">
        <f t="shared" ca="1" si="1"/>
        <v>0</v>
      </c>
      <c r="I33" s="93"/>
    </row>
    <row r="34" spans="1:9" x14ac:dyDescent="0.35">
      <c r="A34" t="str">
        <f t="shared" si="0"/>
        <v>LISTBase</v>
      </c>
      <c r="B34" s="93" t="s">
        <v>382</v>
      </c>
      <c r="C34" s="93" t="s">
        <v>89</v>
      </c>
      <c r="D34" s="93" t="s">
        <v>527</v>
      </c>
      <c r="E34" s="93" t="s">
        <v>195</v>
      </c>
      <c r="F34" s="93" t="s">
        <v>26</v>
      </c>
      <c r="G34" s="93" t="s">
        <v>27</v>
      </c>
      <c r="H34" s="91">
        <f t="shared" ca="1" si="1"/>
        <v>0</v>
      </c>
      <c r="I34" s="93"/>
    </row>
    <row r="35" spans="1:9" x14ac:dyDescent="0.35">
      <c r="A35" t="str">
        <f t="shared" si="0"/>
        <v>LISTBase</v>
      </c>
      <c r="B35" s="93" t="s">
        <v>382</v>
      </c>
      <c r="C35" s="93" t="s">
        <v>91</v>
      </c>
      <c r="D35" s="93" t="s">
        <v>527</v>
      </c>
      <c r="E35" s="93" t="s">
        <v>11</v>
      </c>
      <c r="F35" s="93" t="s">
        <v>26</v>
      </c>
      <c r="G35" s="93" t="s">
        <v>27</v>
      </c>
      <c r="H35" s="91">
        <f t="shared" ca="1" si="1"/>
        <v>0</v>
      </c>
      <c r="I35" s="93"/>
    </row>
    <row r="36" spans="1:9" x14ac:dyDescent="0.35">
      <c r="A36" t="str">
        <f t="shared" ref="A36:A67" si="2">VLOOKUP($B36,LISTScenMap,2)</f>
        <v>LISTBase</v>
      </c>
      <c r="B36" s="93" t="s">
        <v>382</v>
      </c>
      <c r="C36" s="93" t="s">
        <v>93</v>
      </c>
      <c r="D36" s="93" t="s">
        <v>527</v>
      </c>
      <c r="E36" s="93" t="s">
        <v>196</v>
      </c>
      <c r="F36" s="93" t="s">
        <v>26</v>
      </c>
      <c r="G36" s="93" t="s">
        <v>27</v>
      </c>
      <c r="H36" s="91">
        <f t="shared" ref="H36:H67" ca="1" si="3">OFFSET(INDIRECT($B36&amp;"_"&amp;D36&amp;"Corner",0),MATCH($C36,INDIRECT($B36&amp;"_"&amp;D36&amp;"Row",0),0),MATCH($F36,INDIRECT($B36&amp;"_"&amp;D36&amp;"Column",0),0))</f>
        <v>0</v>
      </c>
      <c r="I36" s="93"/>
    </row>
    <row r="37" spans="1:9" x14ac:dyDescent="0.35">
      <c r="A37" t="str">
        <f t="shared" si="2"/>
        <v>LISTBase</v>
      </c>
      <c r="B37" s="93" t="s">
        <v>382</v>
      </c>
      <c r="C37" s="93" t="s">
        <v>95</v>
      </c>
      <c r="D37" s="93" t="s">
        <v>527</v>
      </c>
      <c r="E37" s="93" t="s">
        <v>197</v>
      </c>
      <c r="F37" s="93" t="s">
        <v>26</v>
      </c>
      <c r="G37" s="93" t="s">
        <v>27</v>
      </c>
      <c r="H37" s="91">
        <f t="shared" ca="1" si="3"/>
        <v>0</v>
      </c>
      <c r="I37" s="93"/>
    </row>
    <row r="38" spans="1:9" x14ac:dyDescent="0.35">
      <c r="A38" t="str">
        <f t="shared" si="2"/>
        <v>LISTBase</v>
      </c>
      <c r="B38" s="93" t="s">
        <v>382</v>
      </c>
      <c r="C38" s="93" t="s">
        <v>97</v>
      </c>
      <c r="D38" s="93" t="s">
        <v>527</v>
      </c>
      <c r="E38" s="93" t="s">
        <v>198</v>
      </c>
      <c r="F38" s="93" t="s">
        <v>26</v>
      </c>
      <c r="G38" s="93" t="s">
        <v>27</v>
      </c>
      <c r="H38" s="91">
        <f t="shared" ca="1" si="3"/>
        <v>0</v>
      </c>
      <c r="I38" s="93"/>
    </row>
    <row r="39" spans="1:9" x14ac:dyDescent="0.35">
      <c r="A39" t="str">
        <f t="shared" si="2"/>
        <v>LISTBase</v>
      </c>
      <c r="B39" s="93" t="s">
        <v>382</v>
      </c>
      <c r="C39" s="93" t="s">
        <v>99</v>
      </c>
      <c r="D39" s="93" t="s">
        <v>527</v>
      </c>
      <c r="E39" s="93" t="s">
        <v>199</v>
      </c>
      <c r="F39" s="93" t="s">
        <v>26</v>
      </c>
      <c r="G39" s="93" t="s">
        <v>27</v>
      </c>
      <c r="H39" s="91">
        <f t="shared" ca="1" si="3"/>
        <v>0</v>
      </c>
      <c r="I39" s="93"/>
    </row>
    <row r="40" spans="1:9" x14ac:dyDescent="0.35">
      <c r="A40" t="str">
        <f t="shared" si="2"/>
        <v>LISTBase</v>
      </c>
      <c r="B40" s="93" t="s">
        <v>382</v>
      </c>
      <c r="C40" s="93" t="s">
        <v>109</v>
      </c>
      <c r="D40" s="93" t="s">
        <v>527</v>
      </c>
      <c r="E40" s="93" t="s">
        <v>200</v>
      </c>
      <c r="F40" s="93" t="s">
        <v>26</v>
      </c>
      <c r="G40" s="93" t="s">
        <v>27</v>
      </c>
      <c r="H40" s="91">
        <f t="shared" ca="1" si="3"/>
        <v>0</v>
      </c>
      <c r="I40" s="93"/>
    </row>
    <row r="41" spans="1:9" x14ac:dyDescent="0.35">
      <c r="A41" t="str">
        <f t="shared" si="2"/>
        <v>LISTBase</v>
      </c>
      <c r="B41" s="93" t="s">
        <v>382</v>
      </c>
      <c r="C41" s="93" t="s">
        <v>444</v>
      </c>
      <c r="D41" s="93" t="s">
        <v>527</v>
      </c>
      <c r="E41" s="93" t="s">
        <v>442</v>
      </c>
      <c r="F41" s="93" t="s">
        <v>26</v>
      </c>
      <c r="G41" s="93" t="s">
        <v>27</v>
      </c>
      <c r="H41" s="91">
        <f t="shared" ca="1" si="3"/>
        <v>0</v>
      </c>
      <c r="I41" s="93"/>
    </row>
    <row r="42" spans="1:9" x14ac:dyDescent="0.35">
      <c r="A42" t="str">
        <f t="shared" si="2"/>
        <v>LISTScenario1</v>
      </c>
      <c r="B42" s="93" t="s">
        <v>458</v>
      </c>
      <c r="C42" s="93" t="s">
        <v>89</v>
      </c>
      <c r="D42" s="93" t="s">
        <v>527</v>
      </c>
      <c r="E42" s="93" t="s">
        <v>195</v>
      </c>
      <c r="F42" s="93" t="s">
        <v>26</v>
      </c>
      <c r="G42" s="93" t="s">
        <v>27</v>
      </c>
      <c r="H42" s="91">
        <f t="shared" ca="1" si="3"/>
        <v>0</v>
      </c>
      <c r="I42" s="93"/>
    </row>
    <row r="43" spans="1:9" x14ac:dyDescent="0.35">
      <c r="A43" t="str">
        <f t="shared" si="2"/>
        <v>LISTScenario1</v>
      </c>
      <c r="B43" s="93" t="s">
        <v>458</v>
      </c>
      <c r="C43" s="93" t="s">
        <v>91</v>
      </c>
      <c r="D43" s="93" t="s">
        <v>527</v>
      </c>
      <c r="E43" s="93" t="s">
        <v>11</v>
      </c>
      <c r="F43" s="93" t="s">
        <v>26</v>
      </c>
      <c r="G43" s="93" t="s">
        <v>27</v>
      </c>
      <c r="H43" s="91">
        <f t="shared" ca="1" si="3"/>
        <v>0</v>
      </c>
      <c r="I43" s="93"/>
    </row>
    <row r="44" spans="1:9" x14ac:dyDescent="0.35">
      <c r="A44" t="str">
        <f t="shared" si="2"/>
        <v>LISTScenario1</v>
      </c>
      <c r="B44" s="93" t="s">
        <v>458</v>
      </c>
      <c r="C44" s="93" t="s">
        <v>93</v>
      </c>
      <c r="D44" s="93" t="s">
        <v>527</v>
      </c>
      <c r="E44" s="93" t="s">
        <v>196</v>
      </c>
      <c r="F44" s="93" t="s">
        <v>26</v>
      </c>
      <c r="G44" s="93" t="s">
        <v>27</v>
      </c>
      <c r="H44" s="91">
        <f t="shared" ca="1" si="3"/>
        <v>0</v>
      </c>
      <c r="I44" s="93"/>
    </row>
    <row r="45" spans="1:9" x14ac:dyDescent="0.35">
      <c r="A45" t="str">
        <f t="shared" si="2"/>
        <v>LISTScenario1</v>
      </c>
      <c r="B45" s="93" t="s">
        <v>458</v>
      </c>
      <c r="C45" s="93" t="s">
        <v>95</v>
      </c>
      <c r="D45" s="93" t="s">
        <v>527</v>
      </c>
      <c r="E45" s="93" t="s">
        <v>197</v>
      </c>
      <c r="F45" s="93" t="s">
        <v>26</v>
      </c>
      <c r="G45" s="93" t="s">
        <v>27</v>
      </c>
      <c r="H45" s="91">
        <f t="shared" ca="1" si="3"/>
        <v>0</v>
      </c>
      <c r="I45" s="93"/>
    </row>
    <row r="46" spans="1:9" x14ac:dyDescent="0.35">
      <c r="A46" t="str">
        <f t="shared" si="2"/>
        <v>LISTScenario1</v>
      </c>
      <c r="B46" s="93" t="s">
        <v>458</v>
      </c>
      <c r="C46" s="93" t="s">
        <v>97</v>
      </c>
      <c r="D46" s="93" t="s">
        <v>527</v>
      </c>
      <c r="E46" s="93" t="s">
        <v>198</v>
      </c>
      <c r="F46" s="93" t="s">
        <v>26</v>
      </c>
      <c r="G46" s="93" t="s">
        <v>27</v>
      </c>
      <c r="H46" s="91">
        <f t="shared" ca="1" si="3"/>
        <v>0</v>
      </c>
      <c r="I46" s="93"/>
    </row>
    <row r="47" spans="1:9" x14ac:dyDescent="0.35">
      <c r="A47" t="str">
        <f t="shared" si="2"/>
        <v>LISTScenario1</v>
      </c>
      <c r="B47" s="93" t="s">
        <v>458</v>
      </c>
      <c r="C47" s="93" t="s">
        <v>99</v>
      </c>
      <c r="D47" s="93" t="s">
        <v>527</v>
      </c>
      <c r="E47" s="93" t="s">
        <v>199</v>
      </c>
      <c r="F47" s="93" t="s">
        <v>26</v>
      </c>
      <c r="G47" s="93" t="s">
        <v>27</v>
      </c>
      <c r="H47" s="91">
        <f t="shared" ca="1" si="3"/>
        <v>0</v>
      </c>
      <c r="I47" s="93"/>
    </row>
    <row r="48" spans="1:9" x14ac:dyDescent="0.35">
      <c r="A48" t="str">
        <f t="shared" si="2"/>
        <v>LISTScenario1</v>
      </c>
      <c r="B48" s="93" t="s">
        <v>458</v>
      </c>
      <c r="C48" s="93" t="s">
        <v>109</v>
      </c>
      <c r="D48" s="93" t="s">
        <v>527</v>
      </c>
      <c r="E48" s="93" t="s">
        <v>200</v>
      </c>
      <c r="F48" s="93" t="s">
        <v>26</v>
      </c>
      <c r="G48" s="93" t="s">
        <v>27</v>
      </c>
      <c r="H48" s="91">
        <f t="shared" ca="1" si="3"/>
        <v>0</v>
      </c>
      <c r="I48" s="93"/>
    </row>
    <row r="49" spans="1:9" x14ac:dyDescent="0.35">
      <c r="A49" t="str">
        <f t="shared" si="2"/>
        <v>LISTScenario1</v>
      </c>
      <c r="B49" s="93" t="s">
        <v>458</v>
      </c>
      <c r="C49" s="93" t="s">
        <v>444</v>
      </c>
      <c r="D49" s="93" t="s">
        <v>527</v>
      </c>
      <c r="E49" s="93" t="s">
        <v>442</v>
      </c>
      <c r="F49" s="93" t="s">
        <v>26</v>
      </c>
      <c r="G49" s="93" t="s">
        <v>27</v>
      </c>
      <c r="H49" s="91">
        <f t="shared" ca="1" si="3"/>
        <v>0</v>
      </c>
      <c r="I49" s="93"/>
    </row>
    <row r="50" spans="1:9" x14ac:dyDescent="0.35">
      <c r="A50" t="str">
        <f t="shared" si="2"/>
        <v>LISTScenario2</v>
      </c>
      <c r="B50" s="93" t="s">
        <v>459</v>
      </c>
      <c r="C50" s="93" t="s">
        <v>89</v>
      </c>
      <c r="D50" s="93" t="s">
        <v>527</v>
      </c>
      <c r="E50" s="93" t="s">
        <v>195</v>
      </c>
      <c r="F50" s="93" t="s">
        <v>26</v>
      </c>
      <c r="G50" s="93" t="s">
        <v>27</v>
      </c>
      <c r="H50" s="91">
        <f t="shared" ca="1" si="3"/>
        <v>0</v>
      </c>
      <c r="I50" s="93"/>
    </row>
    <row r="51" spans="1:9" x14ac:dyDescent="0.35">
      <c r="A51" t="str">
        <f t="shared" si="2"/>
        <v>LISTScenario2</v>
      </c>
      <c r="B51" s="93" t="s">
        <v>459</v>
      </c>
      <c r="C51" s="93" t="s">
        <v>91</v>
      </c>
      <c r="D51" s="93" t="s">
        <v>527</v>
      </c>
      <c r="E51" s="93" t="s">
        <v>11</v>
      </c>
      <c r="F51" s="93" t="s">
        <v>26</v>
      </c>
      <c r="G51" s="93" t="s">
        <v>27</v>
      </c>
      <c r="H51" s="91">
        <f t="shared" ca="1" si="3"/>
        <v>0</v>
      </c>
      <c r="I51" s="93"/>
    </row>
    <row r="52" spans="1:9" x14ac:dyDescent="0.35">
      <c r="A52" t="str">
        <f t="shared" si="2"/>
        <v>LISTScenario2</v>
      </c>
      <c r="B52" s="93" t="s">
        <v>459</v>
      </c>
      <c r="C52" s="93" t="s">
        <v>93</v>
      </c>
      <c r="D52" s="93" t="s">
        <v>527</v>
      </c>
      <c r="E52" s="93" t="s">
        <v>196</v>
      </c>
      <c r="F52" s="93" t="s">
        <v>26</v>
      </c>
      <c r="G52" s="93" t="s">
        <v>27</v>
      </c>
      <c r="H52" s="91">
        <f t="shared" ca="1" si="3"/>
        <v>0</v>
      </c>
      <c r="I52" s="93"/>
    </row>
    <row r="53" spans="1:9" x14ac:dyDescent="0.35">
      <c r="A53" t="str">
        <f t="shared" si="2"/>
        <v>LISTScenario2</v>
      </c>
      <c r="B53" s="93" t="s">
        <v>459</v>
      </c>
      <c r="C53" s="93" t="s">
        <v>95</v>
      </c>
      <c r="D53" s="93" t="s">
        <v>527</v>
      </c>
      <c r="E53" s="93" t="s">
        <v>197</v>
      </c>
      <c r="F53" s="93" t="s">
        <v>26</v>
      </c>
      <c r="G53" s="93" t="s">
        <v>27</v>
      </c>
      <c r="H53" s="91">
        <f t="shared" ca="1" si="3"/>
        <v>0</v>
      </c>
      <c r="I53" s="93"/>
    </row>
    <row r="54" spans="1:9" x14ac:dyDescent="0.35">
      <c r="A54" t="str">
        <f t="shared" si="2"/>
        <v>LISTScenario2</v>
      </c>
      <c r="B54" s="93" t="s">
        <v>459</v>
      </c>
      <c r="C54" s="93" t="s">
        <v>97</v>
      </c>
      <c r="D54" s="93" t="s">
        <v>527</v>
      </c>
      <c r="E54" s="93" t="s">
        <v>198</v>
      </c>
      <c r="F54" s="93" t="s">
        <v>26</v>
      </c>
      <c r="G54" s="93" t="s">
        <v>27</v>
      </c>
      <c r="H54" s="91">
        <f t="shared" ca="1" si="3"/>
        <v>0</v>
      </c>
      <c r="I54" s="93"/>
    </row>
    <row r="55" spans="1:9" x14ac:dyDescent="0.35">
      <c r="A55" t="str">
        <f t="shared" si="2"/>
        <v>LISTScenario2</v>
      </c>
      <c r="B55" s="93" t="s">
        <v>459</v>
      </c>
      <c r="C55" s="93" t="s">
        <v>99</v>
      </c>
      <c r="D55" s="93" t="s">
        <v>527</v>
      </c>
      <c r="E55" s="93" t="s">
        <v>199</v>
      </c>
      <c r="F55" s="93" t="s">
        <v>26</v>
      </c>
      <c r="G55" s="93" t="s">
        <v>27</v>
      </c>
      <c r="H55" s="91">
        <f t="shared" ca="1" si="3"/>
        <v>0</v>
      </c>
      <c r="I55" s="93"/>
    </row>
    <row r="56" spans="1:9" x14ac:dyDescent="0.35">
      <c r="A56" t="str">
        <f t="shared" si="2"/>
        <v>LISTScenario2</v>
      </c>
      <c r="B56" s="93" t="s">
        <v>459</v>
      </c>
      <c r="C56" s="93" t="s">
        <v>109</v>
      </c>
      <c r="D56" s="93" t="s">
        <v>527</v>
      </c>
      <c r="E56" s="93" t="s">
        <v>200</v>
      </c>
      <c r="F56" s="93" t="s">
        <v>26</v>
      </c>
      <c r="G56" s="93" t="s">
        <v>27</v>
      </c>
      <c r="H56" s="91">
        <f t="shared" ca="1" si="3"/>
        <v>0</v>
      </c>
      <c r="I56" s="93"/>
    </row>
    <row r="57" spans="1:9" x14ac:dyDescent="0.35">
      <c r="A57" t="str">
        <f t="shared" si="2"/>
        <v>LISTScenario2</v>
      </c>
      <c r="B57" s="93" t="s">
        <v>459</v>
      </c>
      <c r="C57" s="93" t="s">
        <v>444</v>
      </c>
      <c r="D57" s="93" t="s">
        <v>527</v>
      </c>
      <c r="E57" s="93" t="s">
        <v>442</v>
      </c>
      <c r="F57" s="93" t="s">
        <v>26</v>
      </c>
      <c r="G57" s="93" t="s">
        <v>27</v>
      </c>
      <c r="H57" s="91">
        <f t="shared" ca="1" si="3"/>
        <v>0</v>
      </c>
      <c r="I57" s="93"/>
    </row>
    <row r="58" spans="1:9" x14ac:dyDescent="0.35">
      <c r="A58" t="str">
        <f t="shared" si="2"/>
        <v>LISTScenario3</v>
      </c>
      <c r="B58" s="93" t="s">
        <v>460</v>
      </c>
      <c r="C58" s="93" t="s">
        <v>89</v>
      </c>
      <c r="D58" s="93" t="s">
        <v>527</v>
      </c>
      <c r="E58" s="93" t="s">
        <v>195</v>
      </c>
      <c r="F58" s="93" t="s">
        <v>26</v>
      </c>
      <c r="G58" s="93" t="s">
        <v>27</v>
      </c>
      <c r="H58" s="91">
        <f t="shared" ca="1" si="3"/>
        <v>0</v>
      </c>
      <c r="I58" s="93"/>
    </row>
    <row r="59" spans="1:9" x14ac:dyDescent="0.35">
      <c r="A59" t="str">
        <f t="shared" si="2"/>
        <v>LISTScenario3</v>
      </c>
      <c r="B59" s="93" t="s">
        <v>460</v>
      </c>
      <c r="C59" s="93" t="s">
        <v>91</v>
      </c>
      <c r="D59" s="93" t="s">
        <v>527</v>
      </c>
      <c r="E59" s="93" t="s">
        <v>11</v>
      </c>
      <c r="F59" s="93" t="s">
        <v>26</v>
      </c>
      <c r="G59" s="93" t="s">
        <v>27</v>
      </c>
      <c r="H59" s="91">
        <f t="shared" ca="1" si="3"/>
        <v>0</v>
      </c>
      <c r="I59" s="93"/>
    </row>
    <row r="60" spans="1:9" x14ac:dyDescent="0.35">
      <c r="A60" t="str">
        <f t="shared" si="2"/>
        <v>LISTScenario3</v>
      </c>
      <c r="B60" s="93" t="s">
        <v>460</v>
      </c>
      <c r="C60" s="93" t="s">
        <v>93</v>
      </c>
      <c r="D60" s="93" t="s">
        <v>527</v>
      </c>
      <c r="E60" s="93" t="s">
        <v>196</v>
      </c>
      <c r="F60" s="93" t="s">
        <v>26</v>
      </c>
      <c r="G60" s="93" t="s">
        <v>27</v>
      </c>
      <c r="H60" s="91">
        <f t="shared" ca="1" si="3"/>
        <v>0</v>
      </c>
      <c r="I60" s="93"/>
    </row>
    <row r="61" spans="1:9" x14ac:dyDescent="0.35">
      <c r="A61" t="str">
        <f t="shared" si="2"/>
        <v>LISTScenario3</v>
      </c>
      <c r="B61" s="93" t="s">
        <v>460</v>
      </c>
      <c r="C61" s="93" t="s">
        <v>95</v>
      </c>
      <c r="D61" s="93" t="s">
        <v>527</v>
      </c>
      <c r="E61" s="93" t="s">
        <v>197</v>
      </c>
      <c r="F61" s="93" t="s">
        <v>26</v>
      </c>
      <c r="G61" s="93" t="s">
        <v>27</v>
      </c>
      <c r="H61" s="91">
        <f t="shared" ca="1" si="3"/>
        <v>0</v>
      </c>
      <c r="I61" s="93"/>
    </row>
    <row r="62" spans="1:9" x14ac:dyDescent="0.35">
      <c r="A62" t="str">
        <f t="shared" si="2"/>
        <v>LISTScenario3</v>
      </c>
      <c r="B62" s="93" t="s">
        <v>460</v>
      </c>
      <c r="C62" s="93" t="s">
        <v>97</v>
      </c>
      <c r="D62" s="93" t="s">
        <v>527</v>
      </c>
      <c r="E62" s="93" t="s">
        <v>198</v>
      </c>
      <c r="F62" s="93" t="s">
        <v>26</v>
      </c>
      <c r="G62" s="93" t="s">
        <v>27</v>
      </c>
      <c r="H62" s="91">
        <f t="shared" ca="1" si="3"/>
        <v>0</v>
      </c>
      <c r="I62" s="93"/>
    </row>
    <row r="63" spans="1:9" x14ac:dyDescent="0.35">
      <c r="A63" t="str">
        <f t="shared" si="2"/>
        <v>LISTScenario3</v>
      </c>
      <c r="B63" s="93" t="s">
        <v>460</v>
      </c>
      <c r="C63" s="93" t="s">
        <v>99</v>
      </c>
      <c r="D63" s="93" t="s">
        <v>527</v>
      </c>
      <c r="E63" s="93" t="s">
        <v>199</v>
      </c>
      <c r="F63" s="93" t="s">
        <v>26</v>
      </c>
      <c r="G63" s="93" t="s">
        <v>27</v>
      </c>
      <c r="H63" s="91">
        <f t="shared" ca="1" si="3"/>
        <v>0</v>
      </c>
      <c r="I63" s="93"/>
    </row>
    <row r="64" spans="1:9" x14ac:dyDescent="0.35">
      <c r="A64" t="str">
        <f t="shared" si="2"/>
        <v>LISTScenario3</v>
      </c>
      <c r="B64" s="93" t="s">
        <v>460</v>
      </c>
      <c r="C64" s="93" t="s">
        <v>109</v>
      </c>
      <c r="D64" s="93" t="s">
        <v>527</v>
      </c>
      <c r="E64" s="93" t="s">
        <v>200</v>
      </c>
      <c r="F64" s="93" t="s">
        <v>26</v>
      </c>
      <c r="G64" s="93" t="s">
        <v>27</v>
      </c>
      <c r="H64" s="91">
        <f t="shared" ca="1" si="3"/>
        <v>0</v>
      </c>
      <c r="I64" s="93"/>
    </row>
    <row r="65" spans="1:9" x14ac:dyDescent="0.35">
      <c r="A65" t="str">
        <f t="shared" si="2"/>
        <v>LISTScenario3</v>
      </c>
      <c r="B65" s="93" t="s">
        <v>460</v>
      </c>
      <c r="C65" s="93" t="s">
        <v>444</v>
      </c>
      <c r="D65" s="93" t="s">
        <v>527</v>
      </c>
      <c r="E65" s="93" t="s">
        <v>442</v>
      </c>
      <c r="F65" s="93" t="s">
        <v>26</v>
      </c>
      <c r="G65" s="93" t="s">
        <v>27</v>
      </c>
      <c r="H65" s="91">
        <f t="shared" ca="1" si="3"/>
        <v>0</v>
      </c>
      <c r="I65" s="93"/>
    </row>
    <row r="66" spans="1:9" x14ac:dyDescent="0.35">
      <c r="A66" t="str">
        <f t="shared" si="2"/>
        <v>LISTScenario4</v>
      </c>
      <c r="B66" s="93" t="s">
        <v>461</v>
      </c>
      <c r="C66" s="93" t="s">
        <v>89</v>
      </c>
      <c r="D66" s="93" t="s">
        <v>527</v>
      </c>
      <c r="E66" s="93" t="s">
        <v>195</v>
      </c>
      <c r="F66" s="93" t="s">
        <v>26</v>
      </c>
      <c r="G66" s="93" t="s">
        <v>27</v>
      </c>
      <c r="H66" s="91">
        <f t="shared" ca="1" si="3"/>
        <v>0</v>
      </c>
      <c r="I66" s="93"/>
    </row>
    <row r="67" spans="1:9" x14ac:dyDescent="0.35">
      <c r="A67" t="str">
        <f t="shared" si="2"/>
        <v>LISTScenario4</v>
      </c>
      <c r="B67" s="93" t="s">
        <v>461</v>
      </c>
      <c r="C67" s="93" t="s">
        <v>91</v>
      </c>
      <c r="D67" s="93" t="s">
        <v>527</v>
      </c>
      <c r="E67" s="93" t="s">
        <v>11</v>
      </c>
      <c r="F67" s="93" t="s">
        <v>26</v>
      </c>
      <c r="G67" s="93" t="s">
        <v>27</v>
      </c>
      <c r="H67" s="91">
        <f t="shared" ca="1" si="3"/>
        <v>0</v>
      </c>
      <c r="I67" s="93"/>
    </row>
    <row r="68" spans="1:9" x14ac:dyDescent="0.35">
      <c r="A68" t="str">
        <f t="shared" ref="A68:A73" si="4">VLOOKUP($B68,LISTScenMap,2)</f>
        <v>LISTScenario4</v>
      </c>
      <c r="B68" s="93" t="s">
        <v>461</v>
      </c>
      <c r="C68" s="93" t="s">
        <v>93</v>
      </c>
      <c r="D68" s="93" t="s">
        <v>527</v>
      </c>
      <c r="E68" s="93" t="s">
        <v>196</v>
      </c>
      <c r="F68" s="93" t="s">
        <v>26</v>
      </c>
      <c r="G68" s="93" t="s">
        <v>27</v>
      </c>
      <c r="H68" s="91">
        <f t="shared" ref="H68:H73" ca="1" si="5">OFFSET(INDIRECT($B68&amp;"_"&amp;D68&amp;"Corner",0),MATCH($C68,INDIRECT($B68&amp;"_"&amp;D68&amp;"Row",0),0),MATCH($F68,INDIRECT($B68&amp;"_"&amp;D68&amp;"Column",0),0))</f>
        <v>0</v>
      </c>
      <c r="I68" s="93"/>
    </row>
    <row r="69" spans="1:9" x14ac:dyDescent="0.35">
      <c r="A69" t="str">
        <f t="shared" si="4"/>
        <v>LISTScenario4</v>
      </c>
      <c r="B69" s="93" t="s">
        <v>461</v>
      </c>
      <c r="C69" s="93" t="s">
        <v>95</v>
      </c>
      <c r="D69" s="93" t="s">
        <v>527</v>
      </c>
      <c r="E69" s="93" t="s">
        <v>197</v>
      </c>
      <c r="F69" s="93" t="s">
        <v>26</v>
      </c>
      <c r="G69" s="93" t="s">
        <v>27</v>
      </c>
      <c r="H69" s="91">
        <f t="shared" ca="1" si="5"/>
        <v>0</v>
      </c>
      <c r="I69" s="93"/>
    </row>
    <row r="70" spans="1:9" x14ac:dyDescent="0.35">
      <c r="A70" t="str">
        <f t="shared" si="4"/>
        <v>LISTScenario4</v>
      </c>
      <c r="B70" s="93" t="s">
        <v>461</v>
      </c>
      <c r="C70" s="93" t="s">
        <v>97</v>
      </c>
      <c r="D70" s="93" t="s">
        <v>527</v>
      </c>
      <c r="E70" s="93" t="s">
        <v>198</v>
      </c>
      <c r="F70" s="93" t="s">
        <v>26</v>
      </c>
      <c r="G70" s="93" t="s">
        <v>27</v>
      </c>
      <c r="H70" s="91">
        <f t="shared" ca="1" si="5"/>
        <v>0</v>
      </c>
      <c r="I70" s="93"/>
    </row>
    <row r="71" spans="1:9" x14ac:dyDescent="0.35">
      <c r="A71" t="str">
        <f t="shared" si="4"/>
        <v>LISTScenario4</v>
      </c>
      <c r="B71" s="93" t="s">
        <v>461</v>
      </c>
      <c r="C71" s="93" t="s">
        <v>99</v>
      </c>
      <c r="D71" s="93" t="s">
        <v>527</v>
      </c>
      <c r="E71" s="93" t="s">
        <v>199</v>
      </c>
      <c r="F71" s="93" t="s">
        <v>26</v>
      </c>
      <c r="G71" s="93" t="s">
        <v>27</v>
      </c>
      <c r="H71" s="91">
        <f t="shared" ca="1" si="5"/>
        <v>0</v>
      </c>
      <c r="I71" s="93"/>
    </row>
    <row r="72" spans="1:9" x14ac:dyDescent="0.35">
      <c r="A72" t="str">
        <f t="shared" si="4"/>
        <v>LISTScenario4</v>
      </c>
      <c r="B72" s="93" t="s">
        <v>461</v>
      </c>
      <c r="C72" s="93" t="s">
        <v>109</v>
      </c>
      <c r="D72" s="93" t="s">
        <v>527</v>
      </c>
      <c r="E72" s="93" t="s">
        <v>200</v>
      </c>
      <c r="F72" s="93" t="s">
        <v>26</v>
      </c>
      <c r="G72" s="93" t="s">
        <v>27</v>
      </c>
      <c r="H72" s="91">
        <f t="shared" ca="1" si="5"/>
        <v>0</v>
      </c>
      <c r="I72" s="93"/>
    </row>
    <row r="73" spans="1:9" x14ac:dyDescent="0.35">
      <c r="A73" t="str">
        <f t="shared" si="4"/>
        <v>LISTScenario4</v>
      </c>
      <c r="B73" s="93" t="s">
        <v>461</v>
      </c>
      <c r="C73" s="93" t="s">
        <v>444</v>
      </c>
      <c r="D73" s="93" t="s">
        <v>527</v>
      </c>
      <c r="E73" s="93" t="s">
        <v>442</v>
      </c>
      <c r="F73" s="93" t="s">
        <v>26</v>
      </c>
      <c r="G73" s="93" t="s">
        <v>27</v>
      </c>
      <c r="H73" s="91">
        <f t="shared" ca="1" si="5"/>
        <v>0</v>
      </c>
      <c r="I73" s="93"/>
    </row>
    <row r="74" spans="1:9" x14ac:dyDescent="0.35">
      <c r="C74" s="89"/>
      <c r="D74" s="89"/>
      <c r="E74" s="89"/>
      <c r="H74" s="90"/>
    </row>
    <row r="75" spans="1:9" x14ac:dyDescent="0.35">
      <c r="C75" s="89"/>
      <c r="D75" s="89"/>
      <c r="E75" s="89"/>
      <c r="H75" s="90"/>
    </row>
    <row r="76" spans="1:9" x14ac:dyDescent="0.35">
      <c r="C76" s="89"/>
      <c r="D76" s="89"/>
      <c r="E76" s="89"/>
      <c r="H76" s="90"/>
    </row>
    <row r="77" spans="1:9" x14ac:dyDescent="0.35">
      <c r="C77" s="89"/>
      <c r="D77" s="89"/>
      <c r="E77" s="89"/>
      <c r="H77" s="90"/>
    </row>
    <row r="78" spans="1:9" x14ac:dyDescent="0.35">
      <c r="C78" s="89"/>
      <c r="D78" s="89"/>
      <c r="E78" s="89"/>
      <c r="H78" s="90"/>
    </row>
    <row r="79" spans="1:9" x14ac:dyDescent="0.35">
      <c r="C79" s="89"/>
      <c r="D79" s="89"/>
      <c r="E79" s="89"/>
      <c r="H79" s="90"/>
    </row>
    <row r="80" spans="1:9" x14ac:dyDescent="0.35">
      <c r="C80" s="89"/>
      <c r="D80" s="89"/>
      <c r="E80" s="89"/>
      <c r="H80" s="90"/>
    </row>
    <row r="81" spans="3:8" x14ac:dyDescent="0.35">
      <c r="C81" s="89"/>
      <c r="D81" s="89"/>
      <c r="E81" s="89"/>
      <c r="H81" s="90"/>
    </row>
    <row r="82" spans="3:8" x14ac:dyDescent="0.35">
      <c r="C82" s="89"/>
      <c r="D82" s="89"/>
      <c r="E82" s="89"/>
      <c r="H82" s="90"/>
    </row>
    <row r="83" spans="3:8" x14ac:dyDescent="0.35">
      <c r="C83" s="89"/>
      <c r="D83" s="89"/>
      <c r="E83" s="89"/>
      <c r="H83" s="90"/>
    </row>
    <row r="84" spans="3:8" x14ac:dyDescent="0.35">
      <c r="C84" s="89"/>
      <c r="D84" s="89"/>
      <c r="E84" s="89"/>
      <c r="H84" s="90"/>
    </row>
    <row r="85" spans="3:8" x14ac:dyDescent="0.35">
      <c r="C85" s="89"/>
      <c r="D85" s="89"/>
      <c r="E85" s="89"/>
      <c r="H85" s="90"/>
    </row>
    <row r="86" spans="3:8" x14ac:dyDescent="0.35">
      <c r="C86" s="89"/>
      <c r="D86" s="89"/>
      <c r="E86" s="89"/>
      <c r="H86" s="90"/>
    </row>
    <row r="87" spans="3:8" x14ac:dyDescent="0.35">
      <c r="C87" s="89"/>
      <c r="D87" s="89"/>
      <c r="E87" s="89"/>
      <c r="H87" s="90"/>
    </row>
    <row r="88" spans="3:8" x14ac:dyDescent="0.35">
      <c r="C88" s="89"/>
      <c r="D88" s="89"/>
      <c r="E88" s="89"/>
      <c r="H88" s="90"/>
    </row>
    <row r="89" spans="3:8" x14ac:dyDescent="0.35">
      <c r="C89" s="89"/>
      <c r="D89" s="89"/>
      <c r="E89" s="89"/>
      <c r="H89" s="90"/>
    </row>
    <row r="90" spans="3:8" x14ac:dyDescent="0.35">
      <c r="C90" s="89"/>
      <c r="D90" s="89"/>
      <c r="E90" s="89"/>
      <c r="H90" s="90"/>
    </row>
    <row r="91" spans="3:8" x14ac:dyDescent="0.35">
      <c r="C91" s="89"/>
      <c r="D91" s="89"/>
      <c r="E91" s="89"/>
      <c r="H91" s="90"/>
    </row>
    <row r="92" spans="3:8" x14ac:dyDescent="0.35">
      <c r="C92" s="89"/>
      <c r="D92" s="89"/>
      <c r="E92" s="89"/>
      <c r="H92" s="90"/>
    </row>
    <row r="93" spans="3:8" x14ac:dyDescent="0.35">
      <c r="C93" s="89"/>
      <c r="D93" s="89"/>
      <c r="E93" s="89"/>
      <c r="H93" s="90"/>
    </row>
    <row r="94" spans="3:8" x14ac:dyDescent="0.35">
      <c r="C94" s="89"/>
      <c r="D94" s="89"/>
      <c r="E94" s="89"/>
      <c r="H94" s="90"/>
    </row>
    <row r="95" spans="3:8" x14ac:dyDescent="0.35">
      <c r="C95" s="89"/>
      <c r="D95" s="89"/>
      <c r="E95" s="89"/>
      <c r="H95" s="90"/>
    </row>
    <row r="96" spans="3:8" x14ac:dyDescent="0.35">
      <c r="C96" s="89"/>
      <c r="D96" s="89"/>
      <c r="E96" s="89"/>
      <c r="H96" s="90"/>
    </row>
    <row r="97" spans="3:8" x14ac:dyDescent="0.35">
      <c r="C97" s="89"/>
      <c r="D97" s="89"/>
      <c r="E97" s="89"/>
      <c r="H97" s="90"/>
    </row>
    <row r="98" spans="3:8" x14ac:dyDescent="0.35">
      <c r="C98" s="89"/>
      <c r="D98" s="89"/>
      <c r="E98" s="89"/>
      <c r="H98" s="90"/>
    </row>
    <row r="99" spans="3:8" x14ac:dyDescent="0.35">
      <c r="C99" s="89"/>
      <c r="D99" s="89"/>
      <c r="E99" s="89"/>
      <c r="H99" s="90"/>
    </row>
    <row r="100" spans="3:8" x14ac:dyDescent="0.35">
      <c r="C100" s="89"/>
      <c r="D100" s="89"/>
      <c r="E100" s="89"/>
      <c r="H100" s="90"/>
    </row>
    <row r="101" spans="3:8" x14ac:dyDescent="0.35">
      <c r="C101" s="89"/>
      <c r="D101" s="89"/>
      <c r="E101" s="89"/>
      <c r="H101" s="90"/>
    </row>
    <row r="102" spans="3:8" x14ac:dyDescent="0.35">
      <c r="C102" s="89"/>
      <c r="D102" s="89"/>
      <c r="E102" s="89"/>
      <c r="H102" s="90"/>
    </row>
    <row r="103" spans="3:8" x14ac:dyDescent="0.35">
      <c r="C103" s="89"/>
      <c r="D103" s="89"/>
      <c r="E103" s="89"/>
      <c r="H103" s="90"/>
    </row>
    <row r="104" spans="3:8" x14ac:dyDescent="0.35">
      <c r="C104" s="89"/>
      <c r="D104" s="89"/>
      <c r="E104" s="89"/>
      <c r="H104" s="90"/>
    </row>
    <row r="105" spans="3:8" x14ac:dyDescent="0.35">
      <c r="C105" s="89"/>
      <c r="D105" s="89"/>
      <c r="E105" s="89"/>
      <c r="H105" s="90"/>
    </row>
    <row r="106" spans="3:8" x14ac:dyDescent="0.35">
      <c r="C106" s="89"/>
      <c r="D106" s="89"/>
      <c r="E106" s="89"/>
      <c r="H106" s="90"/>
    </row>
    <row r="107" spans="3:8" x14ac:dyDescent="0.35">
      <c r="C107" s="89"/>
      <c r="D107" s="89"/>
      <c r="E107" s="89"/>
      <c r="H107" s="90"/>
    </row>
    <row r="108" spans="3:8" x14ac:dyDescent="0.35">
      <c r="C108" s="89"/>
      <c r="D108" s="89"/>
      <c r="E108" s="89"/>
      <c r="H108" s="90"/>
    </row>
    <row r="109" spans="3:8" x14ac:dyDescent="0.35">
      <c r="C109" s="89"/>
      <c r="D109" s="89"/>
      <c r="E109" s="89"/>
      <c r="H109" s="90"/>
    </row>
    <row r="110" spans="3:8" x14ac:dyDescent="0.35">
      <c r="C110" s="89"/>
      <c r="D110" s="89"/>
      <c r="E110" s="89"/>
      <c r="H110" s="90"/>
    </row>
    <row r="111" spans="3:8" x14ac:dyDescent="0.35">
      <c r="C111" s="89"/>
      <c r="D111" s="89"/>
      <c r="E111" s="89"/>
      <c r="H111" s="90"/>
    </row>
    <row r="112" spans="3:8" x14ac:dyDescent="0.35">
      <c r="C112" s="89"/>
      <c r="D112" s="89"/>
      <c r="E112" s="89"/>
      <c r="H112" s="90"/>
    </row>
    <row r="113" spans="3:8" x14ac:dyDescent="0.35">
      <c r="C113" s="89"/>
      <c r="D113" s="89"/>
      <c r="E113" s="89"/>
      <c r="H113" s="90"/>
    </row>
    <row r="114" spans="3:8" x14ac:dyDescent="0.35">
      <c r="C114" s="89"/>
      <c r="D114" s="89"/>
      <c r="E114" s="89"/>
      <c r="H114" s="90"/>
    </row>
    <row r="115" spans="3:8" x14ac:dyDescent="0.35">
      <c r="C115" s="89"/>
      <c r="D115" s="89"/>
      <c r="E115" s="89"/>
      <c r="H115" s="90"/>
    </row>
    <row r="116" spans="3:8" x14ac:dyDescent="0.35">
      <c r="C116" s="89"/>
      <c r="D116" s="89"/>
      <c r="E116" s="89"/>
      <c r="H116" s="90"/>
    </row>
    <row r="117" spans="3:8" x14ac:dyDescent="0.35">
      <c r="C117" s="89"/>
      <c r="D117" s="89"/>
      <c r="E117" s="89"/>
      <c r="H117" s="90"/>
    </row>
    <row r="118" spans="3:8" x14ac:dyDescent="0.35">
      <c r="C118" s="89"/>
      <c r="D118" s="89"/>
      <c r="E118" s="89"/>
      <c r="H118" s="90"/>
    </row>
    <row r="119" spans="3:8" x14ac:dyDescent="0.35">
      <c r="C119" s="89"/>
      <c r="D119" s="89"/>
      <c r="E119" s="89"/>
      <c r="H119" s="90"/>
    </row>
    <row r="120" spans="3:8" x14ac:dyDescent="0.35">
      <c r="C120" s="89"/>
      <c r="D120" s="89"/>
      <c r="E120" s="89"/>
      <c r="H120" s="90"/>
    </row>
    <row r="121" spans="3:8" x14ac:dyDescent="0.35">
      <c r="C121" s="89"/>
      <c r="D121" s="89"/>
      <c r="E121" s="89"/>
      <c r="H121" s="90"/>
    </row>
    <row r="122" spans="3:8" x14ac:dyDescent="0.35">
      <c r="C122" s="89"/>
      <c r="D122" s="89"/>
      <c r="E122" s="89"/>
      <c r="H122" s="90"/>
    </row>
    <row r="123" spans="3:8" x14ac:dyDescent="0.35">
      <c r="C123" s="89"/>
      <c r="D123" s="89"/>
      <c r="E123" s="89"/>
      <c r="H123" s="90"/>
    </row>
    <row r="124" spans="3:8" x14ac:dyDescent="0.35">
      <c r="C124" s="89"/>
      <c r="D124" s="89"/>
      <c r="E124" s="89"/>
      <c r="H124" s="90"/>
    </row>
    <row r="125" spans="3:8" x14ac:dyDescent="0.35">
      <c r="C125" s="89"/>
      <c r="D125" s="89"/>
      <c r="E125" s="89"/>
      <c r="H125" s="90"/>
    </row>
    <row r="126" spans="3:8" x14ac:dyDescent="0.35">
      <c r="C126" s="89"/>
      <c r="D126" s="89"/>
      <c r="E126" s="89"/>
      <c r="H126" s="90"/>
    </row>
    <row r="127" spans="3:8" x14ac:dyDescent="0.35">
      <c r="C127" s="89"/>
      <c r="D127" s="89"/>
      <c r="E127" s="89"/>
      <c r="H127" s="90"/>
    </row>
    <row r="128" spans="3:8" x14ac:dyDescent="0.35">
      <c r="C128" s="89"/>
      <c r="D128" s="89"/>
      <c r="E128" s="89"/>
      <c r="H128" s="90"/>
    </row>
    <row r="129" spans="3:8" x14ac:dyDescent="0.35">
      <c r="C129" s="89"/>
      <c r="D129" s="89"/>
      <c r="E129" s="89"/>
      <c r="H129" s="90"/>
    </row>
    <row r="130" spans="3:8" x14ac:dyDescent="0.35">
      <c r="C130" s="89"/>
      <c r="D130" s="89"/>
      <c r="E130" s="89"/>
      <c r="H130" s="90"/>
    </row>
    <row r="131" spans="3:8" x14ac:dyDescent="0.35">
      <c r="C131" s="89"/>
      <c r="D131" s="89"/>
      <c r="E131" s="89"/>
      <c r="H131" s="90"/>
    </row>
    <row r="132" spans="3:8" x14ac:dyDescent="0.35">
      <c r="C132" s="89"/>
      <c r="D132" s="89"/>
      <c r="E132" s="89"/>
      <c r="H132" s="90"/>
    </row>
    <row r="133" spans="3:8" x14ac:dyDescent="0.35">
      <c r="C133" s="89"/>
      <c r="D133" s="89"/>
      <c r="E133" s="89"/>
      <c r="H133" s="90"/>
    </row>
    <row r="134" spans="3:8" x14ac:dyDescent="0.35">
      <c r="C134" s="89"/>
      <c r="D134" s="89"/>
      <c r="E134" s="89"/>
      <c r="H134" s="90"/>
    </row>
    <row r="135" spans="3:8" x14ac:dyDescent="0.35">
      <c r="C135" s="89"/>
      <c r="D135" s="89"/>
      <c r="E135" s="89"/>
      <c r="H135" s="90"/>
    </row>
    <row r="136" spans="3:8" x14ac:dyDescent="0.35">
      <c r="C136" s="89"/>
      <c r="D136" s="89"/>
      <c r="E136" s="89"/>
      <c r="H136" s="90"/>
    </row>
    <row r="137" spans="3:8" x14ac:dyDescent="0.35">
      <c r="C137" s="89"/>
      <c r="D137" s="89"/>
      <c r="E137" s="89"/>
      <c r="H137" s="90"/>
    </row>
    <row r="138" spans="3:8" x14ac:dyDescent="0.35">
      <c r="C138" s="89"/>
      <c r="D138" s="89"/>
      <c r="E138" s="89"/>
      <c r="H138" s="90"/>
    </row>
    <row r="139" spans="3:8" x14ac:dyDescent="0.35">
      <c r="C139" s="89"/>
      <c r="D139" s="89"/>
      <c r="E139" s="89"/>
      <c r="H139" s="90"/>
    </row>
    <row r="140" spans="3:8" x14ac:dyDescent="0.35">
      <c r="C140" s="89"/>
      <c r="D140" s="89"/>
      <c r="E140" s="89"/>
      <c r="H140" s="90"/>
    </row>
    <row r="141" spans="3:8" x14ac:dyDescent="0.35">
      <c r="C141" s="89"/>
      <c r="D141" s="89"/>
      <c r="E141" s="89"/>
      <c r="H141" s="90"/>
    </row>
    <row r="142" spans="3:8" x14ac:dyDescent="0.35">
      <c r="C142" s="89"/>
      <c r="D142" s="89"/>
      <c r="E142" s="89"/>
      <c r="H142" s="90"/>
    </row>
    <row r="143" spans="3:8" x14ac:dyDescent="0.35">
      <c r="C143" s="89"/>
      <c r="D143" s="89"/>
      <c r="E143" s="89"/>
      <c r="H143" s="90"/>
    </row>
    <row r="144" spans="3:8" x14ac:dyDescent="0.35">
      <c r="C144" s="89"/>
      <c r="D144" s="89"/>
      <c r="E144" s="89"/>
      <c r="H144" s="90"/>
    </row>
    <row r="145" spans="3:8" x14ac:dyDescent="0.35">
      <c r="C145" s="89"/>
      <c r="D145" s="89"/>
      <c r="E145" s="89"/>
      <c r="H145" s="90"/>
    </row>
    <row r="146" spans="3:8" x14ac:dyDescent="0.35">
      <c r="C146" s="89"/>
      <c r="D146" s="89"/>
      <c r="E146" s="89"/>
      <c r="H146" s="90"/>
    </row>
    <row r="147" spans="3:8" x14ac:dyDescent="0.35">
      <c r="C147" s="89"/>
      <c r="D147" s="89"/>
      <c r="E147" s="89"/>
      <c r="H147" s="90"/>
    </row>
    <row r="148" spans="3:8" x14ac:dyDescent="0.35">
      <c r="C148" s="89"/>
      <c r="D148" s="89"/>
      <c r="E148" s="89"/>
      <c r="H148" s="90"/>
    </row>
    <row r="149" spans="3:8" x14ac:dyDescent="0.35">
      <c r="C149" s="89"/>
      <c r="D149" s="89"/>
      <c r="E149" s="89"/>
      <c r="H149" s="90"/>
    </row>
    <row r="150" spans="3:8" x14ac:dyDescent="0.35">
      <c r="C150" s="89"/>
      <c r="D150" s="89"/>
      <c r="E150" s="89"/>
      <c r="H150" s="90"/>
    </row>
    <row r="151" spans="3:8" x14ac:dyDescent="0.35">
      <c r="C151" s="89"/>
      <c r="D151" s="89"/>
      <c r="E151" s="89"/>
      <c r="H151" s="90"/>
    </row>
    <row r="152" spans="3:8" x14ac:dyDescent="0.35">
      <c r="C152" s="89"/>
      <c r="D152" s="89"/>
      <c r="E152" s="89"/>
      <c r="H152" s="90"/>
    </row>
    <row r="153" spans="3:8" x14ac:dyDescent="0.35">
      <c r="C153" s="89"/>
      <c r="D153" s="89"/>
      <c r="E153" s="89"/>
      <c r="H153" s="90"/>
    </row>
    <row r="154" spans="3:8" x14ac:dyDescent="0.35">
      <c r="C154" s="89"/>
      <c r="D154" s="89"/>
      <c r="E154" s="89"/>
      <c r="H154" s="90"/>
    </row>
    <row r="155" spans="3:8" x14ac:dyDescent="0.35">
      <c r="C155" s="89"/>
      <c r="D155" s="89"/>
      <c r="E155" s="89"/>
      <c r="H155" s="90"/>
    </row>
    <row r="156" spans="3:8" x14ac:dyDescent="0.35">
      <c r="C156" s="89"/>
      <c r="D156" s="89"/>
      <c r="E156" s="89"/>
      <c r="H156" s="90"/>
    </row>
    <row r="157" spans="3:8" x14ac:dyDescent="0.35">
      <c r="C157" s="89"/>
      <c r="D157" s="89"/>
      <c r="E157" s="89"/>
      <c r="H157" s="90"/>
    </row>
    <row r="158" spans="3:8" x14ac:dyDescent="0.35">
      <c r="C158" s="89"/>
      <c r="D158" s="89"/>
      <c r="E158" s="89"/>
      <c r="H158" s="90"/>
    </row>
    <row r="159" spans="3:8" x14ac:dyDescent="0.35">
      <c r="C159" s="89"/>
      <c r="D159" s="89"/>
      <c r="E159" s="89"/>
      <c r="H159" s="90"/>
    </row>
    <row r="160" spans="3:8" x14ac:dyDescent="0.35">
      <c r="C160" s="89"/>
      <c r="D160" s="89"/>
      <c r="E160" s="89"/>
      <c r="H160" s="90"/>
    </row>
    <row r="161" spans="3:8" x14ac:dyDescent="0.35">
      <c r="C161" s="89"/>
      <c r="D161" s="89"/>
      <c r="E161" s="89"/>
      <c r="H161" s="90"/>
    </row>
    <row r="162" spans="3:8" x14ac:dyDescent="0.35">
      <c r="C162" s="89"/>
      <c r="D162" s="89"/>
      <c r="E162" s="89"/>
      <c r="H162" s="92"/>
    </row>
    <row r="163" spans="3:8" x14ac:dyDescent="0.35">
      <c r="C163" s="89"/>
      <c r="D163" s="89"/>
      <c r="E163" s="89"/>
      <c r="H163" s="92"/>
    </row>
    <row r="164" spans="3:8" x14ac:dyDescent="0.35">
      <c r="C164" s="89"/>
      <c r="D164" s="89"/>
      <c r="E164" s="89"/>
      <c r="H164" s="92"/>
    </row>
    <row r="165" spans="3:8" x14ac:dyDescent="0.35">
      <c r="C165" s="89"/>
      <c r="D165" s="89"/>
      <c r="E165" s="89"/>
      <c r="H165" s="92"/>
    </row>
    <row r="166" spans="3:8" x14ac:dyDescent="0.35">
      <c r="C166" s="89"/>
      <c r="D166" s="89"/>
      <c r="E166" s="89"/>
      <c r="H166" s="92"/>
    </row>
    <row r="167" spans="3:8" x14ac:dyDescent="0.35">
      <c r="C167" s="89"/>
      <c r="D167" s="89"/>
      <c r="E167" s="89"/>
      <c r="H167" s="92"/>
    </row>
    <row r="168" spans="3:8" x14ac:dyDescent="0.35">
      <c r="C168" s="89"/>
      <c r="D168" s="89"/>
      <c r="E168" s="89"/>
      <c r="H168" s="92"/>
    </row>
    <row r="169" spans="3:8" x14ac:dyDescent="0.35">
      <c r="C169" s="89"/>
      <c r="D169" s="89"/>
      <c r="E169" s="89"/>
      <c r="H169" s="92"/>
    </row>
    <row r="170" spans="3:8" x14ac:dyDescent="0.35">
      <c r="C170" s="89"/>
      <c r="D170" s="89"/>
      <c r="E170" s="89"/>
      <c r="H170" s="92"/>
    </row>
    <row r="171" spans="3:8" x14ac:dyDescent="0.35">
      <c r="C171" s="89"/>
      <c r="D171" s="89"/>
      <c r="E171" s="89"/>
      <c r="H171" s="92"/>
    </row>
    <row r="172" spans="3:8" x14ac:dyDescent="0.35">
      <c r="C172" s="89"/>
      <c r="D172" s="89"/>
      <c r="E172" s="89"/>
      <c r="H172" s="92"/>
    </row>
    <row r="173" spans="3:8" x14ac:dyDescent="0.35">
      <c r="C173" s="89"/>
      <c r="D173" s="89"/>
      <c r="E173" s="89"/>
      <c r="H173" s="92"/>
    </row>
    <row r="174" spans="3:8" x14ac:dyDescent="0.35">
      <c r="C174" s="89"/>
      <c r="D174" s="89"/>
      <c r="E174" s="89"/>
      <c r="H174" s="92"/>
    </row>
    <row r="175" spans="3:8" x14ac:dyDescent="0.35">
      <c r="C175" s="89"/>
      <c r="D175" s="89"/>
      <c r="E175" s="89"/>
      <c r="H175" s="92"/>
    </row>
    <row r="176" spans="3:8" x14ac:dyDescent="0.35">
      <c r="C176" s="89"/>
      <c r="D176" s="89"/>
      <c r="E176" s="89"/>
      <c r="H176" s="92"/>
    </row>
    <row r="177" spans="3:8" x14ac:dyDescent="0.35">
      <c r="C177" s="89"/>
      <c r="D177" s="89"/>
      <c r="E177" s="89"/>
      <c r="H177" s="92"/>
    </row>
    <row r="178" spans="3:8" x14ac:dyDescent="0.35">
      <c r="C178" s="89"/>
      <c r="D178" s="89"/>
      <c r="E178" s="89"/>
      <c r="H178" s="92"/>
    </row>
    <row r="179" spans="3:8" x14ac:dyDescent="0.35">
      <c r="C179" s="89"/>
      <c r="D179" s="89"/>
      <c r="E179" s="89"/>
      <c r="H179" s="92"/>
    </row>
    <row r="180" spans="3:8" x14ac:dyDescent="0.35">
      <c r="C180" s="89"/>
      <c r="D180" s="89"/>
      <c r="E180" s="89"/>
      <c r="H180" s="92"/>
    </row>
    <row r="181" spans="3:8" x14ac:dyDescent="0.35">
      <c r="C181" s="89"/>
      <c r="D181" s="89"/>
      <c r="E181" s="89"/>
      <c r="H181" s="92"/>
    </row>
    <row r="182" spans="3:8" x14ac:dyDescent="0.35">
      <c r="C182" s="89"/>
      <c r="D182" s="89"/>
      <c r="E182" s="89"/>
      <c r="H182" s="92"/>
    </row>
    <row r="183" spans="3:8" x14ac:dyDescent="0.35">
      <c r="C183" s="89"/>
      <c r="D183" s="89"/>
      <c r="E183" s="89"/>
      <c r="H183" s="92"/>
    </row>
    <row r="184" spans="3:8" x14ac:dyDescent="0.35">
      <c r="C184" s="89"/>
      <c r="D184" s="89"/>
      <c r="E184" s="89"/>
      <c r="H184" s="92"/>
    </row>
    <row r="185" spans="3:8" x14ac:dyDescent="0.35">
      <c r="C185" s="89"/>
      <c r="D185" s="89"/>
      <c r="E185" s="89"/>
      <c r="H185" s="92"/>
    </row>
    <row r="186" spans="3:8" x14ac:dyDescent="0.35">
      <c r="C186" s="89"/>
      <c r="D186" s="89"/>
      <c r="E186" s="89"/>
      <c r="H186" s="92"/>
    </row>
    <row r="187" spans="3:8" x14ac:dyDescent="0.35">
      <c r="C187" s="89"/>
      <c r="D187" s="89"/>
      <c r="E187" s="89"/>
      <c r="H187" s="92"/>
    </row>
    <row r="188" spans="3:8" x14ac:dyDescent="0.35">
      <c r="C188" s="89"/>
      <c r="D188" s="89"/>
      <c r="E188" s="89"/>
      <c r="H188" s="92"/>
    </row>
    <row r="189" spans="3:8" x14ac:dyDescent="0.35">
      <c r="C189" s="89"/>
      <c r="D189" s="89"/>
      <c r="E189" s="89"/>
      <c r="H189" s="92"/>
    </row>
    <row r="190" spans="3:8" x14ac:dyDescent="0.35">
      <c r="C190" s="89"/>
      <c r="D190" s="89"/>
      <c r="E190" s="89"/>
      <c r="H190" s="92"/>
    </row>
    <row r="191" spans="3:8" x14ac:dyDescent="0.35">
      <c r="C191" s="89"/>
      <c r="D191" s="89"/>
      <c r="E191" s="89"/>
      <c r="H191" s="92"/>
    </row>
    <row r="192" spans="3:8" x14ac:dyDescent="0.35">
      <c r="C192" s="89"/>
      <c r="D192" s="89"/>
      <c r="E192" s="89"/>
      <c r="H192" s="92"/>
    </row>
    <row r="193" spans="3:8" x14ac:dyDescent="0.35">
      <c r="C193" s="89"/>
      <c r="D193" s="89"/>
      <c r="E193" s="89"/>
      <c r="H193" s="92"/>
    </row>
    <row r="194" spans="3:8" x14ac:dyDescent="0.35">
      <c r="C194" s="89"/>
      <c r="D194" s="89"/>
      <c r="E194" s="89"/>
      <c r="H194" s="92"/>
    </row>
    <row r="195" spans="3:8" x14ac:dyDescent="0.35">
      <c r="C195" s="89"/>
      <c r="D195" s="89"/>
      <c r="E195" s="89"/>
      <c r="H195" s="92"/>
    </row>
    <row r="196" spans="3:8" x14ac:dyDescent="0.35">
      <c r="C196" s="89"/>
      <c r="D196" s="89"/>
      <c r="E196" s="89"/>
      <c r="H196" s="92"/>
    </row>
    <row r="197" spans="3:8" x14ac:dyDescent="0.35">
      <c r="C197" s="89"/>
      <c r="D197" s="89"/>
      <c r="E197" s="89"/>
      <c r="H197" s="92"/>
    </row>
    <row r="198" spans="3:8" x14ac:dyDescent="0.35">
      <c r="C198" s="89"/>
      <c r="D198" s="89"/>
      <c r="E198" s="89"/>
      <c r="H198" s="92"/>
    </row>
    <row r="199" spans="3:8" x14ac:dyDescent="0.35">
      <c r="C199" s="89"/>
      <c r="D199" s="89"/>
      <c r="E199" s="89"/>
      <c r="H199" s="92"/>
    </row>
    <row r="200" spans="3:8" x14ac:dyDescent="0.35">
      <c r="C200" s="89"/>
      <c r="D200" s="89"/>
      <c r="E200" s="89"/>
      <c r="H200" s="92"/>
    </row>
    <row r="201" spans="3:8" x14ac:dyDescent="0.35">
      <c r="C201" s="89"/>
      <c r="D201" s="89"/>
      <c r="E201" s="89"/>
      <c r="H201" s="92"/>
    </row>
    <row r="202" spans="3:8" x14ac:dyDescent="0.35">
      <c r="C202" s="89"/>
      <c r="D202" s="89"/>
      <c r="E202" s="89"/>
      <c r="H202" s="92"/>
    </row>
    <row r="203" spans="3:8" x14ac:dyDescent="0.35">
      <c r="C203" s="89"/>
      <c r="D203" s="89"/>
      <c r="E203" s="89"/>
      <c r="H203" s="92"/>
    </row>
    <row r="204" spans="3:8" x14ac:dyDescent="0.35">
      <c r="C204" s="89"/>
      <c r="D204" s="89"/>
      <c r="E204" s="89"/>
      <c r="H204" s="92"/>
    </row>
    <row r="205" spans="3:8" x14ac:dyDescent="0.35">
      <c r="C205" s="89"/>
      <c r="D205" s="89"/>
      <c r="E205" s="89"/>
      <c r="H205" s="92"/>
    </row>
    <row r="206" spans="3:8" x14ac:dyDescent="0.35">
      <c r="C206" s="89"/>
      <c r="D206" s="89"/>
      <c r="E206" s="89"/>
      <c r="H206" s="92"/>
    </row>
    <row r="207" spans="3:8" x14ac:dyDescent="0.35">
      <c r="C207" s="89"/>
      <c r="D207" s="89"/>
      <c r="E207" s="89"/>
      <c r="H207" s="92"/>
    </row>
    <row r="208" spans="3:8" x14ac:dyDescent="0.35">
      <c r="C208" s="89"/>
      <c r="D208" s="89"/>
      <c r="E208" s="89"/>
      <c r="H208" s="92"/>
    </row>
    <row r="209" spans="3:8" x14ac:dyDescent="0.35">
      <c r="C209" s="89"/>
      <c r="D209" s="89"/>
      <c r="E209" s="89"/>
      <c r="H209" s="92"/>
    </row>
    <row r="210" spans="3:8" x14ac:dyDescent="0.35">
      <c r="C210" s="89"/>
      <c r="D210" s="89"/>
      <c r="E210" s="89"/>
      <c r="H210" s="92"/>
    </row>
    <row r="211" spans="3:8" x14ac:dyDescent="0.35">
      <c r="C211" s="89"/>
      <c r="D211" s="89"/>
      <c r="E211" s="89"/>
      <c r="H211" s="92"/>
    </row>
    <row r="212" spans="3:8" x14ac:dyDescent="0.35">
      <c r="C212" s="89"/>
      <c r="D212" s="89"/>
      <c r="E212" s="89"/>
      <c r="H212" s="92"/>
    </row>
    <row r="213" spans="3:8" x14ac:dyDescent="0.35">
      <c r="C213" s="89"/>
      <c r="D213" s="89"/>
      <c r="E213" s="89"/>
      <c r="H213" s="92"/>
    </row>
    <row r="214" spans="3:8" x14ac:dyDescent="0.35">
      <c r="C214" s="89"/>
      <c r="D214" s="89"/>
      <c r="E214" s="89"/>
      <c r="H214" s="92"/>
    </row>
    <row r="215" spans="3:8" x14ac:dyDescent="0.35">
      <c r="C215" s="89"/>
      <c r="D215" s="89"/>
      <c r="E215" s="89"/>
      <c r="H215" s="92"/>
    </row>
    <row r="216" spans="3:8" x14ac:dyDescent="0.35">
      <c r="C216" s="89"/>
      <c r="D216" s="89"/>
      <c r="E216" s="89"/>
      <c r="H216" s="92"/>
    </row>
    <row r="217" spans="3:8" x14ac:dyDescent="0.35">
      <c r="C217" s="89"/>
      <c r="D217" s="89"/>
      <c r="E217" s="89"/>
      <c r="H217" s="92"/>
    </row>
    <row r="218" spans="3:8" x14ac:dyDescent="0.35">
      <c r="C218" s="89"/>
      <c r="D218" s="89"/>
      <c r="E218" s="89"/>
      <c r="H218" s="92"/>
    </row>
    <row r="219" spans="3:8" x14ac:dyDescent="0.35">
      <c r="C219" s="89"/>
      <c r="D219" s="89"/>
      <c r="E219" s="89"/>
      <c r="H219" s="92"/>
    </row>
    <row r="220" spans="3:8" x14ac:dyDescent="0.35">
      <c r="C220" s="89"/>
      <c r="D220" s="89"/>
      <c r="E220" s="89"/>
      <c r="H220" s="92"/>
    </row>
    <row r="221" spans="3:8" x14ac:dyDescent="0.35">
      <c r="C221" s="89"/>
      <c r="D221" s="89"/>
      <c r="E221" s="89"/>
      <c r="H221" s="92"/>
    </row>
    <row r="222" spans="3:8" x14ac:dyDescent="0.35">
      <c r="C222" s="89"/>
      <c r="D222" s="89"/>
      <c r="E222" s="89"/>
      <c r="H222" s="92"/>
    </row>
    <row r="223" spans="3:8" x14ac:dyDescent="0.35">
      <c r="C223" s="89"/>
      <c r="D223" s="89"/>
      <c r="E223" s="89"/>
      <c r="H223" s="92"/>
    </row>
    <row r="224" spans="3:8" x14ac:dyDescent="0.35">
      <c r="C224" s="89"/>
      <c r="D224" s="89"/>
      <c r="E224" s="89"/>
      <c r="H224" s="92"/>
    </row>
    <row r="225" spans="3:8" x14ac:dyDescent="0.35">
      <c r="C225" s="89"/>
      <c r="D225" s="89"/>
      <c r="E225" s="89"/>
      <c r="H225" s="92"/>
    </row>
    <row r="226" spans="3:8" x14ac:dyDescent="0.35">
      <c r="C226" s="89"/>
      <c r="D226" s="89"/>
      <c r="E226" s="89"/>
      <c r="H226" s="92"/>
    </row>
    <row r="227" spans="3:8" x14ac:dyDescent="0.35">
      <c r="C227" s="89"/>
      <c r="D227" s="89"/>
      <c r="E227" s="89"/>
      <c r="H227" s="92"/>
    </row>
    <row r="228" spans="3:8" x14ac:dyDescent="0.35">
      <c r="C228" s="89"/>
      <c r="D228" s="89"/>
      <c r="E228" s="89"/>
      <c r="H228" s="92"/>
    </row>
    <row r="229" spans="3:8" x14ac:dyDescent="0.35">
      <c r="C229" s="89"/>
      <c r="D229" s="89"/>
      <c r="E229" s="89"/>
      <c r="H229" s="92"/>
    </row>
    <row r="230" spans="3:8" x14ac:dyDescent="0.35">
      <c r="C230" s="89"/>
      <c r="D230" s="89"/>
      <c r="E230" s="89"/>
      <c r="H230" s="92"/>
    </row>
    <row r="231" spans="3:8" x14ac:dyDescent="0.35">
      <c r="C231" s="89"/>
      <c r="D231" s="89"/>
      <c r="E231" s="89"/>
      <c r="H231" s="92"/>
    </row>
    <row r="232" spans="3:8" x14ac:dyDescent="0.35">
      <c r="C232" s="89"/>
      <c r="D232" s="89"/>
      <c r="E232" s="89"/>
      <c r="H232" s="92"/>
    </row>
    <row r="233" spans="3:8" x14ac:dyDescent="0.35">
      <c r="C233" s="89"/>
      <c r="D233" s="89"/>
      <c r="E233" s="89"/>
      <c r="H233" s="92"/>
    </row>
    <row r="234" spans="3:8" x14ac:dyDescent="0.35">
      <c r="C234" s="89"/>
      <c r="D234" s="89"/>
      <c r="E234" s="89"/>
      <c r="H234" s="92"/>
    </row>
    <row r="235" spans="3:8" x14ac:dyDescent="0.35">
      <c r="C235" s="89"/>
      <c r="D235" s="89"/>
      <c r="E235" s="89"/>
      <c r="H235" s="92"/>
    </row>
    <row r="236" spans="3:8" x14ac:dyDescent="0.35">
      <c r="C236" s="89"/>
      <c r="D236" s="89"/>
      <c r="E236" s="89"/>
      <c r="H236" s="92"/>
    </row>
    <row r="237" spans="3:8" x14ac:dyDescent="0.35">
      <c r="C237" s="89"/>
      <c r="D237" s="89"/>
      <c r="E237" s="89"/>
      <c r="H237" s="92"/>
    </row>
    <row r="238" spans="3:8" x14ac:dyDescent="0.35">
      <c r="C238" s="89"/>
      <c r="D238" s="89"/>
      <c r="E238" s="89"/>
      <c r="H238" s="92"/>
    </row>
    <row r="239" spans="3:8" x14ac:dyDescent="0.35">
      <c r="C239" s="89"/>
      <c r="D239" s="89"/>
      <c r="E239" s="89"/>
      <c r="H239" s="92"/>
    </row>
    <row r="240" spans="3:8" x14ac:dyDescent="0.35">
      <c r="C240" s="89"/>
      <c r="D240" s="89"/>
      <c r="E240" s="89"/>
      <c r="H240" s="92"/>
    </row>
    <row r="241" spans="3:8" x14ac:dyDescent="0.35">
      <c r="C241" s="89"/>
      <c r="D241" s="89"/>
      <c r="E241" s="89"/>
      <c r="H241" s="92"/>
    </row>
    <row r="242" spans="3:8" x14ac:dyDescent="0.35">
      <c r="C242" s="89"/>
      <c r="D242" s="89"/>
      <c r="E242" s="89"/>
      <c r="H242" s="92"/>
    </row>
    <row r="243" spans="3:8" x14ac:dyDescent="0.35">
      <c r="C243" s="89"/>
      <c r="D243" s="89"/>
      <c r="E243" s="89"/>
      <c r="H243" s="92"/>
    </row>
    <row r="244" spans="3:8" x14ac:dyDescent="0.35">
      <c r="C244" s="89"/>
      <c r="D244" s="89"/>
      <c r="E244" s="89"/>
      <c r="H244" s="92"/>
    </row>
    <row r="245" spans="3:8" x14ac:dyDescent="0.35">
      <c r="C245" s="89"/>
      <c r="D245" s="89"/>
      <c r="E245" s="89"/>
      <c r="H245" s="92"/>
    </row>
    <row r="246" spans="3:8" x14ac:dyDescent="0.35">
      <c r="C246" s="89"/>
      <c r="D246" s="89"/>
      <c r="E246" s="89"/>
      <c r="H246" s="92"/>
    </row>
    <row r="247" spans="3:8" x14ac:dyDescent="0.35">
      <c r="C247" s="89"/>
      <c r="D247" s="89"/>
      <c r="E247" s="89"/>
      <c r="H247" s="92"/>
    </row>
    <row r="248" spans="3:8" x14ac:dyDescent="0.35">
      <c r="C248" s="89"/>
      <c r="D248" s="89"/>
      <c r="E248" s="89"/>
      <c r="H248" s="92"/>
    </row>
    <row r="249" spans="3:8" x14ac:dyDescent="0.35">
      <c r="C249" s="89"/>
      <c r="D249" s="89"/>
      <c r="E249" s="89"/>
      <c r="H249" s="92"/>
    </row>
    <row r="250" spans="3:8" x14ac:dyDescent="0.35">
      <c r="C250" s="89"/>
      <c r="D250" s="89"/>
      <c r="E250" s="89"/>
      <c r="H250" s="92"/>
    </row>
    <row r="251" spans="3:8" x14ac:dyDescent="0.35">
      <c r="C251" s="89"/>
      <c r="D251" s="89"/>
      <c r="E251" s="89"/>
      <c r="H251" s="92"/>
    </row>
    <row r="252" spans="3:8" x14ac:dyDescent="0.35">
      <c r="C252" s="89"/>
      <c r="D252" s="89"/>
      <c r="E252" s="89"/>
      <c r="H252" s="92"/>
    </row>
    <row r="253" spans="3:8" x14ac:dyDescent="0.35">
      <c r="C253" s="89"/>
      <c r="D253" s="89"/>
      <c r="E253" s="89"/>
      <c r="H253" s="92"/>
    </row>
    <row r="254" spans="3:8" x14ac:dyDescent="0.35">
      <c r="C254" s="89"/>
      <c r="D254" s="89"/>
      <c r="E254" s="89"/>
      <c r="H254" s="92"/>
    </row>
    <row r="255" spans="3:8" x14ac:dyDescent="0.35">
      <c r="C255" s="89"/>
      <c r="D255" s="89"/>
      <c r="E255" s="89"/>
      <c r="H255" s="92"/>
    </row>
    <row r="256" spans="3:8" x14ac:dyDescent="0.35">
      <c r="C256" s="89"/>
      <c r="D256" s="89"/>
      <c r="E256" s="89"/>
      <c r="H256" s="92"/>
    </row>
    <row r="257" spans="3:8" x14ac:dyDescent="0.35">
      <c r="C257" s="89"/>
      <c r="D257" s="89"/>
      <c r="E257" s="89"/>
      <c r="H257" s="92"/>
    </row>
    <row r="258" spans="3:8" x14ac:dyDescent="0.35">
      <c r="C258" s="89"/>
      <c r="D258" s="89"/>
      <c r="E258" s="89"/>
      <c r="H258" s="92"/>
    </row>
    <row r="259" spans="3:8" x14ac:dyDescent="0.35">
      <c r="C259" s="89"/>
      <c r="D259" s="89"/>
      <c r="E259" s="89"/>
      <c r="H259" s="92"/>
    </row>
    <row r="260" spans="3:8" x14ac:dyDescent="0.35">
      <c r="C260" s="89"/>
      <c r="D260" s="89"/>
      <c r="E260" s="89"/>
      <c r="H260" s="92"/>
    </row>
    <row r="261" spans="3:8" x14ac:dyDescent="0.35">
      <c r="C261" s="89"/>
      <c r="D261" s="89"/>
      <c r="E261" s="89"/>
      <c r="H261" s="92"/>
    </row>
    <row r="262" spans="3:8" x14ac:dyDescent="0.35">
      <c r="C262" s="89"/>
      <c r="D262" s="89"/>
      <c r="E262" s="89"/>
      <c r="H262" s="92"/>
    </row>
    <row r="263" spans="3:8" x14ac:dyDescent="0.35">
      <c r="C263" s="89"/>
      <c r="D263" s="89"/>
      <c r="E263" s="89"/>
      <c r="H263" s="92"/>
    </row>
    <row r="264" spans="3:8" x14ac:dyDescent="0.35">
      <c r="C264" s="89"/>
      <c r="D264" s="89"/>
      <c r="E264" s="89"/>
      <c r="H264" s="92"/>
    </row>
    <row r="265" spans="3:8" x14ac:dyDescent="0.35">
      <c r="C265" s="89"/>
      <c r="D265" s="89"/>
      <c r="E265" s="89"/>
      <c r="H265" s="92"/>
    </row>
    <row r="266" spans="3:8" x14ac:dyDescent="0.35">
      <c r="C266" s="89"/>
      <c r="D266" s="89"/>
      <c r="E266" s="89"/>
      <c r="H266" s="92"/>
    </row>
    <row r="267" spans="3:8" x14ac:dyDescent="0.35">
      <c r="C267" s="89"/>
      <c r="D267" s="89"/>
      <c r="E267" s="89"/>
      <c r="H267" s="92"/>
    </row>
    <row r="268" spans="3:8" x14ac:dyDescent="0.35">
      <c r="C268" s="89"/>
      <c r="D268" s="89"/>
      <c r="E268" s="89"/>
      <c r="H268" s="92"/>
    </row>
    <row r="269" spans="3:8" x14ac:dyDescent="0.35">
      <c r="C269" s="89"/>
      <c r="D269" s="89"/>
      <c r="E269" s="89"/>
      <c r="H269" s="92"/>
    </row>
    <row r="270" spans="3:8" x14ac:dyDescent="0.35">
      <c r="C270" s="89"/>
      <c r="D270" s="89"/>
      <c r="E270" s="89"/>
      <c r="H270" s="92"/>
    </row>
    <row r="271" spans="3:8" x14ac:dyDescent="0.35">
      <c r="C271" s="89"/>
      <c r="D271" s="89"/>
      <c r="E271" s="89"/>
      <c r="H271" s="92"/>
    </row>
    <row r="272" spans="3:8" x14ac:dyDescent="0.35">
      <c r="C272" s="89"/>
      <c r="D272" s="89"/>
      <c r="E272" s="89"/>
      <c r="H272" s="92"/>
    </row>
    <row r="273" spans="3:8" x14ac:dyDescent="0.35">
      <c r="C273" s="89"/>
      <c r="D273" s="89"/>
      <c r="E273" s="89"/>
      <c r="H273" s="92"/>
    </row>
    <row r="274" spans="3:8" x14ac:dyDescent="0.35">
      <c r="C274" s="89"/>
      <c r="D274" s="89"/>
      <c r="E274" s="89"/>
      <c r="H274" s="92"/>
    </row>
    <row r="275" spans="3:8" x14ac:dyDescent="0.35">
      <c r="C275" s="89"/>
      <c r="D275" s="89"/>
      <c r="E275" s="89"/>
      <c r="H275" s="92"/>
    </row>
    <row r="276" spans="3:8" x14ac:dyDescent="0.35">
      <c r="C276" s="89"/>
      <c r="D276" s="89"/>
      <c r="E276" s="89"/>
      <c r="H276" s="92"/>
    </row>
    <row r="277" spans="3:8" x14ac:dyDescent="0.35">
      <c r="C277" s="89"/>
      <c r="D277" s="89"/>
      <c r="E277" s="89"/>
      <c r="H277" s="92"/>
    </row>
    <row r="278" spans="3:8" x14ac:dyDescent="0.35">
      <c r="C278" s="89"/>
      <c r="D278" s="89"/>
      <c r="E278" s="89"/>
      <c r="H278" s="92"/>
    </row>
    <row r="279" spans="3:8" x14ac:dyDescent="0.35">
      <c r="C279" s="89"/>
      <c r="D279" s="89"/>
      <c r="E279" s="89"/>
      <c r="H279" s="92"/>
    </row>
    <row r="280" spans="3:8" x14ac:dyDescent="0.35">
      <c r="C280" s="89"/>
      <c r="D280" s="89"/>
      <c r="E280" s="89"/>
      <c r="H280" s="92"/>
    </row>
    <row r="281" spans="3:8" x14ac:dyDescent="0.35">
      <c r="C281" s="89"/>
      <c r="D281" s="89"/>
      <c r="E281" s="89"/>
      <c r="H281" s="92"/>
    </row>
    <row r="282" spans="3:8" x14ac:dyDescent="0.35">
      <c r="C282" s="89"/>
      <c r="D282" s="89"/>
      <c r="E282" s="89"/>
      <c r="H282" s="92"/>
    </row>
    <row r="283" spans="3:8" x14ac:dyDescent="0.35">
      <c r="C283" s="89"/>
      <c r="D283" s="89"/>
      <c r="E283" s="89"/>
      <c r="H283" s="92"/>
    </row>
    <row r="284" spans="3:8" x14ac:dyDescent="0.35">
      <c r="C284" s="89"/>
      <c r="D284" s="89"/>
      <c r="E284" s="89"/>
      <c r="H284" s="92"/>
    </row>
    <row r="285" spans="3:8" x14ac:dyDescent="0.35">
      <c r="C285" s="89"/>
      <c r="D285" s="89"/>
      <c r="E285" s="89"/>
      <c r="H285" s="92"/>
    </row>
    <row r="286" spans="3:8" x14ac:dyDescent="0.35">
      <c r="C286" s="89"/>
      <c r="D286" s="89"/>
      <c r="E286" s="89"/>
      <c r="H286" s="92"/>
    </row>
    <row r="287" spans="3:8" x14ac:dyDescent="0.35">
      <c r="C287" s="89"/>
      <c r="D287" s="89"/>
      <c r="E287" s="89"/>
      <c r="H287" s="92"/>
    </row>
    <row r="288" spans="3:8" x14ac:dyDescent="0.35">
      <c r="C288" s="89"/>
      <c r="D288" s="89"/>
      <c r="E288" s="89"/>
      <c r="H288" s="92"/>
    </row>
    <row r="289" spans="3:8" x14ac:dyDescent="0.35">
      <c r="C289" s="89"/>
      <c r="D289" s="89"/>
      <c r="E289" s="89"/>
      <c r="H289" s="92"/>
    </row>
    <row r="290" spans="3:8" x14ac:dyDescent="0.35">
      <c r="C290" s="89"/>
      <c r="D290" s="89"/>
      <c r="E290" s="89"/>
      <c r="H290" s="92"/>
    </row>
    <row r="291" spans="3:8" x14ac:dyDescent="0.35">
      <c r="C291" s="89"/>
      <c r="D291" s="89"/>
      <c r="E291" s="89"/>
      <c r="H291" s="92"/>
    </row>
    <row r="292" spans="3:8" x14ac:dyDescent="0.35">
      <c r="C292" s="89"/>
      <c r="D292" s="89"/>
      <c r="E292" s="89"/>
      <c r="H292" s="92"/>
    </row>
    <row r="293" spans="3:8" x14ac:dyDescent="0.35">
      <c r="C293" s="89"/>
      <c r="D293" s="89"/>
      <c r="E293" s="89"/>
      <c r="H293" s="92"/>
    </row>
    <row r="294" spans="3:8" x14ac:dyDescent="0.35">
      <c r="C294" s="89"/>
      <c r="D294" s="89"/>
      <c r="E294" s="89"/>
      <c r="H294" s="92"/>
    </row>
    <row r="295" spans="3:8" x14ac:dyDescent="0.35">
      <c r="C295" s="89"/>
      <c r="D295" s="89"/>
      <c r="E295" s="89"/>
      <c r="H295" s="92"/>
    </row>
    <row r="296" spans="3:8" x14ac:dyDescent="0.35">
      <c r="C296" s="89"/>
      <c r="D296" s="89"/>
      <c r="E296" s="89"/>
      <c r="H296" s="92"/>
    </row>
    <row r="297" spans="3:8" x14ac:dyDescent="0.35">
      <c r="C297" s="89"/>
      <c r="D297" s="89"/>
      <c r="E297" s="89"/>
      <c r="H297" s="92"/>
    </row>
    <row r="298" spans="3:8" x14ac:dyDescent="0.35">
      <c r="C298" s="89"/>
      <c r="D298" s="89"/>
      <c r="E298" s="89"/>
      <c r="H298" s="92"/>
    </row>
    <row r="299" spans="3:8" x14ac:dyDescent="0.35">
      <c r="C299" s="89"/>
      <c r="D299" s="89"/>
      <c r="E299" s="89"/>
      <c r="H299" s="92"/>
    </row>
    <row r="300" spans="3:8" x14ac:dyDescent="0.35">
      <c r="C300" s="89"/>
      <c r="D300" s="89"/>
      <c r="E300" s="89"/>
      <c r="H300" s="92"/>
    </row>
    <row r="301" spans="3:8" x14ac:dyDescent="0.35">
      <c r="C301" s="89"/>
      <c r="D301" s="89"/>
      <c r="E301" s="89"/>
      <c r="H301" s="92"/>
    </row>
    <row r="302" spans="3:8" x14ac:dyDescent="0.35">
      <c r="C302" s="89"/>
      <c r="D302" s="89"/>
      <c r="E302" s="89"/>
      <c r="H302" s="92"/>
    </row>
    <row r="303" spans="3:8" x14ac:dyDescent="0.35">
      <c r="C303" s="89"/>
      <c r="D303" s="89"/>
      <c r="E303" s="89"/>
      <c r="H303" s="92"/>
    </row>
    <row r="304" spans="3:8" x14ac:dyDescent="0.35">
      <c r="C304" s="89"/>
      <c r="D304" s="89"/>
      <c r="E304" s="89"/>
      <c r="H304" s="92"/>
    </row>
    <row r="305" spans="3:8" x14ac:dyDescent="0.35">
      <c r="C305" s="89"/>
      <c r="D305" s="89"/>
      <c r="E305" s="89"/>
      <c r="H305" s="92"/>
    </row>
    <row r="306" spans="3:8" x14ac:dyDescent="0.35">
      <c r="C306" s="89"/>
      <c r="D306" s="89"/>
      <c r="E306" s="89"/>
      <c r="H306" s="92"/>
    </row>
    <row r="307" spans="3:8" x14ac:dyDescent="0.35">
      <c r="C307" s="89"/>
      <c r="D307" s="89"/>
      <c r="E307" s="89"/>
      <c r="H307" s="92"/>
    </row>
    <row r="308" spans="3:8" x14ac:dyDescent="0.35">
      <c r="C308" s="89"/>
      <c r="D308" s="89"/>
      <c r="E308" s="89"/>
      <c r="H308" s="92"/>
    </row>
    <row r="309" spans="3:8" x14ac:dyDescent="0.35">
      <c r="C309" s="89"/>
      <c r="D309" s="89"/>
      <c r="E309" s="89"/>
      <c r="H309" s="92"/>
    </row>
    <row r="310" spans="3:8" x14ac:dyDescent="0.35">
      <c r="C310" s="89"/>
      <c r="D310" s="89"/>
      <c r="E310" s="89"/>
      <c r="H310" s="92"/>
    </row>
    <row r="311" spans="3:8" x14ac:dyDescent="0.35">
      <c r="C311" s="89"/>
      <c r="D311" s="89"/>
      <c r="E311" s="89"/>
      <c r="H311" s="92"/>
    </row>
    <row r="312" spans="3:8" x14ac:dyDescent="0.35">
      <c r="C312" s="89"/>
      <c r="D312" s="89"/>
      <c r="E312" s="89"/>
      <c r="H312" s="92"/>
    </row>
    <row r="313" spans="3:8" x14ac:dyDescent="0.35">
      <c r="C313" s="89"/>
      <c r="D313" s="89"/>
      <c r="E313" s="89"/>
      <c r="H313" s="92"/>
    </row>
    <row r="314" spans="3:8" x14ac:dyDescent="0.35">
      <c r="C314" s="89"/>
      <c r="D314" s="89"/>
      <c r="E314" s="89"/>
      <c r="H314" s="92"/>
    </row>
    <row r="315" spans="3:8" x14ac:dyDescent="0.35">
      <c r="C315" s="89"/>
      <c r="D315" s="89"/>
      <c r="E315" s="89"/>
      <c r="H315" s="92"/>
    </row>
    <row r="316" spans="3:8" x14ac:dyDescent="0.35">
      <c r="C316" s="89"/>
      <c r="D316" s="89"/>
      <c r="E316" s="89"/>
      <c r="H316" s="92"/>
    </row>
    <row r="317" spans="3:8" x14ac:dyDescent="0.35">
      <c r="C317" s="89"/>
      <c r="D317" s="89"/>
      <c r="E317" s="89"/>
      <c r="H317" s="92"/>
    </row>
    <row r="318" spans="3:8" x14ac:dyDescent="0.35">
      <c r="C318" s="89"/>
      <c r="D318" s="89"/>
      <c r="E318" s="89"/>
      <c r="H318" s="92"/>
    </row>
    <row r="319" spans="3:8" x14ac:dyDescent="0.35">
      <c r="C319" s="89"/>
      <c r="D319" s="89"/>
      <c r="E319" s="89"/>
      <c r="H319" s="92"/>
    </row>
    <row r="320" spans="3:8" x14ac:dyDescent="0.35">
      <c r="C320" s="89"/>
      <c r="D320" s="89"/>
      <c r="E320" s="89"/>
      <c r="H320" s="92"/>
    </row>
    <row r="321" spans="3:8" x14ac:dyDescent="0.35">
      <c r="C321" s="89"/>
      <c r="D321" s="89"/>
      <c r="E321" s="89"/>
      <c r="H321" s="92"/>
    </row>
    <row r="322" spans="3:8" x14ac:dyDescent="0.35">
      <c r="C322" s="89"/>
      <c r="D322" s="89"/>
      <c r="E322" s="89"/>
      <c r="H322" s="92"/>
    </row>
    <row r="323" spans="3:8" x14ac:dyDescent="0.35">
      <c r="C323" s="89"/>
      <c r="D323" s="89"/>
      <c r="E323" s="89"/>
      <c r="H323" s="92"/>
    </row>
    <row r="324" spans="3:8" x14ac:dyDescent="0.35">
      <c r="C324" s="89"/>
      <c r="D324" s="89"/>
      <c r="E324" s="89"/>
      <c r="H324" s="92"/>
    </row>
    <row r="325" spans="3:8" x14ac:dyDescent="0.35">
      <c r="C325" s="89"/>
      <c r="D325" s="89"/>
      <c r="E325" s="89"/>
      <c r="H325" s="92"/>
    </row>
    <row r="326" spans="3:8" x14ac:dyDescent="0.35">
      <c r="C326" s="89"/>
      <c r="D326" s="89"/>
      <c r="E326" s="89"/>
      <c r="H326" s="92"/>
    </row>
    <row r="327" spans="3:8" x14ac:dyDescent="0.35">
      <c r="C327" s="89"/>
      <c r="D327" s="89"/>
      <c r="E327" s="89"/>
      <c r="H327" s="92"/>
    </row>
    <row r="328" spans="3:8" x14ac:dyDescent="0.35">
      <c r="C328" s="89"/>
      <c r="D328" s="89"/>
      <c r="E328" s="89"/>
      <c r="H328" s="92"/>
    </row>
    <row r="329" spans="3:8" x14ac:dyDescent="0.35">
      <c r="C329" s="89"/>
      <c r="D329" s="89"/>
      <c r="E329" s="89"/>
      <c r="H329" s="92"/>
    </row>
    <row r="330" spans="3:8" x14ac:dyDescent="0.35">
      <c r="C330" s="89"/>
      <c r="D330" s="89"/>
      <c r="E330" s="89"/>
      <c r="H330" s="92"/>
    </row>
    <row r="331" spans="3:8" x14ac:dyDescent="0.35">
      <c r="C331" s="89"/>
      <c r="D331" s="89"/>
      <c r="E331" s="89"/>
      <c r="H331" s="92"/>
    </row>
    <row r="332" spans="3:8" x14ac:dyDescent="0.35">
      <c r="C332" s="89"/>
      <c r="D332" s="89"/>
      <c r="E332" s="89"/>
      <c r="H332" s="92"/>
    </row>
    <row r="333" spans="3:8" x14ac:dyDescent="0.35">
      <c r="C333" s="89"/>
      <c r="D333" s="89"/>
      <c r="E333" s="89"/>
      <c r="H333" s="92"/>
    </row>
    <row r="334" spans="3:8" x14ac:dyDescent="0.35">
      <c r="C334" s="89"/>
      <c r="D334" s="89"/>
      <c r="E334" s="89"/>
      <c r="H334" s="92"/>
    </row>
    <row r="335" spans="3:8" x14ac:dyDescent="0.35">
      <c r="C335" s="89"/>
      <c r="D335" s="89"/>
      <c r="E335" s="89"/>
      <c r="H335" s="92"/>
    </row>
    <row r="336" spans="3:8" x14ac:dyDescent="0.35">
      <c r="C336" s="89"/>
      <c r="D336" s="89"/>
      <c r="E336" s="89"/>
      <c r="H336" s="92"/>
    </row>
    <row r="337" spans="3:8" x14ac:dyDescent="0.35">
      <c r="C337" s="89"/>
      <c r="D337" s="89"/>
      <c r="E337" s="89"/>
      <c r="H337" s="92"/>
    </row>
    <row r="338" spans="3:8" x14ac:dyDescent="0.35">
      <c r="C338" s="89"/>
      <c r="D338" s="89"/>
      <c r="E338" s="89"/>
      <c r="H338" s="92"/>
    </row>
    <row r="339" spans="3:8" x14ac:dyDescent="0.35">
      <c r="C339" s="89"/>
      <c r="D339" s="89"/>
      <c r="E339" s="89"/>
      <c r="H339" s="92"/>
    </row>
    <row r="340" spans="3:8" x14ac:dyDescent="0.35">
      <c r="C340" s="89"/>
      <c r="D340" s="89"/>
      <c r="E340" s="89"/>
      <c r="H340" s="92"/>
    </row>
    <row r="341" spans="3:8" x14ac:dyDescent="0.35">
      <c r="C341" s="89"/>
      <c r="D341" s="89"/>
      <c r="E341" s="89"/>
      <c r="H341" s="92"/>
    </row>
    <row r="342" spans="3:8" x14ac:dyDescent="0.35">
      <c r="C342" s="89"/>
      <c r="D342" s="89"/>
      <c r="E342" s="89"/>
      <c r="H342" s="92"/>
    </row>
    <row r="343" spans="3:8" x14ac:dyDescent="0.35">
      <c r="C343" s="89"/>
      <c r="D343" s="89"/>
      <c r="E343" s="89"/>
      <c r="H343" s="92"/>
    </row>
    <row r="344" spans="3:8" x14ac:dyDescent="0.35">
      <c r="C344" s="89"/>
      <c r="D344" s="89"/>
      <c r="E344" s="89"/>
      <c r="H344" s="92"/>
    </row>
    <row r="345" spans="3:8" x14ac:dyDescent="0.35">
      <c r="C345" s="89"/>
      <c r="D345" s="89"/>
      <c r="E345" s="89"/>
      <c r="H345" s="92"/>
    </row>
    <row r="346" spans="3:8" x14ac:dyDescent="0.35">
      <c r="C346" s="89"/>
      <c r="D346" s="89"/>
      <c r="E346" s="89"/>
      <c r="H346" s="92"/>
    </row>
    <row r="347" spans="3:8" x14ac:dyDescent="0.35">
      <c r="C347" s="89"/>
      <c r="D347" s="89"/>
      <c r="E347" s="89"/>
      <c r="H347" s="92"/>
    </row>
    <row r="348" spans="3:8" x14ac:dyDescent="0.35">
      <c r="C348" s="89"/>
      <c r="D348" s="89"/>
      <c r="E348" s="89"/>
      <c r="H348" s="92"/>
    </row>
    <row r="349" spans="3:8" x14ac:dyDescent="0.35">
      <c r="C349" s="89"/>
      <c r="D349" s="89"/>
      <c r="E349" s="89"/>
      <c r="H349" s="92"/>
    </row>
    <row r="350" spans="3:8" x14ac:dyDescent="0.35">
      <c r="C350" s="89"/>
      <c r="D350" s="89"/>
      <c r="E350" s="89"/>
      <c r="H350" s="92"/>
    </row>
    <row r="351" spans="3:8" x14ac:dyDescent="0.35">
      <c r="C351" s="89"/>
      <c r="D351" s="89"/>
      <c r="E351" s="89"/>
      <c r="H351" s="92"/>
    </row>
    <row r="352" spans="3:8" x14ac:dyDescent="0.35">
      <c r="C352" s="89"/>
      <c r="D352" s="89"/>
      <c r="E352" s="89"/>
      <c r="H352" s="92"/>
    </row>
    <row r="353" spans="3:8" x14ac:dyDescent="0.35">
      <c r="C353" s="89"/>
      <c r="D353" s="89"/>
      <c r="E353" s="89"/>
      <c r="H353" s="92"/>
    </row>
    <row r="354" spans="3:8" x14ac:dyDescent="0.35">
      <c r="C354" s="89"/>
      <c r="D354" s="89"/>
      <c r="E354" s="89"/>
      <c r="H354" s="92"/>
    </row>
    <row r="355" spans="3:8" x14ac:dyDescent="0.35">
      <c r="C355" s="89"/>
      <c r="D355" s="89"/>
      <c r="E355" s="89"/>
      <c r="H355" s="92"/>
    </row>
    <row r="356" spans="3:8" x14ac:dyDescent="0.35">
      <c r="C356" s="89"/>
      <c r="D356" s="89"/>
      <c r="E356" s="89"/>
      <c r="H356" s="92"/>
    </row>
    <row r="357" spans="3:8" x14ac:dyDescent="0.35">
      <c r="C357" s="89"/>
      <c r="D357" s="89"/>
      <c r="E357" s="89"/>
      <c r="H357" s="92"/>
    </row>
    <row r="358" spans="3:8" x14ac:dyDescent="0.35">
      <c r="C358" s="89"/>
      <c r="D358" s="89"/>
      <c r="E358" s="89"/>
      <c r="H358" s="92"/>
    </row>
    <row r="359" spans="3:8" x14ac:dyDescent="0.35">
      <c r="C359" s="89"/>
      <c r="D359" s="89"/>
      <c r="E359" s="89"/>
      <c r="H359" s="92"/>
    </row>
    <row r="360" spans="3:8" x14ac:dyDescent="0.35">
      <c r="C360" s="89"/>
      <c r="D360" s="89"/>
      <c r="E360" s="89"/>
      <c r="H360" s="92"/>
    </row>
    <row r="361" spans="3:8" x14ac:dyDescent="0.35">
      <c r="C361" s="89"/>
      <c r="D361" s="89"/>
      <c r="E361" s="89"/>
      <c r="H361" s="92"/>
    </row>
    <row r="362" spans="3:8" x14ac:dyDescent="0.35">
      <c r="C362" s="89"/>
      <c r="D362" s="89"/>
      <c r="E362" s="89"/>
      <c r="H362" s="92"/>
    </row>
    <row r="363" spans="3:8" x14ac:dyDescent="0.35">
      <c r="C363" s="89"/>
      <c r="D363" s="89"/>
      <c r="E363" s="89"/>
      <c r="H363" s="92"/>
    </row>
    <row r="364" spans="3:8" x14ac:dyDescent="0.35">
      <c r="C364" s="89"/>
      <c r="D364" s="89"/>
      <c r="E364" s="89"/>
      <c r="H364" s="92"/>
    </row>
    <row r="365" spans="3:8" x14ac:dyDescent="0.35">
      <c r="C365" s="89"/>
      <c r="D365" s="89"/>
      <c r="E365" s="89"/>
      <c r="H365" s="92"/>
    </row>
    <row r="366" spans="3:8" x14ac:dyDescent="0.35">
      <c r="C366" s="89"/>
      <c r="D366" s="89"/>
      <c r="E366" s="89"/>
      <c r="H366" s="92"/>
    </row>
    <row r="367" spans="3:8" x14ac:dyDescent="0.35">
      <c r="C367" s="89"/>
      <c r="D367" s="89"/>
      <c r="E367" s="89"/>
      <c r="H367" s="92"/>
    </row>
    <row r="368" spans="3:8" x14ac:dyDescent="0.35">
      <c r="C368" s="89"/>
      <c r="D368" s="89"/>
      <c r="E368" s="89"/>
      <c r="H368" s="92"/>
    </row>
    <row r="369" spans="3:8" x14ac:dyDescent="0.35">
      <c r="C369" s="89"/>
      <c r="D369" s="89"/>
      <c r="E369" s="89"/>
      <c r="H369" s="92"/>
    </row>
    <row r="370" spans="3:8" x14ac:dyDescent="0.35">
      <c r="C370" s="89"/>
      <c r="D370" s="89"/>
      <c r="E370" s="89"/>
      <c r="H370" s="92"/>
    </row>
    <row r="371" spans="3:8" x14ac:dyDescent="0.35">
      <c r="C371" s="89"/>
      <c r="D371" s="89"/>
      <c r="E371" s="89"/>
      <c r="H371" s="92"/>
    </row>
    <row r="372" spans="3:8" x14ac:dyDescent="0.35">
      <c r="C372" s="89"/>
      <c r="D372" s="89"/>
      <c r="E372" s="89"/>
      <c r="H372" s="92"/>
    </row>
    <row r="373" spans="3:8" x14ac:dyDescent="0.35">
      <c r="C373" s="89"/>
      <c r="D373" s="89"/>
      <c r="E373" s="89"/>
      <c r="H373" s="92"/>
    </row>
    <row r="374" spans="3:8" x14ac:dyDescent="0.35">
      <c r="C374" s="89"/>
      <c r="D374" s="89"/>
      <c r="E374" s="89"/>
      <c r="H374" s="92"/>
    </row>
    <row r="375" spans="3:8" x14ac:dyDescent="0.35">
      <c r="C375" s="89"/>
      <c r="D375" s="89"/>
      <c r="E375" s="89"/>
      <c r="H375" s="92"/>
    </row>
    <row r="376" spans="3:8" x14ac:dyDescent="0.35">
      <c r="C376" s="89"/>
      <c r="D376" s="89"/>
      <c r="E376" s="89"/>
      <c r="H376" s="92"/>
    </row>
    <row r="377" spans="3:8" x14ac:dyDescent="0.35">
      <c r="C377" s="89"/>
      <c r="D377" s="89"/>
      <c r="E377" s="89"/>
      <c r="H377" s="92"/>
    </row>
    <row r="378" spans="3:8" x14ac:dyDescent="0.35">
      <c r="C378" s="89"/>
      <c r="D378" s="89"/>
      <c r="E378" s="89"/>
      <c r="H378" s="92"/>
    </row>
    <row r="379" spans="3:8" x14ac:dyDescent="0.35">
      <c r="C379" s="89"/>
      <c r="D379" s="89"/>
      <c r="E379" s="89"/>
      <c r="H379" s="92"/>
    </row>
    <row r="380" spans="3:8" x14ac:dyDescent="0.35">
      <c r="C380" s="89"/>
      <c r="D380" s="89"/>
      <c r="E380" s="89"/>
      <c r="H380" s="92"/>
    </row>
    <row r="381" spans="3:8" x14ac:dyDescent="0.35">
      <c r="C381" s="89"/>
      <c r="D381" s="89"/>
      <c r="E381" s="89"/>
      <c r="H381" s="92"/>
    </row>
    <row r="382" spans="3:8" x14ac:dyDescent="0.35">
      <c r="C382" s="89"/>
      <c r="D382" s="89"/>
      <c r="E382" s="89"/>
      <c r="H382" s="92"/>
    </row>
    <row r="383" spans="3:8" x14ac:dyDescent="0.35">
      <c r="C383" s="89"/>
      <c r="D383" s="89"/>
      <c r="E383" s="89"/>
      <c r="H383" s="92"/>
    </row>
    <row r="384" spans="3:8" x14ac:dyDescent="0.35">
      <c r="C384" s="89"/>
      <c r="D384" s="89"/>
      <c r="E384" s="89"/>
      <c r="H384" s="92"/>
    </row>
    <row r="385" spans="3:8" x14ac:dyDescent="0.35">
      <c r="C385" s="89"/>
      <c r="D385" s="89"/>
      <c r="E385" s="89"/>
      <c r="H385" s="92"/>
    </row>
    <row r="386" spans="3:8" x14ac:dyDescent="0.35">
      <c r="C386" s="89"/>
      <c r="D386" s="89"/>
      <c r="E386" s="89"/>
      <c r="H386" s="92"/>
    </row>
    <row r="387" spans="3:8" x14ac:dyDescent="0.35">
      <c r="C387" s="89"/>
      <c r="D387" s="89"/>
      <c r="E387" s="89"/>
      <c r="H387" s="92"/>
    </row>
    <row r="388" spans="3:8" x14ac:dyDescent="0.35">
      <c r="C388" s="89"/>
      <c r="D388" s="89"/>
      <c r="E388" s="89"/>
      <c r="H388" s="92"/>
    </row>
    <row r="389" spans="3:8" x14ac:dyDescent="0.35">
      <c r="C389" s="89"/>
      <c r="D389" s="89"/>
      <c r="E389" s="89"/>
      <c r="H389" s="92"/>
    </row>
    <row r="390" spans="3:8" x14ac:dyDescent="0.35">
      <c r="C390" s="89"/>
      <c r="D390" s="89"/>
      <c r="E390" s="89"/>
      <c r="H390" s="92"/>
    </row>
    <row r="391" spans="3:8" x14ac:dyDescent="0.35">
      <c r="C391" s="89"/>
      <c r="D391" s="89"/>
      <c r="E391" s="89"/>
      <c r="H391" s="92"/>
    </row>
    <row r="392" spans="3:8" x14ac:dyDescent="0.35">
      <c r="C392" s="89"/>
      <c r="D392" s="89"/>
      <c r="E392" s="89"/>
      <c r="H392" s="92"/>
    </row>
    <row r="393" spans="3:8" x14ac:dyDescent="0.35">
      <c r="C393" s="89"/>
      <c r="D393" s="89"/>
      <c r="E393" s="89"/>
      <c r="H393" s="92"/>
    </row>
    <row r="394" spans="3:8" x14ac:dyDescent="0.35">
      <c r="C394" s="89"/>
      <c r="D394" s="89"/>
      <c r="E394" s="89"/>
      <c r="H394" s="92"/>
    </row>
    <row r="395" spans="3:8" x14ac:dyDescent="0.35">
      <c r="C395" s="89"/>
      <c r="D395" s="89"/>
      <c r="E395" s="89"/>
      <c r="H395" s="92"/>
    </row>
    <row r="396" spans="3:8" x14ac:dyDescent="0.35">
      <c r="C396" s="89"/>
      <c r="D396" s="89"/>
      <c r="E396" s="89"/>
      <c r="H396" s="92"/>
    </row>
    <row r="397" spans="3:8" x14ac:dyDescent="0.35">
      <c r="C397" s="89"/>
      <c r="D397" s="89"/>
      <c r="E397" s="89"/>
      <c r="H397" s="92"/>
    </row>
    <row r="398" spans="3:8" x14ac:dyDescent="0.35">
      <c r="C398" s="89"/>
      <c r="D398" s="89"/>
      <c r="E398" s="89"/>
      <c r="H398" s="92"/>
    </row>
    <row r="399" spans="3:8" x14ac:dyDescent="0.35">
      <c r="C399" s="89"/>
      <c r="D399" s="89"/>
      <c r="E399" s="89"/>
      <c r="H399" s="92"/>
    </row>
    <row r="400" spans="3:8" x14ac:dyDescent="0.35">
      <c r="C400" s="89"/>
      <c r="D400" s="89"/>
      <c r="E400" s="89"/>
      <c r="H400" s="92"/>
    </row>
    <row r="401" spans="3:8" x14ac:dyDescent="0.35">
      <c r="C401" s="89"/>
      <c r="D401" s="89"/>
      <c r="E401" s="89"/>
      <c r="H401" s="92"/>
    </row>
    <row r="402" spans="3:8" x14ac:dyDescent="0.35">
      <c r="C402" s="89"/>
      <c r="D402" s="89"/>
      <c r="E402" s="89"/>
      <c r="H402" s="92"/>
    </row>
    <row r="403" spans="3:8" x14ac:dyDescent="0.35">
      <c r="C403" s="89"/>
      <c r="D403" s="89"/>
      <c r="E403" s="89"/>
      <c r="H403" s="92"/>
    </row>
    <row r="404" spans="3:8" x14ac:dyDescent="0.35">
      <c r="C404" s="89"/>
      <c r="D404" s="89"/>
      <c r="E404" s="89"/>
      <c r="H404" s="92"/>
    </row>
    <row r="405" spans="3:8" x14ac:dyDescent="0.35">
      <c r="C405" s="89"/>
      <c r="D405" s="89"/>
      <c r="E405" s="89"/>
      <c r="H405" s="92"/>
    </row>
    <row r="406" spans="3:8" x14ac:dyDescent="0.35">
      <c r="C406" s="89"/>
      <c r="D406" s="89"/>
      <c r="E406" s="89"/>
      <c r="H406" s="92"/>
    </row>
    <row r="407" spans="3:8" x14ac:dyDescent="0.35">
      <c r="C407" s="89"/>
      <c r="D407" s="89"/>
      <c r="E407" s="89"/>
      <c r="H407" s="92"/>
    </row>
    <row r="408" spans="3:8" x14ac:dyDescent="0.35">
      <c r="C408" s="89"/>
      <c r="D408" s="89"/>
      <c r="E408" s="89"/>
      <c r="H408" s="92"/>
    </row>
    <row r="409" spans="3:8" x14ac:dyDescent="0.35">
      <c r="C409" s="89"/>
      <c r="D409" s="89"/>
      <c r="E409" s="89"/>
      <c r="H409" s="92"/>
    </row>
    <row r="410" spans="3:8" x14ac:dyDescent="0.35">
      <c r="C410" s="89"/>
      <c r="D410" s="89"/>
      <c r="E410" s="89"/>
      <c r="H410" s="92"/>
    </row>
    <row r="411" spans="3:8" x14ac:dyDescent="0.35">
      <c r="C411" s="89"/>
      <c r="D411" s="89"/>
      <c r="E411" s="89"/>
      <c r="H411" s="92"/>
    </row>
    <row r="412" spans="3:8" x14ac:dyDescent="0.35">
      <c r="C412" s="89"/>
      <c r="D412" s="89"/>
      <c r="E412" s="89"/>
      <c r="H412" s="92"/>
    </row>
    <row r="413" spans="3:8" x14ac:dyDescent="0.35">
      <c r="C413" s="89"/>
      <c r="D413" s="89"/>
      <c r="E413" s="89"/>
      <c r="H413" s="92"/>
    </row>
    <row r="414" spans="3:8" x14ac:dyDescent="0.35">
      <c r="C414" s="89"/>
      <c r="D414" s="89"/>
      <c r="E414" s="89"/>
      <c r="H414" s="92"/>
    </row>
    <row r="415" spans="3:8" x14ac:dyDescent="0.35">
      <c r="C415" s="89"/>
      <c r="D415" s="89"/>
      <c r="E415" s="89"/>
      <c r="H415" s="92"/>
    </row>
    <row r="416" spans="3:8" x14ac:dyDescent="0.35">
      <c r="C416" s="89"/>
      <c r="D416" s="89"/>
      <c r="E416" s="89"/>
      <c r="H416" s="92"/>
    </row>
    <row r="417" spans="3:8" x14ac:dyDescent="0.35">
      <c r="C417" s="89"/>
      <c r="D417" s="89"/>
      <c r="E417" s="89"/>
      <c r="H417" s="92"/>
    </row>
    <row r="418" spans="3:8" x14ac:dyDescent="0.35">
      <c r="C418" s="89"/>
      <c r="D418" s="89"/>
      <c r="E418" s="89"/>
      <c r="H418" s="92"/>
    </row>
    <row r="419" spans="3:8" x14ac:dyDescent="0.35">
      <c r="C419" s="89"/>
      <c r="D419" s="89"/>
      <c r="E419" s="89"/>
      <c r="H419" s="92"/>
    </row>
    <row r="420" spans="3:8" x14ac:dyDescent="0.35">
      <c r="C420" s="89"/>
      <c r="D420" s="89"/>
      <c r="E420" s="89"/>
      <c r="H420" s="92"/>
    </row>
    <row r="421" spans="3:8" x14ac:dyDescent="0.35">
      <c r="C421" s="89"/>
      <c r="D421" s="89"/>
      <c r="E421" s="89"/>
      <c r="H421" s="92"/>
    </row>
    <row r="422" spans="3:8" x14ac:dyDescent="0.35">
      <c r="C422" s="89"/>
      <c r="D422" s="89"/>
      <c r="E422" s="89"/>
      <c r="H422" s="92"/>
    </row>
    <row r="423" spans="3:8" x14ac:dyDescent="0.35">
      <c r="C423" s="89"/>
      <c r="D423" s="89"/>
      <c r="E423" s="89"/>
      <c r="H423" s="92"/>
    </row>
    <row r="424" spans="3:8" x14ac:dyDescent="0.35">
      <c r="C424" s="89"/>
      <c r="D424" s="89"/>
      <c r="E424" s="89"/>
      <c r="H424" s="92"/>
    </row>
    <row r="425" spans="3:8" x14ac:dyDescent="0.35">
      <c r="C425" s="89"/>
      <c r="D425" s="89"/>
      <c r="E425" s="89"/>
      <c r="H425" s="92"/>
    </row>
    <row r="426" spans="3:8" x14ac:dyDescent="0.35">
      <c r="C426" s="89"/>
      <c r="D426" s="89"/>
      <c r="E426" s="89"/>
      <c r="H426" s="92"/>
    </row>
    <row r="427" spans="3:8" x14ac:dyDescent="0.35">
      <c r="C427" s="89"/>
      <c r="D427" s="89"/>
      <c r="E427" s="89"/>
      <c r="H427" s="92"/>
    </row>
    <row r="428" spans="3:8" x14ac:dyDescent="0.35">
      <c r="C428" s="89"/>
      <c r="D428" s="89"/>
      <c r="E428" s="89"/>
      <c r="H428" s="92"/>
    </row>
    <row r="429" spans="3:8" x14ac:dyDescent="0.35">
      <c r="C429" s="89"/>
      <c r="D429" s="89"/>
      <c r="E429" s="89"/>
      <c r="H429" s="92"/>
    </row>
    <row r="430" spans="3:8" x14ac:dyDescent="0.35">
      <c r="C430" s="89"/>
      <c r="D430" s="89"/>
      <c r="E430" s="89"/>
      <c r="H430" s="92"/>
    </row>
    <row r="431" spans="3:8" x14ac:dyDescent="0.35">
      <c r="C431" s="89"/>
      <c r="D431" s="89"/>
      <c r="E431" s="89"/>
      <c r="H431" s="92"/>
    </row>
    <row r="432" spans="3:8" x14ac:dyDescent="0.35">
      <c r="C432" s="89"/>
      <c r="D432" s="89"/>
      <c r="E432" s="89"/>
      <c r="H432" s="92"/>
    </row>
    <row r="433" spans="3:8" x14ac:dyDescent="0.35">
      <c r="C433" s="89"/>
      <c r="D433" s="89"/>
      <c r="E433" s="89"/>
      <c r="H433" s="92"/>
    </row>
    <row r="434" spans="3:8" x14ac:dyDescent="0.35">
      <c r="C434" s="89"/>
      <c r="D434" s="89"/>
      <c r="E434" s="89"/>
      <c r="H434" s="92"/>
    </row>
    <row r="435" spans="3:8" x14ac:dyDescent="0.35">
      <c r="C435" s="89"/>
      <c r="D435" s="89"/>
      <c r="E435" s="89"/>
      <c r="H435" s="92"/>
    </row>
    <row r="436" spans="3:8" x14ac:dyDescent="0.35">
      <c r="C436" s="89"/>
      <c r="D436" s="89"/>
      <c r="E436" s="89"/>
      <c r="H436" s="92"/>
    </row>
    <row r="437" spans="3:8" x14ac:dyDescent="0.35">
      <c r="C437" s="89"/>
      <c r="D437" s="89"/>
      <c r="E437" s="89"/>
      <c r="H437" s="92"/>
    </row>
    <row r="438" spans="3:8" x14ac:dyDescent="0.35">
      <c r="C438" s="89"/>
      <c r="D438" s="89"/>
      <c r="E438" s="89"/>
      <c r="H438" s="92"/>
    </row>
    <row r="439" spans="3:8" x14ac:dyDescent="0.35">
      <c r="C439" s="89"/>
      <c r="D439" s="89"/>
      <c r="E439" s="89"/>
      <c r="H439" s="92"/>
    </row>
    <row r="440" spans="3:8" x14ac:dyDescent="0.35">
      <c r="C440" s="89"/>
      <c r="D440" s="89"/>
      <c r="E440" s="89"/>
      <c r="H440" s="92"/>
    </row>
    <row r="441" spans="3:8" x14ac:dyDescent="0.35">
      <c r="C441" s="89"/>
      <c r="D441" s="89"/>
      <c r="E441" s="89"/>
      <c r="H441" s="92"/>
    </row>
    <row r="442" spans="3:8" x14ac:dyDescent="0.35">
      <c r="C442" s="89"/>
      <c r="D442" s="89"/>
      <c r="E442" s="89"/>
      <c r="H442" s="92"/>
    </row>
    <row r="443" spans="3:8" x14ac:dyDescent="0.35">
      <c r="C443" s="89"/>
      <c r="D443" s="89"/>
      <c r="E443" s="89"/>
      <c r="H443" s="92"/>
    </row>
    <row r="444" spans="3:8" x14ac:dyDescent="0.35">
      <c r="C444" s="89"/>
      <c r="D444" s="89"/>
      <c r="E444" s="89"/>
      <c r="H444" s="92"/>
    </row>
    <row r="445" spans="3:8" x14ac:dyDescent="0.35">
      <c r="C445" s="89"/>
      <c r="D445" s="89"/>
      <c r="E445" s="89"/>
      <c r="H445" s="92"/>
    </row>
    <row r="446" spans="3:8" x14ac:dyDescent="0.35">
      <c r="C446" s="89"/>
      <c r="D446" s="89"/>
      <c r="E446" s="89"/>
      <c r="H446" s="92"/>
    </row>
    <row r="447" spans="3:8" x14ac:dyDescent="0.35">
      <c r="C447" s="89"/>
      <c r="D447" s="89"/>
      <c r="E447" s="89"/>
      <c r="H447" s="92"/>
    </row>
    <row r="448" spans="3:8" x14ac:dyDescent="0.35">
      <c r="C448" s="89"/>
      <c r="D448" s="89"/>
      <c r="E448" s="89"/>
      <c r="H448" s="92"/>
    </row>
    <row r="449" spans="3:8" x14ac:dyDescent="0.35">
      <c r="C449" s="89"/>
      <c r="D449" s="89"/>
      <c r="E449" s="89"/>
      <c r="H449" s="92"/>
    </row>
    <row r="450" spans="3:8" x14ac:dyDescent="0.35">
      <c r="C450" s="89"/>
      <c r="D450" s="89"/>
      <c r="E450" s="89"/>
      <c r="H450" s="92"/>
    </row>
    <row r="451" spans="3:8" x14ac:dyDescent="0.35">
      <c r="C451" s="89"/>
      <c r="D451" s="89"/>
      <c r="E451" s="89"/>
      <c r="H451" s="92"/>
    </row>
    <row r="452" spans="3:8" x14ac:dyDescent="0.35">
      <c r="C452" s="89"/>
      <c r="D452" s="89"/>
      <c r="E452" s="89"/>
      <c r="H452" s="92"/>
    </row>
    <row r="453" spans="3:8" x14ac:dyDescent="0.35">
      <c r="C453" s="89"/>
      <c r="D453" s="89"/>
      <c r="E453" s="89"/>
      <c r="H453" s="92"/>
    </row>
    <row r="454" spans="3:8" x14ac:dyDescent="0.35">
      <c r="C454" s="89"/>
      <c r="D454" s="89"/>
      <c r="E454" s="89"/>
      <c r="H454" s="92"/>
    </row>
    <row r="455" spans="3:8" x14ac:dyDescent="0.35">
      <c r="C455" s="89"/>
      <c r="D455" s="89"/>
      <c r="E455" s="89"/>
      <c r="H455" s="92"/>
    </row>
    <row r="456" spans="3:8" x14ac:dyDescent="0.35">
      <c r="C456" s="89"/>
      <c r="D456" s="89"/>
      <c r="E456" s="89"/>
      <c r="H456" s="92"/>
    </row>
    <row r="457" spans="3:8" x14ac:dyDescent="0.35">
      <c r="C457" s="89"/>
      <c r="D457" s="89"/>
      <c r="E457" s="89"/>
      <c r="H457" s="92"/>
    </row>
    <row r="458" spans="3:8" x14ac:dyDescent="0.35">
      <c r="C458" s="89"/>
      <c r="D458" s="89"/>
      <c r="E458" s="89"/>
      <c r="H458" s="92"/>
    </row>
    <row r="459" spans="3:8" x14ac:dyDescent="0.35">
      <c r="C459" s="89"/>
      <c r="D459" s="89"/>
      <c r="E459" s="89"/>
      <c r="H459" s="92"/>
    </row>
    <row r="460" spans="3:8" x14ac:dyDescent="0.35">
      <c r="C460" s="89"/>
      <c r="D460" s="89"/>
      <c r="E460" s="89"/>
      <c r="H460" s="92"/>
    </row>
    <row r="461" spans="3:8" x14ac:dyDescent="0.35">
      <c r="C461" s="89"/>
      <c r="D461" s="89"/>
      <c r="E461" s="89"/>
      <c r="H461" s="92"/>
    </row>
    <row r="462" spans="3:8" x14ac:dyDescent="0.35">
      <c r="C462" s="89"/>
      <c r="D462" s="89"/>
      <c r="E462" s="89"/>
      <c r="H462" s="92"/>
    </row>
    <row r="463" spans="3:8" x14ac:dyDescent="0.35">
      <c r="C463" s="89"/>
      <c r="D463" s="89"/>
      <c r="E463" s="89"/>
      <c r="H463" s="92"/>
    </row>
    <row r="464" spans="3:8" x14ac:dyDescent="0.35">
      <c r="C464" s="89"/>
      <c r="D464" s="89"/>
      <c r="E464" s="89"/>
      <c r="H464" s="92"/>
    </row>
    <row r="465" spans="3:8" x14ac:dyDescent="0.35">
      <c r="C465" s="89"/>
      <c r="D465" s="89"/>
      <c r="E465" s="89"/>
      <c r="H465" s="92"/>
    </row>
    <row r="466" spans="3:8" x14ac:dyDescent="0.35">
      <c r="C466" s="89"/>
      <c r="D466" s="89"/>
      <c r="E466" s="89"/>
      <c r="H466" s="92"/>
    </row>
    <row r="467" spans="3:8" x14ac:dyDescent="0.35">
      <c r="C467" s="89"/>
      <c r="D467" s="89"/>
      <c r="E467" s="89"/>
      <c r="H467" s="92"/>
    </row>
    <row r="468" spans="3:8" x14ac:dyDescent="0.35">
      <c r="C468" s="89"/>
      <c r="D468" s="89"/>
      <c r="E468" s="89"/>
      <c r="H468" s="92"/>
    </row>
    <row r="469" spans="3:8" x14ac:dyDescent="0.35">
      <c r="C469" s="89"/>
      <c r="D469" s="89"/>
      <c r="E469" s="89"/>
      <c r="H469" s="92"/>
    </row>
    <row r="470" spans="3:8" x14ac:dyDescent="0.35">
      <c r="C470" s="89"/>
      <c r="D470" s="89"/>
      <c r="E470" s="89"/>
      <c r="H470" s="92"/>
    </row>
    <row r="471" spans="3:8" x14ac:dyDescent="0.35">
      <c r="C471" s="89"/>
      <c r="D471" s="89"/>
      <c r="E471" s="89"/>
      <c r="H471" s="92"/>
    </row>
    <row r="472" spans="3:8" x14ac:dyDescent="0.35">
      <c r="C472" s="89"/>
      <c r="D472" s="89"/>
      <c r="E472" s="89"/>
      <c r="H472" s="92"/>
    </row>
    <row r="473" spans="3:8" x14ac:dyDescent="0.35">
      <c r="C473" s="89"/>
      <c r="D473" s="89"/>
      <c r="E473" s="89"/>
      <c r="H473" s="92"/>
    </row>
    <row r="474" spans="3:8" x14ac:dyDescent="0.35">
      <c r="C474" s="89"/>
      <c r="D474" s="89"/>
      <c r="E474" s="89"/>
      <c r="H474" s="92"/>
    </row>
    <row r="475" spans="3:8" x14ac:dyDescent="0.35">
      <c r="C475" s="89"/>
      <c r="D475" s="89"/>
      <c r="E475" s="89"/>
      <c r="H475" s="92"/>
    </row>
    <row r="476" spans="3:8" x14ac:dyDescent="0.35">
      <c r="C476" s="89"/>
      <c r="D476" s="89"/>
      <c r="E476" s="89"/>
      <c r="H476" s="92"/>
    </row>
    <row r="477" spans="3:8" x14ac:dyDescent="0.35">
      <c r="C477" s="89"/>
      <c r="D477" s="89"/>
      <c r="E477" s="89"/>
      <c r="H477" s="92"/>
    </row>
    <row r="478" spans="3:8" x14ac:dyDescent="0.35">
      <c r="C478" s="89"/>
      <c r="D478" s="89"/>
      <c r="E478" s="89"/>
      <c r="H478" s="92"/>
    </row>
    <row r="479" spans="3:8" x14ac:dyDescent="0.35">
      <c r="C479" s="89"/>
      <c r="D479" s="89"/>
      <c r="E479" s="89"/>
      <c r="H479" s="92"/>
    </row>
    <row r="480" spans="3:8" x14ac:dyDescent="0.35">
      <c r="C480" s="89"/>
      <c r="D480" s="89"/>
      <c r="E480" s="89"/>
      <c r="H480" s="92"/>
    </row>
    <row r="481" spans="3:8" x14ac:dyDescent="0.35">
      <c r="C481" s="89"/>
      <c r="D481" s="89"/>
      <c r="E481" s="89"/>
      <c r="H481" s="92"/>
    </row>
    <row r="482" spans="3:8" x14ac:dyDescent="0.35">
      <c r="C482" s="89"/>
      <c r="D482" s="89"/>
      <c r="E482" s="89"/>
      <c r="H482" s="92"/>
    </row>
    <row r="483" spans="3:8" x14ac:dyDescent="0.35">
      <c r="C483" s="89"/>
      <c r="D483" s="89"/>
      <c r="E483" s="89"/>
      <c r="H483" s="92"/>
    </row>
    <row r="484" spans="3:8" x14ac:dyDescent="0.35">
      <c r="C484" s="89"/>
      <c r="D484" s="89"/>
      <c r="E484" s="89"/>
      <c r="H484" s="92"/>
    </row>
    <row r="485" spans="3:8" x14ac:dyDescent="0.35">
      <c r="C485" s="89"/>
      <c r="D485" s="89"/>
      <c r="E485" s="89"/>
      <c r="H485" s="92"/>
    </row>
    <row r="486" spans="3:8" x14ac:dyDescent="0.35">
      <c r="C486" s="89"/>
      <c r="D486" s="89"/>
      <c r="E486" s="89"/>
      <c r="H486" s="92"/>
    </row>
    <row r="487" spans="3:8" x14ac:dyDescent="0.35">
      <c r="C487" s="89"/>
      <c r="D487" s="89"/>
      <c r="E487" s="89"/>
      <c r="H487" s="92"/>
    </row>
    <row r="488" spans="3:8" x14ac:dyDescent="0.35">
      <c r="C488" s="89"/>
      <c r="D488" s="89"/>
      <c r="E488" s="89"/>
      <c r="H488" s="92"/>
    </row>
    <row r="489" spans="3:8" x14ac:dyDescent="0.35">
      <c r="C489" s="89"/>
      <c r="D489" s="89"/>
      <c r="E489" s="89"/>
      <c r="H489" s="92"/>
    </row>
    <row r="490" spans="3:8" x14ac:dyDescent="0.35">
      <c r="C490" s="89"/>
      <c r="D490" s="89"/>
      <c r="E490" s="89"/>
      <c r="H490" s="92"/>
    </row>
    <row r="491" spans="3:8" x14ac:dyDescent="0.35">
      <c r="C491" s="89"/>
      <c r="D491" s="89"/>
      <c r="E491" s="89"/>
      <c r="H491" s="92"/>
    </row>
    <row r="492" spans="3:8" x14ac:dyDescent="0.35">
      <c r="C492" s="89"/>
      <c r="D492" s="89"/>
      <c r="E492" s="89"/>
      <c r="H492" s="92"/>
    </row>
    <row r="493" spans="3:8" x14ac:dyDescent="0.35">
      <c r="C493" s="89"/>
      <c r="D493" s="89"/>
      <c r="E493" s="89"/>
      <c r="H493" s="92"/>
    </row>
    <row r="494" spans="3:8" x14ac:dyDescent="0.35">
      <c r="C494" s="89"/>
      <c r="D494" s="89"/>
      <c r="E494" s="89"/>
      <c r="H494" s="92"/>
    </row>
    <row r="495" spans="3:8" x14ac:dyDescent="0.35">
      <c r="C495" s="89"/>
      <c r="D495" s="89"/>
      <c r="E495" s="89"/>
      <c r="H495" s="92"/>
    </row>
    <row r="496" spans="3:8" x14ac:dyDescent="0.35">
      <c r="C496" s="89"/>
      <c r="D496" s="89"/>
      <c r="E496" s="89"/>
      <c r="H496" s="92"/>
    </row>
    <row r="497" spans="3:8" x14ac:dyDescent="0.35">
      <c r="C497" s="89"/>
      <c r="D497" s="89"/>
      <c r="E497" s="89"/>
      <c r="H497" s="92"/>
    </row>
    <row r="498" spans="3:8" x14ac:dyDescent="0.35">
      <c r="C498" s="89"/>
      <c r="D498" s="89"/>
      <c r="E498" s="89"/>
      <c r="H498" s="92"/>
    </row>
    <row r="499" spans="3:8" x14ac:dyDescent="0.35">
      <c r="C499" s="89"/>
      <c r="D499" s="89"/>
      <c r="E499" s="89"/>
      <c r="H499" s="92"/>
    </row>
    <row r="500" spans="3:8" x14ac:dyDescent="0.35">
      <c r="C500" s="89"/>
      <c r="D500" s="89"/>
      <c r="E500" s="89"/>
      <c r="H500" s="92"/>
    </row>
    <row r="501" spans="3:8" x14ac:dyDescent="0.35">
      <c r="C501" s="89"/>
      <c r="D501" s="89"/>
      <c r="E501" s="89"/>
      <c r="H501" s="92"/>
    </row>
    <row r="502" spans="3:8" x14ac:dyDescent="0.35">
      <c r="C502" s="89"/>
      <c r="D502" s="89"/>
      <c r="E502" s="89"/>
      <c r="H502" s="92"/>
    </row>
    <row r="503" spans="3:8" x14ac:dyDescent="0.35">
      <c r="C503" s="89"/>
      <c r="D503" s="89"/>
      <c r="E503" s="89"/>
      <c r="H503" s="92"/>
    </row>
    <row r="504" spans="3:8" x14ac:dyDescent="0.35">
      <c r="C504" s="89"/>
      <c r="D504" s="89"/>
      <c r="E504" s="89"/>
      <c r="H504" s="92"/>
    </row>
    <row r="505" spans="3:8" x14ac:dyDescent="0.35">
      <c r="C505" s="89"/>
      <c r="D505" s="89"/>
      <c r="E505" s="89"/>
      <c r="H505" s="92"/>
    </row>
    <row r="506" spans="3:8" x14ac:dyDescent="0.35">
      <c r="C506" s="89"/>
      <c r="D506" s="89"/>
      <c r="E506" s="89"/>
      <c r="H506" s="92"/>
    </row>
    <row r="507" spans="3:8" x14ac:dyDescent="0.35">
      <c r="C507" s="89"/>
      <c r="D507" s="89"/>
      <c r="E507" s="89"/>
      <c r="H507" s="92"/>
    </row>
    <row r="508" spans="3:8" x14ac:dyDescent="0.35">
      <c r="C508" s="89"/>
      <c r="D508" s="89"/>
      <c r="E508" s="89"/>
      <c r="H508" s="92"/>
    </row>
    <row r="509" spans="3:8" x14ac:dyDescent="0.35">
      <c r="C509" s="89"/>
      <c r="D509" s="89"/>
      <c r="E509" s="89"/>
      <c r="H509" s="92"/>
    </row>
    <row r="510" spans="3:8" x14ac:dyDescent="0.35">
      <c r="C510" s="89"/>
      <c r="D510" s="89"/>
      <c r="E510" s="89"/>
      <c r="H510" s="92"/>
    </row>
    <row r="511" spans="3:8" x14ac:dyDescent="0.35">
      <c r="C511" s="89"/>
      <c r="D511" s="89"/>
      <c r="E511" s="89"/>
      <c r="H511" s="92"/>
    </row>
    <row r="512" spans="3:8" x14ac:dyDescent="0.35">
      <c r="C512" s="89"/>
      <c r="D512" s="89"/>
      <c r="E512" s="89"/>
      <c r="H512" s="92"/>
    </row>
    <row r="513" spans="3:8" x14ac:dyDescent="0.35">
      <c r="C513" s="89"/>
      <c r="D513" s="89"/>
      <c r="E513" s="89"/>
      <c r="H513" s="92"/>
    </row>
    <row r="514" spans="3:8" x14ac:dyDescent="0.35">
      <c r="C514" s="89"/>
      <c r="D514" s="89"/>
      <c r="E514" s="89"/>
      <c r="H514" s="92"/>
    </row>
    <row r="515" spans="3:8" x14ac:dyDescent="0.35">
      <c r="C515" s="89"/>
      <c r="D515" s="89"/>
      <c r="E515" s="89"/>
      <c r="H515" s="92"/>
    </row>
    <row r="516" spans="3:8" x14ac:dyDescent="0.35">
      <c r="C516" s="89"/>
      <c r="D516" s="89"/>
      <c r="E516" s="89"/>
      <c r="H516" s="92"/>
    </row>
    <row r="517" spans="3:8" x14ac:dyDescent="0.35">
      <c r="C517" s="89"/>
      <c r="D517" s="89"/>
      <c r="E517" s="89"/>
      <c r="H517" s="92"/>
    </row>
    <row r="518" spans="3:8" x14ac:dyDescent="0.35">
      <c r="C518" s="89"/>
      <c r="D518" s="89"/>
      <c r="E518" s="89"/>
      <c r="H518" s="92"/>
    </row>
    <row r="519" spans="3:8" x14ac:dyDescent="0.35">
      <c r="C519" s="89"/>
      <c r="D519" s="89"/>
      <c r="E519" s="89"/>
      <c r="H519" s="92"/>
    </row>
    <row r="520" spans="3:8" x14ac:dyDescent="0.35">
      <c r="C520" s="89"/>
      <c r="D520" s="89"/>
      <c r="E520" s="89"/>
      <c r="H520" s="92"/>
    </row>
    <row r="521" spans="3:8" x14ac:dyDescent="0.35">
      <c r="C521" s="89"/>
      <c r="D521" s="89"/>
      <c r="E521" s="89"/>
      <c r="H521" s="92"/>
    </row>
    <row r="522" spans="3:8" x14ac:dyDescent="0.35">
      <c r="C522" s="89"/>
      <c r="D522" s="89"/>
      <c r="E522" s="89"/>
      <c r="H522" s="92"/>
    </row>
    <row r="523" spans="3:8" x14ac:dyDescent="0.35">
      <c r="C523" s="89"/>
      <c r="D523" s="89"/>
      <c r="E523" s="89"/>
      <c r="H523" s="92"/>
    </row>
    <row r="524" spans="3:8" x14ac:dyDescent="0.35">
      <c r="C524" s="89"/>
      <c r="D524" s="89"/>
      <c r="E524" s="89"/>
      <c r="H524" s="92"/>
    </row>
    <row r="525" spans="3:8" x14ac:dyDescent="0.35">
      <c r="C525" s="89"/>
      <c r="D525" s="89"/>
      <c r="E525" s="89"/>
      <c r="H525" s="92"/>
    </row>
    <row r="526" spans="3:8" x14ac:dyDescent="0.35">
      <c r="C526" s="89"/>
      <c r="D526" s="89"/>
      <c r="E526" s="89"/>
      <c r="H526" s="92"/>
    </row>
    <row r="527" spans="3:8" x14ac:dyDescent="0.35">
      <c r="C527" s="89"/>
      <c r="D527" s="89"/>
      <c r="E527" s="89"/>
      <c r="H527" s="92"/>
    </row>
    <row r="528" spans="3:8" x14ac:dyDescent="0.35">
      <c r="C528" s="89"/>
      <c r="D528" s="89"/>
      <c r="E528" s="89"/>
      <c r="H528" s="92"/>
    </row>
    <row r="529" spans="3:8" x14ac:dyDescent="0.35">
      <c r="C529" s="89"/>
      <c r="D529" s="89"/>
      <c r="E529" s="89"/>
      <c r="H529" s="92"/>
    </row>
    <row r="530" spans="3:8" x14ac:dyDescent="0.35">
      <c r="C530" s="89"/>
      <c r="D530" s="89"/>
      <c r="E530" s="89"/>
      <c r="H530" s="92"/>
    </row>
    <row r="531" spans="3:8" x14ac:dyDescent="0.35">
      <c r="C531" s="89"/>
      <c r="D531" s="89"/>
      <c r="E531" s="89"/>
      <c r="H531" s="92"/>
    </row>
    <row r="532" spans="3:8" x14ac:dyDescent="0.35">
      <c r="C532" s="89"/>
      <c r="D532" s="89"/>
      <c r="E532" s="89"/>
      <c r="H532" s="92"/>
    </row>
    <row r="533" spans="3:8" x14ac:dyDescent="0.35">
      <c r="C533" s="89"/>
      <c r="D533" s="89"/>
      <c r="E533" s="89"/>
      <c r="H533" s="92"/>
    </row>
    <row r="534" spans="3:8" x14ac:dyDescent="0.35">
      <c r="C534" s="89"/>
      <c r="D534" s="89"/>
      <c r="E534" s="89"/>
      <c r="H534" s="92"/>
    </row>
    <row r="535" spans="3:8" x14ac:dyDescent="0.35">
      <c r="C535" s="89"/>
      <c r="D535" s="89"/>
      <c r="E535" s="89"/>
      <c r="H535" s="92"/>
    </row>
    <row r="536" spans="3:8" x14ac:dyDescent="0.35">
      <c r="C536" s="89"/>
      <c r="D536" s="89"/>
      <c r="E536" s="89"/>
      <c r="H536" s="92"/>
    </row>
    <row r="537" spans="3:8" x14ac:dyDescent="0.35">
      <c r="C537" s="89"/>
      <c r="D537" s="89"/>
      <c r="E537" s="89"/>
      <c r="H537" s="92"/>
    </row>
    <row r="538" spans="3:8" x14ac:dyDescent="0.35">
      <c r="C538" s="89"/>
      <c r="D538" s="89"/>
      <c r="E538" s="89"/>
      <c r="H538" s="92"/>
    </row>
    <row r="539" spans="3:8" x14ac:dyDescent="0.35">
      <c r="C539" s="89"/>
      <c r="D539" s="89"/>
      <c r="E539" s="89"/>
      <c r="H539" s="92"/>
    </row>
    <row r="540" spans="3:8" x14ac:dyDescent="0.35">
      <c r="C540" s="89"/>
      <c r="D540" s="89"/>
      <c r="E540" s="89"/>
      <c r="H540" s="92"/>
    </row>
    <row r="541" spans="3:8" x14ac:dyDescent="0.35">
      <c r="C541" s="89"/>
      <c r="D541" s="89"/>
      <c r="E541" s="89"/>
      <c r="H541" s="92"/>
    </row>
    <row r="542" spans="3:8" x14ac:dyDescent="0.35">
      <c r="C542" s="89"/>
      <c r="D542" s="89"/>
      <c r="E542" s="89"/>
      <c r="H542" s="92"/>
    </row>
    <row r="543" spans="3:8" x14ac:dyDescent="0.35">
      <c r="C543" s="89"/>
      <c r="D543" s="89"/>
      <c r="E543" s="89"/>
      <c r="H543" s="92"/>
    </row>
    <row r="544" spans="3:8" x14ac:dyDescent="0.35">
      <c r="C544" s="89"/>
      <c r="D544" s="89"/>
      <c r="E544" s="89"/>
      <c r="H544" s="92"/>
    </row>
    <row r="545" spans="3:8" x14ac:dyDescent="0.35">
      <c r="C545" s="89"/>
      <c r="D545" s="89"/>
      <c r="E545" s="89"/>
      <c r="H545" s="92"/>
    </row>
    <row r="546" spans="3:8" x14ac:dyDescent="0.35">
      <c r="C546" s="89"/>
      <c r="D546" s="89"/>
      <c r="E546" s="89"/>
      <c r="H546" s="92"/>
    </row>
    <row r="547" spans="3:8" x14ac:dyDescent="0.35">
      <c r="C547" s="89"/>
      <c r="D547" s="89"/>
      <c r="E547" s="89"/>
      <c r="H547" s="92"/>
    </row>
    <row r="548" spans="3:8" x14ac:dyDescent="0.35">
      <c r="C548" s="89"/>
      <c r="D548" s="89"/>
      <c r="E548" s="89"/>
      <c r="H548" s="92"/>
    </row>
    <row r="549" spans="3:8" x14ac:dyDescent="0.35">
      <c r="C549" s="89"/>
      <c r="D549" s="89"/>
      <c r="E549" s="89"/>
      <c r="H549" s="92"/>
    </row>
    <row r="550" spans="3:8" x14ac:dyDescent="0.35">
      <c r="C550" s="89"/>
      <c r="D550" s="89"/>
      <c r="E550" s="89"/>
      <c r="H550" s="92"/>
    </row>
    <row r="551" spans="3:8" x14ac:dyDescent="0.35">
      <c r="C551" s="89"/>
      <c r="D551" s="89"/>
      <c r="E551" s="89"/>
      <c r="H551" s="92"/>
    </row>
    <row r="552" spans="3:8" x14ac:dyDescent="0.35">
      <c r="C552" s="89"/>
      <c r="D552" s="89"/>
      <c r="E552" s="89"/>
      <c r="H552" s="92"/>
    </row>
    <row r="553" spans="3:8" x14ac:dyDescent="0.35">
      <c r="C553" s="89"/>
      <c r="D553" s="89"/>
      <c r="E553" s="89"/>
      <c r="H553" s="92"/>
    </row>
    <row r="554" spans="3:8" x14ac:dyDescent="0.35">
      <c r="C554" s="89"/>
      <c r="D554" s="89"/>
      <c r="E554" s="89"/>
      <c r="H554" s="92"/>
    </row>
    <row r="555" spans="3:8" x14ac:dyDescent="0.35">
      <c r="C555" s="89"/>
      <c r="D555" s="89"/>
      <c r="E555" s="89"/>
      <c r="H555" s="92"/>
    </row>
    <row r="556" spans="3:8" x14ac:dyDescent="0.35">
      <c r="C556" s="89"/>
      <c r="D556" s="89"/>
      <c r="E556" s="89"/>
      <c r="H556" s="92"/>
    </row>
    <row r="557" spans="3:8" x14ac:dyDescent="0.35">
      <c r="C557" s="89"/>
      <c r="D557" s="89"/>
      <c r="E557" s="89"/>
      <c r="H557" s="92"/>
    </row>
    <row r="558" spans="3:8" x14ac:dyDescent="0.35">
      <c r="C558" s="89"/>
      <c r="D558" s="89"/>
      <c r="E558" s="89"/>
      <c r="H558" s="92"/>
    </row>
    <row r="559" spans="3:8" x14ac:dyDescent="0.35">
      <c r="C559" s="89"/>
      <c r="D559" s="89"/>
      <c r="E559" s="89"/>
      <c r="H559" s="92"/>
    </row>
    <row r="560" spans="3:8" x14ac:dyDescent="0.35">
      <c r="C560" s="89"/>
      <c r="D560" s="89"/>
      <c r="E560" s="89"/>
      <c r="H560" s="92"/>
    </row>
    <row r="561" spans="3:8" x14ac:dyDescent="0.35">
      <c r="C561" s="89"/>
      <c r="D561" s="89"/>
      <c r="E561" s="89"/>
      <c r="H561" s="92"/>
    </row>
    <row r="562" spans="3:8" x14ac:dyDescent="0.35">
      <c r="C562" s="89"/>
      <c r="D562" s="89"/>
      <c r="E562" s="89"/>
      <c r="H562" s="92"/>
    </row>
    <row r="563" spans="3:8" x14ac:dyDescent="0.35">
      <c r="C563" s="89"/>
      <c r="D563" s="89"/>
      <c r="E563" s="89"/>
      <c r="H563" s="92"/>
    </row>
    <row r="564" spans="3:8" x14ac:dyDescent="0.35">
      <c r="C564" s="89"/>
      <c r="D564" s="89"/>
      <c r="E564" s="89"/>
      <c r="H564" s="92"/>
    </row>
    <row r="565" spans="3:8" x14ac:dyDescent="0.35">
      <c r="C565" s="89"/>
      <c r="D565" s="89"/>
      <c r="E565" s="89"/>
      <c r="H565" s="92"/>
    </row>
    <row r="566" spans="3:8" x14ac:dyDescent="0.35">
      <c r="C566" s="89"/>
      <c r="D566" s="89"/>
      <c r="E566" s="89"/>
      <c r="H566" s="92"/>
    </row>
    <row r="567" spans="3:8" x14ac:dyDescent="0.35">
      <c r="C567" s="89"/>
      <c r="D567" s="89"/>
      <c r="E567" s="89"/>
      <c r="H567" s="92"/>
    </row>
    <row r="568" spans="3:8" x14ac:dyDescent="0.35">
      <c r="C568" s="89"/>
      <c r="D568" s="89"/>
      <c r="E568" s="89"/>
      <c r="H568" s="92"/>
    </row>
    <row r="569" spans="3:8" x14ac:dyDescent="0.35">
      <c r="C569" s="89"/>
      <c r="D569" s="89"/>
      <c r="E569" s="89"/>
      <c r="H569" s="92"/>
    </row>
    <row r="570" spans="3:8" x14ac:dyDescent="0.35">
      <c r="C570" s="89"/>
      <c r="D570" s="89"/>
      <c r="E570" s="89"/>
      <c r="H570" s="92"/>
    </row>
    <row r="571" spans="3:8" x14ac:dyDescent="0.35">
      <c r="C571" s="89"/>
      <c r="D571" s="89"/>
      <c r="E571" s="89"/>
      <c r="H571" s="92"/>
    </row>
    <row r="572" spans="3:8" x14ac:dyDescent="0.35">
      <c r="C572" s="89"/>
      <c r="D572" s="89"/>
      <c r="E572" s="89"/>
      <c r="H572" s="92"/>
    </row>
    <row r="573" spans="3:8" x14ac:dyDescent="0.35">
      <c r="C573" s="89"/>
      <c r="D573" s="89"/>
      <c r="E573" s="89"/>
      <c r="H573" s="92"/>
    </row>
    <row r="574" spans="3:8" x14ac:dyDescent="0.35">
      <c r="C574" s="89"/>
      <c r="D574" s="89"/>
      <c r="E574" s="89"/>
      <c r="H574" s="92"/>
    </row>
    <row r="575" spans="3:8" x14ac:dyDescent="0.35">
      <c r="C575" s="89"/>
      <c r="D575" s="89"/>
      <c r="E575" s="89"/>
      <c r="H575" s="92"/>
    </row>
    <row r="576" spans="3:8" x14ac:dyDescent="0.35">
      <c r="C576" s="89"/>
      <c r="D576" s="89"/>
      <c r="E576" s="89"/>
      <c r="H576" s="92"/>
    </row>
    <row r="577" spans="3:8" x14ac:dyDescent="0.35">
      <c r="C577" s="89"/>
      <c r="D577" s="89"/>
      <c r="E577" s="89"/>
      <c r="H577" s="92"/>
    </row>
    <row r="578" spans="3:8" x14ac:dyDescent="0.35">
      <c r="C578" s="89"/>
      <c r="D578" s="89"/>
      <c r="E578" s="89"/>
      <c r="H578" s="92"/>
    </row>
    <row r="579" spans="3:8" x14ac:dyDescent="0.35">
      <c r="C579" s="89"/>
      <c r="D579" s="89"/>
      <c r="E579" s="89"/>
      <c r="H579" s="92"/>
    </row>
    <row r="580" spans="3:8" x14ac:dyDescent="0.35">
      <c r="C580" s="89"/>
      <c r="D580" s="89"/>
      <c r="E580" s="89"/>
      <c r="H580" s="92"/>
    </row>
    <row r="581" spans="3:8" x14ac:dyDescent="0.35">
      <c r="C581" s="89"/>
      <c r="D581" s="89"/>
      <c r="E581" s="89"/>
      <c r="H581" s="92"/>
    </row>
    <row r="582" spans="3:8" x14ac:dyDescent="0.35">
      <c r="C582" s="89"/>
      <c r="D582" s="89"/>
      <c r="E582" s="89"/>
      <c r="H582" s="92"/>
    </row>
    <row r="583" spans="3:8" x14ac:dyDescent="0.35">
      <c r="C583" s="89"/>
      <c r="D583" s="89"/>
      <c r="E583" s="89"/>
      <c r="H583" s="92"/>
    </row>
    <row r="584" spans="3:8" x14ac:dyDescent="0.35">
      <c r="C584" s="89"/>
      <c r="D584" s="89"/>
      <c r="E584" s="89"/>
      <c r="H584" s="92"/>
    </row>
    <row r="585" spans="3:8" x14ac:dyDescent="0.35">
      <c r="C585" s="89"/>
      <c r="D585" s="89"/>
      <c r="E585" s="89"/>
      <c r="H585" s="92"/>
    </row>
    <row r="586" spans="3:8" x14ac:dyDescent="0.35">
      <c r="C586" s="89"/>
      <c r="D586" s="89"/>
      <c r="E586" s="89"/>
      <c r="H586" s="92"/>
    </row>
    <row r="587" spans="3:8" x14ac:dyDescent="0.35">
      <c r="C587" s="89"/>
      <c r="D587" s="89"/>
      <c r="E587" s="89"/>
      <c r="H587" s="92"/>
    </row>
    <row r="588" spans="3:8" x14ac:dyDescent="0.35">
      <c r="C588" s="89"/>
      <c r="D588" s="89"/>
      <c r="E588" s="89"/>
      <c r="H588" s="92"/>
    </row>
    <row r="589" spans="3:8" x14ac:dyDescent="0.35">
      <c r="C589" s="89"/>
      <c r="D589" s="89"/>
      <c r="E589" s="89"/>
      <c r="H589" s="92"/>
    </row>
    <row r="590" spans="3:8" x14ac:dyDescent="0.35">
      <c r="C590" s="89"/>
      <c r="D590" s="89"/>
      <c r="E590" s="89"/>
      <c r="H590" s="92"/>
    </row>
    <row r="591" spans="3:8" x14ac:dyDescent="0.35">
      <c r="C591" s="89"/>
      <c r="D591" s="89"/>
      <c r="E591" s="89"/>
      <c r="H591" s="92"/>
    </row>
    <row r="592" spans="3:8" x14ac:dyDescent="0.35">
      <c r="C592" s="89"/>
      <c r="D592" s="89"/>
      <c r="E592" s="89"/>
      <c r="H592" s="92"/>
    </row>
    <row r="593" spans="3:8" x14ac:dyDescent="0.35">
      <c r="C593" s="89"/>
      <c r="D593" s="89"/>
      <c r="E593" s="89"/>
      <c r="H593" s="92"/>
    </row>
    <row r="594" spans="3:8" x14ac:dyDescent="0.35">
      <c r="C594" s="89"/>
      <c r="D594" s="89"/>
      <c r="E594" s="89"/>
      <c r="H594" s="92"/>
    </row>
    <row r="595" spans="3:8" x14ac:dyDescent="0.35">
      <c r="C595" s="89"/>
      <c r="D595" s="89"/>
      <c r="E595" s="89"/>
      <c r="H595" s="92"/>
    </row>
    <row r="596" spans="3:8" x14ac:dyDescent="0.35">
      <c r="C596" s="89"/>
      <c r="D596" s="89"/>
      <c r="E596" s="89"/>
      <c r="H596" s="92"/>
    </row>
    <row r="597" spans="3:8" x14ac:dyDescent="0.35">
      <c r="C597" s="89"/>
      <c r="D597" s="89"/>
      <c r="E597" s="89"/>
      <c r="H597" s="92"/>
    </row>
    <row r="598" spans="3:8" x14ac:dyDescent="0.35">
      <c r="C598" s="89"/>
      <c r="D598" s="89"/>
      <c r="E598" s="89"/>
      <c r="H598" s="92"/>
    </row>
    <row r="599" spans="3:8" x14ac:dyDescent="0.35">
      <c r="C599" s="89"/>
      <c r="D599" s="89"/>
      <c r="E599" s="89"/>
      <c r="H599" s="92"/>
    </row>
    <row r="600" spans="3:8" x14ac:dyDescent="0.35">
      <c r="C600" s="89"/>
      <c r="D600" s="89"/>
      <c r="E600" s="89"/>
      <c r="H600" s="92"/>
    </row>
    <row r="601" spans="3:8" x14ac:dyDescent="0.35">
      <c r="C601" s="89"/>
      <c r="D601" s="89"/>
      <c r="E601" s="89"/>
      <c r="H601" s="92"/>
    </row>
    <row r="602" spans="3:8" x14ac:dyDescent="0.35">
      <c r="C602" s="89"/>
      <c r="D602" s="89"/>
      <c r="E602" s="89"/>
      <c r="H602" s="92"/>
    </row>
    <row r="603" spans="3:8" x14ac:dyDescent="0.35">
      <c r="C603" s="89"/>
      <c r="D603" s="89"/>
      <c r="E603" s="89"/>
      <c r="H603" s="92"/>
    </row>
    <row r="604" spans="3:8" x14ac:dyDescent="0.35">
      <c r="C604" s="89"/>
      <c r="D604" s="89"/>
      <c r="E604" s="89"/>
      <c r="H604" s="92"/>
    </row>
    <row r="605" spans="3:8" x14ac:dyDescent="0.35">
      <c r="C605" s="89"/>
      <c r="D605" s="89"/>
      <c r="E605" s="89"/>
      <c r="H605" s="92"/>
    </row>
    <row r="606" spans="3:8" x14ac:dyDescent="0.35">
      <c r="C606" s="89"/>
      <c r="D606" s="89"/>
      <c r="E606" s="89"/>
      <c r="H606" s="92"/>
    </row>
    <row r="607" spans="3:8" x14ac:dyDescent="0.35">
      <c r="C607" s="89"/>
      <c r="D607" s="89"/>
      <c r="E607" s="89"/>
      <c r="H607" s="92"/>
    </row>
    <row r="608" spans="3:8" x14ac:dyDescent="0.35">
      <c r="C608" s="89"/>
      <c r="D608" s="89"/>
      <c r="E608" s="89"/>
      <c r="H608" s="92"/>
    </row>
    <row r="609" spans="3:8" x14ac:dyDescent="0.35">
      <c r="C609" s="89"/>
      <c r="D609" s="89"/>
      <c r="E609" s="89"/>
      <c r="H609" s="92"/>
    </row>
    <row r="610" spans="3:8" x14ac:dyDescent="0.35">
      <c r="C610" s="89"/>
      <c r="D610" s="89"/>
      <c r="E610" s="89"/>
      <c r="H610" s="92"/>
    </row>
    <row r="611" spans="3:8" x14ac:dyDescent="0.35">
      <c r="C611" s="89"/>
      <c r="D611" s="89"/>
      <c r="E611" s="89"/>
      <c r="H611" s="92"/>
    </row>
    <row r="612" spans="3:8" x14ac:dyDescent="0.35">
      <c r="C612" s="89"/>
      <c r="D612" s="89"/>
      <c r="E612" s="89"/>
      <c r="H612" s="92"/>
    </row>
    <row r="613" spans="3:8" x14ac:dyDescent="0.35">
      <c r="C613" s="89"/>
      <c r="D613" s="89"/>
      <c r="E613" s="89"/>
      <c r="H613" s="92"/>
    </row>
    <row r="614" spans="3:8" x14ac:dyDescent="0.35">
      <c r="C614" s="89"/>
      <c r="D614" s="89"/>
      <c r="E614" s="89"/>
      <c r="H614" s="92"/>
    </row>
    <row r="615" spans="3:8" x14ac:dyDescent="0.35">
      <c r="C615" s="89"/>
      <c r="D615" s="89"/>
      <c r="E615" s="89"/>
      <c r="H615" s="92"/>
    </row>
    <row r="616" spans="3:8" x14ac:dyDescent="0.35">
      <c r="C616" s="89"/>
      <c r="D616" s="89"/>
      <c r="E616" s="89"/>
      <c r="H616" s="92"/>
    </row>
    <row r="617" spans="3:8" x14ac:dyDescent="0.35">
      <c r="C617" s="89"/>
      <c r="D617" s="89"/>
      <c r="E617" s="89"/>
      <c r="H617" s="92"/>
    </row>
    <row r="618" spans="3:8" x14ac:dyDescent="0.35">
      <c r="C618" s="89"/>
      <c r="D618" s="89"/>
      <c r="E618" s="89"/>
      <c r="H618" s="92"/>
    </row>
    <row r="619" spans="3:8" x14ac:dyDescent="0.35">
      <c r="C619" s="89"/>
      <c r="D619" s="89"/>
      <c r="E619" s="89"/>
      <c r="H619" s="92"/>
    </row>
    <row r="620" spans="3:8" x14ac:dyDescent="0.35">
      <c r="C620" s="89"/>
      <c r="D620" s="89"/>
      <c r="E620" s="89"/>
      <c r="H620" s="92"/>
    </row>
    <row r="621" spans="3:8" x14ac:dyDescent="0.35">
      <c r="C621" s="89"/>
      <c r="D621" s="89"/>
      <c r="E621" s="89"/>
      <c r="H621" s="92"/>
    </row>
    <row r="622" spans="3:8" x14ac:dyDescent="0.35">
      <c r="C622" s="89"/>
      <c r="D622" s="89"/>
      <c r="E622" s="89"/>
      <c r="H622" s="92"/>
    </row>
    <row r="623" spans="3:8" x14ac:dyDescent="0.35">
      <c r="C623" s="89"/>
      <c r="D623" s="89"/>
      <c r="E623" s="89"/>
      <c r="H623" s="92"/>
    </row>
    <row r="624" spans="3:8" x14ac:dyDescent="0.35">
      <c r="C624" s="89"/>
      <c r="D624" s="89"/>
      <c r="E624" s="89"/>
      <c r="H624" s="92"/>
    </row>
    <row r="625" spans="3:8" x14ac:dyDescent="0.35">
      <c r="C625" s="89"/>
      <c r="D625" s="89"/>
      <c r="E625" s="89"/>
      <c r="H625" s="92"/>
    </row>
    <row r="626" spans="3:8" x14ac:dyDescent="0.35">
      <c r="C626" s="89"/>
      <c r="D626" s="89"/>
      <c r="E626" s="89"/>
      <c r="H626" s="92"/>
    </row>
    <row r="627" spans="3:8" x14ac:dyDescent="0.35">
      <c r="C627" s="89"/>
      <c r="D627" s="89"/>
      <c r="E627" s="89"/>
      <c r="H627" s="92"/>
    </row>
    <row r="628" spans="3:8" x14ac:dyDescent="0.35">
      <c r="C628" s="89"/>
      <c r="D628" s="89"/>
      <c r="E628" s="89"/>
      <c r="H628" s="92"/>
    </row>
    <row r="629" spans="3:8" x14ac:dyDescent="0.35">
      <c r="C629" s="89"/>
      <c r="D629" s="89"/>
      <c r="E629" s="89"/>
      <c r="H629" s="92"/>
    </row>
    <row r="630" spans="3:8" x14ac:dyDescent="0.35">
      <c r="C630" s="89"/>
      <c r="D630" s="89"/>
      <c r="E630" s="89"/>
      <c r="H630" s="92"/>
    </row>
    <row r="631" spans="3:8" x14ac:dyDescent="0.35">
      <c r="C631" s="89"/>
      <c r="D631" s="89"/>
      <c r="E631" s="89"/>
      <c r="H631" s="92"/>
    </row>
    <row r="632" spans="3:8" x14ac:dyDescent="0.35">
      <c r="C632" s="89"/>
      <c r="D632" s="89"/>
      <c r="E632" s="89"/>
      <c r="H632" s="92"/>
    </row>
    <row r="633" spans="3:8" x14ac:dyDescent="0.35">
      <c r="C633" s="89"/>
      <c r="D633" s="89"/>
      <c r="E633" s="89"/>
      <c r="H633" s="92"/>
    </row>
    <row r="634" spans="3:8" x14ac:dyDescent="0.35">
      <c r="C634" s="89"/>
      <c r="D634" s="89"/>
      <c r="E634" s="89"/>
      <c r="H634" s="92"/>
    </row>
    <row r="635" spans="3:8" x14ac:dyDescent="0.35">
      <c r="C635" s="89"/>
      <c r="D635" s="89"/>
      <c r="E635" s="89"/>
      <c r="H635" s="92"/>
    </row>
    <row r="636" spans="3:8" x14ac:dyDescent="0.35">
      <c r="C636" s="89"/>
      <c r="D636" s="89"/>
      <c r="E636" s="89"/>
      <c r="H636" s="92"/>
    </row>
    <row r="637" spans="3:8" x14ac:dyDescent="0.35">
      <c r="C637" s="89"/>
      <c r="D637" s="89"/>
      <c r="E637" s="89"/>
      <c r="H637" s="92"/>
    </row>
    <row r="638" spans="3:8" x14ac:dyDescent="0.35">
      <c r="C638" s="89"/>
      <c r="D638" s="89"/>
      <c r="E638" s="89"/>
      <c r="H638" s="92"/>
    </row>
    <row r="639" spans="3:8" x14ac:dyDescent="0.35">
      <c r="C639" s="89"/>
      <c r="D639" s="89"/>
      <c r="E639" s="89"/>
      <c r="H639" s="92"/>
    </row>
    <row r="640" spans="3:8" x14ac:dyDescent="0.35">
      <c r="C640" s="89"/>
      <c r="D640" s="89"/>
      <c r="E640" s="89"/>
      <c r="H640" s="92"/>
    </row>
    <row r="641" spans="3:8" x14ac:dyDescent="0.35">
      <c r="C641" s="89"/>
      <c r="D641" s="89"/>
      <c r="E641" s="89"/>
      <c r="H641" s="92"/>
    </row>
    <row r="642" spans="3:8" x14ac:dyDescent="0.35">
      <c r="C642" s="89"/>
      <c r="D642" s="89"/>
      <c r="E642" s="89"/>
      <c r="H642" s="92"/>
    </row>
    <row r="643" spans="3:8" x14ac:dyDescent="0.35">
      <c r="C643" s="89"/>
      <c r="D643" s="89"/>
      <c r="E643" s="89"/>
      <c r="H643" s="92"/>
    </row>
    <row r="644" spans="3:8" x14ac:dyDescent="0.35">
      <c r="C644" s="89"/>
      <c r="D644" s="89"/>
      <c r="E644" s="89"/>
      <c r="H644" s="92"/>
    </row>
    <row r="645" spans="3:8" x14ac:dyDescent="0.35">
      <c r="C645" s="89"/>
      <c r="D645" s="89"/>
      <c r="E645" s="89"/>
      <c r="H645" s="92"/>
    </row>
    <row r="646" spans="3:8" x14ac:dyDescent="0.35">
      <c r="C646" s="89"/>
      <c r="D646" s="89"/>
      <c r="E646" s="89"/>
      <c r="H646" s="92"/>
    </row>
    <row r="647" spans="3:8" x14ac:dyDescent="0.35">
      <c r="C647" s="89"/>
      <c r="D647" s="89"/>
      <c r="E647" s="89"/>
      <c r="H647" s="92"/>
    </row>
    <row r="648" spans="3:8" x14ac:dyDescent="0.35">
      <c r="C648" s="89"/>
      <c r="D648" s="89"/>
      <c r="E648" s="89"/>
      <c r="H648" s="92"/>
    </row>
    <row r="649" spans="3:8" x14ac:dyDescent="0.35">
      <c r="C649" s="89"/>
      <c r="D649" s="89"/>
      <c r="E649" s="89"/>
      <c r="H649" s="92"/>
    </row>
    <row r="650" spans="3:8" x14ac:dyDescent="0.35">
      <c r="C650" s="89"/>
      <c r="D650" s="89"/>
      <c r="E650" s="89"/>
      <c r="H650" s="92"/>
    </row>
    <row r="651" spans="3:8" x14ac:dyDescent="0.35">
      <c r="C651" s="89"/>
      <c r="D651" s="89"/>
      <c r="E651" s="89"/>
      <c r="H651" s="92"/>
    </row>
    <row r="652" spans="3:8" x14ac:dyDescent="0.35">
      <c r="C652" s="89"/>
      <c r="D652" s="89"/>
      <c r="E652" s="89"/>
      <c r="H652" s="92"/>
    </row>
    <row r="653" spans="3:8" x14ac:dyDescent="0.35">
      <c r="C653" s="89"/>
      <c r="D653" s="89"/>
      <c r="E653" s="89"/>
      <c r="H653" s="92"/>
    </row>
    <row r="654" spans="3:8" x14ac:dyDescent="0.35">
      <c r="C654" s="89"/>
      <c r="D654" s="89"/>
      <c r="E654" s="89"/>
      <c r="H654" s="92"/>
    </row>
    <row r="655" spans="3:8" x14ac:dyDescent="0.35">
      <c r="C655" s="89"/>
      <c r="D655" s="89"/>
      <c r="E655" s="89"/>
      <c r="H655" s="92"/>
    </row>
    <row r="656" spans="3:8" x14ac:dyDescent="0.35">
      <c r="C656" s="89"/>
      <c r="D656" s="89"/>
      <c r="E656" s="89"/>
      <c r="H656" s="92"/>
    </row>
    <row r="657" spans="3:8" x14ac:dyDescent="0.35">
      <c r="C657" s="89"/>
      <c r="D657" s="89"/>
      <c r="E657" s="89"/>
      <c r="H657" s="92"/>
    </row>
    <row r="658" spans="3:8" x14ac:dyDescent="0.35">
      <c r="C658" s="89"/>
      <c r="D658" s="89"/>
      <c r="E658" s="89"/>
      <c r="H658" s="92"/>
    </row>
    <row r="659" spans="3:8" x14ac:dyDescent="0.35">
      <c r="C659" s="89"/>
      <c r="D659" s="89"/>
      <c r="E659" s="89"/>
      <c r="H659" s="92"/>
    </row>
    <row r="660" spans="3:8" x14ac:dyDescent="0.35">
      <c r="C660" s="89"/>
      <c r="D660" s="89"/>
      <c r="E660" s="89"/>
      <c r="H660" s="92"/>
    </row>
    <row r="661" spans="3:8" x14ac:dyDescent="0.35">
      <c r="C661" s="89"/>
      <c r="D661" s="89"/>
      <c r="E661" s="89"/>
      <c r="H661" s="92"/>
    </row>
    <row r="662" spans="3:8" x14ac:dyDescent="0.35">
      <c r="C662" s="89"/>
      <c r="D662" s="89"/>
      <c r="E662" s="89"/>
      <c r="H662" s="92"/>
    </row>
    <row r="663" spans="3:8" x14ac:dyDescent="0.35">
      <c r="C663" s="89"/>
      <c r="D663" s="89"/>
      <c r="E663" s="89"/>
      <c r="H663" s="92"/>
    </row>
    <row r="664" spans="3:8" x14ac:dyDescent="0.35">
      <c r="C664" s="89"/>
      <c r="D664" s="89"/>
      <c r="E664" s="89"/>
      <c r="H664" s="92"/>
    </row>
    <row r="665" spans="3:8" x14ac:dyDescent="0.35">
      <c r="C665" s="89"/>
      <c r="D665" s="89"/>
      <c r="E665" s="89"/>
      <c r="H665" s="92"/>
    </row>
    <row r="666" spans="3:8" x14ac:dyDescent="0.35">
      <c r="C666" s="89"/>
      <c r="D666" s="89"/>
      <c r="E666" s="89"/>
      <c r="H666" s="92"/>
    </row>
    <row r="667" spans="3:8" x14ac:dyDescent="0.35">
      <c r="C667" s="89"/>
      <c r="D667" s="89"/>
      <c r="E667" s="89"/>
      <c r="H667" s="92"/>
    </row>
    <row r="668" spans="3:8" x14ac:dyDescent="0.35">
      <c r="C668" s="89"/>
      <c r="D668" s="89"/>
      <c r="E668" s="89"/>
      <c r="H668" s="92"/>
    </row>
    <row r="669" spans="3:8" x14ac:dyDescent="0.35">
      <c r="C669" s="89"/>
      <c r="D669" s="89"/>
      <c r="E669" s="89"/>
      <c r="H669" s="92"/>
    </row>
    <row r="670" spans="3:8" x14ac:dyDescent="0.35">
      <c r="C670" s="89"/>
      <c r="D670" s="89"/>
      <c r="E670" s="89"/>
      <c r="H670" s="92"/>
    </row>
    <row r="671" spans="3:8" x14ac:dyDescent="0.35">
      <c r="C671" s="89"/>
      <c r="D671" s="89"/>
      <c r="E671" s="89"/>
      <c r="H671" s="92"/>
    </row>
    <row r="672" spans="3:8" x14ac:dyDescent="0.35">
      <c r="C672" s="89"/>
      <c r="D672" s="89"/>
      <c r="E672" s="89"/>
      <c r="H672" s="92"/>
    </row>
    <row r="673" spans="3:8" x14ac:dyDescent="0.35">
      <c r="C673" s="89"/>
      <c r="D673" s="89"/>
      <c r="E673" s="89"/>
      <c r="H673" s="92"/>
    </row>
    <row r="674" spans="3:8" x14ac:dyDescent="0.35">
      <c r="C674" s="89"/>
      <c r="D674" s="89"/>
      <c r="E674" s="89"/>
      <c r="H674" s="92"/>
    </row>
    <row r="675" spans="3:8" x14ac:dyDescent="0.35">
      <c r="C675" s="89"/>
      <c r="D675" s="89"/>
      <c r="E675" s="89"/>
      <c r="H675" s="92"/>
    </row>
    <row r="676" spans="3:8" x14ac:dyDescent="0.35">
      <c r="C676" s="89"/>
      <c r="D676" s="89"/>
      <c r="E676" s="89"/>
      <c r="H676" s="92"/>
    </row>
    <row r="677" spans="3:8" x14ac:dyDescent="0.35">
      <c r="C677" s="89"/>
      <c r="D677" s="89"/>
      <c r="E677" s="89"/>
      <c r="H677" s="92"/>
    </row>
    <row r="678" spans="3:8" x14ac:dyDescent="0.35">
      <c r="C678" s="89"/>
      <c r="D678" s="89"/>
      <c r="E678" s="89"/>
      <c r="H678" s="92"/>
    </row>
    <row r="679" spans="3:8" x14ac:dyDescent="0.35">
      <c r="C679" s="89"/>
      <c r="D679" s="89"/>
      <c r="E679" s="89"/>
      <c r="H679" s="92"/>
    </row>
    <row r="680" spans="3:8" x14ac:dyDescent="0.35">
      <c r="C680" s="89"/>
      <c r="D680" s="89"/>
      <c r="E680" s="89"/>
      <c r="H680" s="92"/>
    </row>
    <row r="681" spans="3:8" x14ac:dyDescent="0.35">
      <c r="C681" s="89"/>
      <c r="D681" s="89"/>
      <c r="E681" s="89"/>
      <c r="H681" s="92"/>
    </row>
    <row r="682" spans="3:8" x14ac:dyDescent="0.35">
      <c r="C682" s="89"/>
      <c r="D682" s="89"/>
      <c r="E682" s="89"/>
      <c r="H682" s="92"/>
    </row>
    <row r="683" spans="3:8" x14ac:dyDescent="0.35">
      <c r="C683" s="89"/>
      <c r="D683" s="89"/>
      <c r="E683" s="89"/>
      <c r="H683" s="92"/>
    </row>
    <row r="684" spans="3:8" x14ac:dyDescent="0.35">
      <c r="C684" s="89"/>
      <c r="D684" s="89"/>
      <c r="E684" s="89"/>
      <c r="H684" s="92"/>
    </row>
    <row r="685" spans="3:8" x14ac:dyDescent="0.35">
      <c r="C685" s="89"/>
      <c r="D685" s="89"/>
      <c r="E685" s="89"/>
      <c r="H685" s="92"/>
    </row>
    <row r="686" spans="3:8" x14ac:dyDescent="0.35">
      <c r="C686" s="89"/>
      <c r="D686" s="89"/>
      <c r="E686" s="89"/>
      <c r="H686" s="92"/>
    </row>
    <row r="687" spans="3:8" x14ac:dyDescent="0.35">
      <c r="C687" s="89"/>
      <c r="D687" s="89"/>
      <c r="E687" s="89"/>
      <c r="H687" s="92"/>
    </row>
    <row r="688" spans="3:8" x14ac:dyDescent="0.35">
      <c r="C688" s="89"/>
      <c r="D688" s="89"/>
      <c r="E688" s="89"/>
      <c r="H688" s="92"/>
    </row>
    <row r="689" spans="3:8" x14ac:dyDescent="0.35">
      <c r="C689" s="89"/>
      <c r="D689" s="89"/>
      <c r="E689" s="89"/>
      <c r="H689" s="92"/>
    </row>
    <row r="690" spans="3:8" x14ac:dyDescent="0.35">
      <c r="C690" s="89"/>
      <c r="D690" s="89"/>
      <c r="E690" s="89"/>
      <c r="H690" s="92"/>
    </row>
    <row r="691" spans="3:8" x14ac:dyDescent="0.35">
      <c r="C691" s="89"/>
      <c r="D691" s="89"/>
      <c r="E691" s="89"/>
      <c r="H691" s="92"/>
    </row>
    <row r="692" spans="3:8" x14ac:dyDescent="0.35">
      <c r="C692" s="89"/>
      <c r="D692" s="89"/>
      <c r="E692" s="89"/>
      <c r="H692" s="92"/>
    </row>
    <row r="693" spans="3:8" x14ac:dyDescent="0.35">
      <c r="C693" s="89"/>
      <c r="D693" s="89"/>
      <c r="E693" s="89"/>
      <c r="H693" s="92"/>
    </row>
    <row r="694" spans="3:8" x14ac:dyDescent="0.35">
      <c r="C694" s="89"/>
      <c r="D694" s="89"/>
      <c r="E694" s="89"/>
      <c r="H694" s="92"/>
    </row>
    <row r="695" spans="3:8" x14ac:dyDescent="0.35">
      <c r="C695" s="89"/>
      <c r="D695" s="89"/>
      <c r="E695" s="89"/>
      <c r="H695" s="92"/>
    </row>
    <row r="696" spans="3:8" x14ac:dyDescent="0.35">
      <c r="C696" s="89"/>
      <c r="D696" s="89"/>
      <c r="E696" s="89"/>
      <c r="H696" s="92"/>
    </row>
    <row r="697" spans="3:8" x14ac:dyDescent="0.35">
      <c r="C697" s="89"/>
      <c r="D697" s="89"/>
      <c r="E697" s="89"/>
      <c r="H697" s="92"/>
    </row>
    <row r="698" spans="3:8" x14ac:dyDescent="0.35">
      <c r="C698" s="89"/>
      <c r="D698" s="89"/>
      <c r="E698" s="89"/>
      <c r="H698" s="92"/>
    </row>
    <row r="699" spans="3:8" x14ac:dyDescent="0.35">
      <c r="C699" s="89"/>
      <c r="D699" s="89"/>
      <c r="E699" s="89"/>
      <c r="H699" s="92"/>
    </row>
    <row r="700" spans="3:8" x14ac:dyDescent="0.35">
      <c r="C700" s="89"/>
      <c r="D700" s="89"/>
      <c r="E700" s="89"/>
      <c r="H700" s="92"/>
    </row>
    <row r="701" spans="3:8" x14ac:dyDescent="0.35">
      <c r="C701" s="89"/>
      <c r="D701" s="89"/>
      <c r="E701" s="89"/>
      <c r="H701" s="92"/>
    </row>
    <row r="702" spans="3:8" x14ac:dyDescent="0.35">
      <c r="C702" s="89"/>
      <c r="D702" s="89"/>
      <c r="E702" s="89"/>
      <c r="H702" s="92"/>
    </row>
    <row r="703" spans="3:8" x14ac:dyDescent="0.35">
      <c r="C703" s="89"/>
      <c r="D703" s="89"/>
      <c r="E703" s="89"/>
      <c r="H703" s="92"/>
    </row>
    <row r="704" spans="3:8" x14ac:dyDescent="0.35">
      <c r="C704" s="89"/>
      <c r="D704" s="89"/>
      <c r="E704" s="89"/>
      <c r="H704" s="92"/>
    </row>
    <row r="705" spans="3:8" x14ac:dyDescent="0.35">
      <c r="C705" s="89"/>
      <c r="D705" s="89"/>
      <c r="E705" s="89"/>
      <c r="H705" s="92"/>
    </row>
    <row r="706" spans="3:8" x14ac:dyDescent="0.35">
      <c r="C706" s="89"/>
      <c r="D706" s="89"/>
      <c r="E706" s="89"/>
      <c r="H706" s="92"/>
    </row>
    <row r="707" spans="3:8" x14ac:dyDescent="0.35">
      <c r="C707" s="89"/>
      <c r="D707" s="89"/>
      <c r="E707" s="89"/>
      <c r="H707" s="92"/>
    </row>
    <row r="708" spans="3:8" x14ac:dyDescent="0.35">
      <c r="C708" s="89"/>
      <c r="D708" s="89"/>
      <c r="E708" s="89"/>
      <c r="H708" s="92"/>
    </row>
    <row r="709" spans="3:8" x14ac:dyDescent="0.35">
      <c r="C709" s="89"/>
      <c r="D709" s="89"/>
      <c r="E709" s="89"/>
      <c r="H709" s="92"/>
    </row>
    <row r="710" spans="3:8" x14ac:dyDescent="0.35">
      <c r="C710" s="89"/>
      <c r="D710" s="89"/>
      <c r="E710" s="89"/>
      <c r="H710" s="92"/>
    </row>
    <row r="711" spans="3:8" x14ac:dyDescent="0.35">
      <c r="C711" s="89"/>
      <c r="D711" s="89"/>
      <c r="E711" s="89"/>
      <c r="H711" s="92"/>
    </row>
    <row r="712" spans="3:8" x14ac:dyDescent="0.35">
      <c r="C712" s="89"/>
      <c r="D712" s="89"/>
      <c r="E712" s="89"/>
      <c r="H712" s="92"/>
    </row>
    <row r="713" spans="3:8" x14ac:dyDescent="0.35">
      <c r="C713" s="89"/>
      <c r="D713" s="89"/>
      <c r="E713" s="89"/>
      <c r="H713" s="92"/>
    </row>
    <row r="714" spans="3:8" x14ac:dyDescent="0.35">
      <c r="C714" s="89"/>
      <c r="D714" s="89"/>
      <c r="E714" s="89"/>
      <c r="H714" s="92"/>
    </row>
    <row r="715" spans="3:8" x14ac:dyDescent="0.35">
      <c r="C715" s="89"/>
      <c r="D715" s="89"/>
      <c r="E715" s="89"/>
      <c r="H715" s="92"/>
    </row>
    <row r="716" spans="3:8" x14ac:dyDescent="0.35">
      <c r="C716" s="89"/>
      <c r="D716" s="89"/>
      <c r="E716" s="89"/>
      <c r="H716" s="92"/>
    </row>
    <row r="717" spans="3:8" x14ac:dyDescent="0.35">
      <c r="C717" s="89"/>
      <c r="D717" s="89"/>
      <c r="E717" s="89"/>
      <c r="H717" s="92"/>
    </row>
    <row r="718" spans="3:8" x14ac:dyDescent="0.35">
      <c r="C718" s="89"/>
      <c r="D718" s="89"/>
      <c r="E718" s="89"/>
      <c r="H718" s="92"/>
    </row>
    <row r="719" spans="3:8" x14ac:dyDescent="0.35">
      <c r="C719" s="89"/>
      <c r="D719" s="89"/>
      <c r="E719" s="89"/>
      <c r="H719" s="92"/>
    </row>
    <row r="720" spans="3:8" x14ac:dyDescent="0.35">
      <c r="C720" s="89"/>
      <c r="D720" s="89"/>
      <c r="E720" s="89"/>
      <c r="H720" s="92"/>
    </row>
    <row r="721" spans="3:8" x14ac:dyDescent="0.35">
      <c r="C721" s="89"/>
      <c r="D721" s="89"/>
      <c r="E721" s="89"/>
      <c r="H721" s="92"/>
    </row>
    <row r="722" spans="3:8" x14ac:dyDescent="0.35">
      <c r="C722" s="89"/>
      <c r="D722" s="89"/>
      <c r="E722" s="89"/>
      <c r="H722" s="92"/>
    </row>
    <row r="723" spans="3:8" x14ac:dyDescent="0.35">
      <c r="C723" s="89"/>
      <c r="D723" s="89"/>
      <c r="E723" s="89"/>
      <c r="H723" s="92"/>
    </row>
    <row r="724" spans="3:8" x14ac:dyDescent="0.35">
      <c r="C724" s="89"/>
      <c r="D724" s="89"/>
      <c r="E724" s="89"/>
      <c r="H724" s="92"/>
    </row>
    <row r="725" spans="3:8" x14ac:dyDescent="0.35">
      <c r="C725" s="89"/>
      <c r="D725" s="89"/>
      <c r="E725" s="89"/>
      <c r="H725" s="92"/>
    </row>
    <row r="726" spans="3:8" x14ac:dyDescent="0.35">
      <c r="C726" s="89"/>
      <c r="D726" s="89"/>
      <c r="E726" s="89"/>
      <c r="H726" s="92"/>
    </row>
    <row r="727" spans="3:8" x14ac:dyDescent="0.35">
      <c r="C727" s="89"/>
      <c r="D727" s="89"/>
      <c r="E727" s="89"/>
      <c r="H727" s="92"/>
    </row>
    <row r="728" spans="3:8" x14ac:dyDescent="0.35">
      <c r="C728" s="89"/>
      <c r="D728" s="89"/>
      <c r="E728" s="89"/>
      <c r="H728" s="92"/>
    </row>
    <row r="729" spans="3:8" x14ac:dyDescent="0.35">
      <c r="C729" s="89"/>
      <c r="D729" s="89"/>
      <c r="E729" s="89"/>
      <c r="H729" s="92"/>
    </row>
    <row r="730" spans="3:8" x14ac:dyDescent="0.35">
      <c r="C730" s="89"/>
      <c r="D730" s="89"/>
      <c r="E730" s="89"/>
      <c r="H730" s="92"/>
    </row>
    <row r="731" spans="3:8" x14ac:dyDescent="0.35">
      <c r="C731" s="89"/>
      <c r="D731" s="89"/>
      <c r="E731" s="89"/>
      <c r="H731" s="92"/>
    </row>
    <row r="732" spans="3:8" x14ac:dyDescent="0.35">
      <c r="C732" s="89"/>
      <c r="D732" s="89"/>
      <c r="E732" s="89"/>
      <c r="H732" s="92"/>
    </row>
    <row r="733" spans="3:8" x14ac:dyDescent="0.35">
      <c r="C733" s="89"/>
      <c r="D733" s="89"/>
      <c r="E733" s="89"/>
      <c r="H733" s="92"/>
    </row>
    <row r="734" spans="3:8" x14ac:dyDescent="0.35">
      <c r="C734" s="89"/>
      <c r="D734" s="89"/>
      <c r="E734" s="89"/>
      <c r="H734" s="92"/>
    </row>
    <row r="735" spans="3:8" x14ac:dyDescent="0.35">
      <c r="C735" s="89"/>
      <c r="D735" s="89"/>
      <c r="E735" s="89"/>
      <c r="H735" s="92"/>
    </row>
    <row r="736" spans="3:8" x14ac:dyDescent="0.35">
      <c r="C736" s="89"/>
      <c r="D736" s="89"/>
      <c r="E736" s="89"/>
      <c r="H736" s="92"/>
    </row>
    <row r="737" spans="3:8" x14ac:dyDescent="0.35">
      <c r="C737" s="89"/>
      <c r="D737" s="89"/>
      <c r="E737" s="89"/>
      <c r="H737" s="92"/>
    </row>
    <row r="738" spans="3:8" x14ac:dyDescent="0.35">
      <c r="C738" s="89"/>
      <c r="D738" s="89"/>
      <c r="E738" s="89"/>
      <c r="H738" s="92"/>
    </row>
    <row r="739" spans="3:8" x14ac:dyDescent="0.35">
      <c r="C739" s="89"/>
      <c r="D739" s="89"/>
      <c r="E739" s="89"/>
      <c r="H739" s="92"/>
    </row>
    <row r="740" spans="3:8" x14ac:dyDescent="0.35">
      <c r="C740" s="89"/>
      <c r="D740" s="89"/>
      <c r="E740" s="89"/>
      <c r="H740" s="92"/>
    </row>
    <row r="741" spans="3:8" x14ac:dyDescent="0.35">
      <c r="C741" s="89"/>
      <c r="D741" s="89"/>
      <c r="E741" s="89"/>
      <c r="H741" s="92"/>
    </row>
    <row r="742" spans="3:8" x14ac:dyDescent="0.35">
      <c r="C742" s="89"/>
      <c r="D742" s="89"/>
      <c r="E742" s="89"/>
      <c r="H742" s="92"/>
    </row>
    <row r="743" spans="3:8" x14ac:dyDescent="0.35">
      <c r="C743" s="89"/>
      <c r="D743" s="89"/>
      <c r="E743" s="89"/>
      <c r="H743" s="92"/>
    </row>
    <row r="744" spans="3:8" x14ac:dyDescent="0.35">
      <c r="C744" s="89"/>
      <c r="D744" s="89"/>
      <c r="E744" s="89"/>
      <c r="H744" s="92"/>
    </row>
    <row r="745" spans="3:8" x14ac:dyDescent="0.35">
      <c r="C745" s="89"/>
      <c r="D745" s="89"/>
      <c r="E745" s="89"/>
      <c r="H745" s="92"/>
    </row>
    <row r="746" spans="3:8" x14ac:dyDescent="0.35">
      <c r="C746" s="89"/>
      <c r="D746" s="89"/>
      <c r="E746" s="89"/>
      <c r="H746" s="92"/>
    </row>
    <row r="747" spans="3:8" x14ac:dyDescent="0.35">
      <c r="C747" s="89"/>
      <c r="D747" s="89"/>
      <c r="E747" s="89"/>
      <c r="H747" s="92"/>
    </row>
    <row r="748" spans="3:8" x14ac:dyDescent="0.35">
      <c r="C748" s="89"/>
      <c r="D748" s="89"/>
      <c r="E748" s="89"/>
      <c r="H748" s="92"/>
    </row>
    <row r="749" spans="3:8" x14ac:dyDescent="0.35">
      <c r="C749" s="89"/>
      <c r="D749" s="89"/>
      <c r="E749" s="89"/>
      <c r="H749" s="92"/>
    </row>
    <row r="750" spans="3:8" x14ac:dyDescent="0.35">
      <c r="C750" s="89"/>
      <c r="D750" s="89"/>
      <c r="E750" s="89"/>
      <c r="H750" s="92"/>
    </row>
    <row r="751" spans="3:8" x14ac:dyDescent="0.35">
      <c r="C751" s="89"/>
      <c r="D751" s="89"/>
      <c r="E751" s="89"/>
      <c r="H751" s="92"/>
    </row>
    <row r="752" spans="3:8" x14ac:dyDescent="0.35">
      <c r="C752" s="89"/>
      <c r="D752" s="89"/>
      <c r="E752" s="89"/>
      <c r="H752" s="92"/>
    </row>
    <row r="753" spans="3:8" x14ac:dyDescent="0.35">
      <c r="C753" s="89"/>
      <c r="D753" s="89"/>
      <c r="E753" s="89"/>
      <c r="H753" s="92"/>
    </row>
    <row r="754" spans="3:8" x14ac:dyDescent="0.35">
      <c r="C754" s="89"/>
      <c r="D754" s="89"/>
      <c r="E754" s="89"/>
      <c r="H754" s="92"/>
    </row>
    <row r="755" spans="3:8" x14ac:dyDescent="0.35">
      <c r="C755" s="89"/>
      <c r="D755" s="89"/>
      <c r="E755" s="89"/>
      <c r="H755" s="92"/>
    </row>
    <row r="756" spans="3:8" x14ac:dyDescent="0.35">
      <c r="C756" s="89"/>
      <c r="D756" s="89"/>
      <c r="E756" s="89"/>
      <c r="H756" s="92"/>
    </row>
    <row r="757" spans="3:8" x14ac:dyDescent="0.35">
      <c r="C757" s="89"/>
      <c r="D757" s="89"/>
      <c r="E757" s="89"/>
      <c r="H757" s="92"/>
    </row>
    <row r="758" spans="3:8" x14ac:dyDescent="0.35">
      <c r="C758" s="89"/>
      <c r="D758" s="89"/>
      <c r="E758" s="89"/>
      <c r="H758" s="92"/>
    </row>
    <row r="759" spans="3:8" x14ac:dyDescent="0.35">
      <c r="C759" s="89"/>
      <c r="D759" s="89"/>
      <c r="E759" s="89"/>
      <c r="H759" s="92"/>
    </row>
    <row r="760" spans="3:8" x14ac:dyDescent="0.35">
      <c r="C760" s="89"/>
      <c r="D760" s="89"/>
      <c r="E760" s="89"/>
      <c r="H760" s="92"/>
    </row>
    <row r="761" spans="3:8" x14ac:dyDescent="0.35">
      <c r="C761" s="89"/>
      <c r="D761" s="89"/>
      <c r="E761" s="89"/>
      <c r="H761" s="92"/>
    </row>
    <row r="762" spans="3:8" x14ac:dyDescent="0.35">
      <c r="C762" s="89"/>
      <c r="D762" s="89"/>
      <c r="E762" s="89"/>
      <c r="H762" s="92"/>
    </row>
    <row r="763" spans="3:8" x14ac:dyDescent="0.35">
      <c r="C763" s="89"/>
      <c r="D763" s="89"/>
      <c r="E763" s="89"/>
      <c r="H763" s="92"/>
    </row>
    <row r="764" spans="3:8" x14ac:dyDescent="0.35">
      <c r="C764" s="89"/>
      <c r="D764" s="89"/>
      <c r="E764" s="89"/>
      <c r="H764" s="92"/>
    </row>
    <row r="765" spans="3:8" x14ac:dyDescent="0.35">
      <c r="C765" s="89"/>
      <c r="D765" s="89"/>
      <c r="E765" s="89"/>
      <c r="H765" s="92"/>
    </row>
    <row r="766" spans="3:8" x14ac:dyDescent="0.35">
      <c r="C766" s="89"/>
      <c r="D766" s="89"/>
      <c r="E766" s="89"/>
      <c r="H766" s="92"/>
    </row>
    <row r="767" spans="3:8" x14ac:dyDescent="0.35">
      <c r="C767" s="89"/>
      <c r="D767" s="89"/>
      <c r="E767" s="89"/>
      <c r="H767" s="92"/>
    </row>
    <row r="768" spans="3:8" x14ac:dyDescent="0.35">
      <c r="C768" s="89"/>
      <c r="D768" s="89"/>
      <c r="E768" s="89"/>
      <c r="H768" s="92"/>
    </row>
    <row r="769" spans="3:8" x14ac:dyDescent="0.35">
      <c r="C769" s="89"/>
      <c r="D769" s="89"/>
      <c r="E769" s="89"/>
      <c r="H769" s="92"/>
    </row>
    <row r="770" spans="3:8" x14ac:dyDescent="0.35">
      <c r="C770" s="89"/>
      <c r="D770" s="89"/>
      <c r="E770" s="89"/>
      <c r="H770" s="92"/>
    </row>
    <row r="771" spans="3:8" x14ac:dyDescent="0.35">
      <c r="C771" s="89"/>
      <c r="D771" s="89"/>
      <c r="E771" s="89"/>
      <c r="H771" s="92"/>
    </row>
    <row r="772" spans="3:8" x14ac:dyDescent="0.35">
      <c r="C772" s="89"/>
      <c r="D772" s="89"/>
      <c r="E772" s="89"/>
      <c r="H772" s="92"/>
    </row>
    <row r="773" spans="3:8" x14ac:dyDescent="0.35">
      <c r="C773" s="89"/>
      <c r="D773" s="89"/>
      <c r="E773" s="89"/>
      <c r="H773" s="92"/>
    </row>
    <row r="774" spans="3:8" x14ac:dyDescent="0.35">
      <c r="C774" s="89"/>
      <c r="D774" s="89"/>
      <c r="E774" s="89"/>
      <c r="H774" s="92"/>
    </row>
    <row r="775" spans="3:8" x14ac:dyDescent="0.35">
      <c r="C775" s="89"/>
      <c r="D775" s="89"/>
      <c r="E775" s="89"/>
      <c r="H775" s="92"/>
    </row>
    <row r="776" spans="3:8" x14ac:dyDescent="0.35">
      <c r="C776" s="89"/>
      <c r="D776" s="89"/>
      <c r="E776" s="89"/>
      <c r="H776" s="92"/>
    </row>
    <row r="777" spans="3:8" x14ac:dyDescent="0.35">
      <c r="C777" s="89"/>
      <c r="D777" s="89"/>
      <c r="E777" s="89"/>
      <c r="H777" s="92"/>
    </row>
    <row r="778" spans="3:8" x14ac:dyDescent="0.35">
      <c r="C778" s="89"/>
      <c r="D778" s="89"/>
      <c r="E778" s="89"/>
      <c r="H778" s="92"/>
    </row>
    <row r="779" spans="3:8" x14ac:dyDescent="0.35">
      <c r="C779" s="89"/>
      <c r="D779" s="89"/>
      <c r="E779" s="89"/>
      <c r="H779" s="92"/>
    </row>
    <row r="780" spans="3:8" x14ac:dyDescent="0.35">
      <c r="C780" s="89"/>
      <c r="D780" s="89"/>
      <c r="E780" s="89"/>
      <c r="H780" s="92"/>
    </row>
    <row r="781" spans="3:8" x14ac:dyDescent="0.35">
      <c r="C781" s="89"/>
      <c r="D781" s="89"/>
      <c r="E781" s="89"/>
      <c r="H781" s="92"/>
    </row>
    <row r="782" spans="3:8" x14ac:dyDescent="0.35">
      <c r="C782" s="89"/>
      <c r="D782" s="89"/>
      <c r="E782" s="89"/>
      <c r="H782" s="92"/>
    </row>
    <row r="783" spans="3:8" x14ac:dyDescent="0.35">
      <c r="C783" s="89"/>
      <c r="D783" s="89"/>
      <c r="E783" s="89"/>
      <c r="H783" s="92"/>
    </row>
    <row r="784" spans="3:8" x14ac:dyDescent="0.35">
      <c r="C784" s="89"/>
      <c r="D784" s="89"/>
      <c r="E784" s="89"/>
      <c r="H784" s="92"/>
    </row>
    <row r="785" spans="3:8" x14ac:dyDescent="0.35">
      <c r="C785" s="89"/>
      <c r="D785" s="89"/>
      <c r="E785" s="89"/>
      <c r="H785" s="92"/>
    </row>
    <row r="786" spans="3:8" x14ac:dyDescent="0.35">
      <c r="C786" s="89"/>
      <c r="D786" s="89"/>
      <c r="E786" s="89"/>
      <c r="H786" s="92"/>
    </row>
    <row r="787" spans="3:8" x14ac:dyDescent="0.35">
      <c r="C787" s="89"/>
      <c r="D787" s="89"/>
      <c r="E787" s="89"/>
      <c r="H787" s="92"/>
    </row>
    <row r="788" spans="3:8" x14ac:dyDescent="0.35">
      <c r="C788" s="89"/>
      <c r="D788" s="89"/>
      <c r="E788" s="89"/>
      <c r="H788" s="92"/>
    </row>
    <row r="789" spans="3:8" x14ac:dyDescent="0.35">
      <c r="C789" s="89"/>
      <c r="D789" s="89"/>
      <c r="E789" s="89"/>
      <c r="H789" s="92"/>
    </row>
    <row r="790" spans="3:8" x14ac:dyDescent="0.35">
      <c r="C790" s="89"/>
      <c r="D790" s="89"/>
      <c r="E790" s="89"/>
      <c r="H790" s="92"/>
    </row>
    <row r="791" spans="3:8" x14ac:dyDescent="0.35">
      <c r="C791" s="89"/>
      <c r="D791" s="89"/>
      <c r="E791" s="89"/>
      <c r="H791" s="92"/>
    </row>
    <row r="792" spans="3:8" x14ac:dyDescent="0.35">
      <c r="C792" s="89"/>
      <c r="D792" s="89"/>
      <c r="E792" s="89"/>
      <c r="H792" s="92"/>
    </row>
    <row r="793" spans="3:8" x14ac:dyDescent="0.35">
      <c r="C793" s="89"/>
      <c r="D793" s="89"/>
      <c r="E793" s="89"/>
      <c r="H793" s="92"/>
    </row>
    <row r="794" spans="3:8" x14ac:dyDescent="0.35">
      <c r="C794" s="89"/>
      <c r="D794" s="89"/>
      <c r="E794" s="89"/>
      <c r="H794" s="92"/>
    </row>
    <row r="795" spans="3:8" x14ac:dyDescent="0.35">
      <c r="C795" s="89"/>
      <c r="D795" s="89"/>
      <c r="E795" s="89"/>
      <c r="H795" s="92"/>
    </row>
    <row r="796" spans="3:8" x14ac:dyDescent="0.35">
      <c r="C796" s="89"/>
      <c r="D796" s="89"/>
      <c r="E796" s="89"/>
      <c r="H796" s="92"/>
    </row>
    <row r="797" spans="3:8" x14ac:dyDescent="0.35">
      <c r="C797" s="89"/>
      <c r="D797" s="89"/>
      <c r="E797" s="89"/>
      <c r="H797" s="92"/>
    </row>
    <row r="798" spans="3:8" x14ac:dyDescent="0.35">
      <c r="C798" s="89"/>
      <c r="D798" s="89"/>
      <c r="E798" s="89"/>
      <c r="H798" s="92"/>
    </row>
    <row r="799" spans="3:8" x14ac:dyDescent="0.35">
      <c r="C799" s="89"/>
      <c r="D799" s="89"/>
      <c r="E799" s="89"/>
      <c r="H799" s="92"/>
    </row>
    <row r="800" spans="3:8" x14ac:dyDescent="0.35">
      <c r="C800" s="89"/>
      <c r="D800" s="89"/>
      <c r="E800" s="89"/>
      <c r="H800" s="92"/>
    </row>
    <row r="801" spans="3:8" x14ac:dyDescent="0.35">
      <c r="C801" s="89"/>
      <c r="D801" s="89"/>
      <c r="E801" s="89"/>
      <c r="H801" s="92"/>
    </row>
    <row r="802" spans="3:8" x14ac:dyDescent="0.35">
      <c r="C802" s="89"/>
      <c r="D802" s="89"/>
      <c r="E802" s="89"/>
      <c r="H802" s="92"/>
    </row>
    <row r="803" spans="3:8" x14ac:dyDescent="0.35">
      <c r="C803" s="89"/>
      <c r="D803" s="89"/>
      <c r="E803" s="89"/>
      <c r="H803" s="92"/>
    </row>
    <row r="804" spans="3:8" x14ac:dyDescent="0.35">
      <c r="C804" s="89"/>
      <c r="D804" s="89"/>
      <c r="E804" s="89"/>
      <c r="H804" s="92"/>
    </row>
    <row r="805" spans="3:8" x14ac:dyDescent="0.35">
      <c r="C805" s="89"/>
      <c r="D805" s="89"/>
      <c r="E805" s="89"/>
      <c r="H805" s="92"/>
    </row>
    <row r="806" spans="3:8" x14ac:dyDescent="0.35">
      <c r="C806" s="89"/>
      <c r="D806" s="89"/>
      <c r="E806" s="89"/>
      <c r="H806" s="92"/>
    </row>
    <row r="807" spans="3:8" x14ac:dyDescent="0.35">
      <c r="C807" s="89"/>
      <c r="D807" s="89"/>
      <c r="E807" s="89"/>
      <c r="H807" s="92"/>
    </row>
    <row r="808" spans="3:8" x14ac:dyDescent="0.35">
      <c r="C808" s="89"/>
      <c r="D808" s="89"/>
      <c r="E808" s="89"/>
      <c r="H808" s="92"/>
    </row>
    <row r="809" spans="3:8" x14ac:dyDescent="0.35">
      <c r="C809" s="89"/>
      <c r="D809" s="89"/>
      <c r="E809" s="89"/>
      <c r="H809" s="92"/>
    </row>
    <row r="810" spans="3:8" x14ac:dyDescent="0.35">
      <c r="C810" s="89"/>
      <c r="D810" s="89"/>
      <c r="E810" s="89"/>
      <c r="H810" s="92"/>
    </row>
    <row r="811" spans="3:8" x14ac:dyDescent="0.35">
      <c r="C811" s="89"/>
      <c r="D811" s="89"/>
      <c r="E811" s="89"/>
      <c r="H811" s="92"/>
    </row>
    <row r="812" spans="3:8" x14ac:dyDescent="0.35">
      <c r="C812" s="89"/>
      <c r="D812" s="89"/>
      <c r="E812" s="89"/>
      <c r="H812" s="92"/>
    </row>
    <row r="813" spans="3:8" x14ac:dyDescent="0.35">
      <c r="C813" s="89"/>
      <c r="D813" s="89"/>
      <c r="E813" s="89"/>
      <c r="H813" s="92"/>
    </row>
    <row r="814" spans="3:8" x14ac:dyDescent="0.35">
      <c r="C814" s="89"/>
      <c r="D814" s="89"/>
      <c r="E814" s="89"/>
      <c r="H814" s="92"/>
    </row>
    <row r="815" spans="3:8" x14ac:dyDescent="0.35">
      <c r="C815" s="89"/>
      <c r="D815" s="89"/>
      <c r="E815" s="89"/>
      <c r="H815" s="92"/>
    </row>
    <row r="816" spans="3:8" x14ac:dyDescent="0.35">
      <c r="C816" s="89"/>
      <c r="D816" s="89"/>
      <c r="E816" s="89"/>
      <c r="H816" s="92"/>
    </row>
    <row r="817" spans="3:8" x14ac:dyDescent="0.35">
      <c r="C817" s="89"/>
      <c r="D817" s="89"/>
      <c r="E817" s="89"/>
      <c r="H817" s="92"/>
    </row>
    <row r="818" spans="3:8" x14ac:dyDescent="0.35">
      <c r="C818" s="89"/>
      <c r="D818" s="89"/>
      <c r="E818" s="89"/>
      <c r="H818" s="92"/>
    </row>
    <row r="819" spans="3:8" x14ac:dyDescent="0.35">
      <c r="C819" s="89"/>
      <c r="D819" s="89"/>
      <c r="E819" s="89"/>
      <c r="H819" s="92"/>
    </row>
    <row r="820" spans="3:8" x14ac:dyDescent="0.35">
      <c r="C820" s="89"/>
      <c r="D820" s="89"/>
      <c r="E820" s="89"/>
      <c r="H820" s="92"/>
    </row>
    <row r="821" spans="3:8" x14ac:dyDescent="0.35">
      <c r="C821" s="89"/>
      <c r="D821" s="89"/>
      <c r="E821" s="89"/>
      <c r="H821" s="92"/>
    </row>
    <row r="822" spans="3:8" x14ac:dyDescent="0.35">
      <c r="C822" s="89"/>
      <c r="D822" s="89"/>
      <c r="E822" s="89"/>
      <c r="H822" s="92"/>
    </row>
    <row r="823" spans="3:8" x14ac:dyDescent="0.35">
      <c r="C823" s="89"/>
      <c r="D823" s="89"/>
      <c r="E823" s="89"/>
      <c r="H823" s="92"/>
    </row>
    <row r="824" spans="3:8" x14ac:dyDescent="0.35">
      <c r="C824" s="89"/>
      <c r="D824" s="89"/>
      <c r="E824" s="89"/>
      <c r="H824" s="92"/>
    </row>
    <row r="825" spans="3:8" x14ac:dyDescent="0.35">
      <c r="C825" s="89"/>
      <c r="D825" s="89"/>
      <c r="E825" s="89"/>
      <c r="H825" s="92"/>
    </row>
    <row r="826" spans="3:8" x14ac:dyDescent="0.35">
      <c r="C826" s="89"/>
      <c r="D826" s="89"/>
      <c r="E826" s="89"/>
      <c r="H826" s="92"/>
    </row>
    <row r="827" spans="3:8" x14ac:dyDescent="0.35">
      <c r="C827" s="89"/>
      <c r="D827" s="89"/>
      <c r="E827" s="89"/>
      <c r="H827" s="92"/>
    </row>
    <row r="828" spans="3:8" x14ac:dyDescent="0.35">
      <c r="C828" s="89"/>
      <c r="D828" s="89"/>
      <c r="E828" s="89"/>
      <c r="H828" s="92"/>
    </row>
    <row r="829" spans="3:8" x14ac:dyDescent="0.35">
      <c r="C829" s="89"/>
      <c r="D829" s="89"/>
      <c r="E829" s="89"/>
      <c r="H829" s="92"/>
    </row>
    <row r="830" spans="3:8" x14ac:dyDescent="0.35">
      <c r="C830" s="89"/>
      <c r="D830" s="89"/>
      <c r="E830" s="89"/>
      <c r="H830" s="92"/>
    </row>
    <row r="831" spans="3:8" x14ac:dyDescent="0.35">
      <c r="C831" s="89"/>
      <c r="D831" s="89"/>
      <c r="E831" s="89"/>
      <c r="H831" s="92"/>
    </row>
    <row r="832" spans="3:8" x14ac:dyDescent="0.35">
      <c r="C832" s="89"/>
      <c r="D832" s="89"/>
      <c r="E832" s="89"/>
      <c r="H832" s="92"/>
    </row>
    <row r="833" spans="3:8" x14ac:dyDescent="0.35">
      <c r="C833" s="89"/>
      <c r="D833" s="89"/>
      <c r="E833" s="89"/>
      <c r="H833" s="92"/>
    </row>
    <row r="834" spans="3:8" x14ac:dyDescent="0.35">
      <c r="C834" s="89"/>
      <c r="D834" s="89"/>
      <c r="E834" s="89"/>
      <c r="H834" s="92"/>
    </row>
    <row r="835" spans="3:8" x14ac:dyDescent="0.35">
      <c r="C835" s="89"/>
      <c r="D835" s="89"/>
      <c r="E835" s="89"/>
      <c r="H835" s="92"/>
    </row>
    <row r="836" spans="3:8" x14ac:dyDescent="0.35">
      <c r="C836" s="89"/>
      <c r="D836" s="89"/>
      <c r="E836" s="89"/>
      <c r="H836" s="92"/>
    </row>
    <row r="837" spans="3:8" x14ac:dyDescent="0.35">
      <c r="C837" s="89"/>
      <c r="D837" s="89"/>
      <c r="E837" s="89"/>
      <c r="H837" s="92"/>
    </row>
    <row r="838" spans="3:8" x14ac:dyDescent="0.35">
      <c r="C838" s="89"/>
      <c r="D838" s="89"/>
      <c r="E838" s="89"/>
      <c r="H838" s="92"/>
    </row>
    <row r="839" spans="3:8" x14ac:dyDescent="0.35">
      <c r="C839" s="89"/>
      <c r="D839" s="89"/>
      <c r="E839" s="89"/>
      <c r="H839" s="92"/>
    </row>
    <row r="840" spans="3:8" x14ac:dyDescent="0.35">
      <c r="C840" s="89"/>
      <c r="D840" s="89"/>
      <c r="E840" s="89"/>
      <c r="H840" s="92"/>
    </row>
    <row r="841" spans="3:8" x14ac:dyDescent="0.35">
      <c r="C841" s="89"/>
      <c r="D841" s="89"/>
      <c r="E841" s="89"/>
      <c r="H841" s="92"/>
    </row>
    <row r="842" spans="3:8" x14ac:dyDescent="0.35">
      <c r="C842" s="89"/>
      <c r="D842" s="89"/>
      <c r="E842" s="89"/>
      <c r="H842" s="92"/>
    </row>
    <row r="843" spans="3:8" x14ac:dyDescent="0.35">
      <c r="C843" s="89"/>
      <c r="D843" s="89"/>
      <c r="E843" s="89"/>
      <c r="H843" s="92"/>
    </row>
    <row r="844" spans="3:8" x14ac:dyDescent="0.35">
      <c r="C844" s="89"/>
      <c r="D844" s="89"/>
      <c r="E844" s="89"/>
      <c r="H844" s="92"/>
    </row>
    <row r="845" spans="3:8" x14ac:dyDescent="0.35">
      <c r="C845" s="89"/>
      <c r="D845" s="89"/>
      <c r="E845" s="89"/>
      <c r="H845" s="92"/>
    </row>
    <row r="846" spans="3:8" x14ac:dyDescent="0.35">
      <c r="C846" s="89"/>
      <c r="D846" s="89"/>
      <c r="E846" s="89"/>
      <c r="H846" s="92"/>
    </row>
    <row r="847" spans="3:8" x14ac:dyDescent="0.35">
      <c r="C847" s="89"/>
      <c r="D847" s="89"/>
      <c r="E847" s="89"/>
      <c r="H847" s="92"/>
    </row>
    <row r="848" spans="3:8" x14ac:dyDescent="0.35">
      <c r="C848" s="89"/>
      <c r="D848" s="89"/>
      <c r="E848" s="89"/>
      <c r="H848" s="92"/>
    </row>
    <row r="849" spans="3:8" x14ac:dyDescent="0.35">
      <c r="C849" s="89"/>
      <c r="D849" s="89"/>
      <c r="E849" s="89"/>
      <c r="H849" s="92"/>
    </row>
    <row r="850" spans="3:8" x14ac:dyDescent="0.35">
      <c r="C850" s="89"/>
      <c r="D850" s="89"/>
      <c r="E850" s="89"/>
      <c r="H850" s="92"/>
    </row>
    <row r="851" spans="3:8" x14ac:dyDescent="0.35">
      <c r="C851" s="89"/>
      <c r="D851" s="89"/>
      <c r="E851" s="89"/>
      <c r="H851" s="92"/>
    </row>
    <row r="852" spans="3:8" x14ac:dyDescent="0.35">
      <c r="C852" s="89"/>
      <c r="D852" s="89"/>
      <c r="E852" s="89"/>
      <c r="H852" s="92"/>
    </row>
    <row r="853" spans="3:8" x14ac:dyDescent="0.35">
      <c r="C853" s="89"/>
      <c r="D853" s="89"/>
      <c r="E853" s="89"/>
      <c r="H853" s="92"/>
    </row>
    <row r="854" spans="3:8" x14ac:dyDescent="0.35">
      <c r="C854" s="89"/>
      <c r="D854" s="89"/>
      <c r="E854" s="89"/>
      <c r="H854" s="92"/>
    </row>
    <row r="855" spans="3:8" x14ac:dyDescent="0.35">
      <c r="C855" s="89"/>
      <c r="D855" s="89"/>
      <c r="E855" s="89"/>
      <c r="H855" s="92"/>
    </row>
    <row r="856" spans="3:8" x14ac:dyDescent="0.35">
      <c r="C856" s="89"/>
      <c r="D856" s="89"/>
      <c r="E856" s="89"/>
      <c r="H856" s="92"/>
    </row>
    <row r="857" spans="3:8" x14ac:dyDescent="0.35">
      <c r="C857" s="89"/>
      <c r="D857" s="89"/>
      <c r="E857" s="89"/>
      <c r="H857" s="92"/>
    </row>
    <row r="858" spans="3:8" x14ac:dyDescent="0.35">
      <c r="C858" s="89"/>
      <c r="D858" s="89"/>
      <c r="E858" s="89"/>
      <c r="H858" s="92"/>
    </row>
    <row r="859" spans="3:8" x14ac:dyDescent="0.35">
      <c r="C859" s="89"/>
      <c r="D859" s="89"/>
      <c r="E859" s="89"/>
      <c r="H859" s="92"/>
    </row>
    <row r="860" spans="3:8" x14ac:dyDescent="0.35">
      <c r="C860" s="89"/>
      <c r="D860" s="89"/>
      <c r="E860" s="89"/>
      <c r="H860" s="92"/>
    </row>
    <row r="861" spans="3:8" x14ac:dyDescent="0.35">
      <c r="C861" s="89"/>
      <c r="D861" s="89"/>
      <c r="E861" s="89"/>
      <c r="H861" s="92"/>
    </row>
    <row r="862" spans="3:8" x14ac:dyDescent="0.35">
      <c r="C862" s="89"/>
      <c r="D862" s="89"/>
      <c r="E862" s="89"/>
      <c r="H862" s="92"/>
    </row>
    <row r="863" spans="3:8" x14ac:dyDescent="0.35">
      <c r="C863" s="89"/>
      <c r="D863" s="89"/>
      <c r="E863" s="89"/>
      <c r="H863" s="92"/>
    </row>
    <row r="864" spans="3:8" x14ac:dyDescent="0.35">
      <c r="C864" s="89"/>
      <c r="D864" s="89"/>
      <c r="E864" s="89"/>
      <c r="H864" s="92"/>
    </row>
    <row r="865" spans="3:8" x14ac:dyDescent="0.35">
      <c r="C865" s="89"/>
      <c r="D865" s="89"/>
      <c r="E865" s="89"/>
      <c r="H865" s="92"/>
    </row>
    <row r="866" spans="3:8" x14ac:dyDescent="0.35">
      <c r="C866" s="89"/>
      <c r="D866" s="89"/>
      <c r="E866" s="89"/>
      <c r="H866" s="92"/>
    </row>
    <row r="867" spans="3:8" x14ac:dyDescent="0.35">
      <c r="C867" s="89"/>
      <c r="D867" s="89"/>
      <c r="E867" s="89"/>
      <c r="H867" s="92"/>
    </row>
    <row r="868" spans="3:8" x14ac:dyDescent="0.35">
      <c r="C868" s="89"/>
      <c r="D868" s="89"/>
      <c r="E868" s="89"/>
      <c r="H868" s="92"/>
    </row>
    <row r="869" spans="3:8" x14ac:dyDescent="0.35">
      <c r="C869" s="89"/>
      <c r="D869" s="89"/>
      <c r="E869" s="89"/>
      <c r="H869" s="92"/>
    </row>
    <row r="870" spans="3:8" x14ac:dyDescent="0.35">
      <c r="C870" s="89"/>
      <c r="D870" s="89"/>
      <c r="E870" s="89"/>
      <c r="H870" s="92"/>
    </row>
    <row r="871" spans="3:8" x14ac:dyDescent="0.35">
      <c r="C871" s="89"/>
      <c r="D871" s="89"/>
      <c r="E871" s="89"/>
      <c r="H871" s="92"/>
    </row>
    <row r="872" spans="3:8" x14ac:dyDescent="0.35">
      <c r="C872" s="89"/>
      <c r="D872" s="89"/>
      <c r="E872" s="89"/>
      <c r="H872" s="92"/>
    </row>
    <row r="873" spans="3:8" x14ac:dyDescent="0.35">
      <c r="C873" s="89"/>
      <c r="D873" s="89"/>
      <c r="E873" s="89"/>
      <c r="H873" s="92"/>
    </row>
    <row r="874" spans="3:8" x14ac:dyDescent="0.35">
      <c r="C874" s="89"/>
      <c r="D874" s="89"/>
      <c r="E874" s="89"/>
      <c r="H874" s="92"/>
    </row>
    <row r="875" spans="3:8" x14ac:dyDescent="0.35">
      <c r="C875" s="89"/>
      <c r="D875" s="89"/>
      <c r="E875" s="89"/>
      <c r="H875" s="92"/>
    </row>
    <row r="876" spans="3:8" x14ac:dyDescent="0.35">
      <c r="C876" s="89"/>
      <c r="D876" s="89"/>
      <c r="E876" s="89"/>
      <c r="H876" s="92"/>
    </row>
    <row r="877" spans="3:8" x14ac:dyDescent="0.35">
      <c r="C877" s="89"/>
      <c r="D877" s="89"/>
      <c r="E877" s="89"/>
      <c r="H877" s="92"/>
    </row>
    <row r="878" spans="3:8" x14ac:dyDescent="0.35">
      <c r="C878" s="89"/>
      <c r="D878" s="89"/>
      <c r="E878" s="89"/>
      <c r="H878" s="92"/>
    </row>
    <row r="879" spans="3:8" x14ac:dyDescent="0.35">
      <c r="C879" s="89"/>
      <c r="D879" s="89"/>
      <c r="E879" s="89"/>
      <c r="H879" s="92"/>
    </row>
    <row r="880" spans="3:8" x14ac:dyDescent="0.35">
      <c r="C880" s="89"/>
      <c r="D880" s="89"/>
      <c r="E880" s="89"/>
      <c r="H880" s="92"/>
    </row>
    <row r="881" spans="3:8" x14ac:dyDescent="0.35">
      <c r="C881" s="89"/>
      <c r="D881" s="89"/>
      <c r="E881" s="89"/>
      <c r="H881" s="92"/>
    </row>
    <row r="882" spans="3:8" x14ac:dyDescent="0.35">
      <c r="C882" s="89"/>
      <c r="D882" s="89"/>
      <c r="E882" s="89"/>
      <c r="H882" s="92"/>
    </row>
    <row r="883" spans="3:8" x14ac:dyDescent="0.35">
      <c r="C883" s="89"/>
      <c r="D883" s="89"/>
      <c r="E883" s="89"/>
      <c r="H883" s="92"/>
    </row>
    <row r="884" spans="3:8" x14ac:dyDescent="0.35">
      <c r="C884" s="89"/>
      <c r="D884" s="89"/>
      <c r="E884" s="89"/>
      <c r="H884" s="92"/>
    </row>
    <row r="885" spans="3:8" x14ac:dyDescent="0.35">
      <c r="C885" s="89"/>
      <c r="D885" s="89"/>
      <c r="E885" s="89"/>
      <c r="H885" s="92"/>
    </row>
    <row r="886" spans="3:8" x14ac:dyDescent="0.35">
      <c r="C886" s="89"/>
      <c r="D886" s="89"/>
      <c r="E886" s="89"/>
      <c r="H886" s="92"/>
    </row>
    <row r="887" spans="3:8" x14ac:dyDescent="0.35">
      <c r="C887" s="89"/>
      <c r="D887" s="89"/>
      <c r="E887" s="89"/>
      <c r="H887" s="92"/>
    </row>
    <row r="888" spans="3:8" x14ac:dyDescent="0.35">
      <c r="C888" s="89"/>
      <c r="D888" s="89"/>
      <c r="E888" s="89"/>
      <c r="H888" s="92"/>
    </row>
    <row r="889" spans="3:8" x14ac:dyDescent="0.35">
      <c r="C889" s="89"/>
      <c r="D889" s="89"/>
      <c r="E889" s="89"/>
      <c r="H889" s="92"/>
    </row>
    <row r="890" spans="3:8" x14ac:dyDescent="0.35">
      <c r="C890" s="89"/>
      <c r="D890" s="89"/>
      <c r="E890" s="89"/>
      <c r="H890" s="92"/>
    </row>
    <row r="891" spans="3:8" x14ac:dyDescent="0.35">
      <c r="C891" s="89"/>
      <c r="D891" s="89"/>
      <c r="E891" s="89"/>
      <c r="H891" s="92"/>
    </row>
    <row r="892" spans="3:8" x14ac:dyDescent="0.35">
      <c r="C892" s="89"/>
      <c r="D892" s="89"/>
      <c r="E892" s="89"/>
      <c r="H892" s="92"/>
    </row>
    <row r="893" spans="3:8" x14ac:dyDescent="0.35">
      <c r="C893" s="89"/>
      <c r="D893" s="89"/>
      <c r="E893" s="89"/>
      <c r="H893" s="92"/>
    </row>
    <row r="894" spans="3:8" x14ac:dyDescent="0.35">
      <c r="C894" s="89"/>
      <c r="D894" s="89"/>
      <c r="E894" s="89"/>
      <c r="H894" s="92"/>
    </row>
    <row r="895" spans="3:8" x14ac:dyDescent="0.35">
      <c r="C895" s="89"/>
      <c r="D895" s="89"/>
      <c r="E895" s="89"/>
      <c r="H895" s="92"/>
    </row>
    <row r="896" spans="3:8" x14ac:dyDescent="0.35">
      <c r="C896" s="89"/>
      <c r="D896" s="89"/>
      <c r="E896" s="89"/>
      <c r="H896" s="92"/>
    </row>
    <row r="897" spans="3:8" x14ac:dyDescent="0.35">
      <c r="C897" s="89"/>
      <c r="D897" s="89"/>
      <c r="E897" s="89"/>
      <c r="H897" s="92"/>
    </row>
    <row r="898" spans="3:8" x14ac:dyDescent="0.35">
      <c r="C898" s="89"/>
      <c r="D898" s="89"/>
      <c r="E898" s="89"/>
      <c r="H898" s="92"/>
    </row>
    <row r="899" spans="3:8" x14ac:dyDescent="0.35">
      <c r="C899" s="89"/>
      <c r="D899" s="89"/>
      <c r="E899" s="89"/>
      <c r="H899" s="92"/>
    </row>
    <row r="900" spans="3:8" x14ac:dyDescent="0.35">
      <c r="C900" s="89"/>
      <c r="D900" s="89"/>
      <c r="E900" s="89"/>
      <c r="H900" s="92"/>
    </row>
    <row r="901" spans="3:8" x14ac:dyDescent="0.35">
      <c r="C901" s="89"/>
      <c r="D901" s="89"/>
      <c r="E901" s="89"/>
      <c r="H901" s="92"/>
    </row>
    <row r="902" spans="3:8" x14ac:dyDescent="0.35">
      <c r="C902" s="89"/>
      <c r="D902" s="89"/>
      <c r="E902" s="89"/>
      <c r="H902" s="92"/>
    </row>
    <row r="903" spans="3:8" x14ac:dyDescent="0.35">
      <c r="C903" s="89"/>
      <c r="D903" s="89"/>
      <c r="E903" s="89"/>
      <c r="H903" s="92"/>
    </row>
    <row r="904" spans="3:8" x14ac:dyDescent="0.35">
      <c r="C904" s="89"/>
      <c r="D904" s="89"/>
      <c r="E904" s="89"/>
      <c r="H904" s="92"/>
    </row>
    <row r="905" spans="3:8" x14ac:dyDescent="0.35">
      <c r="C905" s="89"/>
      <c r="D905" s="89"/>
      <c r="E905" s="89"/>
      <c r="H905" s="92"/>
    </row>
    <row r="906" spans="3:8" x14ac:dyDescent="0.35">
      <c r="C906" s="89"/>
      <c r="D906" s="89"/>
      <c r="E906" s="89"/>
      <c r="H906" s="92"/>
    </row>
    <row r="907" spans="3:8" x14ac:dyDescent="0.35">
      <c r="C907" s="89"/>
      <c r="D907" s="89"/>
      <c r="E907" s="89"/>
      <c r="H907" s="92"/>
    </row>
    <row r="908" spans="3:8" x14ac:dyDescent="0.35">
      <c r="C908" s="89"/>
      <c r="D908" s="89"/>
      <c r="E908" s="89"/>
      <c r="H908" s="92"/>
    </row>
    <row r="909" spans="3:8" x14ac:dyDescent="0.35">
      <c r="C909" s="89"/>
      <c r="D909" s="89"/>
      <c r="E909" s="89"/>
      <c r="H909" s="92"/>
    </row>
    <row r="910" spans="3:8" x14ac:dyDescent="0.35">
      <c r="C910" s="89"/>
      <c r="D910" s="89"/>
      <c r="E910" s="89"/>
      <c r="H910" s="92"/>
    </row>
    <row r="911" spans="3:8" x14ac:dyDescent="0.35">
      <c r="C911" s="89"/>
      <c r="D911" s="89"/>
      <c r="E911" s="89"/>
      <c r="H911" s="92"/>
    </row>
    <row r="912" spans="3:8" x14ac:dyDescent="0.35">
      <c r="C912" s="89"/>
      <c r="D912" s="89"/>
      <c r="E912" s="89"/>
      <c r="H912" s="92"/>
    </row>
    <row r="913" spans="3:8" x14ac:dyDescent="0.35">
      <c r="C913" s="89"/>
      <c r="D913" s="89"/>
      <c r="E913" s="89"/>
      <c r="H913" s="92"/>
    </row>
    <row r="914" spans="3:8" x14ac:dyDescent="0.35">
      <c r="C914" s="89"/>
      <c r="D914" s="89"/>
      <c r="E914" s="89"/>
      <c r="H914" s="92"/>
    </row>
    <row r="915" spans="3:8" x14ac:dyDescent="0.35">
      <c r="C915" s="89"/>
      <c r="D915" s="89"/>
      <c r="E915" s="89"/>
      <c r="H915" s="92"/>
    </row>
    <row r="916" spans="3:8" x14ac:dyDescent="0.35">
      <c r="C916" s="89"/>
      <c r="D916" s="89"/>
      <c r="E916" s="89"/>
      <c r="H916" s="92"/>
    </row>
    <row r="917" spans="3:8" x14ac:dyDescent="0.35">
      <c r="C917" s="89"/>
      <c r="D917" s="89"/>
      <c r="E917" s="89"/>
      <c r="H917" s="92"/>
    </row>
    <row r="918" spans="3:8" x14ac:dyDescent="0.35">
      <c r="C918" s="89"/>
      <c r="D918" s="89"/>
      <c r="E918" s="89"/>
      <c r="H918" s="92"/>
    </row>
    <row r="919" spans="3:8" x14ac:dyDescent="0.35">
      <c r="C919" s="89"/>
      <c r="D919" s="89"/>
      <c r="E919" s="89"/>
      <c r="H919" s="92"/>
    </row>
    <row r="920" spans="3:8" x14ac:dyDescent="0.35">
      <c r="C920" s="89"/>
      <c r="D920" s="89"/>
      <c r="E920" s="89"/>
      <c r="H920" s="92"/>
    </row>
    <row r="921" spans="3:8" x14ac:dyDescent="0.35">
      <c r="C921" s="89"/>
      <c r="D921" s="89"/>
      <c r="E921" s="89"/>
      <c r="H921" s="92"/>
    </row>
    <row r="922" spans="3:8" x14ac:dyDescent="0.35">
      <c r="C922" s="89"/>
      <c r="D922" s="89"/>
      <c r="E922" s="89"/>
      <c r="H922" s="92"/>
    </row>
    <row r="923" spans="3:8" x14ac:dyDescent="0.35">
      <c r="C923" s="89"/>
      <c r="D923" s="89"/>
      <c r="E923" s="89"/>
      <c r="H923" s="92"/>
    </row>
    <row r="924" spans="3:8" x14ac:dyDescent="0.35">
      <c r="C924" s="89"/>
      <c r="D924" s="89"/>
      <c r="E924" s="89"/>
      <c r="H924" s="92"/>
    </row>
    <row r="925" spans="3:8" x14ac:dyDescent="0.35">
      <c r="C925" s="89"/>
      <c r="D925" s="89"/>
      <c r="E925" s="89"/>
      <c r="H925" s="92"/>
    </row>
    <row r="926" spans="3:8" x14ac:dyDescent="0.35">
      <c r="C926" s="89"/>
      <c r="D926" s="89"/>
      <c r="E926" s="89"/>
      <c r="H926" s="92"/>
    </row>
    <row r="927" spans="3:8" x14ac:dyDescent="0.35">
      <c r="C927" s="89"/>
      <c r="D927" s="89"/>
      <c r="E927" s="89"/>
      <c r="H927" s="92"/>
    </row>
    <row r="928" spans="3:8" x14ac:dyDescent="0.35">
      <c r="C928" s="89"/>
      <c r="D928" s="89"/>
      <c r="E928" s="89"/>
      <c r="H928" s="92"/>
    </row>
    <row r="929" spans="3:8" x14ac:dyDescent="0.35">
      <c r="C929" s="89"/>
      <c r="D929" s="89"/>
      <c r="E929" s="89"/>
      <c r="H929" s="92"/>
    </row>
    <row r="930" spans="3:8" x14ac:dyDescent="0.35">
      <c r="C930" s="89"/>
      <c r="D930" s="89"/>
      <c r="E930" s="89"/>
      <c r="H930" s="92"/>
    </row>
    <row r="931" spans="3:8" x14ac:dyDescent="0.35">
      <c r="C931" s="89"/>
      <c r="D931" s="89"/>
      <c r="E931" s="89"/>
      <c r="H931" s="92"/>
    </row>
    <row r="932" spans="3:8" x14ac:dyDescent="0.35">
      <c r="C932" s="89"/>
      <c r="D932" s="89"/>
      <c r="E932" s="89"/>
      <c r="H932" s="92"/>
    </row>
    <row r="933" spans="3:8" x14ac:dyDescent="0.35">
      <c r="C933" s="89"/>
      <c r="D933" s="89"/>
      <c r="E933" s="89"/>
      <c r="H933" s="92"/>
    </row>
    <row r="934" spans="3:8" x14ac:dyDescent="0.35">
      <c r="C934" s="89"/>
      <c r="D934" s="89"/>
      <c r="E934" s="89"/>
      <c r="H934" s="92"/>
    </row>
    <row r="935" spans="3:8" x14ac:dyDescent="0.35">
      <c r="C935" s="89"/>
      <c r="D935" s="89"/>
      <c r="E935" s="89"/>
      <c r="H935" s="92"/>
    </row>
    <row r="936" spans="3:8" x14ac:dyDescent="0.35">
      <c r="C936" s="89"/>
      <c r="D936" s="89"/>
      <c r="E936" s="89"/>
      <c r="H936" s="92"/>
    </row>
    <row r="937" spans="3:8" x14ac:dyDescent="0.35">
      <c r="C937" s="89"/>
      <c r="D937" s="89"/>
      <c r="E937" s="89"/>
      <c r="H937" s="92"/>
    </row>
    <row r="938" spans="3:8" x14ac:dyDescent="0.35">
      <c r="C938" s="89"/>
      <c r="D938" s="89"/>
      <c r="E938" s="89"/>
      <c r="H938" s="92"/>
    </row>
    <row r="939" spans="3:8" x14ac:dyDescent="0.35">
      <c r="C939" s="89"/>
      <c r="D939" s="89"/>
      <c r="E939" s="89"/>
      <c r="H939" s="92"/>
    </row>
    <row r="940" spans="3:8" x14ac:dyDescent="0.35">
      <c r="C940" s="89"/>
      <c r="D940" s="89"/>
      <c r="E940" s="89"/>
      <c r="H940" s="92"/>
    </row>
    <row r="941" spans="3:8" x14ac:dyDescent="0.35">
      <c r="C941" s="89"/>
      <c r="D941" s="89"/>
      <c r="E941" s="89"/>
      <c r="H941" s="92"/>
    </row>
    <row r="942" spans="3:8" x14ac:dyDescent="0.35">
      <c r="C942" s="89"/>
      <c r="D942" s="89"/>
      <c r="E942" s="89"/>
      <c r="H942" s="92"/>
    </row>
    <row r="943" spans="3:8" x14ac:dyDescent="0.35">
      <c r="C943" s="89"/>
      <c r="D943" s="89"/>
      <c r="E943" s="89"/>
      <c r="H943" s="92"/>
    </row>
    <row r="944" spans="3:8" x14ac:dyDescent="0.35">
      <c r="C944" s="89"/>
      <c r="D944" s="89"/>
      <c r="E944" s="89"/>
      <c r="H944" s="92"/>
    </row>
    <row r="945" spans="3:8" x14ac:dyDescent="0.35">
      <c r="C945" s="89"/>
      <c r="D945" s="89"/>
      <c r="E945" s="89"/>
      <c r="H945" s="92"/>
    </row>
    <row r="946" spans="3:8" x14ac:dyDescent="0.35">
      <c r="C946" s="89"/>
      <c r="D946" s="89"/>
      <c r="E946" s="89"/>
      <c r="H946" s="92"/>
    </row>
    <row r="947" spans="3:8" x14ac:dyDescent="0.35">
      <c r="C947" s="89"/>
      <c r="D947" s="89"/>
      <c r="E947" s="89"/>
      <c r="H947" s="92"/>
    </row>
    <row r="948" spans="3:8" x14ac:dyDescent="0.35">
      <c r="C948" s="89"/>
      <c r="D948" s="89"/>
      <c r="E948" s="89"/>
      <c r="H948" s="92"/>
    </row>
    <row r="949" spans="3:8" x14ac:dyDescent="0.35">
      <c r="C949" s="89"/>
      <c r="D949" s="89"/>
      <c r="E949" s="89"/>
      <c r="H949" s="92"/>
    </row>
    <row r="950" spans="3:8" x14ac:dyDescent="0.35">
      <c r="C950" s="89"/>
      <c r="D950" s="89"/>
      <c r="E950" s="89"/>
      <c r="H950" s="92"/>
    </row>
    <row r="951" spans="3:8" x14ac:dyDescent="0.35">
      <c r="C951" s="89"/>
      <c r="D951" s="89"/>
      <c r="E951" s="89"/>
      <c r="H951" s="92"/>
    </row>
    <row r="952" spans="3:8" x14ac:dyDescent="0.35">
      <c r="C952" s="89"/>
      <c r="D952" s="89"/>
      <c r="E952" s="89"/>
      <c r="H952" s="92"/>
    </row>
    <row r="953" spans="3:8" x14ac:dyDescent="0.35">
      <c r="C953" s="89"/>
      <c r="D953" s="89"/>
      <c r="E953" s="89"/>
      <c r="H953" s="92"/>
    </row>
    <row r="954" spans="3:8" x14ac:dyDescent="0.35">
      <c r="C954" s="89"/>
      <c r="D954" s="89"/>
      <c r="E954" s="89"/>
      <c r="H954" s="92"/>
    </row>
    <row r="955" spans="3:8" x14ac:dyDescent="0.35">
      <c r="C955" s="89"/>
      <c r="D955" s="89"/>
      <c r="E955" s="89"/>
      <c r="H955" s="92"/>
    </row>
    <row r="956" spans="3:8" x14ac:dyDescent="0.35">
      <c r="C956" s="89"/>
      <c r="D956" s="89"/>
      <c r="E956" s="89"/>
      <c r="H956" s="92"/>
    </row>
    <row r="957" spans="3:8" x14ac:dyDescent="0.35">
      <c r="C957" s="89"/>
      <c r="D957" s="89"/>
      <c r="E957" s="89"/>
      <c r="H957" s="92"/>
    </row>
    <row r="958" spans="3:8" x14ac:dyDescent="0.35">
      <c r="C958" s="89"/>
      <c r="D958" s="89"/>
      <c r="E958" s="89"/>
      <c r="H958" s="92"/>
    </row>
    <row r="959" spans="3:8" x14ac:dyDescent="0.35">
      <c r="C959" s="89"/>
      <c r="D959" s="89"/>
      <c r="E959" s="89"/>
      <c r="H959" s="92"/>
    </row>
    <row r="960" spans="3:8" x14ac:dyDescent="0.35">
      <c r="C960" s="89"/>
      <c r="D960" s="89"/>
      <c r="E960" s="89"/>
      <c r="H960" s="92"/>
    </row>
    <row r="961" spans="3:8" x14ac:dyDescent="0.35">
      <c r="C961" s="89"/>
      <c r="D961" s="89"/>
      <c r="E961" s="89"/>
      <c r="H961" s="92"/>
    </row>
    <row r="962" spans="3:8" x14ac:dyDescent="0.35">
      <c r="C962" s="89"/>
      <c r="D962" s="89"/>
      <c r="E962" s="89"/>
      <c r="H962" s="92"/>
    </row>
    <row r="963" spans="3:8" x14ac:dyDescent="0.35">
      <c r="C963" s="89"/>
      <c r="D963" s="89"/>
      <c r="E963" s="89"/>
      <c r="H963" s="92"/>
    </row>
    <row r="964" spans="3:8" x14ac:dyDescent="0.35">
      <c r="C964" s="89"/>
      <c r="D964" s="89"/>
      <c r="E964" s="89"/>
      <c r="H964" s="92"/>
    </row>
    <row r="965" spans="3:8" x14ac:dyDescent="0.35">
      <c r="C965" s="89"/>
      <c r="D965" s="89"/>
      <c r="E965" s="89"/>
      <c r="H965" s="92"/>
    </row>
    <row r="966" spans="3:8" x14ac:dyDescent="0.35">
      <c r="C966" s="89"/>
      <c r="D966" s="89"/>
      <c r="E966" s="89"/>
      <c r="H966" s="92"/>
    </row>
    <row r="967" spans="3:8" x14ac:dyDescent="0.35">
      <c r="C967" s="89"/>
      <c r="D967" s="89"/>
      <c r="E967" s="89"/>
      <c r="H967" s="92"/>
    </row>
    <row r="968" spans="3:8" x14ac:dyDescent="0.35">
      <c r="C968" s="89"/>
      <c r="D968" s="89"/>
      <c r="E968" s="89"/>
      <c r="H968" s="92"/>
    </row>
    <row r="969" spans="3:8" x14ac:dyDescent="0.35">
      <c r="C969" s="89"/>
      <c r="D969" s="89"/>
      <c r="E969" s="89"/>
      <c r="H969" s="92"/>
    </row>
    <row r="970" spans="3:8" x14ac:dyDescent="0.35">
      <c r="C970" s="89"/>
      <c r="D970" s="89"/>
      <c r="E970" s="89"/>
      <c r="H970" s="92"/>
    </row>
    <row r="971" spans="3:8" x14ac:dyDescent="0.35">
      <c r="C971" s="89"/>
      <c r="D971" s="89"/>
      <c r="E971" s="89"/>
      <c r="H971" s="92"/>
    </row>
  </sheetData>
  <sheetProtection password="AAC6" sheet="1" objects="1" scenarios="1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969"/>
  <sheetViews>
    <sheetView workbookViewId="0">
      <pane xSplit="1" ySplit="3" topLeftCell="B4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4.5" x14ac:dyDescent="0.35"/>
  <cols>
    <col min="3" max="3" width="9.54296875" bestFit="1" customWidth="1"/>
    <col min="4" max="4" width="9.54296875" customWidth="1"/>
    <col min="5" max="5" width="15.26953125" bestFit="1" customWidth="1"/>
    <col min="6" max="6" width="12.453125" bestFit="1" customWidth="1"/>
    <col min="7" max="7" width="18.1796875" bestFit="1" customWidth="1"/>
  </cols>
  <sheetData>
    <row r="1" spans="1:8" ht="15.5" x14ac:dyDescent="0.35">
      <c r="A1" s="86" t="s">
        <v>644</v>
      </c>
      <c r="B1" s="86"/>
    </row>
    <row r="3" spans="1:8" ht="15.5" x14ac:dyDescent="0.35">
      <c r="A3" s="88" t="s">
        <v>594</v>
      </c>
      <c r="B3" s="88" t="s">
        <v>677</v>
      </c>
      <c r="C3" s="88" t="s">
        <v>678</v>
      </c>
      <c r="D3" s="88" t="s">
        <v>679</v>
      </c>
      <c r="E3" s="88" t="s">
        <v>680</v>
      </c>
      <c r="F3" s="88" t="s">
        <v>681</v>
      </c>
      <c r="G3" s="88" t="s">
        <v>682</v>
      </c>
      <c r="H3" s="88" t="s">
        <v>452</v>
      </c>
    </row>
    <row r="4" spans="1:8" x14ac:dyDescent="0.35">
      <c r="A4" t="str">
        <f t="shared" ref="A4:A35" si="0">VLOOKUP($B4,LISTScenMap,2)</f>
        <v>LISTBase</v>
      </c>
      <c r="B4" t="s">
        <v>383</v>
      </c>
      <c r="C4" s="93" t="s">
        <v>31</v>
      </c>
      <c r="D4" s="93" t="s">
        <v>304</v>
      </c>
      <c r="E4" s="93" t="s">
        <v>305</v>
      </c>
      <c r="F4" s="93" t="s">
        <v>26</v>
      </c>
      <c r="G4" s="93" t="s">
        <v>27</v>
      </c>
      <c r="H4" s="91">
        <f t="shared" ref="H4:H35" ca="1" si="1">OFFSET(INDIRECT($B4&amp;"_Corner",0),MATCH($C4,INDIRECT($B4&amp;"_Row",0),0),MATCH($F4,INDIRECT($B4&amp;"_Column",0),0))</f>
        <v>0</v>
      </c>
    </row>
    <row r="5" spans="1:8" x14ac:dyDescent="0.35">
      <c r="A5" t="str">
        <f t="shared" si="0"/>
        <v>LISTBase</v>
      </c>
      <c r="B5" t="s">
        <v>383</v>
      </c>
      <c r="C5" s="93" t="s">
        <v>35</v>
      </c>
      <c r="D5" s="93" t="s">
        <v>304</v>
      </c>
      <c r="E5" s="93" t="s">
        <v>306</v>
      </c>
      <c r="F5" s="93" t="s">
        <v>26</v>
      </c>
      <c r="G5" s="93" t="s">
        <v>27</v>
      </c>
      <c r="H5" s="91">
        <f t="shared" ca="1" si="1"/>
        <v>0</v>
      </c>
    </row>
    <row r="6" spans="1:8" x14ac:dyDescent="0.35">
      <c r="A6" t="str">
        <f t="shared" si="0"/>
        <v>LISTBase</v>
      </c>
      <c r="B6" t="s">
        <v>383</v>
      </c>
      <c r="C6" s="93" t="s">
        <v>37</v>
      </c>
      <c r="D6" s="93" t="s">
        <v>304</v>
      </c>
      <c r="E6" s="93" t="s">
        <v>307</v>
      </c>
      <c r="F6" s="93" t="s">
        <v>26</v>
      </c>
      <c r="G6" s="93" t="s">
        <v>27</v>
      </c>
      <c r="H6" s="91">
        <f t="shared" ca="1" si="1"/>
        <v>0</v>
      </c>
    </row>
    <row r="7" spans="1:8" x14ac:dyDescent="0.35">
      <c r="A7" t="str">
        <f t="shared" si="0"/>
        <v>LISTBase</v>
      </c>
      <c r="B7" t="s">
        <v>383</v>
      </c>
      <c r="C7" s="93" t="s">
        <v>39</v>
      </c>
      <c r="D7" s="93" t="s">
        <v>304</v>
      </c>
      <c r="E7" s="93" t="s">
        <v>308</v>
      </c>
      <c r="F7" s="93" t="s">
        <v>26</v>
      </c>
      <c r="G7" s="93" t="s">
        <v>27</v>
      </c>
      <c r="H7" s="91">
        <f t="shared" ca="1" si="1"/>
        <v>0</v>
      </c>
    </row>
    <row r="8" spans="1:8" x14ac:dyDescent="0.35">
      <c r="A8" t="str">
        <f t="shared" si="0"/>
        <v>LISTBase</v>
      </c>
      <c r="B8" t="s">
        <v>383</v>
      </c>
      <c r="C8" s="93" t="s">
        <v>43</v>
      </c>
      <c r="D8" s="93" t="s">
        <v>304</v>
      </c>
      <c r="E8" s="93" t="s">
        <v>309</v>
      </c>
      <c r="F8" s="93" t="s">
        <v>26</v>
      </c>
      <c r="G8" s="93" t="s">
        <v>27</v>
      </c>
      <c r="H8" s="91">
        <f t="shared" ca="1" si="1"/>
        <v>0</v>
      </c>
    </row>
    <row r="9" spans="1:8" x14ac:dyDescent="0.35">
      <c r="A9" t="str">
        <f t="shared" si="0"/>
        <v>LISTBase</v>
      </c>
      <c r="B9" t="s">
        <v>383</v>
      </c>
      <c r="C9" s="93" t="s">
        <v>47</v>
      </c>
      <c r="D9" s="93" t="s">
        <v>304</v>
      </c>
      <c r="E9" s="93" t="s">
        <v>310</v>
      </c>
      <c r="F9" s="93" t="s">
        <v>26</v>
      </c>
      <c r="G9" s="93" t="s">
        <v>27</v>
      </c>
      <c r="H9" s="91">
        <f t="shared" ca="1" si="1"/>
        <v>0</v>
      </c>
    </row>
    <row r="10" spans="1:8" x14ac:dyDescent="0.35">
      <c r="A10" t="str">
        <f t="shared" si="0"/>
        <v>LISTBase</v>
      </c>
      <c r="B10" t="s">
        <v>383</v>
      </c>
      <c r="C10" s="93" t="s">
        <v>51</v>
      </c>
      <c r="D10" s="93" t="s">
        <v>304</v>
      </c>
      <c r="E10" s="93" t="s">
        <v>311</v>
      </c>
      <c r="F10" s="93" t="s">
        <v>26</v>
      </c>
      <c r="G10" s="93" t="s">
        <v>27</v>
      </c>
      <c r="H10" s="91">
        <f t="shared" ca="1" si="1"/>
        <v>0</v>
      </c>
    </row>
    <row r="11" spans="1:8" x14ac:dyDescent="0.35">
      <c r="A11" t="str">
        <f t="shared" si="0"/>
        <v>LISTBase</v>
      </c>
      <c r="B11" t="s">
        <v>383</v>
      </c>
      <c r="C11" s="93" t="s">
        <v>55</v>
      </c>
      <c r="D11" s="93" t="s">
        <v>304</v>
      </c>
      <c r="E11" s="93" t="s">
        <v>188</v>
      </c>
      <c r="F11" s="93" t="s">
        <v>26</v>
      </c>
      <c r="G11" s="93" t="s">
        <v>27</v>
      </c>
      <c r="H11" s="91">
        <f t="shared" ca="1" si="1"/>
        <v>0</v>
      </c>
    </row>
    <row r="12" spans="1:8" x14ac:dyDescent="0.35">
      <c r="A12" t="str">
        <f t="shared" si="0"/>
        <v>LISTBase</v>
      </c>
      <c r="B12" t="s">
        <v>383</v>
      </c>
      <c r="C12" s="93" t="s">
        <v>57</v>
      </c>
      <c r="D12" s="93" t="s">
        <v>304</v>
      </c>
      <c r="E12" s="93" t="s">
        <v>172</v>
      </c>
      <c r="F12" s="93" t="s">
        <v>26</v>
      </c>
      <c r="G12" s="93" t="s">
        <v>27</v>
      </c>
      <c r="H12" s="91">
        <f t="shared" ca="1" si="1"/>
        <v>0</v>
      </c>
    </row>
    <row r="13" spans="1:8" x14ac:dyDescent="0.35">
      <c r="A13" t="str">
        <f t="shared" si="0"/>
        <v>LISTBase</v>
      </c>
      <c r="B13" t="s">
        <v>383</v>
      </c>
      <c r="C13" s="93" t="s">
        <v>61</v>
      </c>
      <c r="D13" s="93" t="s">
        <v>304</v>
      </c>
      <c r="E13" s="93" t="s">
        <v>312</v>
      </c>
      <c r="F13" s="93" t="s">
        <v>26</v>
      </c>
      <c r="G13" s="93" t="s">
        <v>27</v>
      </c>
      <c r="H13" s="91">
        <f t="shared" ca="1" si="1"/>
        <v>0</v>
      </c>
    </row>
    <row r="14" spans="1:8" x14ac:dyDescent="0.35">
      <c r="A14" t="str">
        <f t="shared" si="0"/>
        <v>LISTBase</v>
      </c>
      <c r="B14" t="s">
        <v>383</v>
      </c>
      <c r="C14" s="93" t="s">
        <v>65</v>
      </c>
      <c r="D14" s="93" t="s">
        <v>304</v>
      </c>
      <c r="E14" s="93" t="s">
        <v>313</v>
      </c>
      <c r="F14" s="93" t="s">
        <v>26</v>
      </c>
      <c r="G14" s="93" t="s">
        <v>27</v>
      </c>
      <c r="H14" s="91">
        <f t="shared" ca="1" si="1"/>
        <v>0</v>
      </c>
    </row>
    <row r="15" spans="1:8" x14ac:dyDescent="0.35">
      <c r="A15" t="str">
        <f t="shared" si="0"/>
        <v>LISTBase</v>
      </c>
      <c r="B15" t="s">
        <v>383</v>
      </c>
      <c r="C15" s="93" t="s">
        <v>73</v>
      </c>
      <c r="D15" s="93" t="s">
        <v>314</v>
      </c>
      <c r="E15" s="93" t="s">
        <v>314</v>
      </c>
      <c r="F15" s="93" t="s">
        <v>26</v>
      </c>
      <c r="G15" s="93" t="s">
        <v>27</v>
      </c>
      <c r="H15" s="91">
        <f t="shared" ca="1" si="1"/>
        <v>0</v>
      </c>
    </row>
    <row r="16" spans="1:8" x14ac:dyDescent="0.35">
      <c r="A16" t="str">
        <f t="shared" si="0"/>
        <v>LISTBase</v>
      </c>
      <c r="B16" t="s">
        <v>383</v>
      </c>
      <c r="C16" s="93" t="s">
        <v>85</v>
      </c>
      <c r="D16" s="93" t="s">
        <v>315</v>
      </c>
      <c r="E16" s="93" t="s">
        <v>210</v>
      </c>
      <c r="F16" s="93" t="s">
        <v>26</v>
      </c>
      <c r="G16" s="93" t="s">
        <v>27</v>
      </c>
      <c r="H16" s="91">
        <f t="shared" ca="1" si="1"/>
        <v>0</v>
      </c>
    </row>
    <row r="17" spans="1:8" x14ac:dyDescent="0.35">
      <c r="A17" t="str">
        <f t="shared" si="0"/>
        <v>LISTBase</v>
      </c>
      <c r="B17" t="s">
        <v>383</v>
      </c>
      <c r="C17" s="93" t="s">
        <v>87</v>
      </c>
      <c r="D17" s="93" t="s">
        <v>315</v>
      </c>
      <c r="E17" s="93" t="s">
        <v>211</v>
      </c>
      <c r="F17" s="93" t="s">
        <v>26</v>
      </c>
      <c r="G17" s="93" t="s">
        <v>27</v>
      </c>
      <c r="H17" s="91">
        <f t="shared" ca="1" si="1"/>
        <v>0</v>
      </c>
    </row>
    <row r="18" spans="1:8" x14ac:dyDescent="0.35">
      <c r="A18" t="str">
        <f t="shared" si="0"/>
        <v>LISTBase</v>
      </c>
      <c r="B18" t="s">
        <v>383</v>
      </c>
      <c r="C18" s="93" t="s">
        <v>109</v>
      </c>
      <c r="D18" s="93" t="s">
        <v>316</v>
      </c>
      <c r="E18" s="93" t="s">
        <v>212</v>
      </c>
      <c r="F18" s="93" t="s">
        <v>26</v>
      </c>
      <c r="G18" s="93" t="s">
        <v>27</v>
      </c>
      <c r="H18" s="91">
        <f t="shared" ca="1" si="1"/>
        <v>0</v>
      </c>
    </row>
    <row r="19" spans="1:8" x14ac:dyDescent="0.35">
      <c r="A19" t="str">
        <f t="shared" si="0"/>
        <v>LISTBase</v>
      </c>
      <c r="B19" t="s">
        <v>383</v>
      </c>
      <c r="C19" s="93" t="s">
        <v>115</v>
      </c>
      <c r="D19" s="93" t="s">
        <v>213</v>
      </c>
      <c r="E19" s="93" t="s">
        <v>317</v>
      </c>
      <c r="F19" s="93" t="s">
        <v>26</v>
      </c>
      <c r="G19" s="93" t="s">
        <v>27</v>
      </c>
      <c r="H19" s="91">
        <f t="shared" ca="1" si="1"/>
        <v>0</v>
      </c>
    </row>
    <row r="20" spans="1:8" x14ac:dyDescent="0.35">
      <c r="A20" t="str">
        <f t="shared" si="0"/>
        <v>LISTBase</v>
      </c>
      <c r="B20" t="s">
        <v>383</v>
      </c>
      <c r="C20" s="93" t="s">
        <v>118</v>
      </c>
      <c r="D20" s="93" t="s">
        <v>213</v>
      </c>
      <c r="E20" s="93" t="s">
        <v>318</v>
      </c>
      <c r="F20" s="93" t="s">
        <v>26</v>
      </c>
      <c r="G20" s="93" t="s">
        <v>27</v>
      </c>
      <c r="H20" s="91">
        <f t="shared" ca="1" si="1"/>
        <v>0</v>
      </c>
    </row>
    <row r="21" spans="1:8" x14ac:dyDescent="0.35">
      <c r="A21" t="str">
        <f t="shared" si="0"/>
        <v>LISTBase</v>
      </c>
      <c r="B21" t="s">
        <v>383</v>
      </c>
      <c r="C21" s="93" t="s">
        <v>124</v>
      </c>
      <c r="D21" s="93" t="s">
        <v>213</v>
      </c>
      <c r="E21" s="93" t="s">
        <v>214</v>
      </c>
      <c r="F21" s="93" t="s">
        <v>26</v>
      </c>
      <c r="G21" s="93" t="s">
        <v>27</v>
      </c>
      <c r="H21" s="91">
        <f t="shared" ca="1" si="1"/>
        <v>0</v>
      </c>
    </row>
    <row r="22" spans="1:8" x14ac:dyDescent="0.35">
      <c r="A22" t="str">
        <f t="shared" si="0"/>
        <v>LISTBase</v>
      </c>
      <c r="B22" t="s">
        <v>383</v>
      </c>
      <c r="C22" s="93" t="s">
        <v>126</v>
      </c>
      <c r="D22" s="93" t="s">
        <v>213</v>
      </c>
      <c r="E22" s="93" t="s">
        <v>215</v>
      </c>
      <c r="F22" s="93" t="s">
        <v>26</v>
      </c>
      <c r="G22" s="93" t="s">
        <v>27</v>
      </c>
      <c r="H22" s="91">
        <f t="shared" ca="1" si="1"/>
        <v>0</v>
      </c>
    </row>
    <row r="23" spans="1:8" x14ac:dyDescent="0.35">
      <c r="A23" t="str">
        <f t="shared" si="0"/>
        <v>LISTBase</v>
      </c>
      <c r="B23" t="s">
        <v>383</v>
      </c>
      <c r="C23" s="93" t="s">
        <v>444</v>
      </c>
      <c r="D23" s="93" t="s">
        <v>442</v>
      </c>
      <c r="E23" s="93" t="s">
        <v>442</v>
      </c>
      <c r="F23" s="93" t="s">
        <v>26</v>
      </c>
      <c r="G23" s="93" t="s">
        <v>27</v>
      </c>
      <c r="H23" s="91">
        <f t="shared" ca="1" si="1"/>
        <v>0</v>
      </c>
    </row>
    <row r="24" spans="1:8" x14ac:dyDescent="0.35">
      <c r="A24" t="str">
        <f t="shared" si="0"/>
        <v>LISTBase</v>
      </c>
      <c r="B24" t="s">
        <v>383</v>
      </c>
      <c r="C24" s="93" t="s">
        <v>31</v>
      </c>
      <c r="D24" s="93" t="s">
        <v>304</v>
      </c>
      <c r="E24" s="93" t="s">
        <v>305</v>
      </c>
      <c r="F24" t="s">
        <v>206</v>
      </c>
      <c r="G24" t="s">
        <v>202</v>
      </c>
      <c r="H24" s="91">
        <f t="shared" ca="1" si="1"/>
        <v>0</v>
      </c>
    </row>
    <row r="25" spans="1:8" x14ac:dyDescent="0.35">
      <c r="A25" t="str">
        <f t="shared" si="0"/>
        <v>LISTBase</v>
      </c>
      <c r="B25" t="s">
        <v>383</v>
      </c>
      <c r="C25" s="93" t="s">
        <v>35</v>
      </c>
      <c r="D25" s="93" t="s">
        <v>304</v>
      </c>
      <c r="E25" s="93" t="s">
        <v>306</v>
      </c>
      <c r="F25" t="s">
        <v>206</v>
      </c>
      <c r="G25" t="s">
        <v>202</v>
      </c>
      <c r="H25" s="91">
        <f t="shared" ca="1" si="1"/>
        <v>0</v>
      </c>
    </row>
    <row r="26" spans="1:8" x14ac:dyDescent="0.35">
      <c r="A26" t="str">
        <f t="shared" si="0"/>
        <v>LISTBase</v>
      </c>
      <c r="B26" t="s">
        <v>383</v>
      </c>
      <c r="C26" s="93" t="s">
        <v>37</v>
      </c>
      <c r="D26" s="93" t="s">
        <v>304</v>
      </c>
      <c r="E26" s="93" t="s">
        <v>307</v>
      </c>
      <c r="F26" t="s">
        <v>206</v>
      </c>
      <c r="G26" t="s">
        <v>202</v>
      </c>
      <c r="H26" s="91">
        <f t="shared" ca="1" si="1"/>
        <v>0</v>
      </c>
    </row>
    <row r="27" spans="1:8" x14ac:dyDescent="0.35">
      <c r="A27" t="str">
        <f t="shared" si="0"/>
        <v>LISTBase</v>
      </c>
      <c r="B27" t="s">
        <v>383</v>
      </c>
      <c r="C27" s="93" t="s">
        <v>39</v>
      </c>
      <c r="D27" s="93" t="s">
        <v>304</v>
      </c>
      <c r="E27" s="93" t="s">
        <v>308</v>
      </c>
      <c r="F27" t="s">
        <v>206</v>
      </c>
      <c r="G27" t="s">
        <v>202</v>
      </c>
      <c r="H27" s="91">
        <f t="shared" ca="1" si="1"/>
        <v>0</v>
      </c>
    </row>
    <row r="28" spans="1:8" x14ac:dyDescent="0.35">
      <c r="A28" t="str">
        <f t="shared" si="0"/>
        <v>LISTBase</v>
      </c>
      <c r="B28" t="s">
        <v>383</v>
      </c>
      <c r="C28" s="93" t="s">
        <v>43</v>
      </c>
      <c r="D28" s="93" t="s">
        <v>304</v>
      </c>
      <c r="E28" s="93" t="s">
        <v>309</v>
      </c>
      <c r="F28" t="s">
        <v>206</v>
      </c>
      <c r="G28" t="s">
        <v>202</v>
      </c>
      <c r="H28" s="91">
        <f t="shared" ca="1" si="1"/>
        <v>0</v>
      </c>
    </row>
    <row r="29" spans="1:8" x14ac:dyDescent="0.35">
      <c r="A29" t="str">
        <f t="shared" si="0"/>
        <v>LISTBase</v>
      </c>
      <c r="B29" t="s">
        <v>383</v>
      </c>
      <c r="C29" s="93" t="s">
        <v>47</v>
      </c>
      <c r="D29" s="93" t="s">
        <v>304</v>
      </c>
      <c r="E29" s="93" t="s">
        <v>310</v>
      </c>
      <c r="F29" t="s">
        <v>206</v>
      </c>
      <c r="G29" t="s">
        <v>202</v>
      </c>
      <c r="H29" s="91">
        <f t="shared" ca="1" si="1"/>
        <v>0</v>
      </c>
    </row>
    <row r="30" spans="1:8" x14ac:dyDescent="0.35">
      <c r="A30" t="str">
        <f t="shared" si="0"/>
        <v>LISTBase</v>
      </c>
      <c r="B30" t="s">
        <v>383</v>
      </c>
      <c r="C30" s="93" t="s">
        <v>51</v>
      </c>
      <c r="D30" s="93" t="s">
        <v>304</v>
      </c>
      <c r="E30" s="93" t="s">
        <v>311</v>
      </c>
      <c r="F30" t="s">
        <v>206</v>
      </c>
      <c r="G30" t="s">
        <v>202</v>
      </c>
      <c r="H30" s="91">
        <f t="shared" ca="1" si="1"/>
        <v>0</v>
      </c>
    </row>
    <row r="31" spans="1:8" x14ac:dyDescent="0.35">
      <c r="A31" t="str">
        <f t="shared" si="0"/>
        <v>LISTBase</v>
      </c>
      <c r="B31" t="s">
        <v>383</v>
      </c>
      <c r="C31" s="93" t="s">
        <v>55</v>
      </c>
      <c r="D31" s="93" t="s">
        <v>304</v>
      </c>
      <c r="E31" s="93" t="s">
        <v>188</v>
      </c>
      <c r="F31" t="s">
        <v>206</v>
      </c>
      <c r="G31" t="s">
        <v>202</v>
      </c>
      <c r="H31" s="91">
        <f t="shared" ca="1" si="1"/>
        <v>0</v>
      </c>
    </row>
    <row r="32" spans="1:8" x14ac:dyDescent="0.35">
      <c r="A32" t="str">
        <f t="shared" si="0"/>
        <v>LISTBase</v>
      </c>
      <c r="B32" t="s">
        <v>383</v>
      </c>
      <c r="C32" s="93" t="s">
        <v>57</v>
      </c>
      <c r="D32" s="93" t="s">
        <v>304</v>
      </c>
      <c r="E32" s="93" t="s">
        <v>172</v>
      </c>
      <c r="F32" t="s">
        <v>206</v>
      </c>
      <c r="G32" t="s">
        <v>202</v>
      </c>
      <c r="H32" s="91">
        <f t="shared" ca="1" si="1"/>
        <v>0</v>
      </c>
    </row>
    <row r="33" spans="1:8" x14ac:dyDescent="0.35">
      <c r="A33" t="str">
        <f t="shared" si="0"/>
        <v>LISTBase</v>
      </c>
      <c r="B33" t="s">
        <v>383</v>
      </c>
      <c r="C33" s="93" t="s">
        <v>61</v>
      </c>
      <c r="D33" s="93" t="s">
        <v>304</v>
      </c>
      <c r="E33" s="93" t="s">
        <v>312</v>
      </c>
      <c r="F33" t="s">
        <v>206</v>
      </c>
      <c r="G33" t="s">
        <v>202</v>
      </c>
      <c r="H33" s="91">
        <f t="shared" ca="1" si="1"/>
        <v>0</v>
      </c>
    </row>
    <row r="34" spans="1:8" x14ac:dyDescent="0.35">
      <c r="A34" t="str">
        <f t="shared" si="0"/>
        <v>LISTBase</v>
      </c>
      <c r="B34" t="s">
        <v>383</v>
      </c>
      <c r="C34" s="93" t="s">
        <v>65</v>
      </c>
      <c r="D34" s="93" t="s">
        <v>304</v>
      </c>
      <c r="E34" s="93" t="s">
        <v>313</v>
      </c>
      <c r="F34" t="s">
        <v>206</v>
      </c>
      <c r="G34" t="s">
        <v>202</v>
      </c>
      <c r="H34" s="91">
        <f t="shared" ca="1" si="1"/>
        <v>0</v>
      </c>
    </row>
    <row r="35" spans="1:8" x14ac:dyDescent="0.35">
      <c r="A35" t="str">
        <f t="shared" si="0"/>
        <v>LISTBase</v>
      </c>
      <c r="B35" t="s">
        <v>383</v>
      </c>
      <c r="C35" s="93" t="s">
        <v>73</v>
      </c>
      <c r="D35" s="93" t="s">
        <v>314</v>
      </c>
      <c r="E35" s="93" t="s">
        <v>314</v>
      </c>
      <c r="F35" t="s">
        <v>206</v>
      </c>
      <c r="G35" t="s">
        <v>202</v>
      </c>
      <c r="H35" s="91">
        <f t="shared" ca="1" si="1"/>
        <v>0</v>
      </c>
    </row>
    <row r="36" spans="1:8" x14ac:dyDescent="0.35">
      <c r="A36" t="str">
        <f t="shared" ref="A36:A67" si="2">VLOOKUP($B36,LISTScenMap,2)</f>
        <v>LISTBase</v>
      </c>
      <c r="B36" t="s">
        <v>383</v>
      </c>
      <c r="C36" s="93" t="s">
        <v>85</v>
      </c>
      <c r="D36" s="93" t="s">
        <v>315</v>
      </c>
      <c r="E36" s="93" t="s">
        <v>210</v>
      </c>
      <c r="F36" t="s">
        <v>206</v>
      </c>
      <c r="G36" t="s">
        <v>202</v>
      </c>
      <c r="H36" s="91">
        <f t="shared" ref="H36:H67" ca="1" si="3">OFFSET(INDIRECT($B36&amp;"_Corner",0),MATCH($C36,INDIRECT($B36&amp;"_Row",0),0),MATCH($F36,INDIRECT($B36&amp;"_Column",0),0))</f>
        <v>0</v>
      </c>
    </row>
    <row r="37" spans="1:8" x14ac:dyDescent="0.35">
      <c r="A37" t="str">
        <f t="shared" si="2"/>
        <v>LISTBase</v>
      </c>
      <c r="B37" t="s">
        <v>383</v>
      </c>
      <c r="C37" s="93" t="s">
        <v>87</v>
      </c>
      <c r="D37" s="93" t="s">
        <v>315</v>
      </c>
      <c r="E37" s="93" t="s">
        <v>211</v>
      </c>
      <c r="F37" t="s">
        <v>206</v>
      </c>
      <c r="G37" t="s">
        <v>202</v>
      </c>
      <c r="H37" s="91">
        <f t="shared" ca="1" si="3"/>
        <v>0</v>
      </c>
    </row>
    <row r="38" spans="1:8" x14ac:dyDescent="0.35">
      <c r="A38" t="str">
        <f t="shared" si="2"/>
        <v>LISTBase</v>
      </c>
      <c r="B38" t="s">
        <v>383</v>
      </c>
      <c r="C38" s="93" t="s">
        <v>109</v>
      </c>
      <c r="D38" s="93" t="s">
        <v>316</v>
      </c>
      <c r="E38" s="93" t="s">
        <v>212</v>
      </c>
      <c r="F38" t="s">
        <v>206</v>
      </c>
      <c r="G38" t="s">
        <v>202</v>
      </c>
      <c r="H38" s="91">
        <f t="shared" ca="1" si="3"/>
        <v>0</v>
      </c>
    </row>
    <row r="39" spans="1:8" x14ac:dyDescent="0.35">
      <c r="A39" t="str">
        <f t="shared" si="2"/>
        <v>LISTBase</v>
      </c>
      <c r="B39" t="s">
        <v>383</v>
      </c>
      <c r="C39" s="93" t="s">
        <v>115</v>
      </c>
      <c r="D39" s="93" t="s">
        <v>213</v>
      </c>
      <c r="E39" s="93" t="s">
        <v>317</v>
      </c>
      <c r="F39" t="s">
        <v>206</v>
      </c>
      <c r="G39" t="s">
        <v>202</v>
      </c>
      <c r="H39" s="91">
        <f t="shared" ca="1" si="3"/>
        <v>0</v>
      </c>
    </row>
    <row r="40" spans="1:8" x14ac:dyDescent="0.35">
      <c r="A40" t="str">
        <f t="shared" si="2"/>
        <v>LISTBase</v>
      </c>
      <c r="B40" t="s">
        <v>383</v>
      </c>
      <c r="C40" s="93" t="s">
        <v>118</v>
      </c>
      <c r="D40" s="93" t="s">
        <v>213</v>
      </c>
      <c r="E40" s="93" t="s">
        <v>318</v>
      </c>
      <c r="F40" t="s">
        <v>206</v>
      </c>
      <c r="G40" t="s">
        <v>202</v>
      </c>
      <c r="H40" s="91">
        <f t="shared" ca="1" si="3"/>
        <v>0</v>
      </c>
    </row>
    <row r="41" spans="1:8" x14ac:dyDescent="0.35">
      <c r="A41" t="str">
        <f t="shared" si="2"/>
        <v>LISTBase</v>
      </c>
      <c r="B41" t="s">
        <v>383</v>
      </c>
      <c r="C41" s="93" t="s">
        <v>124</v>
      </c>
      <c r="D41" s="93" t="s">
        <v>213</v>
      </c>
      <c r="E41" s="93" t="s">
        <v>214</v>
      </c>
      <c r="F41" t="s">
        <v>206</v>
      </c>
      <c r="G41" t="s">
        <v>202</v>
      </c>
      <c r="H41" s="91">
        <f t="shared" ca="1" si="3"/>
        <v>0</v>
      </c>
    </row>
    <row r="42" spans="1:8" x14ac:dyDescent="0.35">
      <c r="A42" t="str">
        <f t="shared" si="2"/>
        <v>LISTBase</v>
      </c>
      <c r="B42" t="s">
        <v>383</v>
      </c>
      <c r="C42" s="93" t="s">
        <v>126</v>
      </c>
      <c r="D42" s="93" t="s">
        <v>213</v>
      </c>
      <c r="E42" s="93" t="s">
        <v>215</v>
      </c>
      <c r="F42" t="s">
        <v>206</v>
      </c>
      <c r="G42" t="s">
        <v>202</v>
      </c>
      <c r="H42" s="91">
        <f t="shared" ca="1" si="3"/>
        <v>0</v>
      </c>
    </row>
    <row r="43" spans="1:8" x14ac:dyDescent="0.35">
      <c r="A43" t="str">
        <f t="shared" si="2"/>
        <v>LISTBase</v>
      </c>
      <c r="B43" t="s">
        <v>383</v>
      </c>
      <c r="C43" s="93" t="s">
        <v>444</v>
      </c>
      <c r="D43" s="93" t="s">
        <v>442</v>
      </c>
      <c r="E43" s="93" t="s">
        <v>442</v>
      </c>
      <c r="F43" t="s">
        <v>206</v>
      </c>
      <c r="G43" t="s">
        <v>202</v>
      </c>
      <c r="H43" s="91">
        <f t="shared" ca="1" si="3"/>
        <v>0</v>
      </c>
    </row>
    <row r="44" spans="1:8" x14ac:dyDescent="0.35">
      <c r="A44" t="str">
        <f t="shared" si="2"/>
        <v>LISTBase</v>
      </c>
      <c r="B44" t="s">
        <v>383</v>
      </c>
      <c r="C44" s="93" t="s">
        <v>31</v>
      </c>
      <c r="D44" s="93" t="s">
        <v>304</v>
      </c>
      <c r="E44" s="93" t="s">
        <v>305</v>
      </c>
      <c r="F44" s="93" t="s">
        <v>207</v>
      </c>
      <c r="G44" s="93" t="s">
        <v>203</v>
      </c>
      <c r="H44" s="91">
        <f t="shared" ca="1" si="3"/>
        <v>0</v>
      </c>
    </row>
    <row r="45" spans="1:8" x14ac:dyDescent="0.35">
      <c r="A45" t="str">
        <f t="shared" si="2"/>
        <v>LISTBase</v>
      </c>
      <c r="B45" t="s">
        <v>383</v>
      </c>
      <c r="C45" s="93" t="s">
        <v>35</v>
      </c>
      <c r="D45" s="93" t="s">
        <v>304</v>
      </c>
      <c r="E45" s="93" t="s">
        <v>306</v>
      </c>
      <c r="F45" s="93" t="s">
        <v>207</v>
      </c>
      <c r="G45" s="93" t="s">
        <v>203</v>
      </c>
      <c r="H45" s="91">
        <f t="shared" ca="1" si="3"/>
        <v>0</v>
      </c>
    </row>
    <row r="46" spans="1:8" x14ac:dyDescent="0.35">
      <c r="A46" t="str">
        <f t="shared" si="2"/>
        <v>LISTBase</v>
      </c>
      <c r="B46" t="s">
        <v>383</v>
      </c>
      <c r="C46" s="93" t="s">
        <v>37</v>
      </c>
      <c r="D46" s="93" t="s">
        <v>304</v>
      </c>
      <c r="E46" s="93" t="s">
        <v>307</v>
      </c>
      <c r="F46" s="93" t="s">
        <v>207</v>
      </c>
      <c r="G46" s="93" t="s">
        <v>203</v>
      </c>
      <c r="H46" s="91">
        <f t="shared" ca="1" si="3"/>
        <v>0</v>
      </c>
    </row>
    <row r="47" spans="1:8" x14ac:dyDescent="0.35">
      <c r="A47" t="str">
        <f t="shared" si="2"/>
        <v>LISTBase</v>
      </c>
      <c r="B47" t="s">
        <v>383</v>
      </c>
      <c r="C47" s="93" t="s">
        <v>39</v>
      </c>
      <c r="D47" s="93" t="s">
        <v>304</v>
      </c>
      <c r="E47" s="93" t="s">
        <v>308</v>
      </c>
      <c r="F47" s="93" t="s">
        <v>207</v>
      </c>
      <c r="G47" s="93" t="s">
        <v>203</v>
      </c>
      <c r="H47" s="91">
        <f t="shared" ca="1" si="3"/>
        <v>0</v>
      </c>
    </row>
    <row r="48" spans="1:8" x14ac:dyDescent="0.35">
      <c r="A48" t="str">
        <f t="shared" si="2"/>
        <v>LISTBase</v>
      </c>
      <c r="B48" t="s">
        <v>383</v>
      </c>
      <c r="C48" s="93" t="s">
        <v>43</v>
      </c>
      <c r="D48" s="93" t="s">
        <v>304</v>
      </c>
      <c r="E48" s="93" t="s">
        <v>309</v>
      </c>
      <c r="F48" s="93" t="s">
        <v>207</v>
      </c>
      <c r="G48" s="93" t="s">
        <v>203</v>
      </c>
      <c r="H48" s="91">
        <f t="shared" ca="1" si="3"/>
        <v>0</v>
      </c>
    </row>
    <row r="49" spans="1:8" x14ac:dyDescent="0.35">
      <c r="A49" t="str">
        <f t="shared" si="2"/>
        <v>LISTBase</v>
      </c>
      <c r="B49" t="s">
        <v>383</v>
      </c>
      <c r="C49" s="93" t="s">
        <v>47</v>
      </c>
      <c r="D49" s="93" t="s">
        <v>304</v>
      </c>
      <c r="E49" s="93" t="s">
        <v>310</v>
      </c>
      <c r="F49" s="93" t="s">
        <v>207</v>
      </c>
      <c r="G49" s="93" t="s">
        <v>203</v>
      </c>
      <c r="H49" s="91">
        <f t="shared" ca="1" si="3"/>
        <v>0</v>
      </c>
    </row>
    <row r="50" spans="1:8" x14ac:dyDescent="0.35">
      <c r="A50" t="str">
        <f t="shared" si="2"/>
        <v>LISTBase</v>
      </c>
      <c r="B50" t="s">
        <v>383</v>
      </c>
      <c r="C50" s="93" t="s">
        <v>51</v>
      </c>
      <c r="D50" s="93" t="s">
        <v>304</v>
      </c>
      <c r="E50" s="93" t="s">
        <v>311</v>
      </c>
      <c r="F50" s="93" t="s">
        <v>207</v>
      </c>
      <c r="G50" s="93" t="s">
        <v>203</v>
      </c>
      <c r="H50" s="91">
        <f t="shared" ca="1" si="3"/>
        <v>0</v>
      </c>
    </row>
    <row r="51" spans="1:8" x14ac:dyDescent="0.35">
      <c r="A51" t="str">
        <f t="shared" si="2"/>
        <v>LISTBase</v>
      </c>
      <c r="B51" t="s">
        <v>383</v>
      </c>
      <c r="C51" s="93" t="s">
        <v>55</v>
      </c>
      <c r="D51" s="93" t="s">
        <v>304</v>
      </c>
      <c r="E51" s="93" t="s">
        <v>188</v>
      </c>
      <c r="F51" s="93" t="s">
        <v>207</v>
      </c>
      <c r="G51" s="93" t="s">
        <v>203</v>
      </c>
      <c r="H51" s="91">
        <f t="shared" ca="1" si="3"/>
        <v>0</v>
      </c>
    </row>
    <row r="52" spans="1:8" x14ac:dyDescent="0.35">
      <c r="A52" t="str">
        <f t="shared" si="2"/>
        <v>LISTBase</v>
      </c>
      <c r="B52" t="s">
        <v>383</v>
      </c>
      <c r="C52" s="93" t="s">
        <v>57</v>
      </c>
      <c r="D52" s="93" t="s">
        <v>304</v>
      </c>
      <c r="E52" s="93" t="s">
        <v>172</v>
      </c>
      <c r="F52" s="93" t="s">
        <v>207</v>
      </c>
      <c r="G52" s="93" t="s">
        <v>203</v>
      </c>
      <c r="H52" s="91">
        <f t="shared" ca="1" si="3"/>
        <v>0</v>
      </c>
    </row>
    <row r="53" spans="1:8" x14ac:dyDescent="0.35">
      <c r="A53" t="str">
        <f t="shared" si="2"/>
        <v>LISTBase</v>
      </c>
      <c r="B53" t="s">
        <v>383</v>
      </c>
      <c r="C53" s="93" t="s">
        <v>61</v>
      </c>
      <c r="D53" s="93" t="s">
        <v>304</v>
      </c>
      <c r="E53" s="93" t="s">
        <v>312</v>
      </c>
      <c r="F53" s="93" t="s">
        <v>207</v>
      </c>
      <c r="G53" s="93" t="s">
        <v>203</v>
      </c>
      <c r="H53" s="91">
        <f t="shared" ca="1" si="3"/>
        <v>0</v>
      </c>
    </row>
    <row r="54" spans="1:8" x14ac:dyDescent="0.35">
      <c r="A54" t="str">
        <f t="shared" si="2"/>
        <v>LISTBase</v>
      </c>
      <c r="B54" t="s">
        <v>383</v>
      </c>
      <c r="C54" s="93" t="s">
        <v>65</v>
      </c>
      <c r="D54" s="93" t="s">
        <v>304</v>
      </c>
      <c r="E54" s="93" t="s">
        <v>313</v>
      </c>
      <c r="F54" s="93" t="s">
        <v>207</v>
      </c>
      <c r="G54" s="93" t="s">
        <v>203</v>
      </c>
      <c r="H54" s="91">
        <f t="shared" ca="1" si="3"/>
        <v>0</v>
      </c>
    </row>
    <row r="55" spans="1:8" x14ac:dyDescent="0.35">
      <c r="A55" t="str">
        <f t="shared" si="2"/>
        <v>LISTBase</v>
      </c>
      <c r="B55" t="s">
        <v>383</v>
      </c>
      <c r="C55" s="93" t="s">
        <v>73</v>
      </c>
      <c r="D55" s="93" t="s">
        <v>314</v>
      </c>
      <c r="E55" s="93" t="s">
        <v>314</v>
      </c>
      <c r="F55" s="93" t="s">
        <v>207</v>
      </c>
      <c r="G55" s="93" t="s">
        <v>203</v>
      </c>
      <c r="H55" s="91">
        <f t="shared" ca="1" si="3"/>
        <v>0</v>
      </c>
    </row>
    <row r="56" spans="1:8" x14ac:dyDescent="0.35">
      <c r="A56" t="str">
        <f t="shared" si="2"/>
        <v>LISTBase</v>
      </c>
      <c r="B56" t="s">
        <v>383</v>
      </c>
      <c r="C56" s="93" t="s">
        <v>85</v>
      </c>
      <c r="D56" s="93" t="s">
        <v>315</v>
      </c>
      <c r="E56" s="93" t="s">
        <v>210</v>
      </c>
      <c r="F56" s="93" t="s">
        <v>207</v>
      </c>
      <c r="G56" s="93" t="s">
        <v>203</v>
      </c>
      <c r="H56" s="91">
        <f t="shared" ca="1" si="3"/>
        <v>0</v>
      </c>
    </row>
    <row r="57" spans="1:8" x14ac:dyDescent="0.35">
      <c r="A57" t="str">
        <f t="shared" si="2"/>
        <v>LISTBase</v>
      </c>
      <c r="B57" t="s">
        <v>383</v>
      </c>
      <c r="C57" s="93" t="s">
        <v>87</v>
      </c>
      <c r="D57" s="93" t="s">
        <v>315</v>
      </c>
      <c r="E57" s="93" t="s">
        <v>211</v>
      </c>
      <c r="F57" s="93" t="s">
        <v>207</v>
      </c>
      <c r="G57" s="93" t="s">
        <v>203</v>
      </c>
      <c r="H57" s="91">
        <f t="shared" ca="1" si="3"/>
        <v>0</v>
      </c>
    </row>
    <row r="58" spans="1:8" x14ac:dyDescent="0.35">
      <c r="A58" t="str">
        <f t="shared" si="2"/>
        <v>LISTBase</v>
      </c>
      <c r="B58" t="s">
        <v>383</v>
      </c>
      <c r="C58" s="93" t="s">
        <v>109</v>
      </c>
      <c r="D58" s="93" t="s">
        <v>316</v>
      </c>
      <c r="E58" s="93" t="s">
        <v>212</v>
      </c>
      <c r="F58" s="93" t="s">
        <v>207</v>
      </c>
      <c r="G58" s="93" t="s">
        <v>203</v>
      </c>
      <c r="H58" s="91">
        <f t="shared" ca="1" si="3"/>
        <v>0</v>
      </c>
    </row>
    <row r="59" spans="1:8" x14ac:dyDescent="0.35">
      <c r="A59" t="str">
        <f t="shared" si="2"/>
        <v>LISTBase</v>
      </c>
      <c r="B59" t="s">
        <v>383</v>
      </c>
      <c r="C59" s="93" t="s">
        <v>115</v>
      </c>
      <c r="D59" s="93" t="s">
        <v>213</v>
      </c>
      <c r="E59" s="93" t="s">
        <v>317</v>
      </c>
      <c r="F59" s="93" t="s">
        <v>207</v>
      </c>
      <c r="G59" s="93" t="s">
        <v>203</v>
      </c>
      <c r="H59" s="91">
        <f t="shared" ca="1" si="3"/>
        <v>0</v>
      </c>
    </row>
    <row r="60" spans="1:8" x14ac:dyDescent="0.35">
      <c r="A60" t="str">
        <f t="shared" si="2"/>
        <v>LISTBase</v>
      </c>
      <c r="B60" t="s">
        <v>383</v>
      </c>
      <c r="C60" s="93" t="s">
        <v>118</v>
      </c>
      <c r="D60" s="93" t="s">
        <v>213</v>
      </c>
      <c r="E60" s="93" t="s">
        <v>318</v>
      </c>
      <c r="F60" s="93" t="s">
        <v>207</v>
      </c>
      <c r="G60" s="93" t="s">
        <v>203</v>
      </c>
      <c r="H60" s="91">
        <f t="shared" ca="1" si="3"/>
        <v>0</v>
      </c>
    </row>
    <row r="61" spans="1:8" x14ac:dyDescent="0.35">
      <c r="A61" t="str">
        <f t="shared" si="2"/>
        <v>LISTBase</v>
      </c>
      <c r="B61" t="s">
        <v>383</v>
      </c>
      <c r="C61" s="93" t="s">
        <v>124</v>
      </c>
      <c r="D61" s="93" t="s">
        <v>213</v>
      </c>
      <c r="E61" s="93" t="s">
        <v>214</v>
      </c>
      <c r="F61" s="93" t="s">
        <v>207</v>
      </c>
      <c r="G61" s="93" t="s">
        <v>203</v>
      </c>
      <c r="H61" s="91">
        <f t="shared" ca="1" si="3"/>
        <v>0</v>
      </c>
    </row>
    <row r="62" spans="1:8" x14ac:dyDescent="0.35">
      <c r="A62" t="str">
        <f t="shared" si="2"/>
        <v>LISTBase</v>
      </c>
      <c r="B62" t="s">
        <v>383</v>
      </c>
      <c r="C62" s="93" t="s">
        <v>126</v>
      </c>
      <c r="D62" s="93" t="s">
        <v>213</v>
      </c>
      <c r="E62" s="93" t="s">
        <v>215</v>
      </c>
      <c r="F62" s="93" t="s">
        <v>207</v>
      </c>
      <c r="G62" s="93" t="s">
        <v>203</v>
      </c>
      <c r="H62" s="91">
        <f t="shared" ca="1" si="3"/>
        <v>0</v>
      </c>
    </row>
    <row r="63" spans="1:8" x14ac:dyDescent="0.35">
      <c r="A63" t="str">
        <f t="shared" si="2"/>
        <v>LISTBase</v>
      </c>
      <c r="B63" t="s">
        <v>383</v>
      </c>
      <c r="C63" s="93" t="s">
        <v>444</v>
      </c>
      <c r="D63" s="93" t="s">
        <v>442</v>
      </c>
      <c r="E63" s="93" t="s">
        <v>442</v>
      </c>
      <c r="F63" s="93" t="s">
        <v>207</v>
      </c>
      <c r="G63" s="93" t="s">
        <v>203</v>
      </c>
      <c r="H63" s="91">
        <f t="shared" ca="1" si="3"/>
        <v>0</v>
      </c>
    </row>
    <row r="64" spans="1:8" x14ac:dyDescent="0.35">
      <c r="A64" t="str">
        <f t="shared" si="2"/>
        <v>LISTBase</v>
      </c>
      <c r="B64" t="s">
        <v>383</v>
      </c>
      <c r="C64" s="93" t="s">
        <v>31</v>
      </c>
      <c r="D64" s="93" t="s">
        <v>304</v>
      </c>
      <c r="E64" s="93" t="s">
        <v>305</v>
      </c>
      <c r="F64" s="93" t="s">
        <v>208</v>
      </c>
      <c r="G64" s="93" t="s">
        <v>204</v>
      </c>
      <c r="H64" s="91">
        <f t="shared" ca="1" si="3"/>
        <v>0</v>
      </c>
    </row>
    <row r="65" spans="1:8" x14ac:dyDescent="0.35">
      <c r="A65" t="str">
        <f t="shared" si="2"/>
        <v>LISTBase</v>
      </c>
      <c r="B65" t="s">
        <v>383</v>
      </c>
      <c r="C65" s="93" t="s">
        <v>35</v>
      </c>
      <c r="D65" s="93" t="s">
        <v>304</v>
      </c>
      <c r="E65" s="93" t="s">
        <v>306</v>
      </c>
      <c r="F65" s="93" t="s">
        <v>208</v>
      </c>
      <c r="G65" s="93" t="s">
        <v>204</v>
      </c>
      <c r="H65" s="91">
        <f t="shared" ca="1" si="3"/>
        <v>0</v>
      </c>
    </row>
    <row r="66" spans="1:8" x14ac:dyDescent="0.35">
      <c r="A66" t="str">
        <f t="shared" si="2"/>
        <v>LISTBase</v>
      </c>
      <c r="B66" t="s">
        <v>383</v>
      </c>
      <c r="C66" s="93" t="s">
        <v>37</v>
      </c>
      <c r="D66" s="93" t="s">
        <v>304</v>
      </c>
      <c r="E66" s="93" t="s">
        <v>307</v>
      </c>
      <c r="F66" s="93" t="s">
        <v>208</v>
      </c>
      <c r="G66" s="93" t="s">
        <v>204</v>
      </c>
      <c r="H66" s="91">
        <f t="shared" ca="1" si="3"/>
        <v>0</v>
      </c>
    </row>
    <row r="67" spans="1:8" x14ac:dyDescent="0.35">
      <c r="A67" t="str">
        <f t="shared" si="2"/>
        <v>LISTBase</v>
      </c>
      <c r="B67" t="s">
        <v>383</v>
      </c>
      <c r="C67" s="93" t="s">
        <v>39</v>
      </c>
      <c r="D67" s="93" t="s">
        <v>304</v>
      </c>
      <c r="E67" s="93" t="s">
        <v>308</v>
      </c>
      <c r="F67" s="93" t="s">
        <v>208</v>
      </c>
      <c r="G67" s="93" t="s">
        <v>204</v>
      </c>
      <c r="H67" s="91">
        <f t="shared" ca="1" si="3"/>
        <v>0</v>
      </c>
    </row>
    <row r="68" spans="1:8" x14ac:dyDescent="0.35">
      <c r="A68" t="str">
        <f t="shared" ref="A68:A103" si="4">VLOOKUP($B68,LISTScenMap,2)</f>
        <v>LISTBase</v>
      </c>
      <c r="B68" t="s">
        <v>383</v>
      </c>
      <c r="C68" s="93" t="s">
        <v>43</v>
      </c>
      <c r="D68" s="93" t="s">
        <v>304</v>
      </c>
      <c r="E68" s="93" t="s">
        <v>309</v>
      </c>
      <c r="F68" s="93" t="s">
        <v>208</v>
      </c>
      <c r="G68" s="93" t="s">
        <v>204</v>
      </c>
      <c r="H68" s="91">
        <f t="shared" ref="H68:H103" ca="1" si="5">OFFSET(INDIRECT($B68&amp;"_Corner",0),MATCH($C68,INDIRECT($B68&amp;"_Row",0),0),MATCH($F68,INDIRECT($B68&amp;"_Column",0),0))</f>
        <v>0</v>
      </c>
    </row>
    <row r="69" spans="1:8" x14ac:dyDescent="0.35">
      <c r="A69" t="str">
        <f t="shared" si="4"/>
        <v>LISTBase</v>
      </c>
      <c r="B69" t="s">
        <v>383</v>
      </c>
      <c r="C69" s="93" t="s">
        <v>47</v>
      </c>
      <c r="D69" s="93" t="s">
        <v>304</v>
      </c>
      <c r="E69" s="93" t="s">
        <v>310</v>
      </c>
      <c r="F69" s="93" t="s">
        <v>208</v>
      </c>
      <c r="G69" s="93" t="s">
        <v>204</v>
      </c>
      <c r="H69" s="91">
        <f t="shared" ca="1" si="5"/>
        <v>0</v>
      </c>
    </row>
    <row r="70" spans="1:8" x14ac:dyDescent="0.35">
      <c r="A70" t="str">
        <f t="shared" si="4"/>
        <v>LISTBase</v>
      </c>
      <c r="B70" t="s">
        <v>383</v>
      </c>
      <c r="C70" s="93" t="s">
        <v>51</v>
      </c>
      <c r="D70" s="93" t="s">
        <v>304</v>
      </c>
      <c r="E70" s="93" t="s">
        <v>311</v>
      </c>
      <c r="F70" s="93" t="s">
        <v>208</v>
      </c>
      <c r="G70" s="93" t="s">
        <v>204</v>
      </c>
      <c r="H70" s="91">
        <f t="shared" ca="1" si="5"/>
        <v>0</v>
      </c>
    </row>
    <row r="71" spans="1:8" x14ac:dyDescent="0.35">
      <c r="A71" t="str">
        <f t="shared" si="4"/>
        <v>LISTBase</v>
      </c>
      <c r="B71" t="s">
        <v>383</v>
      </c>
      <c r="C71" s="93" t="s">
        <v>55</v>
      </c>
      <c r="D71" s="93" t="s">
        <v>304</v>
      </c>
      <c r="E71" s="93" t="s">
        <v>188</v>
      </c>
      <c r="F71" s="93" t="s">
        <v>208</v>
      </c>
      <c r="G71" s="93" t="s">
        <v>204</v>
      </c>
      <c r="H71" s="91">
        <f t="shared" ca="1" si="5"/>
        <v>0</v>
      </c>
    </row>
    <row r="72" spans="1:8" x14ac:dyDescent="0.35">
      <c r="A72" t="str">
        <f t="shared" si="4"/>
        <v>LISTBase</v>
      </c>
      <c r="B72" t="s">
        <v>383</v>
      </c>
      <c r="C72" s="93" t="s">
        <v>57</v>
      </c>
      <c r="D72" s="93" t="s">
        <v>304</v>
      </c>
      <c r="E72" s="93" t="s">
        <v>172</v>
      </c>
      <c r="F72" s="93" t="s">
        <v>208</v>
      </c>
      <c r="G72" s="93" t="s">
        <v>204</v>
      </c>
      <c r="H72" s="91">
        <f t="shared" ca="1" si="5"/>
        <v>0</v>
      </c>
    </row>
    <row r="73" spans="1:8" x14ac:dyDescent="0.35">
      <c r="A73" t="str">
        <f t="shared" si="4"/>
        <v>LISTBase</v>
      </c>
      <c r="B73" t="s">
        <v>383</v>
      </c>
      <c r="C73" s="93" t="s">
        <v>61</v>
      </c>
      <c r="D73" s="93" t="s">
        <v>304</v>
      </c>
      <c r="E73" s="93" t="s">
        <v>312</v>
      </c>
      <c r="F73" s="93" t="s">
        <v>208</v>
      </c>
      <c r="G73" s="93" t="s">
        <v>204</v>
      </c>
      <c r="H73" s="91">
        <f t="shared" ca="1" si="5"/>
        <v>0</v>
      </c>
    </row>
    <row r="74" spans="1:8" x14ac:dyDescent="0.35">
      <c r="A74" t="str">
        <f t="shared" si="4"/>
        <v>LISTBase</v>
      </c>
      <c r="B74" t="s">
        <v>383</v>
      </c>
      <c r="C74" s="93" t="s">
        <v>65</v>
      </c>
      <c r="D74" s="93" t="s">
        <v>304</v>
      </c>
      <c r="E74" s="93" t="s">
        <v>313</v>
      </c>
      <c r="F74" s="93" t="s">
        <v>208</v>
      </c>
      <c r="G74" s="93" t="s">
        <v>204</v>
      </c>
      <c r="H74" s="91">
        <f t="shared" ca="1" si="5"/>
        <v>0</v>
      </c>
    </row>
    <row r="75" spans="1:8" x14ac:dyDescent="0.35">
      <c r="A75" t="str">
        <f t="shared" si="4"/>
        <v>LISTBase</v>
      </c>
      <c r="B75" t="s">
        <v>383</v>
      </c>
      <c r="C75" s="93" t="s">
        <v>73</v>
      </c>
      <c r="D75" s="93" t="s">
        <v>314</v>
      </c>
      <c r="E75" s="93" t="s">
        <v>314</v>
      </c>
      <c r="F75" s="93" t="s">
        <v>208</v>
      </c>
      <c r="G75" s="93" t="s">
        <v>204</v>
      </c>
      <c r="H75" s="91">
        <f t="shared" ca="1" si="5"/>
        <v>0</v>
      </c>
    </row>
    <row r="76" spans="1:8" x14ac:dyDescent="0.35">
      <c r="A76" t="str">
        <f t="shared" si="4"/>
        <v>LISTBase</v>
      </c>
      <c r="B76" t="s">
        <v>383</v>
      </c>
      <c r="C76" s="93" t="s">
        <v>85</v>
      </c>
      <c r="D76" s="93" t="s">
        <v>315</v>
      </c>
      <c r="E76" s="93" t="s">
        <v>210</v>
      </c>
      <c r="F76" s="93" t="s">
        <v>208</v>
      </c>
      <c r="G76" s="93" t="s">
        <v>204</v>
      </c>
      <c r="H76" s="91">
        <f t="shared" ca="1" si="5"/>
        <v>0</v>
      </c>
    </row>
    <row r="77" spans="1:8" x14ac:dyDescent="0.35">
      <c r="A77" t="str">
        <f t="shared" si="4"/>
        <v>LISTBase</v>
      </c>
      <c r="B77" t="s">
        <v>383</v>
      </c>
      <c r="C77" s="93" t="s">
        <v>87</v>
      </c>
      <c r="D77" s="93" t="s">
        <v>315</v>
      </c>
      <c r="E77" s="93" t="s">
        <v>211</v>
      </c>
      <c r="F77" s="93" t="s">
        <v>208</v>
      </c>
      <c r="G77" s="93" t="s">
        <v>204</v>
      </c>
      <c r="H77" s="91">
        <f t="shared" ca="1" si="5"/>
        <v>0</v>
      </c>
    </row>
    <row r="78" spans="1:8" x14ac:dyDescent="0.35">
      <c r="A78" t="str">
        <f t="shared" si="4"/>
        <v>LISTBase</v>
      </c>
      <c r="B78" t="s">
        <v>383</v>
      </c>
      <c r="C78" s="93" t="s">
        <v>109</v>
      </c>
      <c r="D78" s="93" t="s">
        <v>316</v>
      </c>
      <c r="E78" s="93" t="s">
        <v>212</v>
      </c>
      <c r="F78" s="93" t="s">
        <v>208</v>
      </c>
      <c r="G78" s="93" t="s">
        <v>204</v>
      </c>
      <c r="H78" s="91">
        <f t="shared" ca="1" si="5"/>
        <v>0</v>
      </c>
    </row>
    <row r="79" spans="1:8" x14ac:dyDescent="0.35">
      <c r="A79" t="str">
        <f t="shared" si="4"/>
        <v>LISTBase</v>
      </c>
      <c r="B79" t="s">
        <v>383</v>
      </c>
      <c r="C79" s="93" t="s">
        <v>115</v>
      </c>
      <c r="D79" s="93" t="s">
        <v>213</v>
      </c>
      <c r="E79" s="93" t="s">
        <v>317</v>
      </c>
      <c r="F79" s="93" t="s">
        <v>208</v>
      </c>
      <c r="G79" s="93" t="s">
        <v>204</v>
      </c>
      <c r="H79" s="91">
        <f t="shared" ca="1" si="5"/>
        <v>0</v>
      </c>
    </row>
    <row r="80" spans="1:8" x14ac:dyDescent="0.35">
      <c r="A80" t="str">
        <f t="shared" si="4"/>
        <v>LISTBase</v>
      </c>
      <c r="B80" t="s">
        <v>383</v>
      </c>
      <c r="C80" s="93" t="s">
        <v>118</v>
      </c>
      <c r="D80" s="93" t="s">
        <v>213</v>
      </c>
      <c r="E80" s="93" t="s">
        <v>318</v>
      </c>
      <c r="F80" s="93" t="s">
        <v>208</v>
      </c>
      <c r="G80" s="93" t="s">
        <v>204</v>
      </c>
      <c r="H80" s="91">
        <f t="shared" ca="1" si="5"/>
        <v>0</v>
      </c>
    </row>
    <row r="81" spans="1:8" x14ac:dyDescent="0.35">
      <c r="A81" t="str">
        <f t="shared" si="4"/>
        <v>LISTBase</v>
      </c>
      <c r="B81" t="s">
        <v>383</v>
      </c>
      <c r="C81" s="93" t="s">
        <v>124</v>
      </c>
      <c r="D81" s="93" t="s">
        <v>213</v>
      </c>
      <c r="E81" s="93" t="s">
        <v>214</v>
      </c>
      <c r="F81" s="93" t="s">
        <v>208</v>
      </c>
      <c r="G81" s="93" t="s">
        <v>204</v>
      </c>
      <c r="H81" s="91">
        <f t="shared" ca="1" si="5"/>
        <v>0</v>
      </c>
    </row>
    <row r="82" spans="1:8" x14ac:dyDescent="0.35">
      <c r="A82" t="str">
        <f t="shared" si="4"/>
        <v>LISTBase</v>
      </c>
      <c r="B82" t="s">
        <v>383</v>
      </c>
      <c r="C82" s="93" t="s">
        <v>126</v>
      </c>
      <c r="D82" s="93" t="s">
        <v>213</v>
      </c>
      <c r="E82" s="93" t="s">
        <v>215</v>
      </c>
      <c r="F82" s="93" t="s">
        <v>208</v>
      </c>
      <c r="G82" s="93" t="s">
        <v>204</v>
      </c>
      <c r="H82" s="91">
        <f t="shared" ca="1" si="5"/>
        <v>0</v>
      </c>
    </row>
    <row r="83" spans="1:8" x14ac:dyDescent="0.35">
      <c r="A83" t="str">
        <f t="shared" si="4"/>
        <v>LISTBase</v>
      </c>
      <c r="B83" t="s">
        <v>383</v>
      </c>
      <c r="C83" s="93" t="s">
        <v>444</v>
      </c>
      <c r="D83" s="93" t="s">
        <v>442</v>
      </c>
      <c r="E83" s="93" t="s">
        <v>442</v>
      </c>
      <c r="F83" s="93" t="s">
        <v>208</v>
      </c>
      <c r="G83" s="93" t="s">
        <v>204</v>
      </c>
      <c r="H83" s="91">
        <f t="shared" ca="1" si="5"/>
        <v>0</v>
      </c>
    </row>
    <row r="84" spans="1:8" x14ac:dyDescent="0.35">
      <c r="A84" t="str">
        <f t="shared" si="4"/>
        <v>LISTBase</v>
      </c>
      <c r="B84" t="s">
        <v>383</v>
      </c>
      <c r="C84" s="93" t="s">
        <v>31</v>
      </c>
      <c r="D84" s="93" t="s">
        <v>304</v>
      </c>
      <c r="E84" s="93" t="s">
        <v>305</v>
      </c>
      <c r="F84" s="93" t="s">
        <v>209</v>
      </c>
      <c r="G84" s="93" t="s">
        <v>205</v>
      </c>
      <c r="H84" s="91">
        <f t="shared" ca="1" si="5"/>
        <v>0</v>
      </c>
    </row>
    <row r="85" spans="1:8" x14ac:dyDescent="0.35">
      <c r="A85" t="str">
        <f t="shared" si="4"/>
        <v>LISTBase</v>
      </c>
      <c r="B85" t="s">
        <v>383</v>
      </c>
      <c r="C85" s="93" t="s">
        <v>35</v>
      </c>
      <c r="D85" s="93" t="s">
        <v>304</v>
      </c>
      <c r="E85" s="93" t="s">
        <v>306</v>
      </c>
      <c r="F85" s="93" t="s">
        <v>209</v>
      </c>
      <c r="G85" s="93" t="s">
        <v>205</v>
      </c>
      <c r="H85" s="91">
        <f t="shared" ca="1" si="5"/>
        <v>0</v>
      </c>
    </row>
    <row r="86" spans="1:8" x14ac:dyDescent="0.35">
      <c r="A86" t="str">
        <f t="shared" si="4"/>
        <v>LISTBase</v>
      </c>
      <c r="B86" t="s">
        <v>383</v>
      </c>
      <c r="C86" s="93" t="s">
        <v>37</v>
      </c>
      <c r="D86" s="93" t="s">
        <v>304</v>
      </c>
      <c r="E86" s="93" t="s">
        <v>307</v>
      </c>
      <c r="F86" s="93" t="s">
        <v>209</v>
      </c>
      <c r="G86" s="93" t="s">
        <v>205</v>
      </c>
      <c r="H86" s="91">
        <f t="shared" ca="1" si="5"/>
        <v>0</v>
      </c>
    </row>
    <row r="87" spans="1:8" x14ac:dyDescent="0.35">
      <c r="A87" t="str">
        <f t="shared" si="4"/>
        <v>LISTBase</v>
      </c>
      <c r="B87" t="s">
        <v>383</v>
      </c>
      <c r="C87" s="93" t="s">
        <v>39</v>
      </c>
      <c r="D87" s="93" t="s">
        <v>304</v>
      </c>
      <c r="E87" s="93" t="s">
        <v>308</v>
      </c>
      <c r="F87" s="93" t="s">
        <v>209</v>
      </c>
      <c r="G87" s="93" t="s">
        <v>205</v>
      </c>
      <c r="H87" s="91">
        <f t="shared" ca="1" si="5"/>
        <v>0</v>
      </c>
    </row>
    <row r="88" spans="1:8" x14ac:dyDescent="0.35">
      <c r="A88" t="str">
        <f t="shared" si="4"/>
        <v>LISTBase</v>
      </c>
      <c r="B88" t="s">
        <v>383</v>
      </c>
      <c r="C88" s="93" t="s">
        <v>43</v>
      </c>
      <c r="D88" s="93" t="s">
        <v>304</v>
      </c>
      <c r="E88" s="93" t="s">
        <v>309</v>
      </c>
      <c r="F88" s="93" t="s">
        <v>209</v>
      </c>
      <c r="G88" s="93" t="s">
        <v>205</v>
      </c>
      <c r="H88" s="91">
        <f t="shared" ca="1" si="5"/>
        <v>0</v>
      </c>
    </row>
    <row r="89" spans="1:8" x14ac:dyDescent="0.35">
      <c r="A89" t="str">
        <f t="shared" si="4"/>
        <v>LISTBase</v>
      </c>
      <c r="B89" t="s">
        <v>383</v>
      </c>
      <c r="C89" s="93" t="s">
        <v>47</v>
      </c>
      <c r="D89" s="93" t="s">
        <v>304</v>
      </c>
      <c r="E89" s="93" t="s">
        <v>310</v>
      </c>
      <c r="F89" s="93" t="s">
        <v>209</v>
      </c>
      <c r="G89" s="93" t="s">
        <v>205</v>
      </c>
      <c r="H89" s="91">
        <f t="shared" ca="1" si="5"/>
        <v>0</v>
      </c>
    </row>
    <row r="90" spans="1:8" x14ac:dyDescent="0.35">
      <c r="A90" t="str">
        <f t="shared" si="4"/>
        <v>LISTBase</v>
      </c>
      <c r="B90" t="s">
        <v>383</v>
      </c>
      <c r="C90" s="93" t="s">
        <v>51</v>
      </c>
      <c r="D90" s="93" t="s">
        <v>304</v>
      </c>
      <c r="E90" s="93" t="s">
        <v>311</v>
      </c>
      <c r="F90" s="93" t="s">
        <v>209</v>
      </c>
      <c r="G90" s="93" t="s">
        <v>205</v>
      </c>
      <c r="H90" s="91">
        <f t="shared" ca="1" si="5"/>
        <v>0</v>
      </c>
    </row>
    <row r="91" spans="1:8" x14ac:dyDescent="0.35">
      <c r="A91" t="str">
        <f t="shared" si="4"/>
        <v>LISTBase</v>
      </c>
      <c r="B91" t="s">
        <v>383</v>
      </c>
      <c r="C91" s="93" t="s">
        <v>55</v>
      </c>
      <c r="D91" s="93" t="s">
        <v>304</v>
      </c>
      <c r="E91" s="93" t="s">
        <v>188</v>
      </c>
      <c r="F91" s="93" t="s">
        <v>209</v>
      </c>
      <c r="G91" s="93" t="s">
        <v>205</v>
      </c>
      <c r="H91" s="91">
        <f t="shared" ca="1" si="5"/>
        <v>0</v>
      </c>
    </row>
    <row r="92" spans="1:8" x14ac:dyDescent="0.35">
      <c r="A92" t="str">
        <f t="shared" si="4"/>
        <v>LISTBase</v>
      </c>
      <c r="B92" t="s">
        <v>383</v>
      </c>
      <c r="C92" s="93" t="s">
        <v>57</v>
      </c>
      <c r="D92" s="93" t="s">
        <v>304</v>
      </c>
      <c r="E92" s="93" t="s">
        <v>172</v>
      </c>
      <c r="F92" s="93" t="s">
        <v>209</v>
      </c>
      <c r="G92" s="93" t="s">
        <v>205</v>
      </c>
      <c r="H92" s="91">
        <f t="shared" ca="1" si="5"/>
        <v>0</v>
      </c>
    </row>
    <row r="93" spans="1:8" x14ac:dyDescent="0.35">
      <c r="A93" t="str">
        <f t="shared" si="4"/>
        <v>LISTBase</v>
      </c>
      <c r="B93" t="s">
        <v>383</v>
      </c>
      <c r="C93" s="93" t="s">
        <v>61</v>
      </c>
      <c r="D93" s="93" t="s">
        <v>304</v>
      </c>
      <c r="E93" s="93" t="s">
        <v>312</v>
      </c>
      <c r="F93" s="93" t="s">
        <v>209</v>
      </c>
      <c r="G93" s="93" t="s">
        <v>205</v>
      </c>
      <c r="H93" s="91">
        <f t="shared" ca="1" si="5"/>
        <v>0</v>
      </c>
    </row>
    <row r="94" spans="1:8" x14ac:dyDescent="0.35">
      <c r="A94" t="str">
        <f t="shared" si="4"/>
        <v>LISTBase</v>
      </c>
      <c r="B94" t="s">
        <v>383</v>
      </c>
      <c r="C94" s="93" t="s">
        <v>65</v>
      </c>
      <c r="D94" s="93" t="s">
        <v>304</v>
      </c>
      <c r="E94" s="93" t="s">
        <v>313</v>
      </c>
      <c r="F94" s="93" t="s">
        <v>209</v>
      </c>
      <c r="G94" s="93" t="s">
        <v>205</v>
      </c>
      <c r="H94" s="91">
        <f t="shared" ca="1" si="5"/>
        <v>0</v>
      </c>
    </row>
    <row r="95" spans="1:8" x14ac:dyDescent="0.35">
      <c r="A95" t="str">
        <f t="shared" si="4"/>
        <v>LISTBase</v>
      </c>
      <c r="B95" t="s">
        <v>383</v>
      </c>
      <c r="C95" s="93" t="s">
        <v>73</v>
      </c>
      <c r="D95" s="93" t="s">
        <v>314</v>
      </c>
      <c r="E95" s="93" t="s">
        <v>314</v>
      </c>
      <c r="F95" s="93" t="s">
        <v>209</v>
      </c>
      <c r="G95" s="93" t="s">
        <v>205</v>
      </c>
      <c r="H95" s="91">
        <f t="shared" ca="1" si="5"/>
        <v>0</v>
      </c>
    </row>
    <row r="96" spans="1:8" x14ac:dyDescent="0.35">
      <c r="A96" t="str">
        <f t="shared" si="4"/>
        <v>LISTBase</v>
      </c>
      <c r="B96" t="s">
        <v>383</v>
      </c>
      <c r="C96" s="93" t="s">
        <v>85</v>
      </c>
      <c r="D96" s="93" t="s">
        <v>315</v>
      </c>
      <c r="E96" s="93" t="s">
        <v>210</v>
      </c>
      <c r="F96" s="93" t="s">
        <v>209</v>
      </c>
      <c r="G96" s="93" t="s">
        <v>205</v>
      </c>
      <c r="H96" s="91">
        <f t="shared" ca="1" si="5"/>
        <v>0</v>
      </c>
    </row>
    <row r="97" spans="1:8" x14ac:dyDescent="0.35">
      <c r="A97" t="str">
        <f t="shared" si="4"/>
        <v>LISTBase</v>
      </c>
      <c r="B97" t="s">
        <v>383</v>
      </c>
      <c r="C97" s="93" t="s">
        <v>87</v>
      </c>
      <c r="D97" s="93" t="s">
        <v>315</v>
      </c>
      <c r="E97" s="93" t="s">
        <v>211</v>
      </c>
      <c r="F97" s="93" t="s">
        <v>209</v>
      </c>
      <c r="G97" s="93" t="s">
        <v>205</v>
      </c>
      <c r="H97" s="91">
        <f t="shared" ca="1" si="5"/>
        <v>0</v>
      </c>
    </row>
    <row r="98" spans="1:8" x14ac:dyDescent="0.35">
      <c r="A98" t="str">
        <f t="shared" si="4"/>
        <v>LISTBase</v>
      </c>
      <c r="B98" t="s">
        <v>383</v>
      </c>
      <c r="C98" s="93" t="s">
        <v>109</v>
      </c>
      <c r="D98" s="93" t="s">
        <v>316</v>
      </c>
      <c r="E98" s="93" t="s">
        <v>212</v>
      </c>
      <c r="F98" s="93" t="s">
        <v>209</v>
      </c>
      <c r="G98" s="93" t="s">
        <v>205</v>
      </c>
      <c r="H98" s="91">
        <f t="shared" ca="1" si="5"/>
        <v>0</v>
      </c>
    </row>
    <row r="99" spans="1:8" x14ac:dyDescent="0.35">
      <c r="A99" t="str">
        <f t="shared" si="4"/>
        <v>LISTBase</v>
      </c>
      <c r="B99" t="s">
        <v>383</v>
      </c>
      <c r="C99" s="93" t="s">
        <v>115</v>
      </c>
      <c r="D99" s="93" t="s">
        <v>213</v>
      </c>
      <c r="E99" s="93" t="s">
        <v>317</v>
      </c>
      <c r="F99" s="93" t="s">
        <v>209</v>
      </c>
      <c r="G99" s="93" t="s">
        <v>205</v>
      </c>
      <c r="H99" s="91">
        <f t="shared" ca="1" si="5"/>
        <v>0</v>
      </c>
    </row>
    <row r="100" spans="1:8" x14ac:dyDescent="0.35">
      <c r="A100" t="str">
        <f t="shared" si="4"/>
        <v>LISTBase</v>
      </c>
      <c r="B100" t="s">
        <v>383</v>
      </c>
      <c r="C100" s="93" t="s">
        <v>118</v>
      </c>
      <c r="D100" s="93" t="s">
        <v>213</v>
      </c>
      <c r="E100" s="93" t="s">
        <v>318</v>
      </c>
      <c r="F100" s="93" t="s">
        <v>209</v>
      </c>
      <c r="G100" s="93" t="s">
        <v>205</v>
      </c>
      <c r="H100" s="91">
        <f t="shared" ca="1" si="5"/>
        <v>0</v>
      </c>
    </row>
    <row r="101" spans="1:8" x14ac:dyDescent="0.35">
      <c r="A101" t="str">
        <f t="shared" si="4"/>
        <v>LISTBase</v>
      </c>
      <c r="B101" t="s">
        <v>383</v>
      </c>
      <c r="C101" s="93" t="s">
        <v>124</v>
      </c>
      <c r="D101" s="93" t="s">
        <v>213</v>
      </c>
      <c r="E101" s="93" t="s">
        <v>214</v>
      </c>
      <c r="F101" s="93" t="s">
        <v>209</v>
      </c>
      <c r="G101" s="93" t="s">
        <v>205</v>
      </c>
      <c r="H101" s="91">
        <f t="shared" ca="1" si="5"/>
        <v>0</v>
      </c>
    </row>
    <row r="102" spans="1:8" x14ac:dyDescent="0.35">
      <c r="A102" t="str">
        <f t="shared" si="4"/>
        <v>LISTBase</v>
      </c>
      <c r="B102" t="s">
        <v>383</v>
      </c>
      <c r="C102" s="93" t="s">
        <v>126</v>
      </c>
      <c r="D102" s="93" t="s">
        <v>213</v>
      </c>
      <c r="E102" s="93" t="s">
        <v>215</v>
      </c>
      <c r="F102" s="93" t="s">
        <v>209</v>
      </c>
      <c r="G102" s="93" t="s">
        <v>205</v>
      </c>
      <c r="H102" s="91">
        <f t="shared" ca="1" si="5"/>
        <v>0</v>
      </c>
    </row>
    <row r="103" spans="1:8" x14ac:dyDescent="0.35">
      <c r="A103" t="str">
        <f t="shared" si="4"/>
        <v>LISTBase</v>
      </c>
      <c r="B103" t="s">
        <v>383</v>
      </c>
      <c r="C103" s="93" t="s">
        <v>444</v>
      </c>
      <c r="D103" s="93" t="s">
        <v>442</v>
      </c>
      <c r="E103" s="93" t="s">
        <v>442</v>
      </c>
      <c r="F103" s="93" t="s">
        <v>209</v>
      </c>
      <c r="G103" s="93" t="s">
        <v>205</v>
      </c>
      <c r="H103" s="91">
        <f t="shared" ca="1" si="5"/>
        <v>0</v>
      </c>
    </row>
    <row r="104" spans="1:8" x14ac:dyDescent="0.35">
      <c r="C104" s="89"/>
      <c r="D104" s="89"/>
      <c r="E104" s="89"/>
      <c r="H104" s="90"/>
    </row>
    <row r="105" spans="1:8" x14ac:dyDescent="0.35">
      <c r="C105" s="89"/>
      <c r="D105" s="89"/>
      <c r="E105" s="89"/>
      <c r="H105" s="90"/>
    </row>
    <row r="106" spans="1:8" x14ac:dyDescent="0.35">
      <c r="C106" s="89"/>
      <c r="D106" s="89"/>
      <c r="E106" s="89"/>
      <c r="H106" s="90"/>
    </row>
    <row r="107" spans="1:8" x14ac:dyDescent="0.35">
      <c r="C107" s="89"/>
      <c r="D107" s="89"/>
      <c r="E107" s="89"/>
      <c r="H107" s="90"/>
    </row>
    <row r="108" spans="1:8" x14ac:dyDescent="0.35">
      <c r="C108" s="89"/>
      <c r="D108" s="89"/>
      <c r="E108" s="89"/>
      <c r="H108" s="90"/>
    </row>
    <row r="109" spans="1:8" x14ac:dyDescent="0.35">
      <c r="C109" s="89"/>
      <c r="D109" s="89"/>
      <c r="E109" s="89"/>
      <c r="H109" s="90"/>
    </row>
    <row r="110" spans="1:8" x14ac:dyDescent="0.35">
      <c r="C110" s="89"/>
      <c r="D110" s="89"/>
      <c r="E110" s="89"/>
      <c r="H110" s="90"/>
    </row>
    <row r="111" spans="1:8" x14ac:dyDescent="0.35">
      <c r="C111" s="89"/>
      <c r="D111" s="89"/>
      <c r="E111" s="89"/>
      <c r="H111" s="90"/>
    </row>
    <row r="112" spans="1:8" x14ac:dyDescent="0.35">
      <c r="C112" s="89"/>
      <c r="D112" s="89"/>
      <c r="E112" s="89"/>
      <c r="H112" s="90"/>
    </row>
    <row r="113" spans="3:8" x14ac:dyDescent="0.35">
      <c r="C113" s="89"/>
      <c r="D113" s="89"/>
      <c r="E113" s="89"/>
      <c r="H113" s="90"/>
    </row>
    <row r="114" spans="3:8" x14ac:dyDescent="0.35">
      <c r="C114" s="89"/>
      <c r="D114" s="89"/>
      <c r="E114" s="89"/>
      <c r="H114" s="90"/>
    </row>
    <row r="115" spans="3:8" x14ac:dyDescent="0.35">
      <c r="C115" s="89"/>
      <c r="D115" s="89"/>
      <c r="E115" s="89"/>
      <c r="H115" s="90"/>
    </row>
    <row r="116" spans="3:8" x14ac:dyDescent="0.35">
      <c r="C116" s="89"/>
      <c r="D116" s="89"/>
      <c r="E116" s="89"/>
      <c r="H116" s="90"/>
    </row>
    <row r="117" spans="3:8" x14ac:dyDescent="0.35">
      <c r="C117" s="89"/>
      <c r="D117" s="89"/>
      <c r="E117" s="89"/>
      <c r="H117" s="90"/>
    </row>
    <row r="118" spans="3:8" x14ac:dyDescent="0.35">
      <c r="C118" s="89"/>
      <c r="D118" s="89"/>
      <c r="E118" s="89"/>
      <c r="H118" s="90"/>
    </row>
    <row r="119" spans="3:8" x14ac:dyDescent="0.35">
      <c r="C119" s="89"/>
      <c r="D119" s="89"/>
      <c r="E119" s="89"/>
      <c r="H119" s="90"/>
    </row>
    <row r="120" spans="3:8" x14ac:dyDescent="0.35">
      <c r="C120" s="89"/>
      <c r="D120" s="89"/>
      <c r="E120" s="89"/>
      <c r="H120" s="90"/>
    </row>
    <row r="121" spans="3:8" x14ac:dyDescent="0.35">
      <c r="C121" s="89"/>
      <c r="D121" s="89"/>
      <c r="E121" s="89"/>
      <c r="H121" s="90"/>
    </row>
    <row r="122" spans="3:8" x14ac:dyDescent="0.35">
      <c r="C122" s="89"/>
      <c r="D122" s="89"/>
      <c r="E122" s="89"/>
      <c r="H122" s="90"/>
    </row>
    <row r="123" spans="3:8" x14ac:dyDescent="0.35">
      <c r="C123" s="89"/>
      <c r="D123" s="89"/>
      <c r="E123" s="89"/>
      <c r="H123" s="90"/>
    </row>
    <row r="124" spans="3:8" x14ac:dyDescent="0.35">
      <c r="C124" s="89"/>
      <c r="D124" s="89"/>
      <c r="E124" s="89"/>
      <c r="H124" s="90"/>
    </row>
    <row r="125" spans="3:8" x14ac:dyDescent="0.35">
      <c r="C125" s="89"/>
      <c r="D125" s="89"/>
      <c r="E125" s="89"/>
      <c r="H125" s="90"/>
    </row>
    <row r="126" spans="3:8" x14ac:dyDescent="0.35">
      <c r="C126" s="89"/>
      <c r="D126" s="89"/>
      <c r="E126" s="89"/>
      <c r="H126" s="90"/>
    </row>
    <row r="127" spans="3:8" x14ac:dyDescent="0.35">
      <c r="C127" s="89"/>
      <c r="D127" s="89"/>
      <c r="E127" s="89"/>
      <c r="H127" s="90"/>
    </row>
    <row r="128" spans="3:8" x14ac:dyDescent="0.35">
      <c r="C128" s="89"/>
      <c r="D128" s="89"/>
      <c r="E128" s="89"/>
      <c r="H128" s="90"/>
    </row>
    <row r="129" spans="3:8" x14ac:dyDescent="0.35">
      <c r="C129" s="89"/>
      <c r="D129" s="89"/>
      <c r="E129" s="89"/>
      <c r="H129" s="90"/>
    </row>
    <row r="130" spans="3:8" x14ac:dyDescent="0.35">
      <c r="C130" s="89"/>
      <c r="D130" s="89"/>
      <c r="E130" s="89"/>
      <c r="H130" s="90"/>
    </row>
    <row r="131" spans="3:8" x14ac:dyDescent="0.35">
      <c r="C131" s="89"/>
      <c r="D131" s="89"/>
      <c r="E131" s="89"/>
      <c r="H131" s="90"/>
    </row>
    <row r="132" spans="3:8" x14ac:dyDescent="0.35">
      <c r="C132" s="89"/>
      <c r="D132" s="89"/>
      <c r="E132" s="89"/>
      <c r="H132" s="90"/>
    </row>
    <row r="133" spans="3:8" x14ac:dyDescent="0.35">
      <c r="C133" s="89"/>
      <c r="D133" s="89"/>
      <c r="E133" s="89"/>
      <c r="H133" s="90"/>
    </row>
    <row r="134" spans="3:8" x14ac:dyDescent="0.35">
      <c r="C134" s="89"/>
      <c r="D134" s="89"/>
      <c r="E134" s="89"/>
      <c r="H134" s="90"/>
    </row>
    <row r="135" spans="3:8" x14ac:dyDescent="0.35">
      <c r="C135" s="89"/>
      <c r="D135" s="89"/>
      <c r="E135" s="89"/>
      <c r="H135" s="90"/>
    </row>
    <row r="136" spans="3:8" x14ac:dyDescent="0.35">
      <c r="C136" s="89"/>
      <c r="D136" s="89"/>
      <c r="E136" s="89"/>
      <c r="H136" s="90"/>
    </row>
    <row r="137" spans="3:8" x14ac:dyDescent="0.35">
      <c r="C137" s="89"/>
      <c r="D137" s="89"/>
      <c r="E137" s="89"/>
      <c r="H137" s="90"/>
    </row>
    <row r="138" spans="3:8" x14ac:dyDescent="0.35">
      <c r="C138" s="89"/>
      <c r="D138" s="89"/>
      <c r="E138" s="89"/>
      <c r="H138" s="90"/>
    </row>
    <row r="139" spans="3:8" x14ac:dyDescent="0.35">
      <c r="C139" s="89"/>
      <c r="D139" s="89"/>
      <c r="E139" s="89"/>
      <c r="H139" s="90"/>
    </row>
    <row r="140" spans="3:8" x14ac:dyDescent="0.35">
      <c r="C140" s="89"/>
      <c r="D140" s="89"/>
      <c r="E140" s="89"/>
      <c r="H140" s="90"/>
    </row>
    <row r="141" spans="3:8" x14ac:dyDescent="0.35">
      <c r="C141" s="89"/>
      <c r="D141" s="89"/>
      <c r="E141" s="89"/>
      <c r="H141" s="90"/>
    </row>
    <row r="142" spans="3:8" x14ac:dyDescent="0.35">
      <c r="C142" s="89"/>
      <c r="D142" s="89"/>
      <c r="E142" s="89"/>
      <c r="H142" s="90"/>
    </row>
    <row r="143" spans="3:8" x14ac:dyDescent="0.35">
      <c r="C143" s="89"/>
      <c r="D143" s="89"/>
      <c r="E143" s="89"/>
      <c r="H143" s="90"/>
    </row>
    <row r="144" spans="3:8" x14ac:dyDescent="0.35">
      <c r="C144" s="89"/>
      <c r="D144" s="89"/>
      <c r="E144" s="89"/>
      <c r="H144" s="90"/>
    </row>
    <row r="145" spans="3:8" x14ac:dyDescent="0.35">
      <c r="C145" s="89"/>
      <c r="D145" s="89"/>
      <c r="E145" s="89"/>
      <c r="H145" s="90"/>
    </row>
    <row r="146" spans="3:8" x14ac:dyDescent="0.35">
      <c r="C146" s="89"/>
      <c r="D146" s="89"/>
      <c r="E146" s="89"/>
      <c r="H146" s="90"/>
    </row>
    <row r="147" spans="3:8" x14ac:dyDescent="0.35">
      <c r="C147" s="89"/>
      <c r="D147" s="89"/>
      <c r="E147" s="89"/>
      <c r="H147" s="90"/>
    </row>
    <row r="148" spans="3:8" x14ac:dyDescent="0.35">
      <c r="C148" s="89"/>
      <c r="D148" s="89"/>
      <c r="E148" s="89"/>
      <c r="H148" s="90"/>
    </row>
    <row r="149" spans="3:8" x14ac:dyDescent="0.35">
      <c r="C149" s="89"/>
      <c r="D149" s="89"/>
      <c r="E149" s="89"/>
      <c r="H149" s="90"/>
    </row>
    <row r="150" spans="3:8" x14ac:dyDescent="0.35">
      <c r="C150" s="89"/>
      <c r="D150" s="89"/>
      <c r="E150" s="89"/>
      <c r="H150" s="90"/>
    </row>
    <row r="151" spans="3:8" x14ac:dyDescent="0.35">
      <c r="C151" s="89"/>
      <c r="D151" s="89"/>
      <c r="E151" s="89"/>
      <c r="H151" s="90"/>
    </row>
    <row r="152" spans="3:8" x14ac:dyDescent="0.35">
      <c r="C152" s="89"/>
      <c r="D152" s="89"/>
      <c r="E152" s="89"/>
      <c r="H152" s="90"/>
    </row>
    <row r="153" spans="3:8" x14ac:dyDescent="0.35">
      <c r="C153" s="89"/>
      <c r="D153" s="89"/>
      <c r="E153" s="89"/>
      <c r="H153" s="90"/>
    </row>
    <row r="154" spans="3:8" x14ac:dyDescent="0.35">
      <c r="C154" s="89"/>
      <c r="D154" s="89"/>
      <c r="E154" s="89"/>
      <c r="H154" s="90"/>
    </row>
    <row r="155" spans="3:8" x14ac:dyDescent="0.35">
      <c r="C155" s="89"/>
      <c r="D155" s="89"/>
      <c r="E155" s="89"/>
      <c r="H155" s="90"/>
    </row>
    <row r="156" spans="3:8" x14ac:dyDescent="0.35">
      <c r="C156" s="89"/>
      <c r="D156" s="89"/>
      <c r="E156" s="89"/>
      <c r="H156" s="90"/>
    </row>
    <row r="157" spans="3:8" x14ac:dyDescent="0.35">
      <c r="C157" s="89"/>
      <c r="D157" s="89"/>
      <c r="E157" s="89"/>
      <c r="H157" s="90"/>
    </row>
    <row r="158" spans="3:8" x14ac:dyDescent="0.35">
      <c r="C158" s="89"/>
      <c r="D158" s="89"/>
      <c r="E158" s="89"/>
      <c r="H158" s="90"/>
    </row>
    <row r="159" spans="3:8" x14ac:dyDescent="0.35">
      <c r="C159" s="89"/>
      <c r="D159" s="89"/>
      <c r="E159" s="89"/>
      <c r="H159" s="90"/>
    </row>
    <row r="160" spans="3:8" x14ac:dyDescent="0.35">
      <c r="C160" s="89"/>
      <c r="D160" s="89"/>
      <c r="E160" s="89"/>
      <c r="H160" s="92"/>
    </row>
    <row r="161" spans="3:8" x14ac:dyDescent="0.35">
      <c r="C161" s="89"/>
      <c r="D161" s="89"/>
      <c r="E161" s="89"/>
      <c r="H161" s="92"/>
    </row>
    <row r="162" spans="3:8" x14ac:dyDescent="0.35">
      <c r="C162" s="89"/>
      <c r="D162" s="89"/>
      <c r="E162" s="89"/>
      <c r="H162" s="92"/>
    </row>
    <row r="163" spans="3:8" x14ac:dyDescent="0.35">
      <c r="C163" s="89"/>
      <c r="D163" s="89"/>
      <c r="E163" s="89"/>
      <c r="H163" s="92"/>
    </row>
    <row r="164" spans="3:8" x14ac:dyDescent="0.35">
      <c r="C164" s="89"/>
      <c r="D164" s="89"/>
      <c r="E164" s="89"/>
      <c r="H164" s="92"/>
    </row>
    <row r="165" spans="3:8" x14ac:dyDescent="0.35">
      <c r="C165" s="89"/>
      <c r="D165" s="89"/>
      <c r="E165" s="89"/>
      <c r="H165" s="92"/>
    </row>
    <row r="166" spans="3:8" x14ac:dyDescent="0.35">
      <c r="C166" s="89"/>
      <c r="D166" s="89"/>
      <c r="E166" s="89"/>
      <c r="H166" s="92"/>
    </row>
    <row r="167" spans="3:8" x14ac:dyDescent="0.35">
      <c r="C167" s="89"/>
      <c r="D167" s="89"/>
      <c r="E167" s="89"/>
      <c r="H167" s="92"/>
    </row>
    <row r="168" spans="3:8" x14ac:dyDescent="0.35">
      <c r="C168" s="89"/>
      <c r="D168" s="89"/>
      <c r="E168" s="89"/>
      <c r="H168" s="92"/>
    </row>
    <row r="169" spans="3:8" x14ac:dyDescent="0.35">
      <c r="C169" s="89"/>
      <c r="D169" s="89"/>
      <c r="E169" s="89"/>
      <c r="H169" s="92"/>
    </row>
    <row r="170" spans="3:8" x14ac:dyDescent="0.35">
      <c r="C170" s="89"/>
      <c r="D170" s="89"/>
      <c r="E170" s="89"/>
      <c r="H170" s="92"/>
    </row>
    <row r="171" spans="3:8" x14ac:dyDescent="0.35">
      <c r="C171" s="89"/>
      <c r="D171" s="89"/>
      <c r="E171" s="89"/>
      <c r="H171" s="92"/>
    </row>
    <row r="172" spans="3:8" x14ac:dyDescent="0.35">
      <c r="C172" s="89"/>
      <c r="D172" s="89"/>
      <c r="E172" s="89"/>
      <c r="H172" s="92"/>
    </row>
    <row r="173" spans="3:8" x14ac:dyDescent="0.35">
      <c r="C173" s="89"/>
      <c r="D173" s="89"/>
      <c r="E173" s="89"/>
      <c r="H173" s="92"/>
    </row>
    <row r="174" spans="3:8" x14ac:dyDescent="0.35">
      <c r="C174" s="89"/>
      <c r="D174" s="89"/>
      <c r="E174" s="89"/>
      <c r="H174" s="92"/>
    </row>
    <row r="175" spans="3:8" x14ac:dyDescent="0.35">
      <c r="C175" s="89"/>
      <c r="D175" s="89"/>
      <c r="E175" s="89"/>
      <c r="H175" s="92"/>
    </row>
    <row r="176" spans="3:8" x14ac:dyDescent="0.35">
      <c r="C176" s="89"/>
      <c r="D176" s="89"/>
      <c r="E176" s="89"/>
      <c r="H176" s="92"/>
    </row>
    <row r="177" spans="3:8" x14ac:dyDescent="0.35">
      <c r="C177" s="89"/>
      <c r="D177" s="89"/>
      <c r="E177" s="89"/>
      <c r="H177" s="92"/>
    </row>
    <row r="178" spans="3:8" x14ac:dyDescent="0.35">
      <c r="C178" s="89"/>
      <c r="D178" s="89"/>
      <c r="E178" s="89"/>
      <c r="H178" s="92"/>
    </row>
    <row r="179" spans="3:8" x14ac:dyDescent="0.35">
      <c r="C179" s="89"/>
      <c r="D179" s="89"/>
      <c r="E179" s="89"/>
      <c r="H179" s="92"/>
    </row>
    <row r="180" spans="3:8" x14ac:dyDescent="0.35">
      <c r="C180" s="89"/>
      <c r="D180" s="89"/>
      <c r="E180" s="89"/>
      <c r="H180" s="92"/>
    </row>
    <row r="181" spans="3:8" x14ac:dyDescent="0.35">
      <c r="C181" s="89"/>
      <c r="D181" s="89"/>
      <c r="E181" s="89"/>
      <c r="H181" s="92"/>
    </row>
    <row r="182" spans="3:8" x14ac:dyDescent="0.35">
      <c r="C182" s="89"/>
      <c r="D182" s="89"/>
      <c r="E182" s="89"/>
      <c r="H182" s="92"/>
    </row>
    <row r="183" spans="3:8" x14ac:dyDescent="0.35">
      <c r="C183" s="89"/>
      <c r="D183" s="89"/>
      <c r="E183" s="89"/>
      <c r="H183" s="92"/>
    </row>
    <row r="184" spans="3:8" x14ac:dyDescent="0.35">
      <c r="C184" s="89"/>
      <c r="D184" s="89"/>
      <c r="E184" s="89"/>
      <c r="H184" s="92"/>
    </row>
    <row r="185" spans="3:8" x14ac:dyDescent="0.35">
      <c r="C185" s="89"/>
      <c r="D185" s="89"/>
      <c r="E185" s="89"/>
      <c r="H185" s="92"/>
    </row>
    <row r="186" spans="3:8" x14ac:dyDescent="0.35">
      <c r="C186" s="89"/>
      <c r="D186" s="89"/>
      <c r="E186" s="89"/>
      <c r="H186" s="92"/>
    </row>
    <row r="187" spans="3:8" x14ac:dyDescent="0.35">
      <c r="C187" s="89"/>
      <c r="D187" s="89"/>
      <c r="E187" s="89"/>
      <c r="H187" s="92"/>
    </row>
    <row r="188" spans="3:8" x14ac:dyDescent="0.35">
      <c r="C188" s="89"/>
      <c r="D188" s="89"/>
      <c r="E188" s="89"/>
      <c r="H188" s="92"/>
    </row>
    <row r="189" spans="3:8" x14ac:dyDescent="0.35">
      <c r="C189" s="89"/>
      <c r="D189" s="89"/>
      <c r="E189" s="89"/>
      <c r="H189" s="92"/>
    </row>
    <row r="190" spans="3:8" x14ac:dyDescent="0.35">
      <c r="C190" s="89"/>
      <c r="D190" s="89"/>
      <c r="E190" s="89"/>
      <c r="H190" s="92"/>
    </row>
    <row r="191" spans="3:8" x14ac:dyDescent="0.35">
      <c r="C191" s="89"/>
      <c r="D191" s="89"/>
      <c r="E191" s="89"/>
      <c r="H191" s="92"/>
    </row>
    <row r="192" spans="3:8" x14ac:dyDescent="0.35">
      <c r="C192" s="89"/>
      <c r="D192" s="89"/>
      <c r="E192" s="89"/>
      <c r="H192" s="92"/>
    </row>
    <row r="193" spans="3:8" x14ac:dyDescent="0.35">
      <c r="C193" s="89"/>
      <c r="D193" s="89"/>
      <c r="E193" s="89"/>
      <c r="H193" s="92"/>
    </row>
    <row r="194" spans="3:8" x14ac:dyDescent="0.35">
      <c r="C194" s="89"/>
      <c r="D194" s="89"/>
      <c r="E194" s="89"/>
      <c r="H194" s="92"/>
    </row>
    <row r="195" spans="3:8" x14ac:dyDescent="0.35">
      <c r="C195" s="89"/>
      <c r="D195" s="89"/>
      <c r="E195" s="89"/>
      <c r="H195" s="92"/>
    </row>
    <row r="196" spans="3:8" x14ac:dyDescent="0.35">
      <c r="C196" s="89"/>
      <c r="D196" s="89"/>
      <c r="E196" s="89"/>
      <c r="H196" s="92"/>
    </row>
    <row r="197" spans="3:8" x14ac:dyDescent="0.35">
      <c r="C197" s="89"/>
      <c r="D197" s="89"/>
      <c r="E197" s="89"/>
      <c r="H197" s="92"/>
    </row>
    <row r="198" spans="3:8" x14ac:dyDescent="0.35">
      <c r="C198" s="89"/>
      <c r="D198" s="89"/>
      <c r="E198" s="89"/>
      <c r="H198" s="92"/>
    </row>
    <row r="199" spans="3:8" x14ac:dyDescent="0.35">
      <c r="C199" s="89"/>
      <c r="D199" s="89"/>
      <c r="E199" s="89"/>
      <c r="H199" s="92"/>
    </row>
    <row r="200" spans="3:8" x14ac:dyDescent="0.35">
      <c r="C200" s="89"/>
      <c r="D200" s="89"/>
      <c r="E200" s="89"/>
      <c r="H200" s="92"/>
    </row>
    <row r="201" spans="3:8" x14ac:dyDescent="0.35">
      <c r="C201" s="89"/>
      <c r="D201" s="89"/>
      <c r="E201" s="89"/>
      <c r="H201" s="92"/>
    </row>
    <row r="202" spans="3:8" x14ac:dyDescent="0.35">
      <c r="C202" s="89"/>
      <c r="D202" s="89"/>
      <c r="E202" s="89"/>
      <c r="H202" s="92"/>
    </row>
    <row r="203" spans="3:8" x14ac:dyDescent="0.35">
      <c r="C203" s="89"/>
      <c r="D203" s="89"/>
      <c r="E203" s="89"/>
      <c r="H203" s="92"/>
    </row>
    <row r="204" spans="3:8" x14ac:dyDescent="0.35">
      <c r="C204" s="89"/>
      <c r="D204" s="89"/>
      <c r="E204" s="89"/>
      <c r="H204" s="92"/>
    </row>
    <row r="205" spans="3:8" x14ac:dyDescent="0.35">
      <c r="C205" s="89"/>
      <c r="D205" s="89"/>
      <c r="E205" s="89"/>
      <c r="H205" s="92"/>
    </row>
    <row r="206" spans="3:8" x14ac:dyDescent="0.35">
      <c r="C206" s="89"/>
      <c r="D206" s="89"/>
      <c r="E206" s="89"/>
      <c r="H206" s="92"/>
    </row>
    <row r="207" spans="3:8" x14ac:dyDescent="0.35">
      <c r="C207" s="89"/>
      <c r="D207" s="89"/>
      <c r="E207" s="89"/>
      <c r="H207" s="92"/>
    </row>
    <row r="208" spans="3:8" x14ac:dyDescent="0.35">
      <c r="C208" s="89"/>
      <c r="D208" s="89"/>
      <c r="E208" s="89"/>
      <c r="H208" s="92"/>
    </row>
    <row r="209" spans="3:8" x14ac:dyDescent="0.35">
      <c r="C209" s="89"/>
      <c r="D209" s="89"/>
      <c r="E209" s="89"/>
      <c r="H209" s="92"/>
    </row>
    <row r="210" spans="3:8" x14ac:dyDescent="0.35">
      <c r="C210" s="89"/>
      <c r="D210" s="89"/>
      <c r="E210" s="89"/>
      <c r="H210" s="92"/>
    </row>
    <row r="211" spans="3:8" x14ac:dyDescent="0.35">
      <c r="C211" s="89"/>
      <c r="D211" s="89"/>
      <c r="E211" s="89"/>
      <c r="H211" s="92"/>
    </row>
    <row r="212" spans="3:8" x14ac:dyDescent="0.35">
      <c r="C212" s="89"/>
      <c r="D212" s="89"/>
      <c r="E212" s="89"/>
      <c r="H212" s="92"/>
    </row>
    <row r="213" spans="3:8" x14ac:dyDescent="0.35">
      <c r="C213" s="89"/>
      <c r="D213" s="89"/>
      <c r="E213" s="89"/>
      <c r="H213" s="92"/>
    </row>
    <row r="214" spans="3:8" x14ac:dyDescent="0.35">
      <c r="C214" s="89"/>
      <c r="D214" s="89"/>
      <c r="E214" s="89"/>
      <c r="H214" s="92"/>
    </row>
    <row r="215" spans="3:8" x14ac:dyDescent="0.35">
      <c r="C215" s="89"/>
      <c r="D215" s="89"/>
      <c r="E215" s="89"/>
      <c r="H215" s="92"/>
    </row>
    <row r="216" spans="3:8" x14ac:dyDescent="0.35">
      <c r="C216" s="89"/>
      <c r="D216" s="89"/>
      <c r="E216" s="89"/>
      <c r="H216" s="92"/>
    </row>
    <row r="217" spans="3:8" x14ac:dyDescent="0.35">
      <c r="C217" s="89"/>
      <c r="D217" s="89"/>
      <c r="E217" s="89"/>
      <c r="H217" s="92"/>
    </row>
    <row r="218" spans="3:8" x14ac:dyDescent="0.35">
      <c r="C218" s="89"/>
      <c r="D218" s="89"/>
      <c r="E218" s="89"/>
      <c r="H218" s="92"/>
    </row>
    <row r="219" spans="3:8" x14ac:dyDescent="0.35">
      <c r="C219" s="89"/>
      <c r="D219" s="89"/>
      <c r="E219" s="89"/>
      <c r="H219" s="92"/>
    </row>
    <row r="220" spans="3:8" x14ac:dyDescent="0.35">
      <c r="C220" s="89"/>
      <c r="D220" s="89"/>
      <c r="E220" s="89"/>
      <c r="H220" s="92"/>
    </row>
    <row r="221" spans="3:8" x14ac:dyDescent="0.35">
      <c r="C221" s="89"/>
      <c r="D221" s="89"/>
      <c r="E221" s="89"/>
      <c r="H221" s="92"/>
    </row>
    <row r="222" spans="3:8" x14ac:dyDescent="0.35">
      <c r="C222" s="89"/>
      <c r="D222" s="89"/>
      <c r="E222" s="89"/>
      <c r="H222" s="92"/>
    </row>
    <row r="223" spans="3:8" x14ac:dyDescent="0.35">
      <c r="C223" s="89"/>
      <c r="D223" s="89"/>
      <c r="E223" s="89"/>
      <c r="H223" s="92"/>
    </row>
    <row r="224" spans="3:8" x14ac:dyDescent="0.35">
      <c r="C224" s="89"/>
      <c r="D224" s="89"/>
      <c r="E224" s="89"/>
      <c r="H224" s="92"/>
    </row>
    <row r="225" spans="3:8" x14ac:dyDescent="0.35">
      <c r="C225" s="89"/>
      <c r="D225" s="89"/>
      <c r="E225" s="89"/>
      <c r="H225" s="92"/>
    </row>
    <row r="226" spans="3:8" x14ac:dyDescent="0.35">
      <c r="C226" s="89"/>
      <c r="D226" s="89"/>
      <c r="E226" s="89"/>
      <c r="H226" s="92"/>
    </row>
    <row r="227" spans="3:8" x14ac:dyDescent="0.35">
      <c r="C227" s="89"/>
      <c r="D227" s="89"/>
      <c r="E227" s="89"/>
      <c r="H227" s="92"/>
    </row>
    <row r="228" spans="3:8" x14ac:dyDescent="0.35">
      <c r="C228" s="89"/>
      <c r="D228" s="89"/>
      <c r="E228" s="89"/>
      <c r="H228" s="92"/>
    </row>
    <row r="229" spans="3:8" x14ac:dyDescent="0.35">
      <c r="C229" s="89"/>
      <c r="D229" s="89"/>
      <c r="E229" s="89"/>
      <c r="H229" s="92"/>
    </row>
    <row r="230" spans="3:8" x14ac:dyDescent="0.35">
      <c r="C230" s="89"/>
      <c r="D230" s="89"/>
      <c r="E230" s="89"/>
      <c r="H230" s="92"/>
    </row>
    <row r="231" spans="3:8" x14ac:dyDescent="0.35">
      <c r="C231" s="89"/>
      <c r="D231" s="89"/>
      <c r="E231" s="89"/>
      <c r="H231" s="92"/>
    </row>
    <row r="232" spans="3:8" x14ac:dyDescent="0.35">
      <c r="C232" s="89"/>
      <c r="D232" s="89"/>
      <c r="E232" s="89"/>
      <c r="H232" s="92"/>
    </row>
    <row r="233" spans="3:8" x14ac:dyDescent="0.35">
      <c r="C233" s="89"/>
      <c r="D233" s="89"/>
      <c r="E233" s="89"/>
      <c r="H233" s="92"/>
    </row>
    <row r="234" spans="3:8" x14ac:dyDescent="0.35">
      <c r="C234" s="89"/>
      <c r="D234" s="89"/>
      <c r="E234" s="89"/>
      <c r="H234" s="92"/>
    </row>
    <row r="235" spans="3:8" x14ac:dyDescent="0.35">
      <c r="C235" s="89"/>
      <c r="D235" s="89"/>
      <c r="E235" s="89"/>
      <c r="H235" s="92"/>
    </row>
    <row r="236" spans="3:8" x14ac:dyDescent="0.35">
      <c r="C236" s="89"/>
      <c r="D236" s="89"/>
      <c r="E236" s="89"/>
      <c r="H236" s="92"/>
    </row>
    <row r="237" spans="3:8" x14ac:dyDescent="0.35">
      <c r="C237" s="89"/>
      <c r="D237" s="89"/>
      <c r="E237" s="89"/>
      <c r="H237" s="92"/>
    </row>
    <row r="238" spans="3:8" x14ac:dyDescent="0.35">
      <c r="C238" s="89"/>
      <c r="D238" s="89"/>
      <c r="E238" s="89"/>
      <c r="H238" s="92"/>
    </row>
    <row r="239" spans="3:8" x14ac:dyDescent="0.35">
      <c r="C239" s="89"/>
      <c r="D239" s="89"/>
      <c r="E239" s="89"/>
      <c r="H239" s="92"/>
    </row>
    <row r="240" spans="3:8" x14ac:dyDescent="0.35">
      <c r="C240" s="89"/>
      <c r="D240" s="89"/>
      <c r="E240" s="89"/>
      <c r="H240" s="92"/>
    </row>
    <row r="241" spans="3:8" x14ac:dyDescent="0.35">
      <c r="C241" s="89"/>
      <c r="D241" s="89"/>
      <c r="E241" s="89"/>
      <c r="H241" s="92"/>
    </row>
    <row r="242" spans="3:8" x14ac:dyDescent="0.35">
      <c r="C242" s="89"/>
      <c r="D242" s="89"/>
      <c r="E242" s="89"/>
      <c r="H242" s="92"/>
    </row>
    <row r="243" spans="3:8" x14ac:dyDescent="0.35">
      <c r="C243" s="89"/>
      <c r="D243" s="89"/>
      <c r="E243" s="89"/>
      <c r="H243" s="92"/>
    </row>
    <row r="244" spans="3:8" x14ac:dyDescent="0.35">
      <c r="C244" s="89"/>
      <c r="D244" s="89"/>
      <c r="E244" s="89"/>
      <c r="H244" s="92"/>
    </row>
    <row r="245" spans="3:8" x14ac:dyDescent="0.35">
      <c r="C245" s="89"/>
      <c r="D245" s="89"/>
      <c r="E245" s="89"/>
      <c r="H245" s="92"/>
    </row>
    <row r="246" spans="3:8" x14ac:dyDescent="0.35">
      <c r="C246" s="89"/>
      <c r="D246" s="89"/>
      <c r="E246" s="89"/>
      <c r="H246" s="92"/>
    </row>
    <row r="247" spans="3:8" x14ac:dyDescent="0.35">
      <c r="C247" s="89"/>
      <c r="D247" s="89"/>
      <c r="E247" s="89"/>
      <c r="H247" s="92"/>
    </row>
    <row r="248" spans="3:8" x14ac:dyDescent="0.35">
      <c r="C248" s="89"/>
      <c r="D248" s="89"/>
      <c r="E248" s="89"/>
      <c r="H248" s="92"/>
    </row>
    <row r="249" spans="3:8" x14ac:dyDescent="0.35">
      <c r="C249" s="89"/>
      <c r="D249" s="89"/>
      <c r="E249" s="89"/>
      <c r="H249" s="92"/>
    </row>
    <row r="250" spans="3:8" x14ac:dyDescent="0.35">
      <c r="C250" s="89"/>
      <c r="D250" s="89"/>
      <c r="E250" s="89"/>
      <c r="H250" s="92"/>
    </row>
    <row r="251" spans="3:8" x14ac:dyDescent="0.35">
      <c r="C251" s="89"/>
      <c r="D251" s="89"/>
      <c r="E251" s="89"/>
      <c r="H251" s="92"/>
    </row>
    <row r="252" spans="3:8" x14ac:dyDescent="0.35">
      <c r="C252" s="89"/>
      <c r="D252" s="89"/>
      <c r="E252" s="89"/>
      <c r="H252" s="92"/>
    </row>
    <row r="253" spans="3:8" x14ac:dyDescent="0.35">
      <c r="C253" s="89"/>
      <c r="D253" s="89"/>
      <c r="E253" s="89"/>
      <c r="H253" s="92"/>
    </row>
    <row r="254" spans="3:8" x14ac:dyDescent="0.35">
      <c r="C254" s="89"/>
      <c r="D254" s="89"/>
      <c r="E254" s="89"/>
      <c r="H254" s="92"/>
    </row>
    <row r="255" spans="3:8" x14ac:dyDescent="0.35">
      <c r="C255" s="89"/>
      <c r="D255" s="89"/>
      <c r="E255" s="89"/>
      <c r="H255" s="92"/>
    </row>
    <row r="256" spans="3:8" x14ac:dyDescent="0.35">
      <c r="C256" s="89"/>
      <c r="D256" s="89"/>
      <c r="E256" s="89"/>
      <c r="H256" s="92"/>
    </row>
    <row r="257" spans="3:8" x14ac:dyDescent="0.35">
      <c r="C257" s="89"/>
      <c r="D257" s="89"/>
      <c r="E257" s="89"/>
      <c r="H257" s="92"/>
    </row>
    <row r="258" spans="3:8" x14ac:dyDescent="0.35">
      <c r="C258" s="89"/>
      <c r="D258" s="89"/>
      <c r="E258" s="89"/>
      <c r="H258" s="92"/>
    </row>
    <row r="259" spans="3:8" x14ac:dyDescent="0.35">
      <c r="C259" s="89"/>
      <c r="D259" s="89"/>
      <c r="E259" s="89"/>
      <c r="H259" s="92"/>
    </row>
    <row r="260" spans="3:8" x14ac:dyDescent="0.35">
      <c r="C260" s="89"/>
      <c r="D260" s="89"/>
      <c r="E260" s="89"/>
      <c r="H260" s="92"/>
    </row>
    <row r="261" spans="3:8" x14ac:dyDescent="0.35">
      <c r="C261" s="89"/>
      <c r="D261" s="89"/>
      <c r="E261" s="89"/>
      <c r="H261" s="92"/>
    </row>
    <row r="262" spans="3:8" x14ac:dyDescent="0.35">
      <c r="C262" s="89"/>
      <c r="D262" s="89"/>
      <c r="E262" s="89"/>
      <c r="H262" s="92"/>
    </row>
    <row r="263" spans="3:8" x14ac:dyDescent="0.35">
      <c r="C263" s="89"/>
      <c r="D263" s="89"/>
      <c r="E263" s="89"/>
      <c r="H263" s="92"/>
    </row>
    <row r="264" spans="3:8" x14ac:dyDescent="0.35">
      <c r="C264" s="89"/>
      <c r="D264" s="89"/>
      <c r="E264" s="89"/>
      <c r="H264" s="92"/>
    </row>
    <row r="265" spans="3:8" x14ac:dyDescent="0.35">
      <c r="C265" s="89"/>
      <c r="D265" s="89"/>
      <c r="E265" s="89"/>
      <c r="H265" s="92"/>
    </row>
    <row r="266" spans="3:8" x14ac:dyDescent="0.35">
      <c r="C266" s="89"/>
      <c r="D266" s="89"/>
      <c r="E266" s="89"/>
      <c r="H266" s="92"/>
    </row>
    <row r="267" spans="3:8" x14ac:dyDescent="0.35">
      <c r="C267" s="89"/>
      <c r="D267" s="89"/>
      <c r="E267" s="89"/>
      <c r="H267" s="92"/>
    </row>
    <row r="268" spans="3:8" x14ac:dyDescent="0.35">
      <c r="C268" s="89"/>
      <c r="D268" s="89"/>
      <c r="E268" s="89"/>
      <c r="H268" s="92"/>
    </row>
    <row r="269" spans="3:8" x14ac:dyDescent="0.35">
      <c r="C269" s="89"/>
      <c r="D269" s="89"/>
      <c r="E269" s="89"/>
      <c r="H269" s="92"/>
    </row>
    <row r="270" spans="3:8" x14ac:dyDescent="0.35">
      <c r="C270" s="89"/>
      <c r="D270" s="89"/>
      <c r="E270" s="89"/>
      <c r="H270" s="92"/>
    </row>
    <row r="271" spans="3:8" x14ac:dyDescent="0.35">
      <c r="C271" s="89"/>
      <c r="D271" s="89"/>
      <c r="E271" s="89"/>
      <c r="H271" s="92"/>
    </row>
    <row r="272" spans="3:8" x14ac:dyDescent="0.35">
      <c r="C272" s="89"/>
      <c r="D272" s="89"/>
      <c r="E272" s="89"/>
      <c r="H272" s="92"/>
    </row>
    <row r="273" spans="3:8" x14ac:dyDescent="0.35">
      <c r="C273" s="89"/>
      <c r="D273" s="89"/>
      <c r="E273" s="89"/>
      <c r="H273" s="92"/>
    </row>
    <row r="274" spans="3:8" x14ac:dyDescent="0.35">
      <c r="C274" s="89"/>
      <c r="D274" s="89"/>
      <c r="E274" s="89"/>
      <c r="H274" s="92"/>
    </row>
    <row r="275" spans="3:8" x14ac:dyDescent="0.35">
      <c r="C275" s="89"/>
      <c r="D275" s="89"/>
      <c r="E275" s="89"/>
      <c r="H275" s="92"/>
    </row>
    <row r="276" spans="3:8" x14ac:dyDescent="0.35">
      <c r="C276" s="89"/>
      <c r="D276" s="89"/>
      <c r="E276" s="89"/>
      <c r="H276" s="92"/>
    </row>
    <row r="277" spans="3:8" x14ac:dyDescent="0.35">
      <c r="C277" s="89"/>
      <c r="D277" s="89"/>
      <c r="E277" s="89"/>
      <c r="H277" s="92"/>
    </row>
    <row r="278" spans="3:8" x14ac:dyDescent="0.35">
      <c r="C278" s="89"/>
      <c r="D278" s="89"/>
      <c r="E278" s="89"/>
      <c r="H278" s="92"/>
    </row>
    <row r="279" spans="3:8" x14ac:dyDescent="0.35">
      <c r="C279" s="89"/>
      <c r="D279" s="89"/>
      <c r="E279" s="89"/>
      <c r="H279" s="92"/>
    </row>
    <row r="280" spans="3:8" x14ac:dyDescent="0.35">
      <c r="C280" s="89"/>
      <c r="D280" s="89"/>
      <c r="E280" s="89"/>
      <c r="H280" s="92"/>
    </row>
    <row r="281" spans="3:8" x14ac:dyDescent="0.35">
      <c r="C281" s="89"/>
      <c r="D281" s="89"/>
      <c r="E281" s="89"/>
      <c r="H281" s="92"/>
    </row>
    <row r="282" spans="3:8" x14ac:dyDescent="0.35">
      <c r="C282" s="89"/>
      <c r="D282" s="89"/>
      <c r="E282" s="89"/>
      <c r="H282" s="92"/>
    </row>
    <row r="283" spans="3:8" x14ac:dyDescent="0.35">
      <c r="C283" s="89"/>
      <c r="D283" s="89"/>
      <c r="E283" s="89"/>
      <c r="H283" s="92"/>
    </row>
    <row r="284" spans="3:8" x14ac:dyDescent="0.35">
      <c r="C284" s="89"/>
      <c r="D284" s="89"/>
      <c r="E284" s="89"/>
      <c r="H284" s="92"/>
    </row>
    <row r="285" spans="3:8" x14ac:dyDescent="0.35">
      <c r="C285" s="89"/>
      <c r="D285" s="89"/>
      <c r="E285" s="89"/>
      <c r="H285" s="92"/>
    </row>
    <row r="286" spans="3:8" x14ac:dyDescent="0.35">
      <c r="C286" s="89"/>
      <c r="D286" s="89"/>
      <c r="E286" s="89"/>
      <c r="H286" s="92"/>
    </row>
    <row r="287" spans="3:8" x14ac:dyDescent="0.35">
      <c r="C287" s="89"/>
      <c r="D287" s="89"/>
      <c r="E287" s="89"/>
      <c r="H287" s="92"/>
    </row>
    <row r="288" spans="3:8" x14ac:dyDescent="0.35">
      <c r="C288" s="89"/>
      <c r="D288" s="89"/>
      <c r="E288" s="89"/>
      <c r="H288" s="92"/>
    </row>
    <row r="289" spans="3:8" x14ac:dyDescent="0.35">
      <c r="C289" s="89"/>
      <c r="D289" s="89"/>
      <c r="E289" s="89"/>
      <c r="H289" s="92"/>
    </row>
    <row r="290" spans="3:8" x14ac:dyDescent="0.35">
      <c r="C290" s="89"/>
      <c r="D290" s="89"/>
      <c r="E290" s="89"/>
      <c r="H290" s="92"/>
    </row>
    <row r="291" spans="3:8" x14ac:dyDescent="0.35">
      <c r="C291" s="89"/>
      <c r="D291" s="89"/>
      <c r="E291" s="89"/>
      <c r="H291" s="92"/>
    </row>
    <row r="292" spans="3:8" x14ac:dyDescent="0.35">
      <c r="C292" s="89"/>
      <c r="D292" s="89"/>
      <c r="E292" s="89"/>
      <c r="H292" s="92"/>
    </row>
    <row r="293" spans="3:8" x14ac:dyDescent="0.35">
      <c r="C293" s="89"/>
      <c r="D293" s="89"/>
      <c r="E293" s="89"/>
      <c r="H293" s="92"/>
    </row>
    <row r="294" spans="3:8" x14ac:dyDescent="0.35">
      <c r="C294" s="89"/>
      <c r="D294" s="89"/>
      <c r="E294" s="89"/>
      <c r="H294" s="92"/>
    </row>
    <row r="295" spans="3:8" x14ac:dyDescent="0.35">
      <c r="C295" s="89"/>
      <c r="D295" s="89"/>
      <c r="E295" s="89"/>
      <c r="H295" s="92"/>
    </row>
    <row r="296" spans="3:8" x14ac:dyDescent="0.35">
      <c r="C296" s="89"/>
      <c r="D296" s="89"/>
      <c r="E296" s="89"/>
      <c r="H296" s="92"/>
    </row>
    <row r="297" spans="3:8" x14ac:dyDescent="0.35">
      <c r="C297" s="89"/>
      <c r="D297" s="89"/>
      <c r="E297" s="89"/>
      <c r="H297" s="92"/>
    </row>
    <row r="298" spans="3:8" x14ac:dyDescent="0.35">
      <c r="C298" s="89"/>
      <c r="D298" s="89"/>
      <c r="E298" s="89"/>
      <c r="H298" s="92"/>
    </row>
    <row r="299" spans="3:8" x14ac:dyDescent="0.35">
      <c r="C299" s="89"/>
      <c r="D299" s="89"/>
      <c r="E299" s="89"/>
      <c r="H299" s="92"/>
    </row>
    <row r="300" spans="3:8" x14ac:dyDescent="0.35">
      <c r="C300" s="89"/>
      <c r="D300" s="89"/>
      <c r="E300" s="89"/>
      <c r="H300" s="92"/>
    </row>
    <row r="301" spans="3:8" x14ac:dyDescent="0.35">
      <c r="C301" s="89"/>
      <c r="D301" s="89"/>
      <c r="E301" s="89"/>
      <c r="H301" s="92"/>
    </row>
    <row r="302" spans="3:8" x14ac:dyDescent="0.35">
      <c r="C302" s="89"/>
      <c r="D302" s="89"/>
      <c r="E302" s="89"/>
      <c r="H302" s="92"/>
    </row>
    <row r="303" spans="3:8" x14ac:dyDescent="0.35">
      <c r="C303" s="89"/>
      <c r="D303" s="89"/>
      <c r="E303" s="89"/>
      <c r="H303" s="92"/>
    </row>
    <row r="304" spans="3:8" x14ac:dyDescent="0.35">
      <c r="C304" s="89"/>
      <c r="D304" s="89"/>
      <c r="E304" s="89"/>
      <c r="H304" s="92"/>
    </row>
    <row r="305" spans="3:8" x14ac:dyDescent="0.35">
      <c r="C305" s="89"/>
      <c r="D305" s="89"/>
      <c r="E305" s="89"/>
      <c r="H305" s="92"/>
    </row>
    <row r="306" spans="3:8" x14ac:dyDescent="0.35">
      <c r="C306" s="89"/>
      <c r="D306" s="89"/>
      <c r="E306" s="89"/>
      <c r="H306" s="92"/>
    </row>
    <row r="307" spans="3:8" x14ac:dyDescent="0.35">
      <c r="C307" s="89"/>
      <c r="D307" s="89"/>
      <c r="E307" s="89"/>
      <c r="H307" s="92"/>
    </row>
    <row r="308" spans="3:8" x14ac:dyDescent="0.35">
      <c r="C308" s="89"/>
      <c r="D308" s="89"/>
      <c r="E308" s="89"/>
      <c r="H308" s="92"/>
    </row>
    <row r="309" spans="3:8" x14ac:dyDescent="0.35">
      <c r="C309" s="89"/>
      <c r="D309" s="89"/>
      <c r="E309" s="89"/>
      <c r="H309" s="92"/>
    </row>
    <row r="310" spans="3:8" x14ac:dyDescent="0.35">
      <c r="C310" s="89"/>
      <c r="D310" s="89"/>
      <c r="E310" s="89"/>
      <c r="H310" s="92"/>
    </row>
    <row r="311" spans="3:8" x14ac:dyDescent="0.35">
      <c r="C311" s="89"/>
      <c r="D311" s="89"/>
      <c r="E311" s="89"/>
      <c r="H311" s="92"/>
    </row>
    <row r="312" spans="3:8" x14ac:dyDescent="0.35">
      <c r="C312" s="89"/>
      <c r="D312" s="89"/>
      <c r="E312" s="89"/>
      <c r="H312" s="92"/>
    </row>
    <row r="313" spans="3:8" x14ac:dyDescent="0.35">
      <c r="C313" s="89"/>
      <c r="D313" s="89"/>
      <c r="E313" s="89"/>
      <c r="H313" s="92"/>
    </row>
    <row r="314" spans="3:8" x14ac:dyDescent="0.35">
      <c r="C314" s="89"/>
      <c r="D314" s="89"/>
      <c r="E314" s="89"/>
      <c r="H314" s="92"/>
    </row>
    <row r="315" spans="3:8" x14ac:dyDescent="0.35">
      <c r="C315" s="89"/>
      <c r="D315" s="89"/>
      <c r="E315" s="89"/>
      <c r="H315" s="92"/>
    </row>
    <row r="316" spans="3:8" x14ac:dyDescent="0.35">
      <c r="C316" s="89"/>
      <c r="D316" s="89"/>
      <c r="E316" s="89"/>
      <c r="H316" s="92"/>
    </row>
    <row r="317" spans="3:8" x14ac:dyDescent="0.35">
      <c r="C317" s="89"/>
      <c r="D317" s="89"/>
      <c r="E317" s="89"/>
      <c r="H317" s="92"/>
    </row>
    <row r="318" spans="3:8" x14ac:dyDescent="0.35">
      <c r="C318" s="89"/>
      <c r="D318" s="89"/>
      <c r="E318" s="89"/>
      <c r="H318" s="92"/>
    </row>
    <row r="319" spans="3:8" x14ac:dyDescent="0.35">
      <c r="C319" s="89"/>
      <c r="D319" s="89"/>
      <c r="E319" s="89"/>
      <c r="H319" s="92"/>
    </row>
    <row r="320" spans="3:8" x14ac:dyDescent="0.35">
      <c r="C320" s="89"/>
      <c r="D320" s="89"/>
      <c r="E320" s="89"/>
      <c r="H320" s="92"/>
    </row>
    <row r="321" spans="3:8" x14ac:dyDescent="0.35">
      <c r="C321" s="89"/>
      <c r="D321" s="89"/>
      <c r="E321" s="89"/>
      <c r="H321" s="92"/>
    </row>
    <row r="322" spans="3:8" x14ac:dyDescent="0.35">
      <c r="C322" s="89"/>
      <c r="D322" s="89"/>
      <c r="E322" s="89"/>
      <c r="H322" s="92"/>
    </row>
    <row r="323" spans="3:8" x14ac:dyDescent="0.35">
      <c r="C323" s="89"/>
      <c r="D323" s="89"/>
      <c r="E323" s="89"/>
      <c r="H323" s="92"/>
    </row>
    <row r="324" spans="3:8" x14ac:dyDescent="0.35">
      <c r="C324" s="89"/>
      <c r="D324" s="89"/>
      <c r="E324" s="89"/>
      <c r="H324" s="92"/>
    </row>
    <row r="325" spans="3:8" x14ac:dyDescent="0.35">
      <c r="C325" s="89"/>
      <c r="D325" s="89"/>
      <c r="E325" s="89"/>
      <c r="H325" s="92"/>
    </row>
    <row r="326" spans="3:8" x14ac:dyDescent="0.35">
      <c r="C326" s="89"/>
      <c r="D326" s="89"/>
      <c r="E326" s="89"/>
      <c r="H326" s="92"/>
    </row>
    <row r="327" spans="3:8" x14ac:dyDescent="0.35">
      <c r="C327" s="89"/>
      <c r="D327" s="89"/>
      <c r="E327" s="89"/>
      <c r="H327" s="92"/>
    </row>
    <row r="328" spans="3:8" x14ac:dyDescent="0.35">
      <c r="C328" s="89"/>
      <c r="D328" s="89"/>
      <c r="E328" s="89"/>
      <c r="H328" s="92"/>
    </row>
    <row r="329" spans="3:8" x14ac:dyDescent="0.35">
      <c r="C329" s="89"/>
      <c r="D329" s="89"/>
      <c r="E329" s="89"/>
      <c r="H329" s="92"/>
    </row>
    <row r="330" spans="3:8" x14ac:dyDescent="0.35">
      <c r="C330" s="89"/>
      <c r="D330" s="89"/>
      <c r="E330" s="89"/>
      <c r="H330" s="92"/>
    </row>
    <row r="331" spans="3:8" x14ac:dyDescent="0.35">
      <c r="C331" s="89"/>
      <c r="D331" s="89"/>
      <c r="E331" s="89"/>
      <c r="H331" s="92"/>
    </row>
    <row r="332" spans="3:8" x14ac:dyDescent="0.35">
      <c r="C332" s="89"/>
      <c r="D332" s="89"/>
      <c r="E332" s="89"/>
      <c r="H332" s="92"/>
    </row>
    <row r="333" spans="3:8" x14ac:dyDescent="0.35">
      <c r="C333" s="89"/>
      <c r="D333" s="89"/>
      <c r="E333" s="89"/>
      <c r="H333" s="92"/>
    </row>
    <row r="334" spans="3:8" x14ac:dyDescent="0.35">
      <c r="C334" s="89"/>
      <c r="D334" s="89"/>
      <c r="E334" s="89"/>
      <c r="H334" s="92"/>
    </row>
    <row r="335" spans="3:8" x14ac:dyDescent="0.35">
      <c r="C335" s="89"/>
      <c r="D335" s="89"/>
      <c r="E335" s="89"/>
      <c r="H335" s="92"/>
    </row>
    <row r="336" spans="3:8" x14ac:dyDescent="0.35">
      <c r="C336" s="89"/>
      <c r="D336" s="89"/>
      <c r="E336" s="89"/>
      <c r="H336" s="92"/>
    </row>
    <row r="337" spans="3:8" x14ac:dyDescent="0.35">
      <c r="C337" s="89"/>
      <c r="D337" s="89"/>
      <c r="E337" s="89"/>
      <c r="H337" s="92"/>
    </row>
    <row r="338" spans="3:8" x14ac:dyDescent="0.35">
      <c r="C338" s="89"/>
      <c r="D338" s="89"/>
      <c r="E338" s="89"/>
      <c r="H338" s="92"/>
    </row>
    <row r="339" spans="3:8" x14ac:dyDescent="0.35">
      <c r="C339" s="89"/>
      <c r="D339" s="89"/>
      <c r="E339" s="89"/>
      <c r="H339" s="92"/>
    </row>
    <row r="340" spans="3:8" x14ac:dyDescent="0.35">
      <c r="C340" s="89"/>
      <c r="D340" s="89"/>
      <c r="E340" s="89"/>
      <c r="H340" s="92"/>
    </row>
    <row r="341" spans="3:8" x14ac:dyDescent="0.35">
      <c r="C341" s="89"/>
      <c r="D341" s="89"/>
      <c r="E341" s="89"/>
      <c r="H341" s="92"/>
    </row>
    <row r="342" spans="3:8" x14ac:dyDescent="0.35">
      <c r="C342" s="89"/>
      <c r="D342" s="89"/>
      <c r="E342" s="89"/>
      <c r="H342" s="92"/>
    </row>
    <row r="343" spans="3:8" x14ac:dyDescent="0.35">
      <c r="C343" s="89"/>
      <c r="D343" s="89"/>
      <c r="E343" s="89"/>
      <c r="H343" s="92"/>
    </row>
    <row r="344" spans="3:8" x14ac:dyDescent="0.35">
      <c r="C344" s="89"/>
      <c r="D344" s="89"/>
      <c r="E344" s="89"/>
      <c r="H344" s="92"/>
    </row>
    <row r="345" spans="3:8" x14ac:dyDescent="0.35">
      <c r="C345" s="89"/>
      <c r="D345" s="89"/>
      <c r="E345" s="89"/>
      <c r="H345" s="92"/>
    </row>
    <row r="346" spans="3:8" x14ac:dyDescent="0.35">
      <c r="C346" s="89"/>
      <c r="D346" s="89"/>
      <c r="E346" s="89"/>
      <c r="H346" s="92"/>
    </row>
    <row r="347" spans="3:8" x14ac:dyDescent="0.35">
      <c r="C347" s="89"/>
      <c r="D347" s="89"/>
      <c r="E347" s="89"/>
      <c r="H347" s="92"/>
    </row>
    <row r="348" spans="3:8" x14ac:dyDescent="0.35">
      <c r="C348" s="89"/>
      <c r="D348" s="89"/>
      <c r="E348" s="89"/>
      <c r="H348" s="92"/>
    </row>
    <row r="349" spans="3:8" x14ac:dyDescent="0.35">
      <c r="C349" s="89"/>
      <c r="D349" s="89"/>
      <c r="E349" s="89"/>
      <c r="H349" s="92"/>
    </row>
    <row r="350" spans="3:8" x14ac:dyDescent="0.35">
      <c r="C350" s="89"/>
      <c r="D350" s="89"/>
      <c r="E350" s="89"/>
      <c r="H350" s="92"/>
    </row>
    <row r="351" spans="3:8" x14ac:dyDescent="0.35">
      <c r="C351" s="89"/>
      <c r="D351" s="89"/>
      <c r="E351" s="89"/>
      <c r="H351" s="92"/>
    </row>
    <row r="352" spans="3:8" x14ac:dyDescent="0.35">
      <c r="C352" s="89"/>
      <c r="D352" s="89"/>
      <c r="E352" s="89"/>
      <c r="H352" s="92"/>
    </row>
    <row r="353" spans="3:8" x14ac:dyDescent="0.35">
      <c r="C353" s="89"/>
      <c r="D353" s="89"/>
      <c r="E353" s="89"/>
      <c r="H353" s="92"/>
    </row>
    <row r="354" spans="3:8" x14ac:dyDescent="0.35">
      <c r="C354" s="89"/>
      <c r="D354" s="89"/>
      <c r="E354" s="89"/>
      <c r="H354" s="92"/>
    </row>
    <row r="355" spans="3:8" x14ac:dyDescent="0.35">
      <c r="C355" s="89"/>
      <c r="D355" s="89"/>
      <c r="E355" s="89"/>
      <c r="H355" s="92"/>
    </row>
    <row r="356" spans="3:8" x14ac:dyDescent="0.35">
      <c r="C356" s="89"/>
      <c r="D356" s="89"/>
      <c r="E356" s="89"/>
      <c r="H356" s="92"/>
    </row>
    <row r="357" spans="3:8" x14ac:dyDescent="0.35">
      <c r="C357" s="89"/>
      <c r="D357" s="89"/>
      <c r="E357" s="89"/>
      <c r="H357" s="92"/>
    </row>
    <row r="358" spans="3:8" x14ac:dyDescent="0.35">
      <c r="C358" s="89"/>
      <c r="D358" s="89"/>
      <c r="E358" s="89"/>
      <c r="H358" s="92"/>
    </row>
    <row r="359" spans="3:8" x14ac:dyDescent="0.35">
      <c r="C359" s="89"/>
      <c r="D359" s="89"/>
      <c r="E359" s="89"/>
      <c r="H359" s="92"/>
    </row>
    <row r="360" spans="3:8" x14ac:dyDescent="0.35">
      <c r="C360" s="89"/>
      <c r="D360" s="89"/>
      <c r="E360" s="89"/>
      <c r="H360" s="92"/>
    </row>
    <row r="361" spans="3:8" x14ac:dyDescent="0.35">
      <c r="C361" s="89"/>
      <c r="D361" s="89"/>
      <c r="E361" s="89"/>
      <c r="H361" s="92"/>
    </row>
    <row r="362" spans="3:8" x14ac:dyDescent="0.35">
      <c r="C362" s="89"/>
      <c r="D362" s="89"/>
      <c r="E362" s="89"/>
      <c r="H362" s="92"/>
    </row>
    <row r="363" spans="3:8" x14ac:dyDescent="0.35">
      <c r="C363" s="89"/>
      <c r="D363" s="89"/>
      <c r="E363" s="89"/>
      <c r="H363" s="92"/>
    </row>
    <row r="364" spans="3:8" x14ac:dyDescent="0.35">
      <c r="C364" s="89"/>
      <c r="D364" s="89"/>
      <c r="E364" s="89"/>
      <c r="H364" s="92"/>
    </row>
    <row r="365" spans="3:8" x14ac:dyDescent="0.35">
      <c r="C365" s="89"/>
      <c r="D365" s="89"/>
      <c r="E365" s="89"/>
      <c r="H365" s="92"/>
    </row>
    <row r="366" spans="3:8" x14ac:dyDescent="0.35">
      <c r="C366" s="89"/>
      <c r="D366" s="89"/>
      <c r="E366" s="89"/>
      <c r="H366" s="92"/>
    </row>
    <row r="367" spans="3:8" x14ac:dyDescent="0.35">
      <c r="C367" s="89"/>
      <c r="D367" s="89"/>
      <c r="E367" s="89"/>
      <c r="H367" s="92"/>
    </row>
    <row r="368" spans="3:8" x14ac:dyDescent="0.35">
      <c r="C368" s="89"/>
      <c r="D368" s="89"/>
      <c r="E368" s="89"/>
      <c r="H368" s="92"/>
    </row>
    <row r="369" spans="3:8" x14ac:dyDescent="0.35">
      <c r="C369" s="89"/>
      <c r="D369" s="89"/>
      <c r="E369" s="89"/>
      <c r="H369" s="92"/>
    </row>
    <row r="370" spans="3:8" x14ac:dyDescent="0.35">
      <c r="C370" s="89"/>
      <c r="D370" s="89"/>
      <c r="E370" s="89"/>
      <c r="H370" s="92"/>
    </row>
    <row r="371" spans="3:8" x14ac:dyDescent="0.35">
      <c r="C371" s="89"/>
      <c r="D371" s="89"/>
      <c r="E371" s="89"/>
      <c r="H371" s="92"/>
    </row>
    <row r="372" spans="3:8" x14ac:dyDescent="0.35">
      <c r="C372" s="89"/>
      <c r="D372" s="89"/>
      <c r="E372" s="89"/>
      <c r="H372" s="92"/>
    </row>
    <row r="373" spans="3:8" x14ac:dyDescent="0.35">
      <c r="C373" s="89"/>
      <c r="D373" s="89"/>
      <c r="E373" s="89"/>
      <c r="H373" s="92"/>
    </row>
    <row r="374" spans="3:8" x14ac:dyDescent="0.35">
      <c r="C374" s="89"/>
      <c r="D374" s="89"/>
      <c r="E374" s="89"/>
      <c r="H374" s="92"/>
    </row>
    <row r="375" spans="3:8" x14ac:dyDescent="0.35">
      <c r="C375" s="89"/>
      <c r="D375" s="89"/>
      <c r="E375" s="89"/>
      <c r="H375" s="92"/>
    </row>
    <row r="376" spans="3:8" x14ac:dyDescent="0.35">
      <c r="C376" s="89"/>
      <c r="D376" s="89"/>
      <c r="E376" s="89"/>
      <c r="H376" s="92"/>
    </row>
    <row r="377" spans="3:8" x14ac:dyDescent="0.35">
      <c r="C377" s="89"/>
      <c r="D377" s="89"/>
      <c r="E377" s="89"/>
      <c r="H377" s="92"/>
    </row>
    <row r="378" spans="3:8" x14ac:dyDescent="0.35">
      <c r="C378" s="89"/>
      <c r="D378" s="89"/>
      <c r="E378" s="89"/>
      <c r="H378" s="92"/>
    </row>
    <row r="379" spans="3:8" x14ac:dyDescent="0.35">
      <c r="C379" s="89"/>
      <c r="D379" s="89"/>
      <c r="E379" s="89"/>
      <c r="H379" s="92"/>
    </row>
    <row r="380" spans="3:8" x14ac:dyDescent="0.35">
      <c r="C380" s="89"/>
      <c r="D380" s="89"/>
      <c r="E380" s="89"/>
      <c r="H380" s="92"/>
    </row>
    <row r="381" spans="3:8" x14ac:dyDescent="0.35">
      <c r="C381" s="89"/>
      <c r="D381" s="89"/>
      <c r="E381" s="89"/>
      <c r="H381" s="92"/>
    </row>
    <row r="382" spans="3:8" x14ac:dyDescent="0.35">
      <c r="C382" s="89"/>
      <c r="D382" s="89"/>
      <c r="E382" s="89"/>
      <c r="H382" s="92"/>
    </row>
    <row r="383" spans="3:8" x14ac:dyDescent="0.35">
      <c r="C383" s="89"/>
      <c r="D383" s="89"/>
      <c r="E383" s="89"/>
      <c r="H383" s="92"/>
    </row>
    <row r="384" spans="3:8" x14ac:dyDescent="0.35">
      <c r="C384" s="89"/>
      <c r="D384" s="89"/>
      <c r="E384" s="89"/>
      <c r="H384" s="92"/>
    </row>
    <row r="385" spans="3:8" x14ac:dyDescent="0.35">
      <c r="C385" s="89"/>
      <c r="D385" s="89"/>
      <c r="E385" s="89"/>
      <c r="H385" s="92"/>
    </row>
    <row r="386" spans="3:8" x14ac:dyDescent="0.35">
      <c r="C386" s="89"/>
      <c r="D386" s="89"/>
      <c r="E386" s="89"/>
      <c r="H386" s="92"/>
    </row>
    <row r="387" spans="3:8" x14ac:dyDescent="0.35">
      <c r="C387" s="89"/>
      <c r="D387" s="89"/>
      <c r="E387" s="89"/>
      <c r="H387" s="92"/>
    </row>
    <row r="388" spans="3:8" x14ac:dyDescent="0.35">
      <c r="C388" s="89"/>
      <c r="D388" s="89"/>
      <c r="E388" s="89"/>
      <c r="H388" s="92"/>
    </row>
    <row r="389" spans="3:8" x14ac:dyDescent="0.35">
      <c r="C389" s="89"/>
      <c r="D389" s="89"/>
      <c r="E389" s="89"/>
      <c r="H389" s="92"/>
    </row>
    <row r="390" spans="3:8" x14ac:dyDescent="0.35">
      <c r="C390" s="89"/>
      <c r="D390" s="89"/>
      <c r="E390" s="89"/>
      <c r="H390" s="92"/>
    </row>
    <row r="391" spans="3:8" x14ac:dyDescent="0.35">
      <c r="C391" s="89"/>
      <c r="D391" s="89"/>
      <c r="E391" s="89"/>
      <c r="H391" s="92"/>
    </row>
    <row r="392" spans="3:8" x14ac:dyDescent="0.35">
      <c r="C392" s="89"/>
      <c r="D392" s="89"/>
      <c r="E392" s="89"/>
      <c r="H392" s="92"/>
    </row>
    <row r="393" spans="3:8" x14ac:dyDescent="0.35">
      <c r="C393" s="89"/>
      <c r="D393" s="89"/>
      <c r="E393" s="89"/>
      <c r="H393" s="92"/>
    </row>
    <row r="394" spans="3:8" x14ac:dyDescent="0.35">
      <c r="C394" s="89"/>
      <c r="D394" s="89"/>
      <c r="E394" s="89"/>
      <c r="H394" s="92"/>
    </row>
    <row r="395" spans="3:8" x14ac:dyDescent="0.35">
      <c r="C395" s="89"/>
      <c r="D395" s="89"/>
      <c r="E395" s="89"/>
      <c r="H395" s="92"/>
    </row>
    <row r="396" spans="3:8" x14ac:dyDescent="0.35">
      <c r="C396" s="89"/>
      <c r="D396" s="89"/>
      <c r="E396" s="89"/>
      <c r="H396" s="92"/>
    </row>
    <row r="397" spans="3:8" x14ac:dyDescent="0.35">
      <c r="C397" s="89"/>
      <c r="D397" s="89"/>
      <c r="E397" s="89"/>
      <c r="H397" s="92"/>
    </row>
    <row r="398" spans="3:8" x14ac:dyDescent="0.35">
      <c r="C398" s="89"/>
      <c r="D398" s="89"/>
      <c r="E398" s="89"/>
      <c r="H398" s="92"/>
    </row>
    <row r="399" spans="3:8" x14ac:dyDescent="0.35">
      <c r="C399" s="89"/>
      <c r="D399" s="89"/>
      <c r="E399" s="89"/>
      <c r="H399" s="92"/>
    </row>
    <row r="400" spans="3:8" x14ac:dyDescent="0.35">
      <c r="C400" s="89"/>
      <c r="D400" s="89"/>
      <c r="E400" s="89"/>
      <c r="H400" s="92"/>
    </row>
    <row r="401" spans="3:8" x14ac:dyDescent="0.35">
      <c r="C401" s="89"/>
      <c r="D401" s="89"/>
      <c r="E401" s="89"/>
      <c r="H401" s="92"/>
    </row>
    <row r="402" spans="3:8" x14ac:dyDescent="0.35">
      <c r="C402" s="89"/>
      <c r="D402" s="89"/>
      <c r="E402" s="89"/>
      <c r="H402" s="92"/>
    </row>
    <row r="403" spans="3:8" x14ac:dyDescent="0.35">
      <c r="C403" s="89"/>
      <c r="D403" s="89"/>
      <c r="E403" s="89"/>
      <c r="H403" s="92"/>
    </row>
    <row r="404" spans="3:8" x14ac:dyDescent="0.35">
      <c r="C404" s="89"/>
      <c r="D404" s="89"/>
      <c r="E404" s="89"/>
      <c r="H404" s="92"/>
    </row>
    <row r="405" spans="3:8" x14ac:dyDescent="0.35">
      <c r="C405" s="89"/>
      <c r="D405" s="89"/>
      <c r="E405" s="89"/>
      <c r="H405" s="92"/>
    </row>
    <row r="406" spans="3:8" x14ac:dyDescent="0.35">
      <c r="C406" s="89"/>
      <c r="D406" s="89"/>
      <c r="E406" s="89"/>
      <c r="H406" s="92"/>
    </row>
    <row r="407" spans="3:8" x14ac:dyDescent="0.35">
      <c r="C407" s="89"/>
      <c r="D407" s="89"/>
      <c r="E407" s="89"/>
      <c r="H407" s="92"/>
    </row>
    <row r="408" spans="3:8" x14ac:dyDescent="0.35">
      <c r="C408" s="89"/>
      <c r="D408" s="89"/>
      <c r="E408" s="89"/>
      <c r="H408" s="92"/>
    </row>
    <row r="409" spans="3:8" x14ac:dyDescent="0.35">
      <c r="C409" s="89"/>
      <c r="D409" s="89"/>
      <c r="E409" s="89"/>
      <c r="H409" s="92"/>
    </row>
    <row r="410" spans="3:8" x14ac:dyDescent="0.35">
      <c r="C410" s="89"/>
      <c r="D410" s="89"/>
      <c r="E410" s="89"/>
      <c r="H410" s="92"/>
    </row>
    <row r="411" spans="3:8" x14ac:dyDescent="0.35">
      <c r="C411" s="89"/>
      <c r="D411" s="89"/>
      <c r="E411" s="89"/>
      <c r="H411" s="92"/>
    </row>
    <row r="412" spans="3:8" x14ac:dyDescent="0.35">
      <c r="C412" s="89"/>
      <c r="D412" s="89"/>
      <c r="E412" s="89"/>
      <c r="H412" s="92"/>
    </row>
    <row r="413" spans="3:8" x14ac:dyDescent="0.35">
      <c r="C413" s="89"/>
      <c r="D413" s="89"/>
      <c r="E413" s="89"/>
      <c r="H413" s="92"/>
    </row>
    <row r="414" spans="3:8" x14ac:dyDescent="0.35">
      <c r="C414" s="89"/>
      <c r="D414" s="89"/>
      <c r="E414" s="89"/>
      <c r="H414" s="92"/>
    </row>
    <row r="415" spans="3:8" x14ac:dyDescent="0.35">
      <c r="C415" s="89"/>
      <c r="D415" s="89"/>
      <c r="E415" s="89"/>
      <c r="H415" s="92"/>
    </row>
    <row r="416" spans="3:8" x14ac:dyDescent="0.35">
      <c r="C416" s="89"/>
      <c r="D416" s="89"/>
      <c r="E416" s="89"/>
      <c r="H416" s="92"/>
    </row>
    <row r="417" spans="3:8" x14ac:dyDescent="0.35">
      <c r="C417" s="89"/>
      <c r="D417" s="89"/>
      <c r="E417" s="89"/>
      <c r="H417" s="92"/>
    </row>
    <row r="418" spans="3:8" x14ac:dyDescent="0.35">
      <c r="C418" s="89"/>
      <c r="D418" s="89"/>
      <c r="E418" s="89"/>
      <c r="H418" s="92"/>
    </row>
    <row r="419" spans="3:8" x14ac:dyDescent="0.35">
      <c r="C419" s="89"/>
      <c r="D419" s="89"/>
      <c r="E419" s="89"/>
      <c r="H419" s="92"/>
    </row>
    <row r="420" spans="3:8" x14ac:dyDescent="0.35">
      <c r="C420" s="89"/>
      <c r="D420" s="89"/>
      <c r="E420" s="89"/>
      <c r="H420" s="92"/>
    </row>
    <row r="421" spans="3:8" x14ac:dyDescent="0.35">
      <c r="C421" s="89"/>
      <c r="D421" s="89"/>
      <c r="E421" s="89"/>
      <c r="H421" s="92"/>
    </row>
    <row r="422" spans="3:8" x14ac:dyDescent="0.35">
      <c r="C422" s="89"/>
      <c r="D422" s="89"/>
      <c r="E422" s="89"/>
      <c r="H422" s="92"/>
    </row>
    <row r="423" spans="3:8" x14ac:dyDescent="0.35">
      <c r="C423" s="89"/>
      <c r="D423" s="89"/>
      <c r="E423" s="89"/>
      <c r="H423" s="92"/>
    </row>
    <row r="424" spans="3:8" x14ac:dyDescent="0.35">
      <c r="C424" s="89"/>
      <c r="D424" s="89"/>
      <c r="E424" s="89"/>
      <c r="H424" s="92"/>
    </row>
    <row r="425" spans="3:8" x14ac:dyDescent="0.35">
      <c r="C425" s="89"/>
      <c r="D425" s="89"/>
      <c r="E425" s="89"/>
      <c r="H425" s="92"/>
    </row>
    <row r="426" spans="3:8" x14ac:dyDescent="0.35">
      <c r="C426" s="89"/>
      <c r="D426" s="89"/>
      <c r="E426" s="89"/>
      <c r="H426" s="92"/>
    </row>
    <row r="427" spans="3:8" x14ac:dyDescent="0.35">
      <c r="C427" s="89"/>
      <c r="D427" s="89"/>
      <c r="E427" s="89"/>
      <c r="H427" s="92"/>
    </row>
    <row r="428" spans="3:8" x14ac:dyDescent="0.35">
      <c r="C428" s="89"/>
      <c r="D428" s="89"/>
      <c r="E428" s="89"/>
      <c r="H428" s="92"/>
    </row>
    <row r="429" spans="3:8" x14ac:dyDescent="0.35">
      <c r="C429" s="89"/>
      <c r="D429" s="89"/>
      <c r="E429" s="89"/>
      <c r="H429" s="92"/>
    </row>
    <row r="430" spans="3:8" x14ac:dyDescent="0.35">
      <c r="C430" s="89"/>
      <c r="D430" s="89"/>
      <c r="E430" s="89"/>
      <c r="H430" s="92"/>
    </row>
    <row r="431" spans="3:8" x14ac:dyDescent="0.35">
      <c r="C431" s="89"/>
      <c r="D431" s="89"/>
      <c r="E431" s="89"/>
      <c r="H431" s="92"/>
    </row>
    <row r="432" spans="3:8" x14ac:dyDescent="0.35">
      <c r="C432" s="89"/>
      <c r="D432" s="89"/>
      <c r="E432" s="89"/>
      <c r="H432" s="92"/>
    </row>
    <row r="433" spans="3:8" x14ac:dyDescent="0.35">
      <c r="C433" s="89"/>
      <c r="D433" s="89"/>
      <c r="E433" s="89"/>
      <c r="H433" s="92"/>
    </row>
    <row r="434" spans="3:8" x14ac:dyDescent="0.35">
      <c r="C434" s="89"/>
      <c r="D434" s="89"/>
      <c r="E434" s="89"/>
      <c r="H434" s="92"/>
    </row>
    <row r="435" spans="3:8" x14ac:dyDescent="0.35">
      <c r="C435" s="89"/>
      <c r="D435" s="89"/>
      <c r="E435" s="89"/>
      <c r="H435" s="92"/>
    </row>
    <row r="436" spans="3:8" x14ac:dyDescent="0.35">
      <c r="C436" s="89"/>
      <c r="D436" s="89"/>
      <c r="E436" s="89"/>
      <c r="H436" s="92"/>
    </row>
    <row r="437" spans="3:8" x14ac:dyDescent="0.35">
      <c r="C437" s="89"/>
      <c r="D437" s="89"/>
      <c r="E437" s="89"/>
      <c r="H437" s="92"/>
    </row>
    <row r="438" spans="3:8" x14ac:dyDescent="0.35">
      <c r="C438" s="89"/>
      <c r="D438" s="89"/>
      <c r="E438" s="89"/>
      <c r="H438" s="92"/>
    </row>
    <row r="439" spans="3:8" x14ac:dyDescent="0.35">
      <c r="C439" s="89"/>
      <c r="D439" s="89"/>
      <c r="E439" s="89"/>
      <c r="H439" s="92"/>
    </row>
    <row r="440" spans="3:8" x14ac:dyDescent="0.35">
      <c r="C440" s="89"/>
      <c r="D440" s="89"/>
      <c r="E440" s="89"/>
      <c r="H440" s="92"/>
    </row>
    <row r="441" spans="3:8" x14ac:dyDescent="0.35">
      <c r="C441" s="89"/>
      <c r="D441" s="89"/>
      <c r="E441" s="89"/>
      <c r="H441" s="92"/>
    </row>
    <row r="442" spans="3:8" x14ac:dyDescent="0.35">
      <c r="C442" s="89"/>
      <c r="D442" s="89"/>
      <c r="E442" s="89"/>
      <c r="H442" s="92"/>
    </row>
    <row r="443" spans="3:8" x14ac:dyDescent="0.35">
      <c r="C443" s="89"/>
      <c r="D443" s="89"/>
      <c r="E443" s="89"/>
      <c r="H443" s="92"/>
    </row>
    <row r="444" spans="3:8" x14ac:dyDescent="0.35">
      <c r="C444" s="89"/>
      <c r="D444" s="89"/>
      <c r="E444" s="89"/>
      <c r="H444" s="92"/>
    </row>
    <row r="445" spans="3:8" x14ac:dyDescent="0.35">
      <c r="C445" s="89"/>
      <c r="D445" s="89"/>
      <c r="E445" s="89"/>
      <c r="H445" s="92"/>
    </row>
    <row r="446" spans="3:8" x14ac:dyDescent="0.35">
      <c r="C446" s="89"/>
      <c r="D446" s="89"/>
      <c r="E446" s="89"/>
      <c r="H446" s="92"/>
    </row>
    <row r="447" spans="3:8" x14ac:dyDescent="0.35">
      <c r="C447" s="89"/>
      <c r="D447" s="89"/>
      <c r="E447" s="89"/>
      <c r="H447" s="92"/>
    </row>
    <row r="448" spans="3:8" x14ac:dyDescent="0.35">
      <c r="C448" s="89"/>
      <c r="D448" s="89"/>
      <c r="E448" s="89"/>
      <c r="H448" s="92"/>
    </row>
    <row r="449" spans="3:8" x14ac:dyDescent="0.35">
      <c r="C449" s="89"/>
      <c r="D449" s="89"/>
      <c r="E449" s="89"/>
      <c r="H449" s="92"/>
    </row>
    <row r="450" spans="3:8" x14ac:dyDescent="0.35">
      <c r="C450" s="89"/>
      <c r="D450" s="89"/>
      <c r="E450" s="89"/>
      <c r="H450" s="92"/>
    </row>
    <row r="451" spans="3:8" x14ac:dyDescent="0.35">
      <c r="C451" s="89"/>
      <c r="D451" s="89"/>
      <c r="E451" s="89"/>
      <c r="H451" s="92"/>
    </row>
    <row r="452" spans="3:8" x14ac:dyDescent="0.35">
      <c r="C452" s="89"/>
      <c r="D452" s="89"/>
      <c r="E452" s="89"/>
      <c r="H452" s="92"/>
    </row>
    <row r="453" spans="3:8" x14ac:dyDescent="0.35">
      <c r="C453" s="89"/>
      <c r="D453" s="89"/>
      <c r="E453" s="89"/>
      <c r="H453" s="92"/>
    </row>
    <row r="454" spans="3:8" x14ac:dyDescent="0.35">
      <c r="C454" s="89"/>
      <c r="D454" s="89"/>
      <c r="E454" s="89"/>
      <c r="H454" s="92"/>
    </row>
    <row r="455" spans="3:8" x14ac:dyDescent="0.35">
      <c r="C455" s="89"/>
      <c r="D455" s="89"/>
      <c r="E455" s="89"/>
      <c r="H455" s="92"/>
    </row>
    <row r="456" spans="3:8" x14ac:dyDescent="0.35">
      <c r="C456" s="89"/>
      <c r="D456" s="89"/>
      <c r="E456" s="89"/>
      <c r="H456" s="92"/>
    </row>
    <row r="457" spans="3:8" x14ac:dyDescent="0.35">
      <c r="C457" s="89"/>
      <c r="D457" s="89"/>
      <c r="E457" s="89"/>
      <c r="H457" s="92"/>
    </row>
    <row r="458" spans="3:8" x14ac:dyDescent="0.35">
      <c r="C458" s="89"/>
      <c r="D458" s="89"/>
      <c r="E458" s="89"/>
      <c r="H458" s="92"/>
    </row>
    <row r="459" spans="3:8" x14ac:dyDescent="0.35">
      <c r="C459" s="89"/>
      <c r="D459" s="89"/>
      <c r="E459" s="89"/>
      <c r="H459" s="92"/>
    </row>
    <row r="460" spans="3:8" x14ac:dyDescent="0.35">
      <c r="C460" s="89"/>
      <c r="D460" s="89"/>
      <c r="E460" s="89"/>
      <c r="H460" s="92"/>
    </row>
    <row r="461" spans="3:8" x14ac:dyDescent="0.35">
      <c r="C461" s="89"/>
      <c r="D461" s="89"/>
      <c r="E461" s="89"/>
      <c r="H461" s="92"/>
    </row>
    <row r="462" spans="3:8" x14ac:dyDescent="0.35">
      <c r="C462" s="89"/>
      <c r="D462" s="89"/>
      <c r="E462" s="89"/>
      <c r="H462" s="92"/>
    </row>
    <row r="463" spans="3:8" x14ac:dyDescent="0.35">
      <c r="C463" s="89"/>
      <c r="D463" s="89"/>
      <c r="E463" s="89"/>
      <c r="H463" s="92"/>
    </row>
    <row r="464" spans="3:8" x14ac:dyDescent="0.35">
      <c r="C464" s="89"/>
      <c r="D464" s="89"/>
      <c r="E464" s="89"/>
      <c r="H464" s="92"/>
    </row>
    <row r="465" spans="3:8" x14ac:dyDescent="0.35">
      <c r="C465" s="89"/>
      <c r="D465" s="89"/>
      <c r="E465" s="89"/>
      <c r="H465" s="92"/>
    </row>
    <row r="466" spans="3:8" x14ac:dyDescent="0.35">
      <c r="C466" s="89"/>
      <c r="D466" s="89"/>
      <c r="E466" s="89"/>
      <c r="H466" s="92"/>
    </row>
    <row r="467" spans="3:8" x14ac:dyDescent="0.35">
      <c r="C467" s="89"/>
      <c r="D467" s="89"/>
      <c r="E467" s="89"/>
      <c r="H467" s="92"/>
    </row>
    <row r="468" spans="3:8" x14ac:dyDescent="0.35">
      <c r="C468" s="89"/>
      <c r="D468" s="89"/>
      <c r="E468" s="89"/>
      <c r="H468" s="92"/>
    </row>
    <row r="469" spans="3:8" x14ac:dyDescent="0.35">
      <c r="C469" s="89"/>
      <c r="D469" s="89"/>
      <c r="E469" s="89"/>
      <c r="H469" s="92"/>
    </row>
    <row r="470" spans="3:8" x14ac:dyDescent="0.35">
      <c r="C470" s="89"/>
      <c r="D470" s="89"/>
      <c r="E470" s="89"/>
      <c r="H470" s="92"/>
    </row>
    <row r="471" spans="3:8" x14ac:dyDescent="0.35">
      <c r="C471" s="89"/>
      <c r="D471" s="89"/>
      <c r="E471" s="89"/>
      <c r="H471" s="92"/>
    </row>
    <row r="472" spans="3:8" x14ac:dyDescent="0.35">
      <c r="C472" s="89"/>
      <c r="D472" s="89"/>
      <c r="E472" s="89"/>
      <c r="H472" s="92"/>
    </row>
    <row r="473" spans="3:8" x14ac:dyDescent="0.35">
      <c r="C473" s="89"/>
      <c r="D473" s="89"/>
      <c r="E473" s="89"/>
      <c r="H473" s="92"/>
    </row>
    <row r="474" spans="3:8" x14ac:dyDescent="0.35">
      <c r="C474" s="89"/>
      <c r="D474" s="89"/>
      <c r="E474" s="89"/>
      <c r="H474" s="92"/>
    </row>
    <row r="475" spans="3:8" x14ac:dyDescent="0.35">
      <c r="C475" s="89"/>
      <c r="D475" s="89"/>
      <c r="E475" s="89"/>
      <c r="H475" s="92"/>
    </row>
    <row r="476" spans="3:8" x14ac:dyDescent="0.35">
      <c r="C476" s="89"/>
      <c r="D476" s="89"/>
      <c r="E476" s="89"/>
      <c r="H476" s="92"/>
    </row>
    <row r="477" spans="3:8" x14ac:dyDescent="0.35">
      <c r="C477" s="89"/>
      <c r="D477" s="89"/>
      <c r="E477" s="89"/>
      <c r="H477" s="92"/>
    </row>
    <row r="478" spans="3:8" x14ac:dyDescent="0.35">
      <c r="C478" s="89"/>
      <c r="D478" s="89"/>
      <c r="E478" s="89"/>
      <c r="H478" s="92"/>
    </row>
    <row r="479" spans="3:8" x14ac:dyDescent="0.35">
      <c r="C479" s="89"/>
      <c r="D479" s="89"/>
      <c r="E479" s="89"/>
      <c r="H479" s="92"/>
    </row>
    <row r="480" spans="3:8" x14ac:dyDescent="0.35">
      <c r="C480" s="89"/>
      <c r="D480" s="89"/>
      <c r="E480" s="89"/>
      <c r="H480" s="92"/>
    </row>
    <row r="481" spans="3:8" x14ac:dyDescent="0.35">
      <c r="C481" s="89"/>
      <c r="D481" s="89"/>
      <c r="E481" s="89"/>
      <c r="H481" s="92"/>
    </row>
    <row r="482" spans="3:8" x14ac:dyDescent="0.35">
      <c r="C482" s="89"/>
      <c r="D482" s="89"/>
      <c r="E482" s="89"/>
      <c r="H482" s="92"/>
    </row>
    <row r="483" spans="3:8" x14ac:dyDescent="0.35">
      <c r="C483" s="89"/>
      <c r="D483" s="89"/>
      <c r="E483" s="89"/>
      <c r="H483" s="92"/>
    </row>
    <row r="484" spans="3:8" x14ac:dyDescent="0.35">
      <c r="C484" s="89"/>
      <c r="D484" s="89"/>
      <c r="E484" s="89"/>
      <c r="H484" s="92"/>
    </row>
    <row r="485" spans="3:8" x14ac:dyDescent="0.35">
      <c r="C485" s="89"/>
      <c r="D485" s="89"/>
      <c r="E485" s="89"/>
      <c r="H485" s="92"/>
    </row>
    <row r="486" spans="3:8" x14ac:dyDescent="0.35">
      <c r="C486" s="89"/>
      <c r="D486" s="89"/>
      <c r="E486" s="89"/>
      <c r="H486" s="92"/>
    </row>
    <row r="487" spans="3:8" x14ac:dyDescent="0.35">
      <c r="C487" s="89"/>
      <c r="D487" s="89"/>
      <c r="E487" s="89"/>
      <c r="H487" s="92"/>
    </row>
    <row r="488" spans="3:8" x14ac:dyDescent="0.35">
      <c r="C488" s="89"/>
      <c r="D488" s="89"/>
      <c r="E488" s="89"/>
      <c r="H488" s="92"/>
    </row>
    <row r="489" spans="3:8" x14ac:dyDescent="0.35">
      <c r="C489" s="89"/>
      <c r="D489" s="89"/>
      <c r="E489" s="89"/>
      <c r="H489" s="92"/>
    </row>
    <row r="490" spans="3:8" x14ac:dyDescent="0.35">
      <c r="C490" s="89"/>
      <c r="D490" s="89"/>
      <c r="E490" s="89"/>
      <c r="H490" s="92"/>
    </row>
    <row r="491" spans="3:8" x14ac:dyDescent="0.35">
      <c r="C491" s="89"/>
      <c r="D491" s="89"/>
      <c r="E491" s="89"/>
      <c r="H491" s="92"/>
    </row>
    <row r="492" spans="3:8" x14ac:dyDescent="0.35">
      <c r="C492" s="89"/>
      <c r="D492" s="89"/>
      <c r="E492" s="89"/>
      <c r="H492" s="92"/>
    </row>
    <row r="493" spans="3:8" x14ac:dyDescent="0.35">
      <c r="C493" s="89"/>
      <c r="D493" s="89"/>
      <c r="E493" s="89"/>
      <c r="H493" s="92"/>
    </row>
    <row r="494" spans="3:8" x14ac:dyDescent="0.35">
      <c r="C494" s="89"/>
      <c r="D494" s="89"/>
      <c r="E494" s="89"/>
      <c r="H494" s="92"/>
    </row>
    <row r="495" spans="3:8" x14ac:dyDescent="0.35">
      <c r="C495" s="89"/>
      <c r="D495" s="89"/>
      <c r="E495" s="89"/>
      <c r="H495" s="92"/>
    </row>
    <row r="496" spans="3:8" x14ac:dyDescent="0.35">
      <c r="C496" s="89"/>
      <c r="D496" s="89"/>
      <c r="E496" s="89"/>
      <c r="H496" s="92"/>
    </row>
    <row r="497" spans="3:8" x14ac:dyDescent="0.35">
      <c r="C497" s="89"/>
      <c r="D497" s="89"/>
      <c r="E497" s="89"/>
      <c r="H497" s="92"/>
    </row>
    <row r="498" spans="3:8" x14ac:dyDescent="0.35">
      <c r="C498" s="89"/>
      <c r="D498" s="89"/>
      <c r="E498" s="89"/>
      <c r="H498" s="92"/>
    </row>
    <row r="499" spans="3:8" x14ac:dyDescent="0.35">
      <c r="C499" s="89"/>
      <c r="D499" s="89"/>
      <c r="E499" s="89"/>
      <c r="H499" s="92"/>
    </row>
    <row r="500" spans="3:8" x14ac:dyDescent="0.35">
      <c r="C500" s="89"/>
      <c r="D500" s="89"/>
      <c r="E500" s="89"/>
      <c r="H500" s="92"/>
    </row>
    <row r="501" spans="3:8" x14ac:dyDescent="0.35">
      <c r="C501" s="89"/>
      <c r="D501" s="89"/>
      <c r="E501" s="89"/>
      <c r="H501" s="92"/>
    </row>
    <row r="502" spans="3:8" x14ac:dyDescent="0.35">
      <c r="C502" s="89"/>
      <c r="D502" s="89"/>
      <c r="E502" s="89"/>
      <c r="H502" s="92"/>
    </row>
    <row r="503" spans="3:8" x14ac:dyDescent="0.35">
      <c r="C503" s="89"/>
      <c r="D503" s="89"/>
      <c r="E503" s="89"/>
      <c r="H503" s="92"/>
    </row>
    <row r="504" spans="3:8" x14ac:dyDescent="0.35">
      <c r="C504" s="89"/>
      <c r="D504" s="89"/>
      <c r="E504" s="89"/>
      <c r="H504" s="92"/>
    </row>
    <row r="505" spans="3:8" x14ac:dyDescent="0.35">
      <c r="C505" s="89"/>
      <c r="D505" s="89"/>
      <c r="E505" s="89"/>
      <c r="H505" s="92"/>
    </row>
    <row r="506" spans="3:8" x14ac:dyDescent="0.35">
      <c r="C506" s="89"/>
      <c r="D506" s="89"/>
      <c r="E506" s="89"/>
      <c r="H506" s="92"/>
    </row>
    <row r="507" spans="3:8" x14ac:dyDescent="0.35">
      <c r="C507" s="89"/>
      <c r="D507" s="89"/>
      <c r="E507" s="89"/>
      <c r="H507" s="92"/>
    </row>
    <row r="508" spans="3:8" x14ac:dyDescent="0.35">
      <c r="C508" s="89"/>
      <c r="D508" s="89"/>
      <c r="E508" s="89"/>
      <c r="H508" s="92"/>
    </row>
    <row r="509" spans="3:8" x14ac:dyDescent="0.35">
      <c r="C509" s="89"/>
      <c r="D509" s="89"/>
      <c r="E509" s="89"/>
      <c r="H509" s="92"/>
    </row>
    <row r="510" spans="3:8" x14ac:dyDescent="0.35">
      <c r="C510" s="89"/>
      <c r="D510" s="89"/>
      <c r="E510" s="89"/>
      <c r="H510" s="92"/>
    </row>
    <row r="511" spans="3:8" x14ac:dyDescent="0.35">
      <c r="C511" s="89"/>
      <c r="D511" s="89"/>
      <c r="E511" s="89"/>
      <c r="H511" s="92"/>
    </row>
    <row r="512" spans="3:8" x14ac:dyDescent="0.35">
      <c r="C512" s="89"/>
      <c r="D512" s="89"/>
      <c r="E512" s="89"/>
      <c r="H512" s="92"/>
    </row>
    <row r="513" spans="3:8" x14ac:dyDescent="0.35">
      <c r="C513" s="89"/>
      <c r="D513" s="89"/>
      <c r="E513" s="89"/>
      <c r="H513" s="92"/>
    </row>
    <row r="514" spans="3:8" x14ac:dyDescent="0.35">
      <c r="C514" s="89"/>
      <c r="D514" s="89"/>
      <c r="E514" s="89"/>
      <c r="H514" s="92"/>
    </row>
    <row r="515" spans="3:8" x14ac:dyDescent="0.35">
      <c r="C515" s="89"/>
      <c r="D515" s="89"/>
      <c r="E515" s="89"/>
      <c r="H515" s="92"/>
    </row>
    <row r="516" spans="3:8" x14ac:dyDescent="0.35">
      <c r="C516" s="89"/>
      <c r="D516" s="89"/>
      <c r="E516" s="89"/>
      <c r="H516" s="92"/>
    </row>
    <row r="517" spans="3:8" x14ac:dyDescent="0.35">
      <c r="C517" s="89"/>
      <c r="D517" s="89"/>
      <c r="E517" s="89"/>
      <c r="H517" s="92"/>
    </row>
    <row r="518" spans="3:8" x14ac:dyDescent="0.35">
      <c r="C518" s="89"/>
      <c r="D518" s="89"/>
      <c r="E518" s="89"/>
      <c r="H518" s="92"/>
    </row>
    <row r="519" spans="3:8" x14ac:dyDescent="0.35">
      <c r="C519" s="89"/>
      <c r="D519" s="89"/>
      <c r="E519" s="89"/>
      <c r="H519" s="92"/>
    </row>
    <row r="520" spans="3:8" x14ac:dyDescent="0.35">
      <c r="C520" s="89"/>
      <c r="D520" s="89"/>
      <c r="E520" s="89"/>
      <c r="H520" s="92"/>
    </row>
    <row r="521" spans="3:8" x14ac:dyDescent="0.35">
      <c r="C521" s="89"/>
      <c r="D521" s="89"/>
      <c r="E521" s="89"/>
      <c r="H521" s="92"/>
    </row>
    <row r="522" spans="3:8" x14ac:dyDescent="0.35">
      <c r="C522" s="89"/>
      <c r="D522" s="89"/>
      <c r="E522" s="89"/>
      <c r="H522" s="92"/>
    </row>
    <row r="523" spans="3:8" x14ac:dyDescent="0.35">
      <c r="C523" s="89"/>
      <c r="D523" s="89"/>
      <c r="E523" s="89"/>
      <c r="H523" s="92"/>
    </row>
    <row r="524" spans="3:8" x14ac:dyDescent="0.35">
      <c r="C524" s="89"/>
      <c r="D524" s="89"/>
      <c r="E524" s="89"/>
      <c r="H524" s="92"/>
    </row>
    <row r="525" spans="3:8" x14ac:dyDescent="0.35">
      <c r="C525" s="89"/>
      <c r="D525" s="89"/>
      <c r="E525" s="89"/>
      <c r="H525" s="92"/>
    </row>
    <row r="526" spans="3:8" x14ac:dyDescent="0.35">
      <c r="C526" s="89"/>
      <c r="D526" s="89"/>
      <c r="E526" s="89"/>
      <c r="H526" s="92"/>
    </row>
    <row r="527" spans="3:8" x14ac:dyDescent="0.35">
      <c r="C527" s="89"/>
      <c r="D527" s="89"/>
      <c r="E527" s="89"/>
      <c r="H527" s="92"/>
    </row>
    <row r="528" spans="3:8" x14ac:dyDescent="0.35">
      <c r="C528" s="89"/>
      <c r="D528" s="89"/>
      <c r="E528" s="89"/>
      <c r="H528" s="92"/>
    </row>
    <row r="529" spans="3:8" x14ac:dyDescent="0.35">
      <c r="C529" s="89"/>
      <c r="D529" s="89"/>
      <c r="E529" s="89"/>
      <c r="H529" s="92"/>
    </row>
    <row r="530" spans="3:8" x14ac:dyDescent="0.35">
      <c r="C530" s="89"/>
      <c r="D530" s="89"/>
      <c r="E530" s="89"/>
      <c r="H530" s="92"/>
    </row>
    <row r="531" spans="3:8" x14ac:dyDescent="0.35">
      <c r="C531" s="89"/>
      <c r="D531" s="89"/>
      <c r="E531" s="89"/>
      <c r="H531" s="92"/>
    </row>
    <row r="532" spans="3:8" x14ac:dyDescent="0.35">
      <c r="C532" s="89"/>
      <c r="D532" s="89"/>
      <c r="E532" s="89"/>
      <c r="H532" s="92"/>
    </row>
    <row r="533" spans="3:8" x14ac:dyDescent="0.35">
      <c r="C533" s="89"/>
      <c r="D533" s="89"/>
      <c r="E533" s="89"/>
      <c r="H533" s="92"/>
    </row>
    <row r="534" spans="3:8" x14ac:dyDescent="0.35">
      <c r="C534" s="89"/>
      <c r="D534" s="89"/>
      <c r="E534" s="89"/>
      <c r="H534" s="92"/>
    </row>
    <row r="535" spans="3:8" x14ac:dyDescent="0.35">
      <c r="C535" s="89"/>
      <c r="D535" s="89"/>
      <c r="E535" s="89"/>
      <c r="H535" s="92"/>
    </row>
    <row r="536" spans="3:8" x14ac:dyDescent="0.35">
      <c r="C536" s="89"/>
      <c r="D536" s="89"/>
      <c r="E536" s="89"/>
      <c r="H536" s="92"/>
    </row>
    <row r="537" spans="3:8" x14ac:dyDescent="0.35">
      <c r="C537" s="89"/>
      <c r="D537" s="89"/>
      <c r="E537" s="89"/>
      <c r="H537" s="92"/>
    </row>
    <row r="538" spans="3:8" x14ac:dyDescent="0.35">
      <c r="C538" s="89"/>
      <c r="D538" s="89"/>
      <c r="E538" s="89"/>
      <c r="H538" s="92"/>
    </row>
    <row r="539" spans="3:8" x14ac:dyDescent="0.35">
      <c r="C539" s="89"/>
      <c r="D539" s="89"/>
      <c r="E539" s="89"/>
      <c r="H539" s="92"/>
    </row>
    <row r="540" spans="3:8" x14ac:dyDescent="0.35">
      <c r="C540" s="89"/>
      <c r="D540" s="89"/>
      <c r="E540" s="89"/>
      <c r="H540" s="92"/>
    </row>
    <row r="541" spans="3:8" x14ac:dyDescent="0.35">
      <c r="C541" s="89"/>
      <c r="D541" s="89"/>
      <c r="E541" s="89"/>
      <c r="H541" s="92"/>
    </row>
    <row r="542" spans="3:8" x14ac:dyDescent="0.35">
      <c r="C542" s="89"/>
      <c r="D542" s="89"/>
      <c r="E542" s="89"/>
      <c r="H542" s="92"/>
    </row>
    <row r="543" spans="3:8" x14ac:dyDescent="0.35">
      <c r="C543" s="89"/>
      <c r="D543" s="89"/>
      <c r="E543" s="89"/>
      <c r="H543" s="92"/>
    </row>
    <row r="544" spans="3:8" x14ac:dyDescent="0.35">
      <c r="C544" s="89"/>
      <c r="D544" s="89"/>
      <c r="E544" s="89"/>
      <c r="H544" s="92"/>
    </row>
    <row r="545" spans="3:8" x14ac:dyDescent="0.35">
      <c r="C545" s="89"/>
      <c r="D545" s="89"/>
      <c r="E545" s="89"/>
      <c r="H545" s="92"/>
    </row>
    <row r="546" spans="3:8" x14ac:dyDescent="0.35">
      <c r="C546" s="89"/>
      <c r="D546" s="89"/>
      <c r="E546" s="89"/>
      <c r="H546" s="92"/>
    </row>
    <row r="547" spans="3:8" x14ac:dyDescent="0.35">
      <c r="C547" s="89"/>
      <c r="D547" s="89"/>
      <c r="E547" s="89"/>
      <c r="H547" s="92"/>
    </row>
    <row r="548" spans="3:8" x14ac:dyDescent="0.35">
      <c r="C548" s="89"/>
      <c r="D548" s="89"/>
      <c r="E548" s="89"/>
      <c r="H548" s="92"/>
    </row>
    <row r="549" spans="3:8" x14ac:dyDescent="0.35">
      <c r="C549" s="89"/>
      <c r="D549" s="89"/>
      <c r="E549" s="89"/>
      <c r="H549" s="92"/>
    </row>
    <row r="550" spans="3:8" x14ac:dyDescent="0.35">
      <c r="C550" s="89"/>
      <c r="D550" s="89"/>
      <c r="E550" s="89"/>
      <c r="H550" s="92"/>
    </row>
    <row r="551" spans="3:8" x14ac:dyDescent="0.35">
      <c r="C551" s="89"/>
      <c r="D551" s="89"/>
      <c r="E551" s="89"/>
      <c r="H551" s="92"/>
    </row>
    <row r="552" spans="3:8" x14ac:dyDescent="0.35">
      <c r="C552" s="89"/>
      <c r="D552" s="89"/>
      <c r="E552" s="89"/>
      <c r="H552" s="92"/>
    </row>
    <row r="553" spans="3:8" x14ac:dyDescent="0.35">
      <c r="C553" s="89"/>
      <c r="D553" s="89"/>
      <c r="E553" s="89"/>
      <c r="H553" s="92"/>
    </row>
    <row r="554" spans="3:8" x14ac:dyDescent="0.35">
      <c r="C554" s="89"/>
      <c r="D554" s="89"/>
      <c r="E554" s="89"/>
      <c r="H554" s="92"/>
    </row>
    <row r="555" spans="3:8" x14ac:dyDescent="0.35">
      <c r="C555" s="89"/>
      <c r="D555" s="89"/>
      <c r="E555" s="89"/>
      <c r="H555" s="92"/>
    </row>
    <row r="556" spans="3:8" x14ac:dyDescent="0.35">
      <c r="C556" s="89"/>
      <c r="D556" s="89"/>
      <c r="E556" s="89"/>
      <c r="H556" s="92"/>
    </row>
    <row r="557" spans="3:8" x14ac:dyDescent="0.35">
      <c r="C557" s="89"/>
      <c r="D557" s="89"/>
      <c r="E557" s="89"/>
      <c r="H557" s="92"/>
    </row>
    <row r="558" spans="3:8" x14ac:dyDescent="0.35">
      <c r="C558" s="89"/>
      <c r="D558" s="89"/>
      <c r="E558" s="89"/>
      <c r="H558" s="92"/>
    </row>
    <row r="559" spans="3:8" x14ac:dyDescent="0.35">
      <c r="C559" s="89"/>
      <c r="D559" s="89"/>
      <c r="E559" s="89"/>
      <c r="H559" s="92"/>
    </row>
    <row r="560" spans="3:8" x14ac:dyDescent="0.35">
      <c r="C560" s="89"/>
      <c r="D560" s="89"/>
      <c r="E560" s="89"/>
      <c r="H560" s="92"/>
    </row>
    <row r="561" spans="3:8" x14ac:dyDescent="0.35">
      <c r="C561" s="89"/>
      <c r="D561" s="89"/>
      <c r="E561" s="89"/>
      <c r="H561" s="92"/>
    </row>
    <row r="562" spans="3:8" x14ac:dyDescent="0.35">
      <c r="C562" s="89"/>
      <c r="D562" s="89"/>
      <c r="E562" s="89"/>
      <c r="H562" s="92"/>
    </row>
    <row r="563" spans="3:8" x14ac:dyDescent="0.35">
      <c r="C563" s="89"/>
      <c r="D563" s="89"/>
      <c r="E563" s="89"/>
      <c r="H563" s="92"/>
    </row>
    <row r="564" spans="3:8" x14ac:dyDescent="0.35">
      <c r="C564" s="89"/>
      <c r="D564" s="89"/>
      <c r="E564" s="89"/>
      <c r="H564" s="92"/>
    </row>
    <row r="565" spans="3:8" x14ac:dyDescent="0.35">
      <c r="C565" s="89"/>
      <c r="D565" s="89"/>
      <c r="E565" s="89"/>
      <c r="H565" s="92"/>
    </row>
    <row r="566" spans="3:8" x14ac:dyDescent="0.35">
      <c r="C566" s="89"/>
      <c r="D566" s="89"/>
      <c r="E566" s="89"/>
      <c r="H566" s="92"/>
    </row>
    <row r="567" spans="3:8" x14ac:dyDescent="0.35">
      <c r="C567" s="89"/>
      <c r="D567" s="89"/>
      <c r="E567" s="89"/>
      <c r="H567" s="92"/>
    </row>
    <row r="568" spans="3:8" x14ac:dyDescent="0.35">
      <c r="C568" s="89"/>
      <c r="D568" s="89"/>
      <c r="E568" s="89"/>
      <c r="H568" s="92"/>
    </row>
    <row r="569" spans="3:8" x14ac:dyDescent="0.35">
      <c r="C569" s="89"/>
      <c r="D569" s="89"/>
      <c r="E569" s="89"/>
      <c r="H569" s="92"/>
    </row>
    <row r="570" spans="3:8" x14ac:dyDescent="0.35">
      <c r="C570" s="89"/>
      <c r="D570" s="89"/>
      <c r="E570" s="89"/>
      <c r="H570" s="92"/>
    </row>
    <row r="571" spans="3:8" x14ac:dyDescent="0.35">
      <c r="C571" s="89"/>
      <c r="D571" s="89"/>
      <c r="E571" s="89"/>
      <c r="H571" s="92"/>
    </row>
    <row r="572" spans="3:8" x14ac:dyDescent="0.35">
      <c r="C572" s="89"/>
      <c r="D572" s="89"/>
      <c r="E572" s="89"/>
      <c r="H572" s="92"/>
    </row>
    <row r="573" spans="3:8" x14ac:dyDescent="0.35">
      <c r="C573" s="89"/>
      <c r="D573" s="89"/>
      <c r="E573" s="89"/>
      <c r="H573" s="92"/>
    </row>
    <row r="574" spans="3:8" x14ac:dyDescent="0.35">
      <c r="C574" s="89"/>
      <c r="D574" s="89"/>
      <c r="E574" s="89"/>
      <c r="H574" s="92"/>
    </row>
    <row r="575" spans="3:8" x14ac:dyDescent="0.35">
      <c r="C575" s="89"/>
      <c r="D575" s="89"/>
      <c r="E575" s="89"/>
      <c r="H575" s="92"/>
    </row>
    <row r="576" spans="3:8" x14ac:dyDescent="0.35">
      <c r="C576" s="89"/>
      <c r="D576" s="89"/>
      <c r="E576" s="89"/>
      <c r="H576" s="92"/>
    </row>
    <row r="577" spans="3:8" x14ac:dyDescent="0.35">
      <c r="C577" s="89"/>
      <c r="D577" s="89"/>
      <c r="E577" s="89"/>
      <c r="H577" s="92"/>
    </row>
    <row r="578" spans="3:8" x14ac:dyDescent="0.35">
      <c r="C578" s="89"/>
      <c r="D578" s="89"/>
      <c r="E578" s="89"/>
      <c r="H578" s="92"/>
    </row>
    <row r="579" spans="3:8" x14ac:dyDescent="0.35">
      <c r="C579" s="89"/>
      <c r="D579" s="89"/>
      <c r="E579" s="89"/>
      <c r="H579" s="92"/>
    </row>
    <row r="580" spans="3:8" x14ac:dyDescent="0.35">
      <c r="C580" s="89"/>
      <c r="D580" s="89"/>
      <c r="E580" s="89"/>
      <c r="H580" s="92"/>
    </row>
    <row r="581" spans="3:8" x14ac:dyDescent="0.35">
      <c r="C581" s="89"/>
      <c r="D581" s="89"/>
      <c r="E581" s="89"/>
      <c r="H581" s="92"/>
    </row>
    <row r="582" spans="3:8" x14ac:dyDescent="0.35">
      <c r="C582" s="89"/>
      <c r="D582" s="89"/>
      <c r="E582" s="89"/>
      <c r="H582" s="92"/>
    </row>
    <row r="583" spans="3:8" x14ac:dyDescent="0.35">
      <c r="C583" s="89"/>
      <c r="D583" s="89"/>
      <c r="E583" s="89"/>
      <c r="H583" s="92"/>
    </row>
    <row r="584" spans="3:8" x14ac:dyDescent="0.35">
      <c r="C584" s="89"/>
      <c r="D584" s="89"/>
      <c r="E584" s="89"/>
      <c r="H584" s="92"/>
    </row>
    <row r="585" spans="3:8" x14ac:dyDescent="0.35">
      <c r="C585" s="89"/>
      <c r="D585" s="89"/>
      <c r="E585" s="89"/>
      <c r="H585" s="92"/>
    </row>
    <row r="586" spans="3:8" x14ac:dyDescent="0.35">
      <c r="C586" s="89"/>
      <c r="D586" s="89"/>
      <c r="E586" s="89"/>
      <c r="H586" s="92"/>
    </row>
    <row r="587" spans="3:8" x14ac:dyDescent="0.35">
      <c r="C587" s="89"/>
      <c r="D587" s="89"/>
      <c r="E587" s="89"/>
      <c r="H587" s="92"/>
    </row>
    <row r="588" spans="3:8" x14ac:dyDescent="0.35">
      <c r="C588" s="89"/>
      <c r="D588" s="89"/>
      <c r="E588" s="89"/>
      <c r="H588" s="92"/>
    </row>
    <row r="589" spans="3:8" x14ac:dyDescent="0.35">
      <c r="C589" s="89"/>
      <c r="D589" s="89"/>
      <c r="E589" s="89"/>
      <c r="H589" s="92"/>
    </row>
    <row r="590" spans="3:8" x14ac:dyDescent="0.35">
      <c r="C590" s="89"/>
      <c r="D590" s="89"/>
      <c r="E590" s="89"/>
      <c r="H590" s="92"/>
    </row>
    <row r="591" spans="3:8" x14ac:dyDescent="0.35">
      <c r="C591" s="89"/>
      <c r="D591" s="89"/>
      <c r="E591" s="89"/>
      <c r="H591" s="92"/>
    </row>
    <row r="592" spans="3:8" x14ac:dyDescent="0.35">
      <c r="C592" s="89"/>
      <c r="D592" s="89"/>
      <c r="E592" s="89"/>
      <c r="H592" s="92"/>
    </row>
    <row r="593" spans="3:8" x14ac:dyDescent="0.35">
      <c r="C593" s="89"/>
      <c r="D593" s="89"/>
      <c r="E593" s="89"/>
      <c r="H593" s="92"/>
    </row>
    <row r="594" spans="3:8" x14ac:dyDescent="0.35">
      <c r="C594" s="89"/>
      <c r="D594" s="89"/>
      <c r="E594" s="89"/>
      <c r="H594" s="92"/>
    </row>
    <row r="595" spans="3:8" x14ac:dyDescent="0.35">
      <c r="C595" s="89"/>
      <c r="D595" s="89"/>
      <c r="E595" s="89"/>
      <c r="H595" s="92"/>
    </row>
    <row r="596" spans="3:8" x14ac:dyDescent="0.35">
      <c r="C596" s="89"/>
      <c r="D596" s="89"/>
      <c r="E596" s="89"/>
      <c r="H596" s="92"/>
    </row>
    <row r="597" spans="3:8" x14ac:dyDescent="0.35">
      <c r="C597" s="89"/>
      <c r="D597" s="89"/>
      <c r="E597" s="89"/>
      <c r="H597" s="92"/>
    </row>
    <row r="598" spans="3:8" x14ac:dyDescent="0.35">
      <c r="C598" s="89"/>
      <c r="D598" s="89"/>
      <c r="E598" s="89"/>
      <c r="H598" s="92"/>
    </row>
    <row r="599" spans="3:8" x14ac:dyDescent="0.35">
      <c r="C599" s="89"/>
      <c r="D599" s="89"/>
      <c r="E599" s="89"/>
      <c r="H599" s="92"/>
    </row>
    <row r="600" spans="3:8" x14ac:dyDescent="0.35">
      <c r="C600" s="89"/>
      <c r="D600" s="89"/>
      <c r="E600" s="89"/>
      <c r="H600" s="92"/>
    </row>
    <row r="601" spans="3:8" x14ac:dyDescent="0.35">
      <c r="C601" s="89"/>
      <c r="D601" s="89"/>
      <c r="E601" s="89"/>
      <c r="H601" s="92"/>
    </row>
    <row r="602" spans="3:8" x14ac:dyDescent="0.35">
      <c r="C602" s="89"/>
      <c r="D602" s="89"/>
      <c r="E602" s="89"/>
      <c r="H602" s="92"/>
    </row>
    <row r="603" spans="3:8" x14ac:dyDescent="0.35">
      <c r="C603" s="89"/>
      <c r="D603" s="89"/>
      <c r="E603" s="89"/>
      <c r="H603" s="92"/>
    </row>
    <row r="604" spans="3:8" x14ac:dyDescent="0.35">
      <c r="C604" s="89"/>
      <c r="D604" s="89"/>
      <c r="E604" s="89"/>
      <c r="H604" s="92"/>
    </row>
    <row r="605" spans="3:8" x14ac:dyDescent="0.35">
      <c r="C605" s="89"/>
      <c r="D605" s="89"/>
      <c r="E605" s="89"/>
      <c r="H605" s="92"/>
    </row>
    <row r="606" spans="3:8" x14ac:dyDescent="0.35">
      <c r="C606" s="89"/>
      <c r="D606" s="89"/>
      <c r="E606" s="89"/>
      <c r="H606" s="92"/>
    </row>
    <row r="607" spans="3:8" x14ac:dyDescent="0.35">
      <c r="C607" s="89"/>
      <c r="D607" s="89"/>
      <c r="E607" s="89"/>
      <c r="H607" s="92"/>
    </row>
    <row r="608" spans="3:8" x14ac:dyDescent="0.35">
      <c r="C608" s="89"/>
      <c r="D608" s="89"/>
      <c r="E608" s="89"/>
      <c r="H608" s="92"/>
    </row>
    <row r="609" spans="3:8" x14ac:dyDescent="0.35">
      <c r="C609" s="89"/>
      <c r="D609" s="89"/>
      <c r="E609" s="89"/>
      <c r="H609" s="92"/>
    </row>
    <row r="610" spans="3:8" x14ac:dyDescent="0.35">
      <c r="C610" s="89"/>
      <c r="D610" s="89"/>
      <c r="E610" s="89"/>
      <c r="H610" s="92"/>
    </row>
    <row r="611" spans="3:8" x14ac:dyDescent="0.35">
      <c r="C611" s="89"/>
      <c r="D611" s="89"/>
      <c r="E611" s="89"/>
      <c r="H611" s="92"/>
    </row>
    <row r="612" spans="3:8" x14ac:dyDescent="0.35">
      <c r="C612" s="89"/>
      <c r="D612" s="89"/>
      <c r="E612" s="89"/>
      <c r="H612" s="92"/>
    </row>
    <row r="613" spans="3:8" x14ac:dyDescent="0.35">
      <c r="C613" s="89"/>
      <c r="D613" s="89"/>
      <c r="E613" s="89"/>
      <c r="H613" s="92"/>
    </row>
    <row r="614" spans="3:8" x14ac:dyDescent="0.35">
      <c r="C614" s="89"/>
      <c r="D614" s="89"/>
      <c r="E614" s="89"/>
      <c r="H614" s="92"/>
    </row>
    <row r="615" spans="3:8" x14ac:dyDescent="0.35">
      <c r="C615" s="89"/>
      <c r="D615" s="89"/>
      <c r="E615" s="89"/>
      <c r="H615" s="92"/>
    </row>
    <row r="616" spans="3:8" x14ac:dyDescent="0.35">
      <c r="C616" s="89"/>
      <c r="D616" s="89"/>
      <c r="E616" s="89"/>
      <c r="H616" s="92"/>
    </row>
    <row r="617" spans="3:8" x14ac:dyDescent="0.35">
      <c r="C617" s="89"/>
      <c r="D617" s="89"/>
      <c r="E617" s="89"/>
      <c r="H617" s="92"/>
    </row>
    <row r="618" spans="3:8" x14ac:dyDescent="0.35">
      <c r="C618" s="89"/>
      <c r="D618" s="89"/>
      <c r="E618" s="89"/>
      <c r="H618" s="92"/>
    </row>
    <row r="619" spans="3:8" x14ac:dyDescent="0.35">
      <c r="C619" s="89"/>
      <c r="D619" s="89"/>
      <c r="E619" s="89"/>
      <c r="H619" s="92"/>
    </row>
    <row r="620" spans="3:8" x14ac:dyDescent="0.35">
      <c r="C620" s="89"/>
      <c r="D620" s="89"/>
      <c r="E620" s="89"/>
      <c r="H620" s="92"/>
    </row>
    <row r="621" spans="3:8" x14ac:dyDescent="0.35">
      <c r="C621" s="89"/>
      <c r="D621" s="89"/>
      <c r="E621" s="89"/>
      <c r="H621" s="92"/>
    </row>
    <row r="622" spans="3:8" x14ac:dyDescent="0.35">
      <c r="C622" s="89"/>
      <c r="D622" s="89"/>
      <c r="E622" s="89"/>
      <c r="H622" s="92"/>
    </row>
    <row r="623" spans="3:8" x14ac:dyDescent="0.35">
      <c r="C623" s="89"/>
      <c r="D623" s="89"/>
      <c r="E623" s="89"/>
      <c r="H623" s="92"/>
    </row>
    <row r="624" spans="3:8" x14ac:dyDescent="0.35">
      <c r="C624" s="89"/>
      <c r="D624" s="89"/>
      <c r="E624" s="89"/>
      <c r="H624" s="92"/>
    </row>
    <row r="625" spans="3:8" x14ac:dyDescent="0.35">
      <c r="C625" s="89"/>
      <c r="D625" s="89"/>
      <c r="E625" s="89"/>
      <c r="H625" s="92"/>
    </row>
    <row r="626" spans="3:8" x14ac:dyDescent="0.35">
      <c r="C626" s="89"/>
      <c r="D626" s="89"/>
      <c r="E626" s="89"/>
      <c r="H626" s="92"/>
    </row>
    <row r="627" spans="3:8" x14ac:dyDescent="0.35">
      <c r="C627" s="89"/>
      <c r="D627" s="89"/>
      <c r="E627" s="89"/>
      <c r="H627" s="92"/>
    </row>
    <row r="628" spans="3:8" x14ac:dyDescent="0.35">
      <c r="C628" s="89"/>
      <c r="D628" s="89"/>
      <c r="E628" s="89"/>
      <c r="H628" s="92"/>
    </row>
    <row r="629" spans="3:8" x14ac:dyDescent="0.35">
      <c r="C629" s="89"/>
      <c r="D629" s="89"/>
      <c r="E629" s="89"/>
      <c r="H629" s="92"/>
    </row>
    <row r="630" spans="3:8" x14ac:dyDescent="0.35">
      <c r="C630" s="89"/>
      <c r="D630" s="89"/>
      <c r="E630" s="89"/>
      <c r="H630" s="92"/>
    </row>
    <row r="631" spans="3:8" x14ac:dyDescent="0.35">
      <c r="C631" s="89"/>
      <c r="D631" s="89"/>
      <c r="E631" s="89"/>
      <c r="H631" s="92"/>
    </row>
    <row r="632" spans="3:8" x14ac:dyDescent="0.35">
      <c r="C632" s="89"/>
      <c r="D632" s="89"/>
      <c r="E632" s="89"/>
      <c r="H632" s="92"/>
    </row>
    <row r="633" spans="3:8" x14ac:dyDescent="0.35">
      <c r="C633" s="89"/>
      <c r="D633" s="89"/>
      <c r="E633" s="89"/>
      <c r="H633" s="92"/>
    </row>
    <row r="634" spans="3:8" x14ac:dyDescent="0.35">
      <c r="C634" s="89"/>
      <c r="D634" s="89"/>
      <c r="E634" s="89"/>
      <c r="H634" s="92"/>
    </row>
    <row r="635" spans="3:8" x14ac:dyDescent="0.35">
      <c r="C635" s="89"/>
      <c r="D635" s="89"/>
      <c r="E635" s="89"/>
      <c r="H635" s="92"/>
    </row>
    <row r="636" spans="3:8" x14ac:dyDescent="0.35">
      <c r="C636" s="89"/>
      <c r="D636" s="89"/>
      <c r="E636" s="89"/>
      <c r="H636" s="92"/>
    </row>
    <row r="637" spans="3:8" x14ac:dyDescent="0.35">
      <c r="C637" s="89"/>
      <c r="D637" s="89"/>
      <c r="E637" s="89"/>
      <c r="H637" s="92"/>
    </row>
    <row r="638" spans="3:8" x14ac:dyDescent="0.35">
      <c r="C638" s="89"/>
      <c r="D638" s="89"/>
      <c r="E638" s="89"/>
      <c r="H638" s="92"/>
    </row>
    <row r="639" spans="3:8" x14ac:dyDescent="0.35">
      <c r="C639" s="89"/>
      <c r="D639" s="89"/>
      <c r="E639" s="89"/>
      <c r="H639" s="92"/>
    </row>
    <row r="640" spans="3:8" x14ac:dyDescent="0.35">
      <c r="C640" s="89"/>
      <c r="D640" s="89"/>
      <c r="E640" s="89"/>
      <c r="H640" s="92"/>
    </row>
    <row r="641" spans="3:8" x14ac:dyDescent="0.35">
      <c r="C641" s="89"/>
      <c r="D641" s="89"/>
      <c r="E641" s="89"/>
      <c r="H641" s="92"/>
    </row>
    <row r="642" spans="3:8" x14ac:dyDescent="0.35">
      <c r="C642" s="89"/>
      <c r="D642" s="89"/>
      <c r="E642" s="89"/>
      <c r="H642" s="92"/>
    </row>
    <row r="643" spans="3:8" x14ac:dyDescent="0.35">
      <c r="C643" s="89"/>
      <c r="D643" s="89"/>
      <c r="E643" s="89"/>
      <c r="H643" s="92"/>
    </row>
    <row r="644" spans="3:8" x14ac:dyDescent="0.35">
      <c r="C644" s="89"/>
      <c r="D644" s="89"/>
      <c r="E644" s="89"/>
      <c r="H644" s="92"/>
    </row>
    <row r="645" spans="3:8" x14ac:dyDescent="0.35">
      <c r="C645" s="89"/>
      <c r="D645" s="89"/>
      <c r="E645" s="89"/>
      <c r="H645" s="92"/>
    </row>
    <row r="646" spans="3:8" x14ac:dyDescent="0.35">
      <c r="C646" s="89"/>
      <c r="D646" s="89"/>
      <c r="E646" s="89"/>
      <c r="H646" s="92"/>
    </row>
    <row r="647" spans="3:8" x14ac:dyDescent="0.35">
      <c r="C647" s="89"/>
      <c r="D647" s="89"/>
      <c r="E647" s="89"/>
      <c r="H647" s="92"/>
    </row>
    <row r="648" spans="3:8" x14ac:dyDescent="0.35">
      <c r="C648" s="89"/>
      <c r="D648" s="89"/>
      <c r="E648" s="89"/>
      <c r="H648" s="92"/>
    </row>
    <row r="649" spans="3:8" x14ac:dyDescent="0.35">
      <c r="C649" s="89"/>
      <c r="D649" s="89"/>
      <c r="E649" s="89"/>
      <c r="H649" s="92"/>
    </row>
    <row r="650" spans="3:8" x14ac:dyDescent="0.35">
      <c r="C650" s="89"/>
      <c r="D650" s="89"/>
      <c r="E650" s="89"/>
      <c r="H650" s="92"/>
    </row>
    <row r="651" spans="3:8" x14ac:dyDescent="0.35">
      <c r="C651" s="89"/>
      <c r="D651" s="89"/>
      <c r="E651" s="89"/>
      <c r="H651" s="92"/>
    </row>
    <row r="652" spans="3:8" x14ac:dyDescent="0.35">
      <c r="C652" s="89"/>
      <c r="D652" s="89"/>
      <c r="E652" s="89"/>
      <c r="H652" s="92"/>
    </row>
    <row r="653" spans="3:8" x14ac:dyDescent="0.35">
      <c r="C653" s="89"/>
      <c r="D653" s="89"/>
      <c r="E653" s="89"/>
      <c r="H653" s="92"/>
    </row>
    <row r="654" spans="3:8" x14ac:dyDescent="0.35">
      <c r="C654" s="89"/>
      <c r="D654" s="89"/>
      <c r="E654" s="89"/>
      <c r="H654" s="92"/>
    </row>
    <row r="655" spans="3:8" x14ac:dyDescent="0.35">
      <c r="C655" s="89"/>
      <c r="D655" s="89"/>
      <c r="E655" s="89"/>
      <c r="H655" s="92"/>
    </row>
    <row r="656" spans="3:8" x14ac:dyDescent="0.35">
      <c r="C656" s="89"/>
      <c r="D656" s="89"/>
      <c r="E656" s="89"/>
      <c r="H656" s="92"/>
    </row>
    <row r="657" spans="3:8" x14ac:dyDescent="0.35">
      <c r="C657" s="89"/>
      <c r="D657" s="89"/>
      <c r="E657" s="89"/>
      <c r="H657" s="92"/>
    </row>
    <row r="658" spans="3:8" x14ac:dyDescent="0.35">
      <c r="C658" s="89"/>
      <c r="D658" s="89"/>
      <c r="E658" s="89"/>
      <c r="H658" s="92"/>
    </row>
    <row r="659" spans="3:8" x14ac:dyDescent="0.35">
      <c r="C659" s="89"/>
      <c r="D659" s="89"/>
      <c r="E659" s="89"/>
      <c r="H659" s="92"/>
    </row>
    <row r="660" spans="3:8" x14ac:dyDescent="0.35">
      <c r="C660" s="89"/>
      <c r="D660" s="89"/>
      <c r="E660" s="89"/>
      <c r="H660" s="92"/>
    </row>
    <row r="661" spans="3:8" x14ac:dyDescent="0.35">
      <c r="C661" s="89"/>
      <c r="D661" s="89"/>
      <c r="E661" s="89"/>
      <c r="H661" s="92"/>
    </row>
    <row r="662" spans="3:8" x14ac:dyDescent="0.35">
      <c r="C662" s="89"/>
      <c r="D662" s="89"/>
      <c r="E662" s="89"/>
      <c r="H662" s="92"/>
    </row>
    <row r="663" spans="3:8" x14ac:dyDescent="0.35">
      <c r="C663" s="89"/>
      <c r="D663" s="89"/>
      <c r="E663" s="89"/>
      <c r="H663" s="92"/>
    </row>
    <row r="664" spans="3:8" x14ac:dyDescent="0.35">
      <c r="C664" s="89"/>
      <c r="D664" s="89"/>
      <c r="E664" s="89"/>
      <c r="H664" s="92"/>
    </row>
    <row r="665" spans="3:8" x14ac:dyDescent="0.35">
      <c r="C665" s="89"/>
      <c r="D665" s="89"/>
      <c r="E665" s="89"/>
      <c r="H665" s="92"/>
    </row>
    <row r="666" spans="3:8" x14ac:dyDescent="0.35">
      <c r="C666" s="89"/>
      <c r="D666" s="89"/>
      <c r="E666" s="89"/>
      <c r="H666" s="92"/>
    </row>
    <row r="667" spans="3:8" x14ac:dyDescent="0.35">
      <c r="C667" s="89"/>
      <c r="D667" s="89"/>
      <c r="E667" s="89"/>
      <c r="H667" s="92"/>
    </row>
    <row r="668" spans="3:8" x14ac:dyDescent="0.35">
      <c r="C668" s="89"/>
      <c r="D668" s="89"/>
      <c r="E668" s="89"/>
      <c r="H668" s="92"/>
    </row>
    <row r="669" spans="3:8" x14ac:dyDescent="0.35">
      <c r="C669" s="89"/>
      <c r="D669" s="89"/>
      <c r="E669" s="89"/>
      <c r="H669" s="92"/>
    </row>
    <row r="670" spans="3:8" x14ac:dyDescent="0.35">
      <c r="C670" s="89"/>
      <c r="D670" s="89"/>
      <c r="E670" s="89"/>
      <c r="H670" s="92"/>
    </row>
    <row r="671" spans="3:8" x14ac:dyDescent="0.35">
      <c r="C671" s="89"/>
      <c r="D671" s="89"/>
      <c r="E671" s="89"/>
      <c r="H671" s="92"/>
    </row>
    <row r="672" spans="3:8" x14ac:dyDescent="0.35">
      <c r="C672" s="89"/>
      <c r="D672" s="89"/>
      <c r="E672" s="89"/>
      <c r="H672" s="92"/>
    </row>
    <row r="673" spans="3:8" x14ac:dyDescent="0.35">
      <c r="C673" s="89"/>
      <c r="D673" s="89"/>
      <c r="E673" s="89"/>
      <c r="H673" s="92"/>
    </row>
    <row r="674" spans="3:8" x14ac:dyDescent="0.35">
      <c r="C674" s="89"/>
      <c r="D674" s="89"/>
      <c r="E674" s="89"/>
      <c r="H674" s="92"/>
    </row>
    <row r="675" spans="3:8" x14ac:dyDescent="0.35">
      <c r="C675" s="89"/>
      <c r="D675" s="89"/>
      <c r="E675" s="89"/>
      <c r="H675" s="92"/>
    </row>
    <row r="676" spans="3:8" x14ac:dyDescent="0.35">
      <c r="C676" s="89"/>
      <c r="D676" s="89"/>
      <c r="E676" s="89"/>
      <c r="H676" s="92"/>
    </row>
    <row r="677" spans="3:8" x14ac:dyDescent="0.35">
      <c r="C677" s="89"/>
      <c r="D677" s="89"/>
      <c r="E677" s="89"/>
      <c r="H677" s="92"/>
    </row>
    <row r="678" spans="3:8" x14ac:dyDescent="0.35">
      <c r="C678" s="89"/>
      <c r="D678" s="89"/>
      <c r="E678" s="89"/>
      <c r="H678" s="92"/>
    </row>
    <row r="679" spans="3:8" x14ac:dyDescent="0.35">
      <c r="C679" s="89"/>
      <c r="D679" s="89"/>
      <c r="E679" s="89"/>
      <c r="H679" s="92"/>
    </row>
    <row r="680" spans="3:8" x14ac:dyDescent="0.35">
      <c r="C680" s="89"/>
      <c r="D680" s="89"/>
      <c r="E680" s="89"/>
      <c r="H680" s="92"/>
    </row>
    <row r="681" spans="3:8" x14ac:dyDescent="0.35">
      <c r="C681" s="89"/>
      <c r="D681" s="89"/>
      <c r="E681" s="89"/>
      <c r="H681" s="92"/>
    </row>
    <row r="682" spans="3:8" x14ac:dyDescent="0.35">
      <c r="C682" s="89"/>
      <c r="D682" s="89"/>
      <c r="E682" s="89"/>
      <c r="H682" s="92"/>
    </row>
    <row r="683" spans="3:8" x14ac:dyDescent="0.35">
      <c r="C683" s="89"/>
      <c r="D683" s="89"/>
      <c r="E683" s="89"/>
      <c r="H683" s="92"/>
    </row>
    <row r="684" spans="3:8" x14ac:dyDescent="0.35">
      <c r="C684" s="89"/>
      <c r="D684" s="89"/>
      <c r="E684" s="89"/>
      <c r="H684" s="92"/>
    </row>
    <row r="685" spans="3:8" x14ac:dyDescent="0.35">
      <c r="C685" s="89"/>
      <c r="D685" s="89"/>
      <c r="E685" s="89"/>
      <c r="H685" s="92"/>
    </row>
    <row r="686" spans="3:8" x14ac:dyDescent="0.35">
      <c r="C686" s="89"/>
      <c r="D686" s="89"/>
      <c r="E686" s="89"/>
      <c r="H686" s="92"/>
    </row>
    <row r="687" spans="3:8" x14ac:dyDescent="0.35">
      <c r="C687" s="89"/>
      <c r="D687" s="89"/>
      <c r="E687" s="89"/>
      <c r="H687" s="92"/>
    </row>
    <row r="688" spans="3:8" x14ac:dyDescent="0.35">
      <c r="C688" s="89"/>
      <c r="D688" s="89"/>
      <c r="E688" s="89"/>
      <c r="H688" s="92"/>
    </row>
    <row r="689" spans="3:8" x14ac:dyDescent="0.35">
      <c r="C689" s="89"/>
      <c r="D689" s="89"/>
      <c r="E689" s="89"/>
      <c r="H689" s="92"/>
    </row>
    <row r="690" spans="3:8" x14ac:dyDescent="0.35">
      <c r="C690" s="89"/>
      <c r="D690" s="89"/>
      <c r="E690" s="89"/>
      <c r="H690" s="92"/>
    </row>
    <row r="691" spans="3:8" x14ac:dyDescent="0.35">
      <c r="C691" s="89"/>
      <c r="D691" s="89"/>
      <c r="E691" s="89"/>
      <c r="H691" s="92"/>
    </row>
    <row r="692" spans="3:8" x14ac:dyDescent="0.35">
      <c r="C692" s="89"/>
      <c r="D692" s="89"/>
      <c r="E692" s="89"/>
      <c r="H692" s="92"/>
    </row>
    <row r="693" spans="3:8" x14ac:dyDescent="0.35">
      <c r="C693" s="89"/>
      <c r="D693" s="89"/>
      <c r="E693" s="89"/>
      <c r="H693" s="92"/>
    </row>
    <row r="694" spans="3:8" x14ac:dyDescent="0.35">
      <c r="C694" s="89"/>
      <c r="D694" s="89"/>
      <c r="E694" s="89"/>
      <c r="H694" s="92"/>
    </row>
    <row r="695" spans="3:8" x14ac:dyDescent="0.35">
      <c r="C695" s="89"/>
      <c r="D695" s="89"/>
      <c r="E695" s="89"/>
      <c r="H695" s="92"/>
    </row>
    <row r="696" spans="3:8" x14ac:dyDescent="0.35">
      <c r="C696" s="89"/>
      <c r="D696" s="89"/>
      <c r="E696" s="89"/>
      <c r="H696" s="92"/>
    </row>
    <row r="697" spans="3:8" x14ac:dyDescent="0.35">
      <c r="C697" s="89"/>
      <c r="D697" s="89"/>
      <c r="E697" s="89"/>
      <c r="H697" s="92"/>
    </row>
    <row r="698" spans="3:8" x14ac:dyDescent="0.35">
      <c r="C698" s="89"/>
      <c r="D698" s="89"/>
      <c r="E698" s="89"/>
      <c r="H698" s="92"/>
    </row>
    <row r="699" spans="3:8" x14ac:dyDescent="0.35">
      <c r="C699" s="89"/>
      <c r="D699" s="89"/>
      <c r="E699" s="89"/>
      <c r="H699" s="92"/>
    </row>
    <row r="700" spans="3:8" x14ac:dyDescent="0.35">
      <c r="C700" s="89"/>
      <c r="D700" s="89"/>
      <c r="E700" s="89"/>
      <c r="H700" s="92"/>
    </row>
    <row r="701" spans="3:8" x14ac:dyDescent="0.35">
      <c r="C701" s="89"/>
      <c r="D701" s="89"/>
      <c r="E701" s="89"/>
      <c r="H701" s="92"/>
    </row>
    <row r="702" spans="3:8" x14ac:dyDescent="0.35">
      <c r="C702" s="89"/>
      <c r="D702" s="89"/>
      <c r="E702" s="89"/>
      <c r="H702" s="92"/>
    </row>
    <row r="703" spans="3:8" x14ac:dyDescent="0.35">
      <c r="C703" s="89"/>
      <c r="D703" s="89"/>
      <c r="E703" s="89"/>
      <c r="H703" s="92"/>
    </row>
    <row r="704" spans="3:8" x14ac:dyDescent="0.35">
      <c r="C704" s="89"/>
      <c r="D704" s="89"/>
      <c r="E704" s="89"/>
      <c r="H704" s="92"/>
    </row>
    <row r="705" spans="3:8" x14ac:dyDescent="0.35">
      <c r="C705" s="89"/>
      <c r="D705" s="89"/>
      <c r="E705" s="89"/>
      <c r="H705" s="92"/>
    </row>
    <row r="706" spans="3:8" x14ac:dyDescent="0.35">
      <c r="C706" s="89"/>
      <c r="D706" s="89"/>
      <c r="E706" s="89"/>
      <c r="H706" s="92"/>
    </row>
    <row r="707" spans="3:8" x14ac:dyDescent="0.35">
      <c r="C707" s="89"/>
      <c r="D707" s="89"/>
      <c r="E707" s="89"/>
      <c r="H707" s="92"/>
    </row>
    <row r="708" spans="3:8" x14ac:dyDescent="0.35">
      <c r="C708" s="89"/>
      <c r="D708" s="89"/>
      <c r="E708" s="89"/>
      <c r="H708" s="92"/>
    </row>
    <row r="709" spans="3:8" x14ac:dyDescent="0.35">
      <c r="C709" s="89"/>
      <c r="D709" s="89"/>
      <c r="E709" s="89"/>
      <c r="H709" s="92"/>
    </row>
    <row r="710" spans="3:8" x14ac:dyDescent="0.35">
      <c r="C710" s="89"/>
      <c r="D710" s="89"/>
      <c r="E710" s="89"/>
      <c r="H710" s="92"/>
    </row>
    <row r="711" spans="3:8" x14ac:dyDescent="0.35">
      <c r="C711" s="89"/>
      <c r="D711" s="89"/>
      <c r="E711" s="89"/>
      <c r="H711" s="92"/>
    </row>
    <row r="712" spans="3:8" x14ac:dyDescent="0.35">
      <c r="C712" s="89"/>
      <c r="D712" s="89"/>
      <c r="E712" s="89"/>
      <c r="H712" s="92"/>
    </row>
    <row r="713" spans="3:8" x14ac:dyDescent="0.35">
      <c r="C713" s="89"/>
      <c r="D713" s="89"/>
      <c r="E713" s="89"/>
      <c r="H713" s="92"/>
    </row>
    <row r="714" spans="3:8" x14ac:dyDescent="0.35">
      <c r="C714" s="89"/>
      <c r="D714" s="89"/>
      <c r="E714" s="89"/>
      <c r="H714" s="92"/>
    </row>
    <row r="715" spans="3:8" x14ac:dyDescent="0.35">
      <c r="C715" s="89"/>
      <c r="D715" s="89"/>
      <c r="E715" s="89"/>
      <c r="H715" s="92"/>
    </row>
    <row r="716" spans="3:8" x14ac:dyDescent="0.35">
      <c r="C716" s="89"/>
      <c r="D716" s="89"/>
      <c r="E716" s="89"/>
      <c r="H716" s="92"/>
    </row>
    <row r="717" spans="3:8" x14ac:dyDescent="0.35">
      <c r="C717" s="89"/>
      <c r="D717" s="89"/>
      <c r="E717" s="89"/>
      <c r="H717" s="92"/>
    </row>
    <row r="718" spans="3:8" x14ac:dyDescent="0.35">
      <c r="C718" s="89"/>
      <c r="D718" s="89"/>
      <c r="E718" s="89"/>
      <c r="H718" s="92"/>
    </row>
    <row r="719" spans="3:8" x14ac:dyDescent="0.35">
      <c r="C719" s="89"/>
      <c r="D719" s="89"/>
      <c r="E719" s="89"/>
      <c r="H719" s="92"/>
    </row>
    <row r="720" spans="3:8" x14ac:dyDescent="0.35">
      <c r="C720" s="89"/>
      <c r="D720" s="89"/>
      <c r="E720" s="89"/>
      <c r="H720" s="92"/>
    </row>
    <row r="721" spans="3:8" x14ac:dyDescent="0.35">
      <c r="C721" s="89"/>
      <c r="D721" s="89"/>
      <c r="E721" s="89"/>
      <c r="H721" s="92"/>
    </row>
    <row r="722" spans="3:8" x14ac:dyDescent="0.35">
      <c r="C722" s="89"/>
      <c r="D722" s="89"/>
      <c r="E722" s="89"/>
      <c r="H722" s="92"/>
    </row>
    <row r="723" spans="3:8" x14ac:dyDescent="0.35">
      <c r="C723" s="89"/>
      <c r="D723" s="89"/>
      <c r="E723" s="89"/>
      <c r="H723" s="92"/>
    </row>
    <row r="724" spans="3:8" x14ac:dyDescent="0.35">
      <c r="C724" s="89"/>
      <c r="D724" s="89"/>
      <c r="E724" s="89"/>
      <c r="H724" s="92"/>
    </row>
    <row r="725" spans="3:8" x14ac:dyDescent="0.35">
      <c r="C725" s="89"/>
      <c r="D725" s="89"/>
      <c r="E725" s="89"/>
      <c r="H725" s="92"/>
    </row>
    <row r="726" spans="3:8" x14ac:dyDescent="0.35">
      <c r="C726" s="89"/>
      <c r="D726" s="89"/>
      <c r="E726" s="89"/>
      <c r="H726" s="92"/>
    </row>
    <row r="727" spans="3:8" x14ac:dyDescent="0.35">
      <c r="C727" s="89"/>
      <c r="D727" s="89"/>
      <c r="E727" s="89"/>
      <c r="H727" s="92"/>
    </row>
    <row r="728" spans="3:8" x14ac:dyDescent="0.35">
      <c r="C728" s="89"/>
      <c r="D728" s="89"/>
      <c r="E728" s="89"/>
      <c r="H728" s="92"/>
    </row>
    <row r="729" spans="3:8" x14ac:dyDescent="0.35">
      <c r="C729" s="89"/>
      <c r="D729" s="89"/>
      <c r="E729" s="89"/>
      <c r="H729" s="92"/>
    </row>
    <row r="730" spans="3:8" x14ac:dyDescent="0.35">
      <c r="C730" s="89"/>
      <c r="D730" s="89"/>
      <c r="E730" s="89"/>
      <c r="H730" s="92"/>
    </row>
    <row r="731" spans="3:8" x14ac:dyDescent="0.35">
      <c r="C731" s="89"/>
      <c r="D731" s="89"/>
      <c r="E731" s="89"/>
      <c r="H731" s="92"/>
    </row>
    <row r="732" spans="3:8" x14ac:dyDescent="0.35">
      <c r="C732" s="89"/>
      <c r="D732" s="89"/>
      <c r="E732" s="89"/>
      <c r="H732" s="92"/>
    </row>
    <row r="733" spans="3:8" x14ac:dyDescent="0.35">
      <c r="C733" s="89"/>
      <c r="D733" s="89"/>
      <c r="E733" s="89"/>
      <c r="H733" s="92"/>
    </row>
    <row r="734" spans="3:8" x14ac:dyDescent="0.35">
      <c r="C734" s="89"/>
      <c r="D734" s="89"/>
      <c r="E734" s="89"/>
      <c r="H734" s="92"/>
    </row>
    <row r="735" spans="3:8" x14ac:dyDescent="0.35">
      <c r="C735" s="89"/>
      <c r="D735" s="89"/>
      <c r="E735" s="89"/>
      <c r="H735" s="92"/>
    </row>
    <row r="736" spans="3:8" x14ac:dyDescent="0.35">
      <c r="C736" s="89"/>
      <c r="D736" s="89"/>
      <c r="E736" s="89"/>
      <c r="H736" s="92"/>
    </row>
    <row r="737" spans="3:8" x14ac:dyDescent="0.35">
      <c r="C737" s="89"/>
      <c r="D737" s="89"/>
      <c r="E737" s="89"/>
      <c r="H737" s="92"/>
    </row>
    <row r="738" spans="3:8" x14ac:dyDescent="0.35">
      <c r="C738" s="89"/>
      <c r="D738" s="89"/>
      <c r="E738" s="89"/>
      <c r="H738" s="92"/>
    </row>
    <row r="739" spans="3:8" x14ac:dyDescent="0.35">
      <c r="C739" s="89"/>
      <c r="D739" s="89"/>
      <c r="E739" s="89"/>
      <c r="H739" s="92"/>
    </row>
    <row r="740" spans="3:8" x14ac:dyDescent="0.35">
      <c r="C740" s="89"/>
      <c r="D740" s="89"/>
      <c r="E740" s="89"/>
      <c r="H740" s="92"/>
    </row>
    <row r="741" spans="3:8" x14ac:dyDescent="0.35">
      <c r="C741" s="89"/>
      <c r="D741" s="89"/>
      <c r="E741" s="89"/>
      <c r="H741" s="92"/>
    </row>
    <row r="742" spans="3:8" x14ac:dyDescent="0.35">
      <c r="C742" s="89"/>
      <c r="D742" s="89"/>
      <c r="E742" s="89"/>
      <c r="H742" s="92"/>
    </row>
    <row r="743" spans="3:8" x14ac:dyDescent="0.35">
      <c r="C743" s="89"/>
      <c r="D743" s="89"/>
      <c r="E743" s="89"/>
      <c r="H743" s="92"/>
    </row>
    <row r="744" spans="3:8" x14ac:dyDescent="0.35">
      <c r="C744" s="89"/>
      <c r="D744" s="89"/>
      <c r="E744" s="89"/>
      <c r="H744" s="92"/>
    </row>
    <row r="745" spans="3:8" x14ac:dyDescent="0.35">
      <c r="C745" s="89"/>
      <c r="D745" s="89"/>
      <c r="E745" s="89"/>
      <c r="H745" s="92"/>
    </row>
    <row r="746" spans="3:8" x14ac:dyDescent="0.35">
      <c r="C746" s="89"/>
      <c r="D746" s="89"/>
      <c r="E746" s="89"/>
      <c r="H746" s="92"/>
    </row>
    <row r="747" spans="3:8" x14ac:dyDescent="0.35">
      <c r="C747" s="89"/>
      <c r="D747" s="89"/>
      <c r="E747" s="89"/>
      <c r="H747" s="92"/>
    </row>
    <row r="748" spans="3:8" x14ac:dyDescent="0.35">
      <c r="C748" s="89"/>
      <c r="D748" s="89"/>
      <c r="E748" s="89"/>
      <c r="H748" s="92"/>
    </row>
    <row r="749" spans="3:8" x14ac:dyDescent="0.35">
      <c r="C749" s="89"/>
      <c r="D749" s="89"/>
      <c r="E749" s="89"/>
      <c r="H749" s="92"/>
    </row>
    <row r="750" spans="3:8" x14ac:dyDescent="0.35">
      <c r="C750" s="89"/>
      <c r="D750" s="89"/>
      <c r="E750" s="89"/>
      <c r="H750" s="92"/>
    </row>
    <row r="751" spans="3:8" x14ac:dyDescent="0.35">
      <c r="C751" s="89"/>
      <c r="D751" s="89"/>
      <c r="E751" s="89"/>
      <c r="H751" s="92"/>
    </row>
    <row r="752" spans="3:8" x14ac:dyDescent="0.35">
      <c r="C752" s="89"/>
      <c r="D752" s="89"/>
      <c r="E752" s="89"/>
      <c r="H752" s="92"/>
    </row>
    <row r="753" spans="3:8" x14ac:dyDescent="0.35">
      <c r="C753" s="89"/>
      <c r="D753" s="89"/>
      <c r="E753" s="89"/>
      <c r="H753" s="92"/>
    </row>
    <row r="754" spans="3:8" x14ac:dyDescent="0.35">
      <c r="C754" s="89"/>
      <c r="D754" s="89"/>
      <c r="E754" s="89"/>
      <c r="H754" s="92"/>
    </row>
    <row r="755" spans="3:8" x14ac:dyDescent="0.35">
      <c r="C755" s="89"/>
      <c r="D755" s="89"/>
      <c r="E755" s="89"/>
      <c r="H755" s="92"/>
    </row>
    <row r="756" spans="3:8" x14ac:dyDescent="0.35">
      <c r="C756" s="89"/>
      <c r="D756" s="89"/>
      <c r="E756" s="89"/>
      <c r="H756" s="92"/>
    </row>
    <row r="757" spans="3:8" x14ac:dyDescent="0.35">
      <c r="C757" s="89"/>
      <c r="D757" s="89"/>
      <c r="E757" s="89"/>
      <c r="H757" s="92"/>
    </row>
    <row r="758" spans="3:8" x14ac:dyDescent="0.35">
      <c r="C758" s="89"/>
      <c r="D758" s="89"/>
      <c r="E758" s="89"/>
      <c r="H758" s="92"/>
    </row>
    <row r="759" spans="3:8" x14ac:dyDescent="0.35">
      <c r="C759" s="89"/>
      <c r="D759" s="89"/>
      <c r="E759" s="89"/>
      <c r="H759" s="92"/>
    </row>
    <row r="760" spans="3:8" x14ac:dyDescent="0.35">
      <c r="C760" s="89"/>
      <c r="D760" s="89"/>
      <c r="E760" s="89"/>
      <c r="H760" s="92"/>
    </row>
    <row r="761" spans="3:8" x14ac:dyDescent="0.35">
      <c r="C761" s="89"/>
      <c r="D761" s="89"/>
      <c r="E761" s="89"/>
      <c r="H761" s="92"/>
    </row>
    <row r="762" spans="3:8" x14ac:dyDescent="0.35">
      <c r="C762" s="89"/>
      <c r="D762" s="89"/>
      <c r="E762" s="89"/>
      <c r="H762" s="92"/>
    </row>
    <row r="763" spans="3:8" x14ac:dyDescent="0.35">
      <c r="C763" s="89"/>
      <c r="D763" s="89"/>
      <c r="E763" s="89"/>
      <c r="H763" s="92"/>
    </row>
    <row r="764" spans="3:8" x14ac:dyDescent="0.35">
      <c r="C764" s="89"/>
      <c r="D764" s="89"/>
      <c r="E764" s="89"/>
      <c r="H764" s="92"/>
    </row>
    <row r="765" spans="3:8" x14ac:dyDescent="0.35">
      <c r="C765" s="89"/>
      <c r="D765" s="89"/>
      <c r="E765" s="89"/>
      <c r="H765" s="92"/>
    </row>
    <row r="766" spans="3:8" x14ac:dyDescent="0.35">
      <c r="C766" s="89"/>
      <c r="D766" s="89"/>
      <c r="E766" s="89"/>
      <c r="H766" s="92"/>
    </row>
    <row r="767" spans="3:8" x14ac:dyDescent="0.35">
      <c r="C767" s="89"/>
      <c r="D767" s="89"/>
      <c r="E767" s="89"/>
      <c r="H767" s="92"/>
    </row>
    <row r="768" spans="3:8" x14ac:dyDescent="0.35">
      <c r="C768" s="89"/>
      <c r="D768" s="89"/>
      <c r="E768" s="89"/>
      <c r="H768" s="92"/>
    </row>
    <row r="769" spans="3:8" x14ac:dyDescent="0.35">
      <c r="C769" s="89"/>
      <c r="D769" s="89"/>
      <c r="E769" s="89"/>
      <c r="H769" s="92"/>
    </row>
    <row r="770" spans="3:8" x14ac:dyDescent="0.35">
      <c r="C770" s="89"/>
      <c r="D770" s="89"/>
      <c r="E770" s="89"/>
      <c r="H770" s="92"/>
    </row>
    <row r="771" spans="3:8" x14ac:dyDescent="0.35">
      <c r="C771" s="89"/>
      <c r="D771" s="89"/>
      <c r="E771" s="89"/>
      <c r="H771" s="92"/>
    </row>
    <row r="772" spans="3:8" x14ac:dyDescent="0.35">
      <c r="C772" s="89"/>
      <c r="D772" s="89"/>
      <c r="E772" s="89"/>
      <c r="H772" s="92"/>
    </row>
    <row r="773" spans="3:8" x14ac:dyDescent="0.35">
      <c r="C773" s="89"/>
      <c r="D773" s="89"/>
      <c r="E773" s="89"/>
      <c r="H773" s="92"/>
    </row>
    <row r="774" spans="3:8" x14ac:dyDescent="0.35">
      <c r="C774" s="89"/>
      <c r="D774" s="89"/>
      <c r="E774" s="89"/>
      <c r="H774" s="92"/>
    </row>
    <row r="775" spans="3:8" x14ac:dyDescent="0.35">
      <c r="C775" s="89"/>
      <c r="D775" s="89"/>
      <c r="E775" s="89"/>
      <c r="H775" s="92"/>
    </row>
    <row r="776" spans="3:8" x14ac:dyDescent="0.35">
      <c r="C776" s="89"/>
      <c r="D776" s="89"/>
      <c r="E776" s="89"/>
      <c r="H776" s="92"/>
    </row>
    <row r="777" spans="3:8" x14ac:dyDescent="0.35">
      <c r="C777" s="89"/>
      <c r="D777" s="89"/>
      <c r="E777" s="89"/>
      <c r="H777" s="92"/>
    </row>
    <row r="778" spans="3:8" x14ac:dyDescent="0.35">
      <c r="C778" s="89"/>
      <c r="D778" s="89"/>
      <c r="E778" s="89"/>
      <c r="H778" s="92"/>
    </row>
    <row r="779" spans="3:8" x14ac:dyDescent="0.35">
      <c r="C779" s="89"/>
      <c r="D779" s="89"/>
      <c r="E779" s="89"/>
      <c r="H779" s="92"/>
    </row>
    <row r="780" spans="3:8" x14ac:dyDescent="0.35">
      <c r="C780" s="89"/>
      <c r="D780" s="89"/>
      <c r="E780" s="89"/>
      <c r="H780" s="92"/>
    </row>
    <row r="781" spans="3:8" x14ac:dyDescent="0.35">
      <c r="C781" s="89"/>
      <c r="D781" s="89"/>
      <c r="E781" s="89"/>
      <c r="H781" s="92"/>
    </row>
    <row r="782" spans="3:8" x14ac:dyDescent="0.35">
      <c r="C782" s="89"/>
      <c r="D782" s="89"/>
      <c r="E782" s="89"/>
      <c r="H782" s="92"/>
    </row>
    <row r="783" spans="3:8" x14ac:dyDescent="0.35">
      <c r="C783" s="89"/>
      <c r="D783" s="89"/>
      <c r="E783" s="89"/>
      <c r="H783" s="92"/>
    </row>
    <row r="784" spans="3:8" x14ac:dyDescent="0.35">
      <c r="C784" s="89"/>
      <c r="D784" s="89"/>
      <c r="E784" s="89"/>
      <c r="H784" s="92"/>
    </row>
    <row r="785" spans="3:8" x14ac:dyDescent="0.35">
      <c r="C785" s="89"/>
      <c r="D785" s="89"/>
      <c r="E785" s="89"/>
      <c r="H785" s="92"/>
    </row>
    <row r="786" spans="3:8" x14ac:dyDescent="0.35">
      <c r="C786" s="89"/>
      <c r="D786" s="89"/>
      <c r="E786" s="89"/>
      <c r="H786" s="92"/>
    </row>
    <row r="787" spans="3:8" x14ac:dyDescent="0.35">
      <c r="C787" s="89"/>
      <c r="D787" s="89"/>
      <c r="E787" s="89"/>
      <c r="H787" s="92"/>
    </row>
    <row r="788" spans="3:8" x14ac:dyDescent="0.35">
      <c r="C788" s="89"/>
      <c r="D788" s="89"/>
      <c r="E788" s="89"/>
      <c r="H788" s="92"/>
    </row>
    <row r="789" spans="3:8" x14ac:dyDescent="0.35">
      <c r="C789" s="89"/>
      <c r="D789" s="89"/>
      <c r="E789" s="89"/>
      <c r="H789" s="92"/>
    </row>
    <row r="790" spans="3:8" x14ac:dyDescent="0.35">
      <c r="C790" s="89"/>
      <c r="D790" s="89"/>
      <c r="E790" s="89"/>
      <c r="H790" s="92"/>
    </row>
    <row r="791" spans="3:8" x14ac:dyDescent="0.35">
      <c r="C791" s="89"/>
      <c r="D791" s="89"/>
      <c r="E791" s="89"/>
      <c r="H791" s="92"/>
    </row>
    <row r="792" spans="3:8" x14ac:dyDescent="0.35">
      <c r="C792" s="89"/>
      <c r="D792" s="89"/>
      <c r="E792" s="89"/>
      <c r="H792" s="92"/>
    </row>
    <row r="793" spans="3:8" x14ac:dyDescent="0.35">
      <c r="C793" s="89"/>
      <c r="D793" s="89"/>
      <c r="E793" s="89"/>
      <c r="H793" s="92"/>
    </row>
    <row r="794" spans="3:8" x14ac:dyDescent="0.35">
      <c r="C794" s="89"/>
      <c r="D794" s="89"/>
      <c r="E794" s="89"/>
      <c r="H794" s="92"/>
    </row>
    <row r="795" spans="3:8" x14ac:dyDescent="0.35">
      <c r="C795" s="89"/>
      <c r="D795" s="89"/>
      <c r="E795" s="89"/>
      <c r="H795" s="92"/>
    </row>
    <row r="796" spans="3:8" x14ac:dyDescent="0.35">
      <c r="C796" s="89"/>
      <c r="D796" s="89"/>
      <c r="E796" s="89"/>
      <c r="H796" s="92"/>
    </row>
    <row r="797" spans="3:8" x14ac:dyDescent="0.35">
      <c r="C797" s="89"/>
      <c r="D797" s="89"/>
      <c r="E797" s="89"/>
      <c r="H797" s="92"/>
    </row>
    <row r="798" spans="3:8" x14ac:dyDescent="0.35">
      <c r="C798" s="89"/>
      <c r="D798" s="89"/>
      <c r="E798" s="89"/>
      <c r="H798" s="92"/>
    </row>
    <row r="799" spans="3:8" x14ac:dyDescent="0.35">
      <c r="C799" s="89"/>
      <c r="D799" s="89"/>
      <c r="E799" s="89"/>
      <c r="H799" s="92"/>
    </row>
    <row r="800" spans="3:8" x14ac:dyDescent="0.35">
      <c r="C800" s="89"/>
      <c r="D800" s="89"/>
      <c r="E800" s="89"/>
      <c r="H800" s="92"/>
    </row>
    <row r="801" spans="3:8" x14ac:dyDescent="0.35">
      <c r="C801" s="89"/>
      <c r="D801" s="89"/>
      <c r="E801" s="89"/>
      <c r="H801" s="92"/>
    </row>
    <row r="802" spans="3:8" x14ac:dyDescent="0.35">
      <c r="C802" s="89"/>
      <c r="D802" s="89"/>
      <c r="E802" s="89"/>
      <c r="H802" s="92"/>
    </row>
    <row r="803" spans="3:8" x14ac:dyDescent="0.35">
      <c r="C803" s="89"/>
      <c r="D803" s="89"/>
      <c r="E803" s="89"/>
      <c r="H803" s="92"/>
    </row>
    <row r="804" spans="3:8" x14ac:dyDescent="0.35">
      <c r="C804" s="89"/>
      <c r="D804" s="89"/>
      <c r="E804" s="89"/>
      <c r="H804" s="92"/>
    </row>
    <row r="805" spans="3:8" x14ac:dyDescent="0.35">
      <c r="C805" s="89"/>
      <c r="D805" s="89"/>
      <c r="E805" s="89"/>
      <c r="H805" s="92"/>
    </row>
    <row r="806" spans="3:8" x14ac:dyDescent="0.35">
      <c r="C806" s="89"/>
      <c r="D806" s="89"/>
      <c r="E806" s="89"/>
      <c r="H806" s="92"/>
    </row>
    <row r="807" spans="3:8" x14ac:dyDescent="0.35">
      <c r="C807" s="89"/>
      <c r="D807" s="89"/>
      <c r="E807" s="89"/>
      <c r="H807" s="92"/>
    </row>
    <row r="808" spans="3:8" x14ac:dyDescent="0.35">
      <c r="C808" s="89"/>
      <c r="D808" s="89"/>
      <c r="E808" s="89"/>
      <c r="H808" s="92"/>
    </row>
    <row r="809" spans="3:8" x14ac:dyDescent="0.35">
      <c r="C809" s="89"/>
      <c r="D809" s="89"/>
      <c r="E809" s="89"/>
      <c r="H809" s="92"/>
    </row>
    <row r="810" spans="3:8" x14ac:dyDescent="0.35">
      <c r="C810" s="89"/>
      <c r="D810" s="89"/>
      <c r="E810" s="89"/>
      <c r="H810" s="92"/>
    </row>
    <row r="811" spans="3:8" x14ac:dyDescent="0.35">
      <c r="C811" s="89"/>
      <c r="D811" s="89"/>
      <c r="E811" s="89"/>
      <c r="H811" s="92"/>
    </row>
    <row r="812" spans="3:8" x14ac:dyDescent="0.35">
      <c r="C812" s="89"/>
      <c r="D812" s="89"/>
      <c r="E812" s="89"/>
      <c r="H812" s="92"/>
    </row>
    <row r="813" spans="3:8" x14ac:dyDescent="0.35">
      <c r="C813" s="89"/>
      <c r="D813" s="89"/>
      <c r="E813" s="89"/>
      <c r="H813" s="92"/>
    </row>
    <row r="814" spans="3:8" x14ac:dyDescent="0.35">
      <c r="C814" s="89"/>
      <c r="D814" s="89"/>
      <c r="E814" s="89"/>
      <c r="H814" s="92"/>
    </row>
    <row r="815" spans="3:8" x14ac:dyDescent="0.35">
      <c r="C815" s="89"/>
      <c r="D815" s="89"/>
      <c r="E815" s="89"/>
      <c r="H815" s="92"/>
    </row>
    <row r="816" spans="3:8" x14ac:dyDescent="0.35">
      <c r="C816" s="89"/>
      <c r="D816" s="89"/>
      <c r="E816" s="89"/>
      <c r="H816" s="92"/>
    </row>
    <row r="817" spans="3:8" x14ac:dyDescent="0.35">
      <c r="C817" s="89"/>
      <c r="D817" s="89"/>
      <c r="E817" s="89"/>
      <c r="H817" s="92"/>
    </row>
    <row r="818" spans="3:8" x14ac:dyDescent="0.35">
      <c r="C818" s="89"/>
      <c r="D818" s="89"/>
      <c r="E818" s="89"/>
      <c r="H818" s="92"/>
    </row>
    <row r="819" spans="3:8" x14ac:dyDescent="0.35">
      <c r="C819" s="89"/>
      <c r="D819" s="89"/>
      <c r="E819" s="89"/>
      <c r="H819" s="92"/>
    </row>
    <row r="820" spans="3:8" x14ac:dyDescent="0.35">
      <c r="C820" s="89"/>
      <c r="D820" s="89"/>
      <c r="E820" s="89"/>
      <c r="H820" s="92"/>
    </row>
    <row r="821" spans="3:8" x14ac:dyDescent="0.35">
      <c r="C821" s="89"/>
      <c r="D821" s="89"/>
      <c r="E821" s="89"/>
      <c r="H821" s="92"/>
    </row>
    <row r="822" spans="3:8" x14ac:dyDescent="0.35">
      <c r="C822" s="89"/>
      <c r="D822" s="89"/>
      <c r="E822" s="89"/>
      <c r="H822" s="92"/>
    </row>
    <row r="823" spans="3:8" x14ac:dyDescent="0.35">
      <c r="C823" s="89"/>
      <c r="D823" s="89"/>
      <c r="E823" s="89"/>
      <c r="H823" s="92"/>
    </row>
    <row r="824" spans="3:8" x14ac:dyDescent="0.35">
      <c r="C824" s="89"/>
      <c r="D824" s="89"/>
      <c r="E824" s="89"/>
      <c r="H824" s="92"/>
    </row>
    <row r="825" spans="3:8" x14ac:dyDescent="0.35">
      <c r="C825" s="89"/>
      <c r="D825" s="89"/>
      <c r="E825" s="89"/>
      <c r="H825" s="92"/>
    </row>
    <row r="826" spans="3:8" x14ac:dyDescent="0.35">
      <c r="C826" s="89"/>
      <c r="D826" s="89"/>
      <c r="E826" s="89"/>
      <c r="H826" s="92"/>
    </row>
    <row r="827" spans="3:8" x14ac:dyDescent="0.35">
      <c r="C827" s="89"/>
      <c r="D827" s="89"/>
      <c r="E827" s="89"/>
      <c r="H827" s="92"/>
    </row>
    <row r="828" spans="3:8" x14ac:dyDescent="0.35">
      <c r="C828" s="89"/>
      <c r="D828" s="89"/>
      <c r="E828" s="89"/>
      <c r="H828" s="92"/>
    </row>
    <row r="829" spans="3:8" x14ac:dyDescent="0.35">
      <c r="C829" s="89"/>
      <c r="D829" s="89"/>
      <c r="E829" s="89"/>
      <c r="H829" s="92"/>
    </row>
    <row r="830" spans="3:8" x14ac:dyDescent="0.35">
      <c r="C830" s="89"/>
      <c r="D830" s="89"/>
      <c r="E830" s="89"/>
      <c r="H830" s="92"/>
    </row>
    <row r="831" spans="3:8" x14ac:dyDescent="0.35">
      <c r="C831" s="89"/>
      <c r="D831" s="89"/>
      <c r="E831" s="89"/>
      <c r="H831" s="92"/>
    </row>
    <row r="832" spans="3:8" x14ac:dyDescent="0.35">
      <c r="C832" s="89"/>
      <c r="D832" s="89"/>
      <c r="E832" s="89"/>
      <c r="H832" s="92"/>
    </row>
    <row r="833" spans="3:8" x14ac:dyDescent="0.35">
      <c r="C833" s="89"/>
      <c r="D833" s="89"/>
      <c r="E833" s="89"/>
      <c r="H833" s="92"/>
    </row>
    <row r="834" spans="3:8" x14ac:dyDescent="0.35">
      <c r="C834" s="89"/>
      <c r="D834" s="89"/>
      <c r="E834" s="89"/>
      <c r="H834" s="92"/>
    </row>
    <row r="835" spans="3:8" x14ac:dyDescent="0.35">
      <c r="C835" s="89"/>
      <c r="D835" s="89"/>
      <c r="E835" s="89"/>
      <c r="H835" s="92"/>
    </row>
    <row r="836" spans="3:8" x14ac:dyDescent="0.35">
      <c r="C836" s="89"/>
      <c r="D836" s="89"/>
      <c r="E836" s="89"/>
      <c r="H836" s="92"/>
    </row>
    <row r="837" spans="3:8" x14ac:dyDescent="0.35">
      <c r="C837" s="89"/>
      <c r="D837" s="89"/>
      <c r="E837" s="89"/>
      <c r="H837" s="92"/>
    </row>
    <row r="838" spans="3:8" x14ac:dyDescent="0.35">
      <c r="C838" s="89"/>
      <c r="D838" s="89"/>
      <c r="E838" s="89"/>
      <c r="H838" s="92"/>
    </row>
    <row r="839" spans="3:8" x14ac:dyDescent="0.35">
      <c r="C839" s="89"/>
      <c r="D839" s="89"/>
      <c r="E839" s="89"/>
      <c r="H839" s="92"/>
    </row>
    <row r="840" spans="3:8" x14ac:dyDescent="0.35">
      <c r="C840" s="89"/>
      <c r="D840" s="89"/>
      <c r="E840" s="89"/>
      <c r="H840" s="92"/>
    </row>
    <row r="841" spans="3:8" x14ac:dyDescent="0.35">
      <c r="C841" s="89"/>
      <c r="D841" s="89"/>
      <c r="E841" s="89"/>
      <c r="H841" s="92"/>
    </row>
    <row r="842" spans="3:8" x14ac:dyDescent="0.35">
      <c r="C842" s="89"/>
      <c r="D842" s="89"/>
      <c r="E842" s="89"/>
      <c r="H842" s="92"/>
    </row>
    <row r="843" spans="3:8" x14ac:dyDescent="0.35">
      <c r="C843" s="89"/>
      <c r="D843" s="89"/>
      <c r="E843" s="89"/>
      <c r="H843" s="92"/>
    </row>
    <row r="844" spans="3:8" x14ac:dyDescent="0.35">
      <c r="C844" s="89"/>
      <c r="D844" s="89"/>
      <c r="E844" s="89"/>
      <c r="H844" s="92"/>
    </row>
    <row r="845" spans="3:8" x14ac:dyDescent="0.35">
      <c r="C845" s="89"/>
      <c r="D845" s="89"/>
      <c r="E845" s="89"/>
      <c r="H845" s="92"/>
    </row>
    <row r="846" spans="3:8" x14ac:dyDescent="0.35">
      <c r="C846" s="89"/>
      <c r="D846" s="89"/>
      <c r="E846" s="89"/>
      <c r="H846" s="92"/>
    </row>
    <row r="847" spans="3:8" x14ac:dyDescent="0.35">
      <c r="C847" s="89"/>
      <c r="D847" s="89"/>
      <c r="E847" s="89"/>
      <c r="H847" s="92"/>
    </row>
    <row r="848" spans="3:8" x14ac:dyDescent="0.35">
      <c r="C848" s="89"/>
      <c r="D848" s="89"/>
      <c r="E848" s="89"/>
      <c r="H848" s="92"/>
    </row>
    <row r="849" spans="3:8" x14ac:dyDescent="0.35">
      <c r="C849" s="89"/>
      <c r="D849" s="89"/>
      <c r="E849" s="89"/>
      <c r="H849" s="92"/>
    </row>
    <row r="850" spans="3:8" x14ac:dyDescent="0.35">
      <c r="C850" s="89"/>
      <c r="D850" s="89"/>
      <c r="E850" s="89"/>
      <c r="H850" s="92"/>
    </row>
    <row r="851" spans="3:8" x14ac:dyDescent="0.35">
      <c r="C851" s="89"/>
      <c r="D851" s="89"/>
      <c r="E851" s="89"/>
      <c r="H851" s="92"/>
    </row>
    <row r="852" spans="3:8" x14ac:dyDescent="0.35">
      <c r="C852" s="89"/>
      <c r="D852" s="89"/>
      <c r="E852" s="89"/>
      <c r="H852" s="92"/>
    </row>
    <row r="853" spans="3:8" x14ac:dyDescent="0.35">
      <c r="C853" s="89"/>
      <c r="D853" s="89"/>
      <c r="E853" s="89"/>
      <c r="H853" s="92"/>
    </row>
    <row r="854" spans="3:8" x14ac:dyDescent="0.35">
      <c r="C854" s="89"/>
      <c r="D854" s="89"/>
      <c r="E854" s="89"/>
      <c r="H854" s="92"/>
    </row>
    <row r="855" spans="3:8" x14ac:dyDescent="0.35">
      <c r="C855" s="89"/>
      <c r="D855" s="89"/>
      <c r="E855" s="89"/>
      <c r="H855" s="92"/>
    </row>
    <row r="856" spans="3:8" x14ac:dyDescent="0.35">
      <c r="C856" s="89"/>
      <c r="D856" s="89"/>
      <c r="E856" s="89"/>
      <c r="H856" s="92"/>
    </row>
    <row r="857" spans="3:8" x14ac:dyDescent="0.35">
      <c r="C857" s="89"/>
      <c r="D857" s="89"/>
      <c r="E857" s="89"/>
      <c r="H857" s="92"/>
    </row>
    <row r="858" spans="3:8" x14ac:dyDescent="0.35">
      <c r="C858" s="89"/>
      <c r="D858" s="89"/>
      <c r="E858" s="89"/>
      <c r="H858" s="92"/>
    </row>
    <row r="859" spans="3:8" x14ac:dyDescent="0.35">
      <c r="C859" s="89"/>
      <c r="D859" s="89"/>
      <c r="E859" s="89"/>
      <c r="H859" s="92"/>
    </row>
    <row r="860" spans="3:8" x14ac:dyDescent="0.35">
      <c r="C860" s="89"/>
      <c r="D860" s="89"/>
      <c r="E860" s="89"/>
      <c r="H860" s="92"/>
    </row>
    <row r="861" spans="3:8" x14ac:dyDescent="0.35">
      <c r="C861" s="89"/>
      <c r="D861" s="89"/>
      <c r="E861" s="89"/>
      <c r="H861" s="92"/>
    </row>
    <row r="862" spans="3:8" x14ac:dyDescent="0.35">
      <c r="C862" s="89"/>
      <c r="D862" s="89"/>
      <c r="E862" s="89"/>
      <c r="H862" s="92"/>
    </row>
    <row r="863" spans="3:8" x14ac:dyDescent="0.35">
      <c r="C863" s="89"/>
      <c r="D863" s="89"/>
      <c r="E863" s="89"/>
      <c r="H863" s="92"/>
    </row>
    <row r="864" spans="3:8" x14ac:dyDescent="0.35">
      <c r="C864" s="89"/>
      <c r="D864" s="89"/>
      <c r="E864" s="89"/>
      <c r="H864" s="92"/>
    </row>
    <row r="865" spans="3:8" x14ac:dyDescent="0.35">
      <c r="C865" s="89"/>
      <c r="D865" s="89"/>
      <c r="E865" s="89"/>
      <c r="H865" s="92"/>
    </row>
    <row r="866" spans="3:8" x14ac:dyDescent="0.35">
      <c r="C866" s="89"/>
      <c r="D866" s="89"/>
      <c r="E866" s="89"/>
      <c r="H866" s="92"/>
    </row>
    <row r="867" spans="3:8" x14ac:dyDescent="0.35">
      <c r="C867" s="89"/>
      <c r="D867" s="89"/>
      <c r="E867" s="89"/>
      <c r="H867" s="92"/>
    </row>
    <row r="868" spans="3:8" x14ac:dyDescent="0.35">
      <c r="C868" s="89"/>
      <c r="D868" s="89"/>
      <c r="E868" s="89"/>
      <c r="H868" s="92"/>
    </row>
    <row r="869" spans="3:8" x14ac:dyDescent="0.35">
      <c r="C869" s="89"/>
      <c r="D869" s="89"/>
      <c r="E869" s="89"/>
      <c r="H869" s="92"/>
    </row>
    <row r="870" spans="3:8" x14ac:dyDescent="0.35">
      <c r="C870" s="89"/>
      <c r="D870" s="89"/>
      <c r="E870" s="89"/>
      <c r="H870" s="92"/>
    </row>
    <row r="871" spans="3:8" x14ac:dyDescent="0.35">
      <c r="C871" s="89"/>
      <c r="D871" s="89"/>
      <c r="E871" s="89"/>
      <c r="H871" s="92"/>
    </row>
    <row r="872" spans="3:8" x14ac:dyDescent="0.35">
      <c r="C872" s="89"/>
      <c r="D872" s="89"/>
      <c r="E872" s="89"/>
      <c r="H872" s="92"/>
    </row>
    <row r="873" spans="3:8" x14ac:dyDescent="0.35">
      <c r="C873" s="89"/>
      <c r="D873" s="89"/>
      <c r="E873" s="89"/>
      <c r="H873" s="92"/>
    </row>
    <row r="874" spans="3:8" x14ac:dyDescent="0.35">
      <c r="C874" s="89"/>
      <c r="D874" s="89"/>
      <c r="E874" s="89"/>
      <c r="H874" s="92"/>
    </row>
    <row r="875" spans="3:8" x14ac:dyDescent="0.35">
      <c r="C875" s="89"/>
      <c r="D875" s="89"/>
      <c r="E875" s="89"/>
      <c r="H875" s="92"/>
    </row>
    <row r="876" spans="3:8" x14ac:dyDescent="0.35">
      <c r="C876" s="89"/>
      <c r="D876" s="89"/>
      <c r="E876" s="89"/>
      <c r="H876" s="92"/>
    </row>
    <row r="877" spans="3:8" x14ac:dyDescent="0.35">
      <c r="C877" s="89"/>
      <c r="D877" s="89"/>
      <c r="E877" s="89"/>
      <c r="H877" s="92"/>
    </row>
    <row r="878" spans="3:8" x14ac:dyDescent="0.35">
      <c r="C878" s="89"/>
      <c r="D878" s="89"/>
      <c r="E878" s="89"/>
      <c r="H878" s="92"/>
    </row>
    <row r="879" spans="3:8" x14ac:dyDescent="0.35">
      <c r="C879" s="89"/>
      <c r="D879" s="89"/>
      <c r="E879" s="89"/>
      <c r="H879" s="92"/>
    </row>
    <row r="880" spans="3:8" x14ac:dyDescent="0.35">
      <c r="C880" s="89"/>
      <c r="D880" s="89"/>
      <c r="E880" s="89"/>
      <c r="H880" s="92"/>
    </row>
    <row r="881" spans="3:8" x14ac:dyDescent="0.35">
      <c r="C881" s="89"/>
      <c r="D881" s="89"/>
      <c r="E881" s="89"/>
      <c r="H881" s="92"/>
    </row>
    <row r="882" spans="3:8" x14ac:dyDescent="0.35">
      <c r="C882" s="89"/>
      <c r="D882" s="89"/>
      <c r="E882" s="89"/>
      <c r="H882" s="92"/>
    </row>
    <row r="883" spans="3:8" x14ac:dyDescent="0.35">
      <c r="C883" s="89"/>
      <c r="D883" s="89"/>
      <c r="E883" s="89"/>
      <c r="H883" s="92"/>
    </row>
    <row r="884" spans="3:8" x14ac:dyDescent="0.35">
      <c r="C884" s="89"/>
      <c r="D884" s="89"/>
      <c r="E884" s="89"/>
      <c r="H884" s="92"/>
    </row>
    <row r="885" spans="3:8" x14ac:dyDescent="0.35">
      <c r="C885" s="89"/>
      <c r="D885" s="89"/>
      <c r="E885" s="89"/>
      <c r="H885" s="92"/>
    </row>
    <row r="886" spans="3:8" x14ac:dyDescent="0.35">
      <c r="C886" s="89"/>
      <c r="D886" s="89"/>
      <c r="E886" s="89"/>
      <c r="H886" s="92"/>
    </row>
    <row r="887" spans="3:8" x14ac:dyDescent="0.35">
      <c r="C887" s="89"/>
      <c r="D887" s="89"/>
      <c r="E887" s="89"/>
      <c r="H887" s="92"/>
    </row>
    <row r="888" spans="3:8" x14ac:dyDescent="0.35">
      <c r="C888" s="89"/>
      <c r="D888" s="89"/>
      <c r="E888" s="89"/>
      <c r="H888" s="92"/>
    </row>
    <row r="889" spans="3:8" x14ac:dyDescent="0.35">
      <c r="C889" s="89"/>
      <c r="D889" s="89"/>
      <c r="E889" s="89"/>
      <c r="H889" s="92"/>
    </row>
    <row r="890" spans="3:8" x14ac:dyDescent="0.35">
      <c r="C890" s="89"/>
      <c r="D890" s="89"/>
      <c r="E890" s="89"/>
      <c r="H890" s="92"/>
    </row>
    <row r="891" spans="3:8" x14ac:dyDescent="0.35">
      <c r="C891" s="89"/>
      <c r="D891" s="89"/>
      <c r="E891" s="89"/>
      <c r="H891" s="92"/>
    </row>
    <row r="892" spans="3:8" x14ac:dyDescent="0.35">
      <c r="C892" s="89"/>
      <c r="D892" s="89"/>
      <c r="E892" s="89"/>
      <c r="H892" s="92"/>
    </row>
    <row r="893" spans="3:8" x14ac:dyDescent="0.35">
      <c r="C893" s="89"/>
      <c r="D893" s="89"/>
      <c r="E893" s="89"/>
      <c r="H893" s="92"/>
    </row>
    <row r="894" spans="3:8" x14ac:dyDescent="0.35">
      <c r="C894" s="89"/>
      <c r="D894" s="89"/>
      <c r="E894" s="89"/>
      <c r="H894" s="92"/>
    </row>
    <row r="895" spans="3:8" x14ac:dyDescent="0.35">
      <c r="C895" s="89"/>
      <c r="D895" s="89"/>
      <c r="E895" s="89"/>
      <c r="H895" s="92"/>
    </row>
    <row r="896" spans="3:8" x14ac:dyDescent="0.35">
      <c r="C896" s="89"/>
      <c r="D896" s="89"/>
      <c r="E896" s="89"/>
      <c r="H896" s="92"/>
    </row>
    <row r="897" spans="3:8" x14ac:dyDescent="0.35">
      <c r="C897" s="89"/>
      <c r="D897" s="89"/>
      <c r="E897" s="89"/>
      <c r="H897" s="92"/>
    </row>
    <row r="898" spans="3:8" x14ac:dyDescent="0.35">
      <c r="C898" s="89"/>
      <c r="D898" s="89"/>
      <c r="E898" s="89"/>
      <c r="H898" s="92"/>
    </row>
    <row r="899" spans="3:8" x14ac:dyDescent="0.35">
      <c r="C899" s="89"/>
      <c r="D899" s="89"/>
      <c r="E899" s="89"/>
      <c r="H899" s="92"/>
    </row>
    <row r="900" spans="3:8" x14ac:dyDescent="0.35">
      <c r="C900" s="89"/>
      <c r="D900" s="89"/>
      <c r="E900" s="89"/>
      <c r="H900" s="92"/>
    </row>
    <row r="901" spans="3:8" x14ac:dyDescent="0.35">
      <c r="C901" s="89"/>
      <c r="D901" s="89"/>
      <c r="E901" s="89"/>
      <c r="H901" s="92"/>
    </row>
    <row r="902" spans="3:8" x14ac:dyDescent="0.35">
      <c r="C902" s="89"/>
      <c r="D902" s="89"/>
      <c r="E902" s="89"/>
      <c r="H902" s="92"/>
    </row>
    <row r="903" spans="3:8" x14ac:dyDescent="0.35">
      <c r="C903" s="89"/>
      <c r="D903" s="89"/>
      <c r="E903" s="89"/>
      <c r="H903" s="92"/>
    </row>
    <row r="904" spans="3:8" x14ac:dyDescent="0.35">
      <c r="C904" s="89"/>
      <c r="D904" s="89"/>
      <c r="E904" s="89"/>
      <c r="H904" s="92"/>
    </row>
    <row r="905" spans="3:8" x14ac:dyDescent="0.35">
      <c r="C905" s="89"/>
      <c r="D905" s="89"/>
      <c r="E905" s="89"/>
      <c r="H905" s="92"/>
    </row>
    <row r="906" spans="3:8" x14ac:dyDescent="0.35">
      <c r="C906" s="89"/>
      <c r="D906" s="89"/>
      <c r="E906" s="89"/>
      <c r="H906" s="92"/>
    </row>
    <row r="907" spans="3:8" x14ac:dyDescent="0.35">
      <c r="C907" s="89"/>
      <c r="D907" s="89"/>
      <c r="E907" s="89"/>
      <c r="H907" s="92"/>
    </row>
    <row r="908" spans="3:8" x14ac:dyDescent="0.35">
      <c r="C908" s="89"/>
      <c r="D908" s="89"/>
      <c r="E908" s="89"/>
      <c r="H908" s="92"/>
    </row>
    <row r="909" spans="3:8" x14ac:dyDescent="0.35">
      <c r="C909" s="89"/>
      <c r="D909" s="89"/>
      <c r="E909" s="89"/>
      <c r="H909" s="92"/>
    </row>
    <row r="910" spans="3:8" x14ac:dyDescent="0.35">
      <c r="C910" s="89"/>
      <c r="D910" s="89"/>
      <c r="E910" s="89"/>
      <c r="H910" s="92"/>
    </row>
    <row r="911" spans="3:8" x14ac:dyDescent="0.35">
      <c r="C911" s="89"/>
      <c r="D911" s="89"/>
      <c r="E911" s="89"/>
      <c r="H911" s="92"/>
    </row>
    <row r="912" spans="3:8" x14ac:dyDescent="0.35">
      <c r="C912" s="89"/>
      <c r="D912" s="89"/>
      <c r="E912" s="89"/>
      <c r="H912" s="92"/>
    </row>
    <row r="913" spans="3:8" x14ac:dyDescent="0.35">
      <c r="C913" s="89"/>
      <c r="D913" s="89"/>
      <c r="E913" s="89"/>
      <c r="H913" s="92"/>
    </row>
    <row r="914" spans="3:8" x14ac:dyDescent="0.35">
      <c r="C914" s="89"/>
      <c r="D914" s="89"/>
      <c r="E914" s="89"/>
      <c r="H914" s="92"/>
    </row>
    <row r="915" spans="3:8" x14ac:dyDescent="0.35">
      <c r="C915" s="89"/>
      <c r="D915" s="89"/>
      <c r="E915" s="89"/>
      <c r="H915" s="92"/>
    </row>
    <row r="916" spans="3:8" x14ac:dyDescent="0.35">
      <c r="C916" s="89"/>
      <c r="D916" s="89"/>
      <c r="E916" s="89"/>
      <c r="H916" s="92"/>
    </row>
    <row r="917" spans="3:8" x14ac:dyDescent="0.35">
      <c r="C917" s="89"/>
      <c r="D917" s="89"/>
      <c r="E917" s="89"/>
      <c r="H917" s="92"/>
    </row>
    <row r="918" spans="3:8" x14ac:dyDescent="0.35">
      <c r="C918" s="89"/>
      <c r="D918" s="89"/>
      <c r="E918" s="89"/>
      <c r="H918" s="92"/>
    </row>
    <row r="919" spans="3:8" x14ac:dyDescent="0.35">
      <c r="C919" s="89"/>
      <c r="D919" s="89"/>
      <c r="E919" s="89"/>
      <c r="H919" s="92"/>
    </row>
    <row r="920" spans="3:8" x14ac:dyDescent="0.35">
      <c r="C920" s="89"/>
      <c r="D920" s="89"/>
      <c r="E920" s="89"/>
      <c r="H920" s="92"/>
    </row>
    <row r="921" spans="3:8" x14ac:dyDescent="0.35">
      <c r="C921" s="89"/>
      <c r="D921" s="89"/>
      <c r="E921" s="89"/>
      <c r="H921" s="92"/>
    </row>
    <row r="922" spans="3:8" x14ac:dyDescent="0.35">
      <c r="C922" s="89"/>
      <c r="D922" s="89"/>
      <c r="E922" s="89"/>
      <c r="H922" s="92"/>
    </row>
    <row r="923" spans="3:8" x14ac:dyDescent="0.35">
      <c r="C923" s="89"/>
      <c r="D923" s="89"/>
      <c r="E923" s="89"/>
      <c r="H923" s="92"/>
    </row>
    <row r="924" spans="3:8" x14ac:dyDescent="0.35">
      <c r="C924" s="89"/>
      <c r="D924" s="89"/>
      <c r="E924" s="89"/>
      <c r="H924" s="92"/>
    </row>
    <row r="925" spans="3:8" x14ac:dyDescent="0.35">
      <c r="C925" s="89"/>
      <c r="D925" s="89"/>
      <c r="E925" s="89"/>
      <c r="H925" s="92"/>
    </row>
    <row r="926" spans="3:8" x14ac:dyDescent="0.35">
      <c r="C926" s="89"/>
      <c r="D926" s="89"/>
      <c r="E926" s="89"/>
      <c r="H926" s="92"/>
    </row>
    <row r="927" spans="3:8" x14ac:dyDescent="0.35">
      <c r="C927" s="89"/>
      <c r="D927" s="89"/>
      <c r="E927" s="89"/>
      <c r="H927" s="92"/>
    </row>
    <row r="928" spans="3:8" x14ac:dyDescent="0.35">
      <c r="C928" s="89"/>
      <c r="D928" s="89"/>
      <c r="E928" s="89"/>
      <c r="H928" s="92"/>
    </row>
    <row r="929" spans="3:8" x14ac:dyDescent="0.35">
      <c r="C929" s="89"/>
      <c r="D929" s="89"/>
      <c r="E929" s="89"/>
      <c r="H929" s="92"/>
    </row>
    <row r="930" spans="3:8" x14ac:dyDescent="0.35">
      <c r="C930" s="89"/>
      <c r="D930" s="89"/>
      <c r="E930" s="89"/>
      <c r="H930" s="92"/>
    </row>
    <row r="931" spans="3:8" x14ac:dyDescent="0.35">
      <c r="C931" s="89"/>
      <c r="D931" s="89"/>
      <c r="E931" s="89"/>
      <c r="H931" s="92"/>
    </row>
    <row r="932" spans="3:8" x14ac:dyDescent="0.35">
      <c r="C932" s="89"/>
      <c r="D932" s="89"/>
      <c r="E932" s="89"/>
      <c r="H932" s="92"/>
    </row>
    <row r="933" spans="3:8" x14ac:dyDescent="0.35">
      <c r="C933" s="89"/>
      <c r="D933" s="89"/>
      <c r="E933" s="89"/>
      <c r="H933" s="92"/>
    </row>
    <row r="934" spans="3:8" x14ac:dyDescent="0.35">
      <c r="C934" s="89"/>
      <c r="D934" s="89"/>
      <c r="E934" s="89"/>
      <c r="H934" s="92"/>
    </row>
    <row r="935" spans="3:8" x14ac:dyDescent="0.35">
      <c r="C935" s="89"/>
      <c r="D935" s="89"/>
      <c r="E935" s="89"/>
      <c r="H935" s="92"/>
    </row>
    <row r="936" spans="3:8" x14ac:dyDescent="0.35">
      <c r="C936" s="89"/>
      <c r="D936" s="89"/>
      <c r="E936" s="89"/>
      <c r="H936" s="92"/>
    </row>
    <row r="937" spans="3:8" x14ac:dyDescent="0.35">
      <c r="C937" s="89"/>
      <c r="D937" s="89"/>
      <c r="E937" s="89"/>
      <c r="H937" s="92"/>
    </row>
    <row r="938" spans="3:8" x14ac:dyDescent="0.35">
      <c r="C938" s="89"/>
      <c r="D938" s="89"/>
      <c r="E938" s="89"/>
      <c r="H938" s="92"/>
    </row>
    <row r="939" spans="3:8" x14ac:dyDescent="0.35">
      <c r="C939" s="89"/>
      <c r="D939" s="89"/>
      <c r="E939" s="89"/>
      <c r="H939" s="92"/>
    </row>
    <row r="940" spans="3:8" x14ac:dyDescent="0.35">
      <c r="C940" s="89"/>
      <c r="D940" s="89"/>
      <c r="E940" s="89"/>
      <c r="H940" s="92"/>
    </row>
    <row r="941" spans="3:8" x14ac:dyDescent="0.35">
      <c r="C941" s="89"/>
      <c r="D941" s="89"/>
      <c r="E941" s="89"/>
      <c r="H941" s="92"/>
    </row>
    <row r="942" spans="3:8" x14ac:dyDescent="0.35">
      <c r="C942" s="89"/>
      <c r="D942" s="89"/>
      <c r="E942" s="89"/>
      <c r="H942" s="92"/>
    </row>
    <row r="943" spans="3:8" x14ac:dyDescent="0.35">
      <c r="C943" s="89"/>
      <c r="D943" s="89"/>
      <c r="E943" s="89"/>
      <c r="H943" s="92"/>
    </row>
    <row r="944" spans="3:8" x14ac:dyDescent="0.35">
      <c r="C944" s="89"/>
      <c r="D944" s="89"/>
      <c r="E944" s="89"/>
      <c r="H944" s="92"/>
    </row>
    <row r="945" spans="3:8" x14ac:dyDescent="0.35">
      <c r="C945" s="89"/>
      <c r="D945" s="89"/>
      <c r="E945" s="89"/>
      <c r="H945" s="92"/>
    </row>
    <row r="946" spans="3:8" x14ac:dyDescent="0.35">
      <c r="C946" s="89"/>
      <c r="D946" s="89"/>
      <c r="E946" s="89"/>
      <c r="H946" s="92"/>
    </row>
    <row r="947" spans="3:8" x14ac:dyDescent="0.35">
      <c r="C947" s="89"/>
      <c r="D947" s="89"/>
      <c r="E947" s="89"/>
      <c r="H947" s="92"/>
    </row>
    <row r="948" spans="3:8" x14ac:dyDescent="0.35">
      <c r="C948" s="89"/>
      <c r="D948" s="89"/>
      <c r="E948" s="89"/>
      <c r="H948" s="92"/>
    </row>
    <row r="949" spans="3:8" x14ac:dyDescent="0.35">
      <c r="C949" s="89"/>
      <c r="D949" s="89"/>
      <c r="E949" s="89"/>
      <c r="H949" s="92"/>
    </row>
    <row r="950" spans="3:8" x14ac:dyDescent="0.35">
      <c r="C950" s="89"/>
      <c r="D950" s="89"/>
      <c r="E950" s="89"/>
      <c r="H950" s="92"/>
    </row>
    <row r="951" spans="3:8" x14ac:dyDescent="0.35">
      <c r="C951" s="89"/>
      <c r="D951" s="89"/>
      <c r="E951" s="89"/>
      <c r="H951" s="92"/>
    </row>
    <row r="952" spans="3:8" x14ac:dyDescent="0.35">
      <c r="C952" s="89"/>
      <c r="D952" s="89"/>
      <c r="E952" s="89"/>
      <c r="H952" s="92"/>
    </row>
    <row r="953" spans="3:8" x14ac:dyDescent="0.35">
      <c r="C953" s="89"/>
      <c r="D953" s="89"/>
      <c r="E953" s="89"/>
      <c r="H953" s="92"/>
    </row>
    <row r="954" spans="3:8" x14ac:dyDescent="0.35">
      <c r="C954" s="89"/>
      <c r="D954" s="89"/>
      <c r="E954" s="89"/>
      <c r="H954" s="92"/>
    </row>
    <row r="955" spans="3:8" x14ac:dyDescent="0.35">
      <c r="C955" s="89"/>
      <c r="D955" s="89"/>
      <c r="E955" s="89"/>
      <c r="H955" s="92"/>
    </row>
    <row r="956" spans="3:8" x14ac:dyDescent="0.35">
      <c r="C956" s="89"/>
      <c r="D956" s="89"/>
      <c r="E956" s="89"/>
      <c r="H956" s="92"/>
    </row>
    <row r="957" spans="3:8" x14ac:dyDescent="0.35">
      <c r="C957" s="89"/>
      <c r="D957" s="89"/>
      <c r="E957" s="89"/>
      <c r="H957" s="92"/>
    </row>
    <row r="958" spans="3:8" x14ac:dyDescent="0.35">
      <c r="C958" s="89"/>
      <c r="D958" s="89"/>
      <c r="E958" s="89"/>
      <c r="H958" s="92"/>
    </row>
    <row r="959" spans="3:8" x14ac:dyDescent="0.35">
      <c r="C959" s="89"/>
      <c r="D959" s="89"/>
      <c r="E959" s="89"/>
      <c r="H959" s="92"/>
    </row>
    <row r="960" spans="3:8" x14ac:dyDescent="0.35">
      <c r="C960" s="89"/>
      <c r="D960" s="89"/>
      <c r="E960" s="89"/>
      <c r="H960" s="92"/>
    </row>
    <row r="961" spans="3:8" x14ac:dyDescent="0.35">
      <c r="C961" s="89"/>
      <c r="D961" s="89"/>
      <c r="E961" s="89"/>
      <c r="H961" s="92"/>
    </row>
    <row r="962" spans="3:8" x14ac:dyDescent="0.35">
      <c r="C962" s="89"/>
      <c r="D962" s="89"/>
      <c r="E962" s="89"/>
      <c r="H962" s="92"/>
    </row>
    <row r="963" spans="3:8" x14ac:dyDescent="0.35">
      <c r="C963" s="89"/>
      <c r="D963" s="89"/>
      <c r="E963" s="89"/>
      <c r="H963" s="92"/>
    </row>
    <row r="964" spans="3:8" x14ac:dyDescent="0.35">
      <c r="C964" s="89"/>
      <c r="D964" s="89"/>
      <c r="E964" s="89"/>
      <c r="H964" s="92"/>
    </row>
    <row r="965" spans="3:8" x14ac:dyDescent="0.35">
      <c r="C965" s="89"/>
      <c r="D965" s="89"/>
      <c r="E965" s="89"/>
      <c r="H965" s="92"/>
    </row>
    <row r="966" spans="3:8" x14ac:dyDescent="0.35">
      <c r="C966" s="89"/>
      <c r="D966" s="89"/>
      <c r="E966" s="89"/>
      <c r="H966" s="92"/>
    </row>
    <row r="967" spans="3:8" x14ac:dyDescent="0.35">
      <c r="C967" s="89"/>
      <c r="D967" s="89"/>
      <c r="E967" s="89"/>
      <c r="H967" s="92"/>
    </row>
    <row r="968" spans="3:8" x14ac:dyDescent="0.35">
      <c r="C968" s="89"/>
      <c r="D968" s="89"/>
      <c r="E968" s="89"/>
      <c r="H968" s="92"/>
    </row>
    <row r="969" spans="3:8" x14ac:dyDescent="0.35">
      <c r="C969" s="89"/>
      <c r="D969" s="89"/>
      <c r="E969" s="89"/>
      <c r="H969" s="92"/>
    </row>
  </sheetData>
  <sheetProtection password="AAC6" sheet="1" objects="1" scenarios="1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910"/>
  <sheetViews>
    <sheetView workbookViewId="0">
      <selection activeCell="A2" sqref="A2"/>
    </sheetView>
  </sheetViews>
  <sheetFormatPr defaultRowHeight="14.5" x14ac:dyDescent="0.35"/>
  <cols>
    <col min="3" max="3" width="9.54296875" bestFit="1" customWidth="1"/>
    <col min="4" max="4" width="9.54296875" customWidth="1"/>
    <col min="5" max="5" width="15.26953125" bestFit="1" customWidth="1"/>
    <col min="6" max="6" width="12.453125" bestFit="1" customWidth="1"/>
    <col min="7" max="7" width="18.1796875" bestFit="1" customWidth="1"/>
  </cols>
  <sheetData>
    <row r="1" spans="1:8" ht="15.5" x14ac:dyDescent="0.35">
      <c r="A1" s="86" t="s">
        <v>644</v>
      </c>
      <c r="B1" s="86"/>
    </row>
    <row r="3" spans="1:8" ht="15.5" x14ac:dyDescent="0.35">
      <c r="A3" s="88" t="s">
        <v>594</v>
      </c>
      <c r="B3" s="88" t="s">
        <v>683</v>
      </c>
      <c r="C3" s="88" t="s">
        <v>684</v>
      </c>
      <c r="D3" s="88" t="s">
        <v>685</v>
      </c>
      <c r="E3" s="88" t="s">
        <v>686</v>
      </c>
      <c r="F3" s="88" t="s">
        <v>687</v>
      </c>
      <c r="G3" s="88" t="s">
        <v>688</v>
      </c>
      <c r="H3" s="88" t="s">
        <v>452</v>
      </c>
    </row>
    <row r="4" spans="1:8" x14ac:dyDescent="0.35">
      <c r="A4" t="str">
        <f t="shared" ref="A4:A67" si="0">VLOOKUP($B4,LISTScenMap,2)</f>
        <v>LISTBase</v>
      </c>
      <c r="B4" t="s">
        <v>384</v>
      </c>
      <c r="C4" s="93" t="s">
        <v>379</v>
      </c>
      <c r="D4" s="93" t="s">
        <v>320</v>
      </c>
      <c r="E4" s="93" t="s">
        <v>320</v>
      </c>
      <c r="F4" s="93" t="s">
        <v>26</v>
      </c>
      <c r="G4" s="93" t="s">
        <v>27</v>
      </c>
      <c r="H4" s="91">
        <f t="shared" ref="H4:H67" ca="1" si="1">OFFSET(INDIRECT($B4&amp;"_Corner",0),MATCH($C4,INDIRECT($B4&amp;"_Row",0),0),MATCH($F4,INDIRECT($B4&amp;"_Column",0),0))</f>
        <v>0</v>
      </c>
    </row>
    <row r="5" spans="1:8" x14ac:dyDescent="0.35">
      <c r="A5" t="str">
        <f t="shared" si="0"/>
        <v>LISTBase</v>
      </c>
      <c r="B5" t="s">
        <v>384</v>
      </c>
      <c r="C5" s="93" t="s">
        <v>85</v>
      </c>
      <c r="D5" s="93" t="s">
        <v>210</v>
      </c>
      <c r="E5" s="93" t="s">
        <v>210</v>
      </c>
      <c r="F5" s="93" t="s">
        <v>26</v>
      </c>
      <c r="G5" s="93" t="s">
        <v>27</v>
      </c>
      <c r="H5" s="91">
        <f t="shared" ca="1" si="1"/>
        <v>0</v>
      </c>
    </row>
    <row r="6" spans="1:8" x14ac:dyDescent="0.35">
      <c r="A6" t="str">
        <f t="shared" si="0"/>
        <v>LISTBase</v>
      </c>
      <c r="B6" t="s">
        <v>384</v>
      </c>
      <c r="C6" s="93" t="s">
        <v>87</v>
      </c>
      <c r="D6" s="93" t="s">
        <v>211</v>
      </c>
      <c r="E6" s="93" t="s">
        <v>211</v>
      </c>
      <c r="F6" s="93" t="s">
        <v>26</v>
      </c>
      <c r="G6" s="93" t="s">
        <v>27</v>
      </c>
      <c r="H6" s="91">
        <f t="shared" ca="1" si="1"/>
        <v>0</v>
      </c>
    </row>
    <row r="7" spans="1:8" x14ac:dyDescent="0.35">
      <c r="A7" t="str">
        <f t="shared" si="0"/>
        <v>LISTBase</v>
      </c>
      <c r="B7" t="s">
        <v>384</v>
      </c>
      <c r="C7" s="93" t="s">
        <v>109</v>
      </c>
      <c r="D7" s="93" t="s">
        <v>212</v>
      </c>
      <c r="E7" s="93" t="s">
        <v>212</v>
      </c>
      <c r="F7" s="93" t="s">
        <v>26</v>
      </c>
      <c r="G7" s="93" t="s">
        <v>27</v>
      </c>
      <c r="H7" s="91">
        <f t="shared" ca="1" si="1"/>
        <v>0</v>
      </c>
    </row>
    <row r="8" spans="1:8" x14ac:dyDescent="0.35">
      <c r="A8" t="str">
        <f t="shared" si="0"/>
        <v>LISTBase</v>
      </c>
      <c r="B8" t="s">
        <v>384</v>
      </c>
      <c r="C8" s="93" t="s">
        <v>115</v>
      </c>
      <c r="D8" s="93" t="s">
        <v>213</v>
      </c>
      <c r="E8" s="93" t="s">
        <v>317</v>
      </c>
      <c r="F8" s="93" t="s">
        <v>26</v>
      </c>
      <c r="G8" s="93" t="s">
        <v>27</v>
      </c>
      <c r="H8" s="91">
        <f t="shared" ca="1" si="1"/>
        <v>0</v>
      </c>
    </row>
    <row r="9" spans="1:8" x14ac:dyDescent="0.35">
      <c r="A9" t="str">
        <f t="shared" si="0"/>
        <v>LISTBase</v>
      </c>
      <c r="B9" t="s">
        <v>384</v>
      </c>
      <c r="C9" s="93" t="s">
        <v>118</v>
      </c>
      <c r="D9" s="93" t="s">
        <v>213</v>
      </c>
      <c r="E9" s="93" t="s">
        <v>318</v>
      </c>
      <c r="F9" s="93" t="s">
        <v>26</v>
      </c>
      <c r="G9" s="93" t="s">
        <v>27</v>
      </c>
      <c r="H9" s="91">
        <f t="shared" ca="1" si="1"/>
        <v>0</v>
      </c>
    </row>
    <row r="10" spans="1:8" x14ac:dyDescent="0.35">
      <c r="A10" t="str">
        <f t="shared" si="0"/>
        <v>LISTBase</v>
      </c>
      <c r="B10" t="s">
        <v>384</v>
      </c>
      <c r="C10" s="93" t="s">
        <v>124</v>
      </c>
      <c r="D10" s="93" t="s">
        <v>213</v>
      </c>
      <c r="E10" s="93" t="s">
        <v>214</v>
      </c>
      <c r="F10" s="93" t="s">
        <v>26</v>
      </c>
      <c r="G10" s="93" t="s">
        <v>27</v>
      </c>
      <c r="H10" s="91">
        <f t="shared" ca="1" si="1"/>
        <v>0</v>
      </c>
    </row>
    <row r="11" spans="1:8" x14ac:dyDescent="0.35">
      <c r="A11" t="str">
        <f t="shared" si="0"/>
        <v>LISTBase</v>
      </c>
      <c r="B11" t="s">
        <v>384</v>
      </c>
      <c r="C11" s="93" t="s">
        <v>126</v>
      </c>
      <c r="D11" s="93" t="s">
        <v>213</v>
      </c>
      <c r="E11" s="93" t="s">
        <v>215</v>
      </c>
      <c r="F11" s="93" t="s">
        <v>26</v>
      </c>
      <c r="G11" s="93" t="s">
        <v>27</v>
      </c>
      <c r="H11" s="91">
        <f t="shared" ca="1" si="1"/>
        <v>0</v>
      </c>
    </row>
    <row r="12" spans="1:8" x14ac:dyDescent="0.35">
      <c r="A12" t="str">
        <f t="shared" si="0"/>
        <v>LISTBase</v>
      </c>
      <c r="B12" t="s">
        <v>384</v>
      </c>
      <c r="C12" s="93" t="s">
        <v>444</v>
      </c>
      <c r="D12" s="93" t="s">
        <v>442</v>
      </c>
      <c r="E12" s="93" t="s">
        <v>442</v>
      </c>
      <c r="F12" s="93" t="s">
        <v>26</v>
      </c>
      <c r="G12" s="93" t="s">
        <v>27</v>
      </c>
      <c r="H12" s="91">
        <f t="shared" ca="1" si="1"/>
        <v>0</v>
      </c>
    </row>
    <row r="13" spans="1:8" x14ac:dyDescent="0.35">
      <c r="A13" t="str">
        <f t="shared" si="0"/>
        <v>LISTBase</v>
      </c>
      <c r="B13" t="s">
        <v>384</v>
      </c>
      <c r="C13" s="93" t="s">
        <v>379</v>
      </c>
      <c r="D13" s="93" t="s">
        <v>320</v>
      </c>
      <c r="E13" s="93" t="s">
        <v>320</v>
      </c>
      <c r="F13" t="s">
        <v>206</v>
      </c>
      <c r="G13" t="s">
        <v>202</v>
      </c>
      <c r="H13" s="91">
        <f t="shared" ca="1" si="1"/>
        <v>0</v>
      </c>
    </row>
    <row r="14" spans="1:8" x14ac:dyDescent="0.35">
      <c r="A14" t="str">
        <f t="shared" si="0"/>
        <v>LISTBase</v>
      </c>
      <c r="B14" t="s">
        <v>384</v>
      </c>
      <c r="C14" s="93" t="s">
        <v>85</v>
      </c>
      <c r="D14" s="93" t="s">
        <v>210</v>
      </c>
      <c r="E14" s="93" t="s">
        <v>210</v>
      </c>
      <c r="F14" t="s">
        <v>206</v>
      </c>
      <c r="G14" t="s">
        <v>202</v>
      </c>
      <c r="H14" s="91">
        <f t="shared" ca="1" si="1"/>
        <v>0</v>
      </c>
    </row>
    <row r="15" spans="1:8" x14ac:dyDescent="0.35">
      <c r="A15" t="str">
        <f t="shared" si="0"/>
        <v>LISTBase</v>
      </c>
      <c r="B15" t="s">
        <v>384</v>
      </c>
      <c r="C15" s="93" t="s">
        <v>87</v>
      </c>
      <c r="D15" s="93" t="s">
        <v>211</v>
      </c>
      <c r="E15" s="93" t="s">
        <v>211</v>
      </c>
      <c r="F15" t="s">
        <v>206</v>
      </c>
      <c r="G15" t="s">
        <v>202</v>
      </c>
      <c r="H15" s="91">
        <f t="shared" ca="1" si="1"/>
        <v>0</v>
      </c>
    </row>
    <row r="16" spans="1:8" x14ac:dyDescent="0.35">
      <c r="A16" t="str">
        <f t="shared" si="0"/>
        <v>LISTBase</v>
      </c>
      <c r="B16" t="s">
        <v>384</v>
      </c>
      <c r="C16" s="93" t="s">
        <v>109</v>
      </c>
      <c r="D16" s="93" t="s">
        <v>212</v>
      </c>
      <c r="E16" s="93" t="s">
        <v>212</v>
      </c>
      <c r="F16" t="s">
        <v>206</v>
      </c>
      <c r="G16" t="s">
        <v>202</v>
      </c>
      <c r="H16" s="91">
        <f t="shared" ca="1" si="1"/>
        <v>0</v>
      </c>
    </row>
    <row r="17" spans="1:8" x14ac:dyDescent="0.35">
      <c r="A17" t="str">
        <f t="shared" si="0"/>
        <v>LISTBase</v>
      </c>
      <c r="B17" t="s">
        <v>384</v>
      </c>
      <c r="C17" s="93" t="s">
        <v>115</v>
      </c>
      <c r="D17" s="93" t="s">
        <v>213</v>
      </c>
      <c r="E17" s="93" t="s">
        <v>317</v>
      </c>
      <c r="F17" t="s">
        <v>206</v>
      </c>
      <c r="G17" t="s">
        <v>202</v>
      </c>
      <c r="H17" s="91">
        <f t="shared" ca="1" si="1"/>
        <v>0</v>
      </c>
    </row>
    <row r="18" spans="1:8" x14ac:dyDescent="0.35">
      <c r="A18" t="str">
        <f t="shared" si="0"/>
        <v>LISTBase</v>
      </c>
      <c r="B18" t="s">
        <v>384</v>
      </c>
      <c r="C18" s="93" t="s">
        <v>118</v>
      </c>
      <c r="D18" s="93" t="s">
        <v>213</v>
      </c>
      <c r="E18" s="93" t="s">
        <v>318</v>
      </c>
      <c r="F18" t="s">
        <v>206</v>
      </c>
      <c r="G18" t="s">
        <v>202</v>
      </c>
      <c r="H18" s="91">
        <f t="shared" ca="1" si="1"/>
        <v>0</v>
      </c>
    </row>
    <row r="19" spans="1:8" x14ac:dyDescent="0.35">
      <c r="A19" t="str">
        <f t="shared" si="0"/>
        <v>LISTBase</v>
      </c>
      <c r="B19" t="s">
        <v>384</v>
      </c>
      <c r="C19" s="93" t="s">
        <v>124</v>
      </c>
      <c r="D19" s="93" t="s">
        <v>213</v>
      </c>
      <c r="E19" s="93" t="s">
        <v>214</v>
      </c>
      <c r="F19" t="s">
        <v>206</v>
      </c>
      <c r="G19" t="s">
        <v>202</v>
      </c>
      <c r="H19" s="91">
        <f t="shared" ca="1" si="1"/>
        <v>0</v>
      </c>
    </row>
    <row r="20" spans="1:8" x14ac:dyDescent="0.35">
      <c r="A20" t="str">
        <f t="shared" si="0"/>
        <v>LISTBase</v>
      </c>
      <c r="B20" t="s">
        <v>384</v>
      </c>
      <c r="C20" s="93" t="s">
        <v>126</v>
      </c>
      <c r="D20" s="93" t="s">
        <v>213</v>
      </c>
      <c r="E20" s="93" t="s">
        <v>215</v>
      </c>
      <c r="F20" t="s">
        <v>206</v>
      </c>
      <c r="G20" t="s">
        <v>202</v>
      </c>
      <c r="H20" s="91">
        <f t="shared" ca="1" si="1"/>
        <v>0</v>
      </c>
    </row>
    <row r="21" spans="1:8" x14ac:dyDescent="0.35">
      <c r="A21" t="str">
        <f t="shared" si="0"/>
        <v>LISTBase</v>
      </c>
      <c r="B21" t="s">
        <v>384</v>
      </c>
      <c r="C21" s="93" t="s">
        <v>444</v>
      </c>
      <c r="D21" s="93" t="s">
        <v>442</v>
      </c>
      <c r="E21" s="93" t="s">
        <v>442</v>
      </c>
      <c r="F21" t="s">
        <v>206</v>
      </c>
      <c r="G21" t="s">
        <v>202</v>
      </c>
      <c r="H21" s="91">
        <f t="shared" ca="1" si="1"/>
        <v>0</v>
      </c>
    </row>
    <row r="22" spans="1:8" x14ac:dyDescent="0.35">
      <c r="A22" t="str">
        <f t="shared" si="0"/>
        <v>LISTBase</v>
      </c>
      <c r="B22" t="s">
        <v>384</v>
      </c>
      <c r="C22" s="93" t="s">
        <v>379</v>
      </c>
      <c r="D22" s="93" t="s">
        <v>320</v>
      </c>
      <c r="E22" s="93" t="s">
        <v>320</v>
      </c>
      <c r="F22" s="93" t="s">
        <v>207</v>
      </c>
      <c r="G22" s="93" t="s">
        <v>203</v>
      </c>
      <c r="H22" s="91">
        <f t="shared" ca="1" si="1"/>
        <v>0</v>
      </c>
    </row>
    <row r="23" spans="1:8" x14ac:dyDescent="0.35">
      <c r="A23" t="str">
        <f t="shared" si="0"/>
        <v>LISTBase</v>
      </c>
      <c r="B23" t="s">
        <v>384</v>
      </c>
      <c r="C23" s="93" t="s">
        <v>85</v>
      </c>
      <c r="D23" s="93" t="s">
        <v>210</v>
      </c>
      <c r="E23" s="93" t="s">
        <v>210</v>
      </c>
      <c r="F23" s="93" t="s">
        <v>207</v>
      </c>
      <c r="G23" s="93" t="s">
        <v>203</v>
      </c>
      <c r="H23" s="91">
        <f t="shared" ca="1" si="1"/>
        <v>0</v>
      </c>
    </row>
    <row r="24" spans="1:8" x14ac:dyDescent="0.35">
      <c r="A24" t="str">
        <f t="shared" si="0"/>
        <v>LISTBase</v>
      </c>
      <c r="B24" t="s">
        <v>384</v>
      </c>
      <c r="C24" s="93" t="s">
        <v>87</v>
      </c>
      <c r="D24" s="93" t="s">
        <v>211</v>
      </c>
      <c r="E24" s="93" t="s">
        <v>211</v>
      </c>
      <c r="F24" s="93" t="s">
        <v>207</v>
      </c>
      <c r="G24" s="93" t="s">
        <v>203</v>
      </c>
      <c r="H24" s="91">
        <f t="shared" ca="1" si="1"/>
        <v>0</v>
      </c>
    </row>
    <row r="25" spans="1:8" x14ac:dyDescent="0.35">
      <c r="A25" t="str">
        <f t="shared" si="0"/>
        <v>LISTBase</v>
      </c>
      <c r="B25" t="s">
        <v>384</v>
      </c>
      <c r="C25" s="93" t="s">
        <v>109</v>
      </c>
      <c r="D25" s="93" t="s">
        <v>212</v>
      </c>
      <c r="E25" s="93" t="s">
        <v>212</v>
      </c>
      <c r="F25" s="93" t="s">
        <v>207</v>
      </c>
      <c r="G25" s="93" t="s">
        <v>203</v>
      </c>
      <c r="H25" s="91">
        <f t="shared" ca="1" si="1"/>
        <v>0</v>
      </c>
    </row>
    <row r="26" spans="1:8" x14ac:dyDescent="0.35">
      <c r="A26" t="str">
        <f t="shared" si="0"/>
        <v>LISTBase</v>
      </c>
      <c r="B26" t="s">
        <v>384</v>
      </c>
      <c r="C26" s="93" t="s">
        <v>115</v>
      </c>
      <c r="D26" s="93" t="s">
        <v>213</v>
      </c>
      <c r="E26" s="93" t="s">
        <v>317</v>
      </c>
      <c r="F26" s="93" t="s">
        <v>207</v>
      </c>
      <c r="G26" s="93" t="s">
        <v>203</v>
      </c>
      <c r="H26" s="91">
        <f t="shared" ca="1" si="1"/>
        <v>0</v>
      </c>
    </row>
    <row r="27" spans="1:8" x14ac:dyDescent="0.35">
      <c r="A27" t="str">
        <f t="shared" si="0"/>
        <v>LISTBase</v>
      </c>
      <c r="B27" t="s">
        <v>384</v>
      </c>
      <c r="C27" s="93" t="s">
        <v>118</v>
      </c>
      <c r="D27" s="93" t="s">
        <v>213</v>
      </c>
      <c r="E27" s="93" t="s">
        <v>318</v>
      </c>
      <c r="F27" s="93" t="s">
        <v>207</v>
      </c>
      <c r="G27" s="93" t="s">
        <v>203</v>
      </c>
      <c r="H27" s="91">
        <f t="shared" ca="1" si="1"/>
        <v>0</v>
      </c>
    </row>
    <row r="28" spans="1:8" x14ac:dyDescent="0.35">
      <c r="A28" t="str">
        <f t="shared" si="0"/>
        <v>LISTBase</v>
      </c>
      <c r="B28" t="s">
        <v>384</v>
      </c>
      <c r="C28" s="93" t="s">
        <v>124</v>
      </c>
      <c r="D28" s="93" t="s">
        <v>213</v>
      </c>
      <c r="E28" s="93" t="s">
        <v>214</v>
      </c>
      <c r="F28" s="93" t="s">
        <v>207</v>
      </c>
      <c r="G28" s="93" t="s">
        <v>203</v>
      </c>
      <c r="H28" s="91">
        <f t="shared" ca="1" si="1"/>
        <v>0</v>
      </c>
    </row>
    <row r="29" spans="1:8" x14ac:dyDescent="0.35">
      <c r="A29" t="str">
        <f t="shared" si="0"/>
        <v>LISTBase</v>
      </c>
      <c r="B29" t="s">
        <v>384</v>
      </c>
      <c r="C29" s="93" t="s">
        <v>126</v>
      </c>
      <c r="D29" s="93" t="s">
        <v>213</v>
      </c>
      <c r="E29" s="93" t="s">
        <v>215</v>
      </c>
      <c r="F29" s="93" t="s">
        <v>207</v>
      </c>
      <c r="G29" s="93" t="s">
        <v>203</v>
      </c>
      <c r="H29" s="91">
        <f t="shared" ca="1" si="1"/>
        <v>0</v>
      </c>
    </row>
    <row r="30" spans="1:8" x14ac:dyDescent="0.35">
      <c r="A30" t="str">
        <f t="shared" si="0"/>
        <v>LISTBase</v>
      </c>
      <c r="B30" t="s">
        <v>384</v>
      </c>
      <c r="C30" s="93" t="s">
        <v>444</v>
      </c>
      <c r="D30" s="93" t="s">
        <v>442</v>
      </c>
      <c r="E30" s="93" t="s">
        <v>442</v>
      </c>
      <c r="F30" s="93" t="s">
        <v>207</v>
      </c>
      <c r="G30" s="93" t="s">
        <v>203</v>
      </c>
      <c r="H30" s="91">
        <f t="shared" ca="1" si="1"/>
        <v>0</v>
      </c>
    </row>
    <row r="31" spans="1:8" x14ac:dyDescent="0.35">
      <c r="A31" t="str">
        <f t="shared" si="0"/>
        <v>LISTBase</v>
      </c>
      <c r="B31" t="s">
        <v>384</v>
      </c>
      <c r="C31" s="93" t="s">
        <v>379</v>
      </c>
      <c r="D31" s="93" t="s">
        <v>320</v>
      </c>
      <c r="E31" s="93" t="s">
        <v>320</v>
      </c>
      <c r="F31" s="93" t="s">
        <v>208</v>
      </c>
      <c r="G31" s="93" t="s">
        <v>204</v>
      </c>
      <c r="H31" s="91">
        <f t="shared" ca="1" si="1"/>
        <v>0</v>
      </c>
    </row>
    <row r="32" spans="1:8" x14ac:dyDescent="0.35">
      <c r="A32" t="str">
        <f t="shared" si="0"/>
        <v>LISTBase</v>
      </c>
      <c r="B32" t="s">
        <v>384</v>
      </c>
      <c r="C32" s="93" t="s">
        <v>85</v>
      </c>
      <c r="D32" s="93" t="s">
        <v>210</v>
      </c>
      <c r="E32" s="93" t="s">
        <v>210</v>
      </c>
      <c r="F32" s="93" t="s">
        <v>208</v>
      </c>
      <c r="G32" s="93" t="s">
        <v>204</v>
      </c>
      <c r="H32" s="91">
        <f t="shared" ca="1" si="1"/>
        <v>0</v>
      </c>
    </row>
    <row r="33" spans="1:8" x14ac:dyDescent="0.35">
      <c r="A33" t="str">
        <f t="shared" si="0"/>
        <v>LISTBase</v>
      </c>
      <c r="B33" t="s">
        <v>384</v>
      </c>
      <c r="C33" s="93" t="s">
        <v>87</v>
      </c>
      <c r="D33" s="93" t="s">
        <v>211</v>
      </c>
      <c r="E33" s="93" t="s">
        <v>211</v>
      </c>
      <c r="F33" s="93" t="s">
        <v>208</v>
      </c>
      <c r="G33" s="93" t="s">
        <v>204</v>
      </c>
      <c r="H33" s="91">
        <f t="shared" ca="1" si="1"/>
        <v>0</v>
      </c>
    </row>
    <row r="34" spans="1:8" x14ac:dyDescent="0.35">
      <c r="A34" t="str">
        <f t="shared" si="0"/>
        <v>LISTBase</v>
      </c>
      <c r="B34" t="s">
        <v>384</v>
      </c>
      <c r="C34" s="93" t="s">
        <v>109</v>
      </c>
      <c r="D34" s="93" t="s">
        <v>212</v>
      </c>
      <c r="E34" s="93" t="s">
        <v>212</v>
      </c>
      <c r="F34" s="93" t="s">
        <v>208</v>
      </c>
      <c r="G34" s="93" t="s">
        <v>204</v>
      </c>
      <c r="H34" s="91">
        <f t="shared" ca="1" si="1"/>
        <v>0</v>
      </c>
    </row>
    <row r="35" spans="1:8" x14ac:dyDescent="0.35">
      <c r="A35" t="str">
        <f t="shared" si="0"/>
        <v>LISTBase</v>
      </c>
      <c r="B35" t="s">
        <v>384</v>
      </c>
      <c r="C35" s="93" t="s">
        <v>115</v>
      </c>
      <c r="D35" s="93" t="s">
        <v>213</v>
      </c>
      <c r="E35" s="93" t="s">
        <v>317</v>
      </c>
      <c r="F35" s="93" t="s">
        <v>208</v>
      </c>
      <c r="G35" s="93" t="s">
        <v>204</v>
      </c>
      <c r="H35" s="91">
        <f t="shared" ca="1" si="1"/>
        <v>0</v>
      </c>
    </row>
    <row r="36" spans="1:8" x14ac:dyDescent="0.35">
      <c r="A36" t="str">
        <f t="shared" si="0"/>
        <v>LISTBase</v>
      </c>
      <c r="B36" t="s">
        <v>384</v>
      </c>
      <c r="C36" s="93" t="s">
        <v>118</v>
      </c>
      <c r="D36" s="93" t="s">
        <v>213</v>
      </c>
      <c r="E36" s="93" t="s">
        <v>318</v>
      </c>
      <c r="F36" s="93" t="s">
        <v>208</v>
      </c>
      <c r="G36" s="93" t="s">
        <v>204</v>
      </c>
      <c r="H36" s="91">
        <f t="shared" ca="1" si="1"/>
        <v>0</v>
      </c>
    </row>
    <row r="37" spans="1:8" x14ac:dyDescent="0.35">
      <c r="A37" t="str">
        <f t="shared" si="0"/>
        <v>LISTBase</v>
      </c>
      <c r="B37" t="s">
        <v>384</v>
      </c>
      <c r="C37" s="93" t="s">
        <v>124</v>
      </c>
      <c r="D37" s="93" t="s">
        <v>213</v>
      </c>
      <c r="E37" s="93" t="s">
        <v>214</v>
      </c>
      <c r="F37" s="93" t="s">
        <v>208</v>
      </c>
      <c r="G37" s="93" t="s">
        <v>204</v>
      </c>
      <c r="H37" s="91">
        <f t="shared" ca="1" si="1"/>
        <v>0</v>
      </c>
    </row>
    <row r="38" spans="1:8" x14ac:dyDescent="0.35">
      <c r="A38" t="str">
        <f t="shared" si="0"/>
        <v>LISTBase</v>
      </c>
      <c r="B38" t="s">
        <v>384</v>
      </c>
      <c r="C38" s="93" t="s">
        <v>126</v>
      </c>
      <c r="D38" s="93" t="s">
        <v>213</v>
      </c>
      <c r="E38" s="93" t="s">
        <v>215</v>
      </c>
      <c r="F38" s="93" t="s">
        <v>208</v>
      </c>
      <c r="G38" s="93" t="s">
        <v>204</v>
      </c>
      <c r="H38" s="91">
        <f t="shared" ca="1" si="1"/>
        <v>0</v>
      </c>
    </row>
    <row r="39" spans="1:8" x14ac:dyDescent="0.35">
      <c r="A39" t="str">
        <f t="shared" si="0"/>
        <v>LISTBase</v>
      </c>
      <c r="B39" t="s">
        <v>384</v>
      </c>
      <c r="C39" s="93" t="s">
        <v>444</v>
      </c>
      <c r="D39" s="93" t="s">
        <v>442</v>
      </c>
      <c r="E39" s="93" t="s">
        <v>442</v>
      </c>
      <c r="F39" s="93" t="s">
        <v>208</v>
      </c>
      <c r="G39" s="93" t="s">
        <v>204</v>
      </c>
      <c r="H39" s="91">
        <f t="shared" ca="1" si="1"/>
        <v>0</v>
      </c>
    </row>
    <row r="40" spans="1:8" x14ac:dyDescent="0.35">
      <c r="A40" t="str">
        <f t="shared" si="0"/>
        <v>LISTBase</v>
      </c>
      <c r="B40" t="s">
        <v>384</v>
      </c>
      <c r="C40" s="93" t="s">
        <v>379</v>
      </c>
      <c r="D40" s="93" t="s">
        <v>320</v>
      </c>
      <c r="E40" s="93" t="s">
        <v>320</v>
      </c>
      <c r="F40" s="93" t="s">
        <v>209</v>
      </c>
      <c r="G40" s="93" t="s">
        <v>205</v>
      </c>
      <c r="H40" s="91">
        <f t="shared" ca="1" si="1"/>
        <v>0</v>
      </c>
    </row>
    <row r="41" spans="1:8" x14ac:dyDescent="0.35">
      <c r="A41" t="str">
        <f t="shared" si="0"/>
        <v>LISTBase</v>
      </c>
      <c r="B41" t="s">
        <v>384</v>
      </c>
      <c r="C41" s="93" t="s">
        <v>85</v>
      </c>
      <c r="D41" s="93" t="s">
        <v>210</v>
      </c>
      <c r="E41" s="93" t="s">
        <v>210</v>
      </c>
      <c r="F41" s="93" t="s">
        <v>209</v>
      </c>
      <c r="G41" s="93" t="s">
        <v>205</v>
      </c>
      <c r="H41" s="91">
        <f t="shared" ca="1" si="1"/>
        <v>0</v>
      </c>
    </row>
    <row r="42" spans="1:8" x14ac:dyDescent="0.35">
      <c r="A42" t="str">
        <f t="shared" si="0"/>
        <v>LISTBase</v>
      </c>
      <c r="B42" t="s">
        <v>384</v>
      </c>
      <c r="C42" s="93" t="s">
        <v>87</v>
      </c>
      <c r="D42" s="93" t="s">
        <v>211</v>
      </c>
      <c r="E42" s="93" t="s">
        <v>211</v>
      </c>
      <c r="F42" s="93" t="s">
        <v>209</v>
      </c>
      <c r="G42" s="93" t="s">
        <v>205</v>
      </c>
      <c r="H42" s="91">
        <f t="shared" ca="1" si="1"/>
        <v>0</v>
      </c>
    </row>
    <row r="43" spans="1:8" x14ac:dyDescent="0.35">
      <c r="A43" t="str">
        <f t="shared" si="0"/>
        <v>LISTBase</v>
      </c>
      <c r="B43" t="s">
        <v>384</v>
      </c>
      <c r="C43" s="93" t="s">
        <v>109</v>
      </c>
      <c r="D43" s="93" t="s">
        <v>212</v>
      </c>
      <c r="E43" s="93" t="s">
        <v>212</v>
      </c>
      <c r="F43" s="93" t="s">
        <v>209</v>
      </c>
      <c r="G43" s="93" t="s">
        <v>205</v>
      </c>
      <c r="H43" s="91">
        <f t="shared" ca="1" si="1"/>
        <v>0</v>
      </c>
    </row>
    <row r="44" spans="1:8" x14ac:dyDescent="0.35">
      <c r="A44" t="str">
        <f t="shared" si="0"/>
        <v>LISTBase</v>
      </c>
      <c r="B44" t="s">
        <v>384</v>
      </c>
      <c r="C44" s="93" t="s">
        <v>115</v>
      </c>
      <c r="D44" s="93" t="s">
        <v>213</v>
      </c>
      <c r="E44" s="93" t="s">
        <v>317</v>
      </c>
      <c r="F44" s="93" t="s">
        <v>209</v>
      </c>
      <c r="G44" s="93" t="s">
        <v>205</v>
      </c>
      <c r="H44" s="91">
        <f t="shared" ca="1" si="1"/>
        <v>0</v>
      </c>
    </row>
    <row r="45" spans="1:8" x14ac:dyDescent="0.35">
      <c r="A45" t="str">
        <f t="shared" si="0"/>
        <v>LISTBase</v>
      </c>
      <c r="B45" t="s">
        <v>384</v>
      </c>
      <c r="C45" s="93" t="s">
        <v>118</v>
      </c>
      <c r="D45" s="93" t="s">
        <v>213</v>
      </c>
      <c r="E45" s="93" t="s">
        <v>318</v>
      </c>
      <c r="F45" s="93" t="s">
        <v>209</v>
      </c>
      <c r="G45" s="93" t="s">
        <v>205</v>
      </c>
      <c r="H45" s="91">
        <f t="shared" ca="1" si="1"/>
        <v>0</v>
      </c>
    </row>
    <row r="46" spans="1:8" x14ac:dyDescent="0.35">
      <c r="A46" t="str">
        <f t="shared" si="0"/>
        <v>LISTBase</v>
      </c>
      <c r="B46" t="s">
        <v>384</v>
      </c>
      <c r="C46" s="93" t="s">
        <v>124</v>
      </c>
      <c r="D46" s="93" t="s">
        <v>213</v>
      </c>
      <c r="E46" s="93" t="s">
        <v>214</v>
      </c>
      <c r="F46" s="93" t="s">
        <v>209</v>
      </c>
      <c r="G46" s="93" t="s">
        <v>205</v>
      </c>
      <c r="H46" s="91">
        <f t="shared" ca="1" si="1"/>
        <v>0</v>
      </c>
    </row>
    <row r="47" spans="1:8" x14ac:dyDescent="0.35">
      <c r="A47" t="str">
        <f t="shared" si="0"/>
        <v>LISTBase</v>
      </c>
      <c r="B47" t="s">
        <v>384</v>
      </c>
      <c r="C47" s="93" t="s">
        <v>126</v>
      </c>
      <c r="D47" s="93" t="s">
        <v>213</v>
      </c>
      <c r="E47" s="93" t="s">
        <v>215</v>
      </c>
      <c r="F47" s="93" t="s">
        <v>209</v>
      </c>
      <c r="G47" s="93" t="s">
        <v>205</v>
      </c>
      <c r="H47" s="91">
        <f t="shared" ca="1" si="1"/>
        <v>0</v>
      </c>
    </row>
    <row r="48" spans="1:8" x14ac:dyDescent="0.35">
      <c r="A48" t="str">
        <f t="shared" si="0"/>
        <v>LISTBase</v>
      </c>
      <c r="B48" t="s">
        <v>384</v>
      </c>
      <c r="C48" s="93" t="s">
        <v>444</v>
      </c>
      <c r="D48" s="93" t="s">
        <v>442</v>
      </c>
      <c r="E48" s="93" t="s">
        <v>442</v>
      </c>
      <c r="F48" s="93" t="s">
        <v>209</v>
      </c>
      <c r="G48" s="93" t="s">
        <v>205</v>
      </c>
      <c r="H48" s="91">
        <f t="shared" ca="1" si="1"/>
        <v>0</v>
      </c>
    </row>
    <row r="49" spans="1:8" x14ac:dyDescent="0.35">
      <c r="A49" t="str">
        <f t="shared" si="0"/>
        <v>LISTScenario1</v>
      </c>
      <c r="B49" t="s">
        <v>462</v>
      </c>
      <c r="C49" s="93" t="s">
        <v>379</v>
      </c>
      <c r="D49" s="93" t="s">
        <v>320</v>
      </c>
      <c r="E49" s="93" t="s">
        <v>320</v>
      </c>
      <c r="F49" s="93" t="s">
        <v>26</v>
      </c>
      <c r="G49" s="93" t="s">
        <v>27</v>
      </c>
      <c r="H49" s="91">
        <f t="shared" ca="1" si="1"/>
        <v>0</v>
      </c>
    </row>
    <row r="50" spans="1:8" x14ac:dyDescent="0.35">
      <c r="A50" t="str">
        <f t="shared" si="0"/>
        <v>LISTScenario1</v>
      </c>
      <c r="B50" t="s">
        <v>462</v>
      </c>
      <c r="C50" s="93" t="s">
        <v>85</v>
      </c>
      <c r="D50" s="93" t="s">
        <v>210</v>
      </c>
      <c r="E50" s="93" t="s">
        <v>210</v>
      </c>
      <c r="F50" s="93" t="s">
        <v>26</v>
      </c>
      <c r="G50" s="93" t="s">
        <v>27</v>
      </c>
      <c r="H50" s="91">
        <f t="shared" ca="1" si="1"/>
        <v>0</v>
      </c>
    </row>
    <row r="51" spans="1:8" x14ac:dyDescent="0.35">
      <c r="A51" t="str">
        <f t="shared" si="0"/>
        <v>LISTScenario1</v>
      </c>
      <c r="B51" t="s">
        <v>462</v>
      </c>
      <c r="C51" s="93" t="s">
        <v>87</v>
      </c>
      <c r="D51" s="93" t="s">
        <v>211</v>
      </c>
      <c r="E51" s="93" t="s">
        <v>211</v>
      </c>
      <c r="F51" s="93" t="s">
        <v>26</v>
      </c>
      <c r="G51" s="93" t="s">
        <v>27</v>
      </c>
      <c r="H51" s="91">
        <f t="shared" ca="1" si="1"/>
        <v>0</v>
      </c>
    </row>
    <row r="52" spans="1:8" x14ac:dyDescent="0.35">
      <c r="A52" t="str">
        <f t="shared" si="0"/>
        <v>LISTScenario1</v>
      </c>
      <c r="B52" t="s">
        <v>462</v>
      </c>
      <c r="C52" s="93" t="s">
        <v>109</v>
      </c>
      <c r="D52" s="93" t="s">
        <v>212</v>
      </c>
      <c r="E52" s="93" t="s">
        <v>212</v>
      </c>
      <c r="F52" s="93" t="s">
        <v>26</v>
      </c>
      <c r="G52" s="93" t="s">
        <v>27</v>
      </c>
      <c r="H52" s="91">
        <f t="shared" ca="1" si="1"/>
        <v>0</v>
      </c>
    </row>
    <row r="53" spans="1:8" x14ac:dyDescent="0.35">
      <c r="A53" t="str">
        <f t="shared" si="0"/>
        <v>LISTScenario1</v>
      </c>
      <c r="B53" t="s">
        <v>462</v>
      </c>
      <c r="C53" s="93" t="s">
        <v>115</v>
      </c>
      <c r="D53" s="93" t="s">
        <v>213</v>
      </c>
      <c r="E53" s="93" t="s">
        <v>317</v>
      </c>
      <c r="F53" s="93" t="s">
        <v>26</v>
      </c>
      <c r="G53" s="93" t="s">
        <v>27</v>
      </c>
      <c r="H53" s="91">
        <f t="shared" ca="1" si="1"/>
        <v>0</v>
      </c>
    </row>
    <row r="54" spans="1:8" x14ac:dyDescent="0.35">
      <c r="A54" t="str">
        <f t="shared" si="0"/>
        <v>LISTScenario1</v>
      </c>
      <c r="B54" t="s">
        <v>462</v>
      </c>
      <c r="C54" s="93" t="s">
        <v>118</v>
      </c>
      <c r="D54" s="93" t="s">
        <v>213</v>
      </c>
      <c r="E54" s="93" t="s">
        <v>318</v>
      </c>
      <c r="F54" s="93" t="s">
        <v>26</v>
      </c>
      <c r="G54" s="93" t="s">
        <v>27</v>
      </c>
      <c r="H54" s="91">
        <f t="shared" ca="1" si="1"/>
        <v>0</v>
      </c>
    </row>
    <row r="55" spans="1:8" x14ac:dyDescent="0.35">
      <c r="A55" t="str">
        <f t="shared" si="0"/>
        <v>LISTScenario1</v>
      </c>
      <c r="B55" t="s">
        <v>462</v>
      </c>
      <c r="C55" s="93" t="s">
        <v>124</v>
      </c>
      <c r="D55" s="93" t="s">
        <v>213</v>
      </c>
      <c r="E55" s="93" t="s">
        <v>214</v>
      </c>
      <c r="F55" s="93" t="s">
        <v>26</v>
      </c>
      <c r="G55" s="93" t="s">
        <v>27</v>
      </c>
      <c r="H55" s="91">
        <f t="shared" ca="1" si="1"/>
        <v>0</v>
      </c>
    </row>
    <row r="56" spans="1:8" x14ac:dyDescent="0.35">
      <c r="A56" t="str">
        <f t="shared" si="0"/>
        <v>LISTScenario1</v>
      </c>
      <c r="B56" t="s">
        <v>462</v>
      </c>
      <c r="C56" s="93" t="s">
        <v>126</v>
      </c>
      <c r="D56" s="93" t="s">
        <v>213</v>
      </c>
      <c r="E56" s="93" t="s">
        <v>215</v>
      </c>
      <c r="F56" s="93" t="s">
        <v>26</v>
      </c>
      <c r="G56" s="93" t="s">
        <v>27</v>
      </c>
      <c r="H56" s="91">
        <f t="shared" ca="1" si="1"/>
        <v>0</v>
      </c>
    </row>
    <row r="57" spans="1:8" x14ac:dyDescent="0.35">
      <c r="A57" t="str">
        <f t="shared" si="0"/>
        <v>LISTScenario1</v>
      </c>
      <c r="B57" t="s">
        <v>462</v>
      </c>
      <c r="C57" s="93" t="s">
        <v>444</v>
      </c>
      <c r="D57" s="93" t="s">
        <v>442</v>
      </c>
      <c r="E57" s="93" t="s">
        <v>442</v>
      </c>
      <c r="F57" s="93" t="s">
        <v>26</v>
      </c>
      <c r="G57" s="93" t="s">
        <v>27</v>
      </c>
      <c r="H57" s="91">
        <f t="shared" ca="1" si="1"/>
        <v>0</v>
      </c>
    </row>
    <row r="58" spans="1:8" x14ac:dyDescent="0.35">
      <c r="A58" t="str">
        <f t="shared" si="0"/>
        <v>LISTScenario1</v>
      </c>
      <c r="B58" t="s">
        <v>462</v>
      </c>
      <c r="C58" s="93" t="s">
        <v>379</v>
      </c>
      <c r="D58" s="93" t="s">
        <v>320</v>
      </c>
      <c r="E58" s="93" t="s">
        <v>320</v>
      </c>
      <c r="F58" t="s">
        <v>206</v>
      </c>
      <c r="G58" t="s">
        <v>202</v>
      </c>
      <c r="H58" s="91">
        <f t="shared" ca="1" si="1"/>
        <v>0</v>
      </c>
    </row>
    <row r="59" spans="1:8" x14ac:dyDescent="0.35">
      <c r="A59" t="str">
        <f t="shared" si="0"/>
        <v>LISTScenario1</v>
      </c>
      <c r="B59" t="s">
        <v>462</v>
      </c>
      <c r="C59" s="93" t="s">
        <v>85</v>
      </c>
      <c r="D59" s="93" t="s">
        <v>210</v>
      </c>
      <c r="E59" s="93" t="s">
        <v>210</v>
      </c>
      <c r="F59" t="s">
        <v>206</v>
      </c>
      <c r="G59" t="s">
        <v>202</v>
      </c>
      <c r="H59" s="91">
        <f t="shared" ca="1" si="1"/>
        <v>0</v>
      </c>
    </row>
    <row r="60" spans="1:8" x14ac:dyDescent="0.35">
      <c r="A60" t="str">
        <f t="shared" si="0"/>
        <v>LISTScenario1</v>
      </c>
      <c r="B60" t="s">
        <v>462</v>
      </c>
      <c r="C60" s="93" t="s">
        <v>87</v>
      </c>
      <c r="D60" s="93" t="s">
        <v>211</v>
      </c>
      <c r="E60" s="93" t="s">
        <v>211</v>
      </c>
      <c r="F60" t="s">
        <v>206</v>
      </c>
      <c r="G60" t="s">
        <v>202</v>
      </c>
      <c r="H60" s="91">
        <f t="shared" ca="1" si="1"/>
        <v>0</v>
      </c>
    </row>
    <row r="61" spans="1:8" x14ac:dyDescent="0.35">
      <c r="A61" t="str">
        <f t="shared" si="0"/>
        <v>LISTScenario1</v>
      </c>
      <c r="B61" t="s">
        <v>462</v>
      </c>
      <c r="C61" s="93" t="s">
        <v>109</v>
      </c>
      <c r="D61" s="93" t="s">
        <v>212</v>
      </c>
      <c r="E61" s="93" t="s">
        <v>212</v>
      </c>
      <c r="F61" t="s">
        <v>206</v>
      </c>
      <c r="G61" t="s">
        <v>202</v>
      </c>
      <c r="H61" s="91">
        <f t="shared" ca="1" si="1"/>
        <v>0</v>
      </c>
    </row>
    <row r="62" spans="1:8" x14ac:dyDescent="0.35">
      <c r="A62" t="str">
        <f t="shared" si="0"/>
        <v>LISTScenario1</v>
      </c>
      <c r="B62" t="s">
        <v>462</v>
      </c>
      <c r="C62" s="93" t="s">
        <v>115</v>
      </c>
      <c r="D62" s="93" t="s">
        <v>213</v>
      </c>
      <c r="E62" s="93" t="s">
        <v>317</v>
      </c>
      <c r="F62" t="s">
        <v>206</v>
      </c>
      <c r="G62" t="s">
        <v>202</v>
      </c>
      <c r="H62" s="91">
        <f t="shared" ca="1" si="1"/>
        <v>0</v>
      </c>
    </row>
    <row r="63" spans="1:8" x14ac:dyDescent="0.35">
      <c r="A63" t="str">
        <f t="shared" si="0"/>
        <v>LISTScenario1</v>
      </c>
      <c r="B63" t="s">
        <v>462</v>
      </c>
      <c r="C63" s="93" t="s">
        <v>118</v>
      </c>
      <c r="D63" s="93" t="s">
        <v>213</v>
      </c>
      <c r="E63" s="93" t="s">
        <v>318</v>
      </c>
      <c r="F63" t="s">
        <v>206</v>
      </c>
      <c r="G63" t="s">
        <v>202</v>
      </c>
      <c r="H63" s="91">
        <f t="shared" ca="1" si="1"/>
        <v>0</v>
      </c>
    </row>
    <row r="64" spans="1:8" x14ac:dyDescent="0.35">
      <c r="A64" t="str">
        <f t="shared" si="0"/>
        <v>LISTScenario1</v>
      </c>
      <c r="B64" t="s">
        <v>462</v>
      </c>
      <c r="C64" s="93" t="s">
        <v>124</v>
      </c>
      <c r="D64" s="93" t="s">
        <v>213</v>
      </c>
      <c r="E64" s="93" t="s">
        <v>214</v>
      </c>
      <c r="F64" t="s">
        <v>206</v>
      </c>
      <c r="G64" t="s">
        <v>202</v>
      </c>
      <c r="H64" s="91">
        <f t="shared" ca="1" si="1"/>
        <v>0</v>
      </c>
    </row>
    <row r="65" spans="1:8" x14ac:dyDescent="0.35">
      <c r="A65" t="str">
        <f t="shared" si="0"/>
        <v>LISTScenario1</v>
      </c>
      <c r="B65" t="s">
        <v>462</v>
      </c>
      <c r="C65" s="93" t="s">
        <v>126</v>
      </c>
      <c r="D65" s="93" t="s">
        <v>213</v>
      </c>
      <c r="E65" s="93" t="s">
        <v>215</v>
      </c>
      <c r="F65" t="s">
        <v>206</v>
      </c>
      <c r="G65" t="s">
        <v>202</v>
      </c>
      <c r="H65" s="91">
        <f t="shared" ca="1" si="1"/>
        <v>0</v>
      </c>
    </row>
    <row r="66" spans="1:8" x14ac:dyDescent="0.35">
      <c r="A66" t="str">
        <f t="shared" si="0"/>
        <v>LISTScenario1</v>
      </c>
      <c r="B66" t="s">
        <v>462</v>
      </c>
      <c r="C66" s="93" t="s">
        <v>444</v>
      </c>
      <c r="D66" s="93" t="s">
        <v>442</v>
      </c>
      <c r="E66" s="93" t="s">
        <v>442</v>
      </c>
      <c r="F66" t="s">
        <v>206</v>
      </c>
      <c r="G66" t="s">
        <v>202</v>
      </c>
      <c r="H66" s="91">
        <f t="shared" ca="1" si="1"/>
        <v>0</v>
      </c>
    </row>
    <row r="67" spans="1:8" x14ac:dyDescent="0.35">
      <c r="A67" t="str">
        <f t="shared" si="0"/>
        <v>LISTScenario1</v>
      </c>
      <c r="B67" t="s">
        <v>462</v>
      </c>
      <c r="C67" s="93" t="s">
        <v>379</v>
      </c>
      <c r="D67" s="93" t="s">
        <v>320</v>
      </c>
      <c r="E67" s="93" t="s">
        <v>320</v>
      </c>
      <c r="F67" s="93" t="s">
        <v>207</v>
      </c>
      <c r="G67" s="93" t="s">
        <v>203</v>
      </c>
      <c r="H67" s="91">
        <f t="shared" ca="1" si="1"/>
        <v>0</v>
      </c>
    </row>
    <row r="68" spans="1:8" x14ac:dyDescent="0.35">
      <c r="A68" t="str">
        <f t="shared" ref="A68:A131" si="2">VLOOKUP($B68,LISTScenMap,2)</f>
        <v>LISTScenario1</v>
      </c>
      <c r="B68" t="s">
        <v>462</v>
      </c>
      <c r="C68" s="93" t="s">
        <v>85</v>
      </c>
      <c r="D68" s="93" t="s">
        <v>210</v>
      </c>
      <c r="E68" s="93" t="s">
        <v>210</v>
      </c>
      <c r="F68" s="93" t="s">
        <v>207</v>
      </c>
      <c r="G68" s="93" t="s">
        <v>203</v>
      </c>
      <c r="H68" s="91">
        <f t="shared" ref="H68:H131" ca="1" si="3">OFFSET(INDIRECT($B68&amp;"_Corner",0),MATCH($C68,INDIRECT($B68&amp;"_Row",0),0),MATCH($F68,INDIRECT($B68&amp;"_Column",0),0))</f>
        <v>0</v>
      </c>
    </row>
    <row r="69" spans="1:8" x14ac:dyDescent="0.35">
      <c r="A69" t="str">
        <f t="shared" si="2"/>
        <v>LISTScenario1</v>
      </c>
      <c r="B69" t="s">
        <v>462</v>
      </c>
      <c r="C69" s="93" t="s">
        <v>87</v>
      </c>
      <c r="D69" s="93" t="s">
        <v>211</v>
      </c>
      <c r="E69" s="93" t="s">
        <v>211</v>
      </c>
      <c r="F69" s="93" t="s">
        <v>207</v>
      </c>
      <c r="G69" s="93" t="s">
        <v>203</v>
      </c>
      <c r="H69" s="91">
        <f t="shared" ca="1" si="3"/>
        <v>0</v>
      </c>
    </row>
    <row r="70" spans="1:8" x14ac:dyDescent="0.35">
      <c r="A70" t="str">
        <f t="shared" si="2"/>
        <v>LISTScenario1</v>
      </c>
      <c r="B70" t="s">
        <v>462</v>
      </c>
      <c r="C70" s="93" t="s">
        <v>109</v>
      </c>
      <c r="D70" s="93" t="s">
        <v>212</v>
      </c>
      <c r="E70" s="93" t="s">
        <v>212</v>
      </c>
      <c r="F70" s="93" t="s">
        <v>207</v>
      </c>
      <c r="G70" s="93" t="s">
        <v>203</v>
      </c>
      <c r="H70" s="91">
        <f t="shared" ca="1" si="3"/>
        <v>0</v>
      </c>
    </row>
    <row r="71" spans="1:8" x14ac:dyDescent="0.35">
      <c r="A71" t="str">
        <f t="shared" si="2"/>
        <v>LISTScenario1</v>
      </c>
      <c r="B71" t="s">
        <v>462</v>
      </c>
      <c r="C71" s="93" t="s">
        <v>115</v>
      </c>
      <c r="D71" s="93" t="s">
        <v>213</v>
      </c>
      <c r="E71" s="93" t="s">
        <v>317</v>
      </c>
      <c r="F71" s="93" t="s">
        <v>207</v>
      </c>
      <c r="G71" s="93" t="s">
        <v>203</v>
      </c>
      <c r="H71" s="91">
        <f t="shared" ca="1" si="3"/>
        <v>0</v>
      </c>
    </row>
    <row r="72" spans="1:8" x14ac:dyDescent="0.35">
      <c r="A72" t="str">
        <f t="shared" si="2"/>
        <v>LISTScenario1</v>
      </c>
      <c r="B72" t="s">
        <v>462</v>
      </c>
      <c r="C72" s="93" t="s">
        <v>118</v>
      </c>
      <c r="D72" s="93" t="s">
        <v>213</v>
      </c>
      <c r="E72" s="93" t="s">
        <v>318</v>
      </c>
      <c r="F72" s="93" t="s">
        <v>207</v>
      </c>
      <c r="G72" s="93" t="s">
        <v>203</v>
      </c>
      <c r="H72" s="91">
        <f t="shared" ca="1" si="3"/>
        <v>0</v>
      </c>
    </row>
    <row r="73" spans="1:8" x14ac:dyDescent="0.35">
      <c r="A73" t="str">
        <f t="shared" si="2"/>
        <v>LISTScenario1</v>
      </c>
      <c r="B73" t="s">
        <v>462</v>
      </c>
      <c r="C73" s="93" t="s">
        <v>124</v>
      </c>
      <c r="D73" s="93" t="s">
        <v>213</v>
      </c>
      <c r="E73" s="93" t="s">
        <v>214</v>
      </c>
      <c r="F73" s="93" t="s">
        <v>207</v>
      </c>
      <c r="G73" s="93" t="s">
        <v>203</v>
      </c>
      <c r="H73" s="91">
        <f t="shared" ca="1" si="3"/>
        <v>0</v>
      </c>
    </row>
    <row r="74" spans="1:8" x14ac:dyDescent="0.35">
      <c r="A74" t="str">
        <f t="shared" si="2"/>
        <v>LISTScenario1</v>
      </c>
      <c r="B74" t="s">
        <v>462</v>
      </c>
      <c r="C74" s="93" t="s">
        <v>126</v>
      </c>
      <c r="D74" s="93" t="s">
        <v>213</v>
      </c>
      <c r="E74" s="93" t="s">
        <v>215</v>
      </c>
      <c r="F74" s="93" t="s">
        <v>207</v>
      </c>
      <c r="G74" s="93" t="s">
        <v>203</v>
      </c>
      <c r="H74" s="91">
        <f t="shared" ca="1" si="3"/>
        <v>0</v>
      </c>
    </row>
    <row r="75" spans="1:8" x14ac:dyDescent="0.35">
      <c r="A75" t="str">
        <f t="shared" si="2"/>
        <v>LISTScenario1</v>
      </c>
      <c r="B75" t="s">
        <v>462</v>
      </c>
      <c r="C75" s="93" t="s">
        <v>444</v>
      </c>
      <c r="D75" s="93" t="s">
        <v>442</v>
      </c>
      <c r="E75" s="93" t="s">
        <v>442</v>
      </c>
      <c r="F75" s="93" t="s">
        <v>207</v>
      </c>
      <c r="G75" s="93" t="s">
        <v>203</v>
      </c>
      <c r="H75" s="91">
        <f t="shared" ca="1" si="3"/>
        <v>0</v>
      </c>
    </row>
    <row r="76" spans="1:8" x14ac:dyDescent="0.35">
      <c r="A76" t="str">
        <f t="shared" si="2"/>
        <v>LISTScenario1</v>
      </c>
      <c r="B76" t="s">
        <v>462</v>
      </c>
      <c r="C76" s="93" t="s">
        <v>379</v>
      </c>
      <c r="D76" s="93" t="s">
        <v>320</v>
      </c>
      <c r="E76" s="93" t="s">
        <v>320</v>
      </c>
      <c r="F76" s="93" t="s">
        <v>208</v>
      </c>
      <c r="G76" s="93" t="s">
        <v>204</v>
      </c>
      <c r="H76" s="91">
        <f t="shared" ca="1" si="3"/>
        <v>0</v>
      </c>
    </row>
    <row r="77" spans="1:8" x14ac:dyDescent="0.35">
      <c r="A77" t="str">
        <f t="shared" si="2"/>
        <v>LISTScenario1</v>
      </c>
      <c r="B77" t="s">
        <v>462</v>
      </c>
      <c r="C77" s="93" t="s">
        <v>85</v>
      </c>
      <c r="D77" s="93" t="s">
        <v>210</v>
      </c>
      <c r="E77" s="93" t="s">
        <v>210</v>
      </c>
      <c r="F77" s="93" t="s">
        <v>208</v>
      </c>
      <c r="G77" s="93" t="s">
        <v>204</v>
      </c>
      <c r="H77" s="91">
        <f t="shared" ca="1" si="3"/>
        <v>0</v>
      </c>
    </row>
    <row r="78" spans="1:8" x14ac:dyDescent="0.35">
      <c r="A78" t="str">
        <f t="shared" si="2"/>
        <v>LISTScenario1</v>
      </c>
      <c r="B78" t="s">
        <v>462</v>
      </c>
      <c r="C78" s="93" t="s">
        <v>87</v>
      </c>
      <c r="D78" s="93" t="s">
        <v>211</v>
      </c>
      <c r="E78" s="93" t="s">
        <v>211</v>
      </c>
      <c r="F78" s="93" t="s">
        <v>208</v>
      </c>
      <c r="G78" s="93" t="s">
        <v>204</v>
      </c>
      <c r="H78" s="91">
        <f t="shared" ca="1" si="3"/>
        <v>0</v>
      </c>
    </row>
    <row r="79" spans="1:8" x14ac:dyDescent="0.35">
      <c r="A79" t="str">
        <f t="shared" si="2"/>
        <v>LISTScenario1</v>
      </c>
      <c r="B79" t="s">
        <v>462</v>
      </c>
      <c r="C79" s="93" t="s">
        <v>109</v>
      </c>
      <c r="D79" s="93" t="s">
        <v>212</v>
      </c>
      <c r="E79" s="93" t="s">
        <v>212</v>
      </c>
      <c r="F79" s="93" t="s">
        <v>208</v>
      </c>
      <c r="G79" s="93" t="s">
        <v>204</v>
      </c>
      <c r="H79" s="91">
        <f t="shared" ca="1" si="3"/>
        <v>0</v>
      </c>
    </row>
    <row r="80" spans="1:8" x14ac:dyDescent="0.35">
      <c r="A80" t="str">
        <f t="shared" si="2"/>
        <v>LISTScenario1</v>
      </c>
      <c r="B80" t="s">
        <v>462</v>
      </c>
      <c r="C80" s="93" t="s">
        <v>115</v>
      </c>
      <c r="D80" s="93" t="s">
        <v>213</v>
      </c>
      <c r="E80" s="93" t="s">
        <v>317</v>
      </c>
      <c r="F80" s="93" t="s">
        <v>208</v>
      </c>
      <c r="G80" s="93" t="s">
        <v>204</v>
      </c>
      <c r="H80" s="91">
        <f t="shared" ca="1" si="3"/>
        <v>0</v>
      </c>
    </row>
    <row r="81" spans="1:8" x14ac:dyDescent="0.35">
      <c r="A81" t="str">
        <f t="shared" si="2"/>
        <v>LISTScenario1</v>
      </c>
      <c r="B81" t="s">
        <v>462</v>
      </c>
      <c r="C81" s="93" t="s">
        <v>118</v>
      </c>
      <c r="D81" s="93" t="s">
        <v>213</v>
      </c>
      <c r="E81" s="93" t="s">
        <v>318</v>
      </c>
      <c r="F81" s="93" t="s">
        <v>208</v>
      </c>
      <c r="G81" s="93" t="s">
        <v>204</v>
      </c>
      <c r="H81" s="91">
        <f t="shared" ca="1" si="3"/>
        <v>0</v>
      </c>
    </row>
    <row r="82" spans="1:8" x14ac:dyDescent="0.35">
      <c r="A82" t="str">
        <f t="shared" si="2"/>
        <v>LISTScenario1</v>
      </c>
      <c r="B82" t="s">
        <v>462</v>
      </c>
      <c r="C82" s="93" t="s">
        <v>124</v>
      </c>
      <c r="D82" s="93" t="s">
        <v>213</v>
      </c>
      <c r="E82" s="93" t="s">
        <v>214</v>
      </c>
      <c r="F82" s="93" t="s">
        <v>208</v>
      </c>
      <c r="G82" s="93" t="s">
        <v>204</v>
      </c>
      <c r="H82" s="91">
        <f t="shared" ca="1" si="3"/>
        <v>0</v>
      </c>
    </row>
    <row r="83" spans="1:8" x14ac:dyDescent="0.35">
      <c r="A83" t="str">
        <f t="shared" si="2"/>
        <v>LISTScenario1</v>
      </c>
      <c r="B83" t="s">
        <v>462</v>
      </c>
      <c r="C83" s="93" t="s">
        <v>126</v>
      </c>
      <c r="D83" s="93" t="s">
        <v>213</v>
      </c>
      <c r="E83" s="93" t="s">
        <v>215</v>
      </c>
      <c r="F83" s="93" t="s">
        <v>208</v>
      </c>
      <c r="G83" s="93" t="s">
        <v>204</v>
      </c>
      <c r="H83" s="91">
        <f t="shared" ca="1" si="3"/>
        <v>0</v>
      </c>
    </row>
    <row r="84" spans="1:8" x14ac:dyDescent="0.35">
      <c r="A84" t="str">
        <f t="shared" si="2"/>
        <v>LISTScenario1</v>
      </c>
      <c r="B84" t="s">
        <v>462</v>
      </c>
      <c r="C84" s="93" t="s">
        <v>444</v>
      </c>
      <c r="D84" s="93" t="s">
        <v>442</v>
      </c>
      <c r="E84" s="93" t="s">
        <v>442</v>
      </c>
      <c r="F84" s="93" t="s">
        <v>208</v>
      </c>
      <c r="G84" s="93" t="s">
        <v>204</v>
      </c>
      <c r="H84" s="91">
        <f t="shared" ca="1" si="3"/>
        <v>0</v>
      </c>
    </row>
    <row r="85" spans="1:8" x14ac:dyDescent="0.35">
      <c r="A85" t="str">
        <f t="shared" si="2"/>
        <v>LISTScenario1</v>
      </c>
      <c r="B85" t="s">
        <v>462</v>
      </c>
      <c r="C85" s="93" t="s">
        <v>379</v>
      </c>
      <c r="D85" s="93" t="s">
        <v>320</v>
      </c>
      <c r="E85" s="93" t="s">
        <v>320</v>
      </c>
      <c r="F85" s="93" t="s">
        <v>209</v>
      </c>
      <c r="G85" s="93" t="s">
        <v>205</v>
      </c>
      <c r="H85" s="91">
        <f t="shared" ca="1" si="3"/>
        <v>0</v>
      </c>
    </row>
    <row r="86" spans="1:8" x14ac:dyDescent="0.35">
      <c r="A86" t="str">
        <f t="shared" si="2"/>
        <v>LISTScenario1</v>
      </c>
      <c r="B86" t="s">
        <v>462</v>
      </c>
      <c r="C86" s="93" t="s">
        <v>85</v>
      </c>
      <c r="D86" s="93" t="s">
        <v>210</v>
      </c>
      <c r="E86" s="93" t="s">
        <v>210</v>
      </c>
      <c r="F86" s="93" t="s">
        <v>209</v>
      </c>
      <c r="G86" s="93" t="s">
        <v>205</v>
      </c>
      <c r="H86" s="91">
        <f t="shared" ca="1" si="3"/>
        <v>0</v>
      </c>
    </row>
    <row r="87" spans="1:8" x14ac:dyDescent="0.35">
      <c r="A87" t="str">
        <f t="shared" si="2"/>
        <v>LISTScenario1</v>
      </c>
      <c r="B87" t="s">
        <v>462</v>
      </c>
      <c r="C87" s="93" t="s">
        <v>87</v>
      </c>
      <c r="D87" s="93" t="s">
        <v>211</v>
      </c>
      <c r="E87" s="93" t="s">
        <v>211</v>
      </c>
      <c r="F87" s="93" t="s">
        <v>209</v>
      </c>
      <c r="G87" s="93" t="s">
        <v>205</v>
      </c>
      <c r="H87" s="91">
        <f t="shared" ca="1" si="3"/>
        <v>0</v>
      </c>
    </row>
    <row r="88" spans="1:8" x14ac:dyDescent="0.35">
      <c r="A88" t="str">
        <f t="shared" si="2"/>
        <v>LISTScenario1</v>
      </c>
      <c r="B88" t="s">
        <v>462</v>
      </c>
      <c r="C88" s="93" t="s">
        <v>109</v>
      </c>
      <c r="D88" s="93" t="s">
        <v>212</v>
      </c>
      <c r="E88" s="93" t="s">
        <v>212</v>
      </c>
      <c r="F88" s="93" t="s">
        <v>209</v>
      </c>
      <c r="G88" s="93" t="s">
        <v>205</v>
      </c>
      <c r="H88" s="91">
        <f t="shared" ca="1" si="3"/>
        <v>0</v>
      </c>
    </row>
    <row r="89" spans="1:8" x14ac:dyDescent="0.35">
      <c r="A89" t="str">
        <f t="shared" si="2"/>
        <v>LISTScenario1</v>
      </c>
      <c r="B89" t="s">
        <v>462</v>
      </c>
      <c r="C89" s="93" t="s">
        <v>115</v>
      </c>
      <c r="D89" s="93" t="s">
        <v>213</v>
      </c>
      <c r="E89" s="93" t="s">
        <v>317</v>
      </c>
      <c r="F89" s="93" t="s">
        <v>209</v>
      </c>
      <c r="G89" s="93" t="s">
        <v>205</v>
      </c>
      <c r="H89" s="91">
        <f t="shared" ca="1" si="3"/>
        <v>0</v>
      </c>
    </row>
    <row r="90" spans="1:8" x14ac:dyDescent="0.35">
      <c r="A90" t="str">
        <f t="shared" si="2"/>
        <v>LISTScenario1</v>
      </c>
      <c r="B90" t="s">
        <v>462</v>
      </c>
      <c r="C90" s="93" t="s">
        <v>118</v>
      </c>
      <c r="D90" s="93" t="s">
        <v>213</v>
      </c>
      <c r="E90" s="93" t="s">
        <v>318</v>
      </c>
      <c r="F90" s="93" t="s">
        <v>209</v>
      </c>
      <c r="G90" s="93" t="s">
        <v>205</v>
      </c>
      <c r="H90" s="91">
        <f t="shared" ca="1" si="3"/>
        <v>0</v>
      </c>
    </row>
    <row r="91" spans="1:8" x14ac:dyDescent="0.35">
      <c r="A91" t="str">
        <f t="shared" si="2"/>
        <v>LISTScenario1</v>
      </c>
      <c r="B91" t="s">
        <v>462</v>
      </c>
      <c r="C91" s="93" t="s">
        <v>124</v>
      </c>
      <c r="D91" s="93" t="s">
        <v>213</v>
      </c>
      <c r="E91" s="93" t="s">
        <v>214</v>
      </c>
      <c r="F91" s="93" t="s">
        <v>209</v>
      </c>
      <c r="G91" s="93" t="s">
        <v>205</v>
      </c>
      <c r="H91" s="91">
        <f t="shared" ca="1" si="3"/>
        <v>0</v>
      </c>
    </row>
    <row r="92" spans="1:8" x14ac:dyDescent="0.35">
      <c r="A92" t="str">
        <f t="shared" si="2"/>
        <v>LISTScenario1</v>
      </c>
      <c r="B92" t="s">
        <v>462</v>
      </c>
      <c r="C92" s="93" t="s">
        <v>126</v>
      </c>
      <c r="D92" s="93" t="s">
        <v>213</v>
      </c>
      <c r="E92" s="93" t="s">
        <v>215</v>
      </c>
      <c r="F92" s="93" t="s">
        <v>209</v>
      </c>
      <c r="G92" s="93" t="s">
        <v>205</v>
      </c>
      <c r="H92" s="91">
        <f t="shared" ca="1" si="3"/>
        <v>0</v>
      </c>
    </row>
    <row r="93" spans="1:8" x14ac:dyDescent="0.35">
      <c r="A93" t="str">
        <f t="shared" si="2"/>
        <v>LISTScenario1</v>
      </c>
      <c r="B93" t="s">
        <v>462</v>
      </c>
      <c r="C93" s="93" t="s">
        <v>444</v>
      </c>
      <c r="D93" s="93" t="s">
        <v>442</v>
      </c>
      <c r="E93" s="93" t="s">
        <v>442</v>
      </c>
      <c r="F93" s="93" t="s">
        <v>209</v>
      </c>
      <c r="G93" s="93" t="s">
        <v>205</v>
      </c>
      <c r="H93" s="91">
        <f t="shared" ca="1" si="3"/>
        <v>0</v>
      </c>
    </row>
    <row r="94" spans="1:8" x14ac:dyDescent="0.35">
      <c r="A94" t="str">
        <f t="shared" si="2"/>
        <v>LISTScenario2</v>
      </c>
      <c r="B94" t="s">
        <v>463</v>
      </c>
      <c r="C94" s="93" t="s">
        <v>379</v>
      </c>
      <c r="D94" s="93" t="s">
        <v>320</v>
      </c>
      <c r="E94" s="93" t="s">
        <v>320</v>
      </c>
      <c r="F94" s="93" t="s">
        <v>26</v>
      </c>
      <c r="G94" s="93" t="s">
        <v>27</v>
      </c>
      <c r="H94" s="91">
        <f t="shared" ca="1" si="3"/>
        <v>0</v>
      </c>
    </row>
    <row r="95" spans="1:8" x14ac:dyDescent="0.35">
      <c r="A95" t="str">
        <f t="shared" si="2"/>
        <v>LISTScenario2</v>
      </c>
      <c r="B95" t="s">
        <v>463</v>
      </c>
      <c r="C95" s="93" t="s">
        <v>85</v>
      </c>
      <c r="D95" s="93" t="s">
        <v>210</v>
      </c>
      <c r="E95" s="93" t="s">
        <v>210</v>
      </c>
      <c r="F95" s="93" t="s">
        <v>26</v>
      </c>
      <c r="G95" s="93" t="s">
        <v>27</v>
      </c>
      <c r="H95" s="91">
        <f t="shared" ca="1" si="3"/>
        <v>0</v>
      </c>
    </row>
    <row r="96" spans="1:8" x14ac:dyDescent="0.35">
      <c r="A96" t="str">
        <f t="shared" si="2"/>
        <v>LISTScenario2</v>
      </c>
      <c r="B96" t="s">
        <v>463</v>
      </c>
      <c r="C96" s="93" t="s">
        <v>87</v>
      </c>
      <c r="D96" s="93" t="s">
        <v>211</v>
      </c>
      <c r="E96" s="93" t="s">
        <v>211</v>
      </c>
      <c r="F96" s="93" t="s">
        <v>26</v>
      </c>
      <c r="G96" s="93" t="s">
        <v>27</v>
      </c>
      <c r="H96" s="91">
        <f t="shared" ca="1" si="3"/>
        <v>0</v>
      </c>
    </row>
    <row r="97" spans="1:8" x14ac:dyDescent="0.35">
      <c r="A97" t="str">
        <f t="shared" si="2"/>
        <v>LISTScenario2</v>
      </c>
      <c r="B97" t="s">
        <v>463</v>
      </c>
      <c r="C97" s="93" t="s">
        <v>109</v>
      </c>
      <c r="D97" s="93" t="s">
        <v>212</v>
      </c>
      <c r="E97" s="93" t="s">
        <v>212</v>
      </c>
      <c r="F97" s="93" t="s">
        <v>26</v>
      </c>
      <c r="G97" s="93" t="s">
        <v>27</v>
      </c>
      <c r="H97" s="91">
        <f t="shared" ca="1" si="3"/>
        <v>0</v>
      </c>
    </row>
    <row r="98" spans="1:8" x14ac:dyDescent="0.35">
      <c r="A98" t="str">
        <f t="shared" si="2"/>
        <v>LISTScenario2</v>
      </c>
      <c r="B98" t="s">
        <v>463</v>
      </c>
      <c r="C98" s="93" t="s">
        <v>115</v>
      </c>
      <c r="D98" s="93" t="s">
        <v>213</v>
      </c>
      <c r="E98" s="93" t="s">
        <v>317</v>
      </c>
      <c r="F98" s="93" t="s">
        <v>26</v>
      </c>
      <c r="G98" s="93" t="s">
        <v>27</v>
      </c>
      <c r="H98" s="91">
        <f t="shared" ca="1" si="3"/>
        <v>0</v>
      </c>
    </row>
    <row r="99" spans="1:8" x14ac:dyDescent="0.35">
      <c r="A99" t="str">
        <f t="shared" si="2"/>
        <v>LISTScenario2</v>
      </c>
      <c r="B99" t="s">
        <v>463</v>
      </c>
      <c r="C99" s="93" t="s">
        <v>118</v>
      </c>
      <c r="D99" s="93" t="s">
        <v>213</v>
      </c>
      <c r="E99" s="93" t="s">
        <v>318</v>
      </c>
      <c r="F99" s="93" t="s">
        <v>26</v>
      </c>
      <c r="G99" s="93" t="s">
        <v>27</v>
      </c>
      <c r="H99" s="91">
        <f t="shared" ca="1" si="3"/>
        <v>0</v>
      </c>
    </row>
    <row r="100" spans="1:8" x14ac:dyDescent="0.35">
      <c r="A100" t="str">
        <f t="shared" si="2"/>
        <v>LISTScenario2</v>
      </c>
      <c r="B100" t="s">
        <v>463</v>
      </c>
      <c r="C100" s="93" t="s">
        <v>124</v>
      </c>
      <c r="D100" s="93" t="s">
        <v>213</v>
      </c>
      <c r="E100" s="93" t="s">
        <v>214</v>
      </c>
      <c r="F100" s="93" t="s">
        <v>26</v>
      </c>
      <c r="G100" s="93" t="s">
        <v>27</v>
      </c>
      <c r="H100" s="91">
        <f t="shared" ca="1" si="3"/>
        <v>0</v>
      </c>
    </row>
    <row r="101" spans="1:8" x14ac:dyDescent="0.35">
      <c r="A101" t="str">
        <f t="shared" si="2"/>
        <v>LISTScenario2</v>
      </c>
      <c r="B101" t="s">
        <v>463</v>
      </c>
      <c r="C101" s="93" t="s">
        <v>126</v>
      </c>
      <c r="D101" s="93" t="s">
        <v>213</v>
      </c>
      <c r="E101" s="93" t="s">
        <v>215</v>
      </c>
      <c r="F101" s="93" t="s">
        <v>26</v>
      </c>
      <c r="G101" s="93" t="s">
        <v>27</v>
      </c>
      <c r="H101" s="91">
        <f t="shared" ca="1" si="3"/>
        <v>0</v>
      </c>
    </row>
    <row r="102" spans="1:8" x14ac:dyDescent="0.35">
      <c r="A102" t="str">
        <f t="shared" si="2"/>
        <v>LISTScenario2</v>
      </c>
      <c r="B102" t="s">
        <v>463</v>
      </c>
      <c r="C102" s="93" t="s">
        <v>444</v>
      </c>
      <c r="D102" s="93" t="s">
        <v>442</v>
      </c>
      <c r="E102" s="93" t="s">
        <v>442</v>
      </c>
      <c r="F102" s="93" t="s">
        <v>26</v>
      </c>
      <c r="G102" s="93" t="s">
        <v>27</v>
      </c>
      <c r="H102" s="91">
        <f t="shared" ca="1" si="3"/>
        <v>0</v>
      </c>
    </row>
    <row r="103" spans="1:8" x14ac:dyDescent="0.35">
      <c r="A103" t="str">
        <f t="shared" si="2"/>
        <v>LISTScenario2</v>
      </c>
      <c r="B103" t="s">
        <v>463</v>
      </c>
      <c r="C103" s="93" t="s">
        <v>379</v>
      </c>
      <c r="D103" s="93" t="s">
        <v>320</v>
      </c>
      <c r="E103" s="93" t="s">
        <v>320</v>
      </c>
      <c r="F103" t="s">
        <v>206</v>
      </c>
      <c r="G103" t="s">
        <v>202</v>
      </c>
      <c r="H103" s="91">
        <f t="shared" ca="1" si="3"/>
        <v>0</v>
      </c>
    </row>
    <row r="104" spans="1:8" x14ac:dyDescent="0.35">
      <c r="A104" t="str">
        <f t="shared" si="2"/>
        <v>LISTScenario2</v>
      </c>
      <c r="B104" t="s">
        <v>463</v>
      </c>
      <c r="C104" s="93" t="s">
        <v>85</v>
      </c>
      <c r="D104" s="93" t="s">
        <v>210</v>
      </c>
      <c r="E104" s="93" t="s">
        <v>210</v>
      </c>
      <c r="F104" t="s">
        <v>206</v>
      </c>
      <c r="G104" t="s">
        <v>202</v>
      </c>
      <c r="H104" s="91">
        <f t="shared" ca="1" si="3"/>
        <v>0</v>
      </c>
    </row>
    <row r="105" spans="1:8" x14ac:dyDescent="0.35">
      <c r="A105" t="str">
        <f t="shared" si="2"/>
        <v>LISTScenario2</v>
      </c>
      <c r="B105" t="s">
        <v>463</v>
      </c>
      <c r="C105" s="93" t="s">
        <v>87</v>
      </c>
      <c r="D105" s="93" t="s">
        <v>211</v>
      </c>
      <c r="E105" s="93" t="s">
        <v>211</v>
      </c>
      <c r="F105" t="s">
        <v>206</v>
      </c>
      <c r="G105" t="s">
        <v>202</v>
      </c>
      <c r="H105" s="91">
        <f t="shared" ca="1" si="3"/>
        <v>0</v>
      </c>
    </row>
    <row r="106" spans="1:8" x14ac:dyDescent="0.35">
      <c r="A106" t="str">
        <f t="shared" si="2"/>
        <v>LISTScenario2</v>
      </c>
      <c r="B106" t="s">
        <v>463</v>
      </c>
      <c r="C106" s="93" t="s">
        <v>109</v>
      </c>
      <c r="D106" s="93" t="s">
        <v>212</v>
      </c>
      <c r="E106" s="93" t="s">
        <v>212</v>
      </c>
      <c r="F106" t="s">
        <v>206</v>
      </c>
      <c r="G106" t="s">
        <v>202</v>
      </c>
      <c r="H106" s="91">
        <f t="shared" ca="1" si="3"/>
        <v>0</v>
      </c>
    </row>
    <row r="107" spans="1:8" x14ac:dyDescent="0.35">
      <c r="A107" t="str">
        <f t="shared" si="2"/>
        <v>LISTScenario2</v>
      </c>
      <c r="B107" t="s">
        <v>463</v>
      </c>
      <c r="C107" s="93" t="s">
        <v>115</v>
      </c>
      <c r="D107" s="93" t="s">
        <v>213</v>
      </c>
      <c r="E107" s="93" t="s">
        <v>317</v>
      </c>
      <c r="F107" t="s">
        <v>206</v>
      </c>
      <c r="G107" t="s">
        <v>202</v>
      </c>
      <c r="H107" s="91">
        <f t="shared" ca="1" si="3"/>
        <v>0</v>
      </c>
    </row>
    <row r="108" spans="1:8" x14ac:dyDescent="0.35">
      <c r="A108" t="str">
        <f t="shared" si="2"/>
        <v>LISTScenario2</v>
      </c>
      <c r="B108" t="s">
        <v>463</v>
      </c>
      <c r="C108" s="93" t="s">
        <v>118</v>
      </c>
      <c r="D108" s="93" t="s">
        <v>213</v>
      </c>
      <c r="E108" s="93" t="s">
        <v>318</v>
      </c>
      <c r="F108" t="s">
        <v>206</v>
      </c>
      <c r="G108" t="s">
        <v>202</v>
      </c>
      <c r="H108" s="91">
        <f t="shared" ca="1" si="3"/>
        <v>0</v>
      </c>
    </row>
    <row r="109" spans="1:8" x14ac:dyDescent="0.35">
      <c r="A109" t="str">
        <f t="shared" si="2"/>
        <v>LISTScenario2</v>
      </c>
      <c r="B109" t="s">
        <v>463</v>
      </c>
      <c r="C109" s="93" t="s">
        <v>124</v>
      </c>
      <c r="D109" s="93" t="s">
        <v>213</v>
      </c>
      <c r="E109" s="93" t="s">
        <v>214</v>
      </c>
      <c r="F109" t="s">
        <v>206</v>
      </c>
      <c r="G109" t="s">
        <v>202</v>
      </c>
      <c r="H109" s="91">
        <f t="shared" ca="1" si="3"/>
        <v>0</v>
      </c>
    </row>
    <row r="110" spans="1:8" x14ac:dyDescent="0.35">
      <c r="A110" t="str">
        <f t="shared" si="2"/>
        <v>LISTScenario2</v>
      </c>
      <c r="B110" t="s">
        <v>463</v>
      </c>
      <c r="C110" s="93" t="s">
        <v>126</v>
      </c>
      <c r="D110" s="93" t="s">
        <v>213</v>
      </c>
      <c r="E110" s="93" t="s">
        <v>215</v>
      </c>
      <c r="F110" t="s">
        <v>206</v>
      </c>
      <c r="G110" t="s">
        <v>202</v>
      </c>
      <c r="H110" s="91">
        <f t="shared" ca="1" si="3"/>
        <v>0</v>
      </c>
    </row>
    <row r="111" spans="1:8" x14ac:dyDescent="0.35">
      <c r="A111" t="str">
        <f t="shared" si="2"/>
        <v>LISTScenario2</v>
      </c>
      <c r="B111" t="s">
        <v>463</v>
      </c>
      <c r="C111" s="93" t="s">
        <v>444</v>
      </c>
      <c r="D111" s="93" t="s">
        <v>442</v>
      </c>
      <c r="E111" s="93" t="s">
        <v>442</v>
      </c>
      <c r="F111" t="s">
        <v>206</v>
      </c>
      <c r="G111" t="s">
        <v>202</v>
      </c>
      <c r="H111" s="91">
        <f t="shared" ca="1" si="3"/>
        <v>0</v>
      </c>
    </row>
    <row r="112" spans="1:8" x14ac:dyDescent="0.35">
      <c r="A112" t="str">
        <f t="shared" si="2"/>
        <v>LISTScenario2</v>
      </c>
      <c r="B112" t="s">
        <v>463</v>
      </c>
      <c r="C112" s="93" t="s">
        <v>379</v>
      </c>
      <c r="D112" s="93" t="s">
        <v>320</v>
      </c>
      <c r="E112" s="93" t="s">
        <v>320</v>
      </c>
      <c r="F112" s="93" t="s">
        <v>207</v>
      </c>
      <c r="G112" s="93" t="s">
        <v>203</v>
      </c>
      <c r="H112" s="91">
        <f t="shared" ca="1" si="3"/>
        <v>0</v>
      </c>
    </row>
    <row r="113" spans="1:8" x14ac:dyDescent="0.35">
      <c r="A113" t="str">
        <f t="shared" si="2"/>
        <v>LISTScenario2</v>
      </c>
      <c r="B113" t="s">
        <v>463</v>
      </c>
      <c r="C113" s="93" t="s">
        <v>85</v>
      </c>
      <c r="D113" s="93" t="s">
        <v>210</v>
      </c>
      <c r="E113" s="93" t="s">
        <v>210</v>
      </c>
      <c r="F113" s="93" t="s">
        <v>207</v>
      </c>
      <c r="G113" s="93" t="s">
        <v>203</v>
      </c>
      <c r="H113" s="91">
        <f t="shared" ca="1" si="3"/>
        <v>0</v>
      </c>
    </row>
    <row r="114" spans="1:8" x14ac:dyDescent="0.35">
      <c r="A114" t="str">
        <f t="shared" si="2"/>
        <v>LISTScenario2</v>
      </c>
      <c r="B114" t="s">
        <v>463</v>
      </c>
      <c r="C114" s="93" t="s">
        <v>87</v>
      </c>
      <c r="D114" s="93" t="s">
        <v>211</v>
      </c>
      <c r="E114" s="93" t="s">
        <v>211</v>
      </c>
      <c r="F114" s="93" t="s">
        <v>207</v>
      </c>
      <c r="G114" s="93" t="s">
        <v>203</v>
      </c>
      <c r="H114" s="91">
        <f t="shared" ca="1" si="3"/>
        <v>0</v>
      </c>
    </row>
    <row r="115" spans="1:8" x14ac:dyDescent="0.35">
      <c r="A115" t="str">
        <f t="shared" si="2"/>
        <v>LISTScenario2</v>
      </c>
      <c r="B115" t="s">
        <v>463</v>
      </c>
      <c r="C115" s="93" t="s">
        <v>109</v>
      </c>
      <c r="D115" s="93" t="s">
        <v>212</v>
      </c>
      <c r="E115" s="93" t="s">
        <v>212</v>
      </c>
      <c r="F115" s="93" t="s">
        <v>207</v>
      </c>
      <c r="G115" s="93" t="s">
        <v>203</v>
      </c>
      <c r="H115" s="91">
        <f t="shared" ca="1" si="3"/>
        <v>0</v>
      </c>
    </row>
    <row r="116" spans="1:8" x14ac:dyDescent="0.35">
      <c r="A116" t="str">
        <f t="shared" si="2"/>
        <v>LISTScenario2</v>
      </c>
      <c r="B116" t="s">
        <v>463</v>
      </c>
      <c r="C116" s="93" t="s">
        <v>115</v>
      </c>
      <c r="D116" s="93" t="s">
        <v>213</v>
      </c>
      <c r="E116" s="93" t="s">
        <v>317</v>
      </c>
      <c r="F116" s="93" t="s">
        <v>207</v>
      </c>
      <c r="G116" s="93" t="s">
        <v>203</v>
      </c>
      <c r="H116" s="91">
        <f t="shared" ca="1" si="3"/>
        <v>0</v>
      </c>
    </row>
    <row r="117" spans="1:8" x14ac:dyDescent="0.35">
      <c r="A117" t="str">
        <f t="shared" si="2"/>
        <v>LISTScenario2</v>
      </c>
      <c r="B117" t="s">
        <v>463</v>
      </c>
      <c r="C117" s="93" t="s">
        <v>118</v>
      </c>
      <c r="D117" s="93" t="s">
        <v>213</v>
      </c>
      <c r="E117" s="93" t="s">
        <v>318</v>
      </c>
      <c r="F117" s="93" t="s">
        <v>207</v>
      </c>
      <c r="G117" s="93" t="s">
        <v>203</v>
      </c>
      <c r="H117" s="91">
        <f t="shared" ca="1" si="3"/>
        <v>0</v>
      </c>
    </row>
    <row r="118" spans="1:8" x14ac:dyDescent="0.35">
      <c r="A118" t="str">
        <f t="shared" si="2"/>
        <v>LISTScenario2</v>
      </c>
      <c r="B118" t="s">
        <v>463</v>
      </c>
      <c r="C118" s="93" t="s">
        <v>124</v>
      </c>
      <c r="D118" s="93" t="s">
        <v>213</v>
      </c>
      <c r="E118" s="93" t="s">
        <v>214</v>
      </c>
      <c r="F118" s="93" t="s">
        <v>207</v>
      </c>
      <c r="G118" s="93" t="s">
        <v>203</v>
      </c>
      <c r="H118" s="91">
        <f t="shared" ca="1" si="3"/>
        <v>0</v>
      </c>
    </row>
    <row r="119" spans="1:8" x14ac:dyDescent="0.35">
      <c r="A119" t="str">
        <f t="shared" si="2"/>
        <v>LISTScenario2</v>
      </c>
      <c r="B119" t="s">
        <v>463</v>
      </c>
      <c r="C119" s="93" t="s">
        <v>126</v>
      </c>
      <c r="D119" s="93" t="s">
        <v>213</v>
      </c>
      <c r="E119" s="93" t="s">
        <v>215</v>
      </c>
      <c r="F119" s="93" t="s">
        <v>207</v>
      </c>
      <c r="G119" s="93" t="s">
        <v>203</v>
      </c>
      <c r="H119" s="91">
        <f t="shared" ca="1" si="3"/>
        <v>0</v>
      </c>
    </row>
    <row r="120" spans="1:8" x14ac:dyDescent="0.35">
      <c r="A120" t="str">
        <f t="shared" si="2"/>
        <v>LISTScenario2</v>
      </c>
      <c r="B120" t="s">
        <v>463</v>
      </c>
      <c r="C120" s="93" t="s">
        <v>444</v>
      </c>
      <c r="D120" s="93" t="s">
        <v>442</v>
      </c>
      <c r="E120" s="93" t="s">
        <v>442</v>
      </c>
      <c r="F120" s="93" t="s">
        <v>207</v>
      </c>
      <c r="G120" s="93" t="s">
        <v>203</v>
      </c>
      <c r="H120" s="91">
        <f t="shared" ca="1" si="3"/>
        <v>0</v>
      </c>
    </row>
    <row r="121" spans="1:8" x14ac:dyDescent="0.35">
      <c r="A121" t="str">
        <f t="shared" si="2"/>
        <v>LISTScenario2</v>
      </c>
      <c r="B121" t="s">
        <v>463</v>
      </c>
      <c r="C121" s="93" t="s">
        <v>379</v>
      </c>
      <c r="D121" s="93" t="s">
        <v>320</v>
      </c>
      <c r="E121" s="93" t="s">
        <v>320</v>
      </c>
      <c r="F121" s="93" t="s">
        <v>208</v>
      </c>
      <c r="G121" s="93" t="s">
        <v>204</v>
      </c>
      <c r="H121" s="91">
        <f t="shared" ca="1" si="3"/>
        <v>0</v>
      </c>
    </row>
    <row r="122" spans="1:8" x14ac:dyDescent="0.35">
      <c r="A122" t="str">
        <f t="shared" si="2"/>
        <v>LISTScenario2</v>
      </c>
      <c r="B122" t="s">
        <v>463</v>
      </c>
      <c r="C122" s="93" t="s">
        <v>85</v>
      </c>
      <c r="D122" s="93" t="s">
        <v>210</v>
      </c>
      <c r="E122" s="93" t="s">
        <v>210</v>
      </c>
      <c r="F122" s="93" t="s">
        <v>208</v>
      </c>
      <c r="G122" s="93" t="s">
        <v>204</v>
      </c>
      <c r="H122" s="91">
        <f t="shared" ca="1" si="3"/>
        <v>0</v>
      </c>
    </row>
    <row r="123" spans="1:8" x14ac:dyDescent="0.35">
      <c r="A123" t="str">
        <f t="shared" si="2"/>
        <v>LISTScenario2</v>
      </c>
      <c r="B123" t="s">
        <v>463</v>
      </c>
      <c r="C123" s="93" t="s">
        <v>87</v>
      </c>
      <c r="D123" s="93" t="s">
        <v>211</v>
      </c>
      <c r="E123" s="93" t="s">
        <v>211</v>
      </c>
      <c r="F123" s="93" t="s">
        <v>208</v>
      </c>
      <c r="G123" s="93" t="s">
        <v>204</v>
      </c>
      <c r="H123" s="91">
        <f t="shared" ca="1" si="3"/>
        <v>0</v>
      </c>
    </row>
    <row r="124" spans="1:8" x14ac:dyDescent="0.35">
      <c r="A124" t="str">
        <f t="shared" si="2"/>
        <v>LISTScenario2</v>
      </c>
      <c r="B124" t="s">
        <v>463</v>
      </c>
      <c r="C124" s="93" t="s">
        <v>109</v>
      </c>
      <c r="D124" s="93" t="s">
        <v>212</v>
      </c>
      <c r="E124" s="93" t="s">
        <v>212</v>
      </c>
      <c r="F124" s="93" t="s">
        <v>208</v>
      </c>
      <c r="G124" s="93" t="s">
        <v>204</v>
      </c>
      <c r="H124" s="91">
        <f t="shared" ca="1" si="3"/>
        <v>0</v>
      </c>
    </row>
    <row r="125" spans="1:8" x14ac:dyDescent="0.35">
      <c r="A125" t="str">
        <f t="shared" si="2"/>
        <v>LISTScenario2</v>
      </c>
      <c r="B125" t="s">
        <v>463</v>
      </c>
      <c r="C125" s="93" t="s">
        <v>115</v>
      </c>
      <c r="D125" s="93" t="s">
        <v>213</v>
      </c>
      <c r="E125" s="93" t="s">
        <v>317</v>
      </c>
      <c r="F125" s="93" t="s">
        <v>208</v>
      </c>
      <c r="G125" s="93" t="s">
        <v>204</v>
      </c>
      <c r="H125" s="91">
        <f t="shared" ca="1" si="3"/>
        <v>0</v>
      </c>
    </row>
    <row r="126" spans="1:8" x14ac:dyDescent="0.35">
      <c r="A126" t="str">
        <f t="shared" si="2"/>
        <v>LISTScenario2</v>
      </c>
      <c r="B126" t="s">
        <v>463</v>
      </c>
      <c r="C126" s="93" t="s">
        <v>118</v>
      </c>
      <c r="D126" s="93" t="s">
        <v>213</v>
      </c>
      <c r="E126" s="93" t="s">
        <v>318</v>
      </c>
      <c r="F126" s="93" t="s">
        <v>208</v>
      </c>
      <c r="G126" s="93" t="s">
        <v>204</v>
      </c>
      <c r="H126" s="91">
        <f t="shared" ca="1" si="3"/>
        <v>0</v>
      </c>
    </row>
    <row r="127" spans="1:8" x14ac:dyDescent="0.35">
      <c r="A127" t="str">
        <f t="shared" si="2"/>
        <v>LISTScenario2</v>
      </c>
      <c r="B127" t="s">
        <v>463</v>
      </c>
      <c r="C127" s="93" t="s">
        <v>124</v>
      </c>
      <c r="D127" s="93" t="s">
        <v>213</v>
      </c>
      <c r="E127" s="93" t="s">
        <v>214</v>
      </c>
      <c r="F127" s="93" t="s">
        <v>208</v>
      </c>
      <c r="G127" s="93" t="s">
        <v>204</v>
      </c>
      <c r="H127" s="91">
        <f t="shared" ca="1" si="3"/>
        <v>0</v>
      </c>
    </row>
    <row r="128" spans="1:8" x14ac:dyDescent="0.35">
      <c r="A128" t="str">
        <f t="shared" si="2"/>
        <v>LISTScenario2</v>
      </c>
      <c r="B128" t="s">
        <v>463</v>
      </c>
      <c r="C128" s="93" t="s">
        <v>126</v>
      </c>
      <c r="D128" s="93" t="s">
        <v>213</v>
      </c>
      <c r="E128" s="93" t="s">
        <v>215</v>
      </c>
      <c r="F128" s="93" t="s">
        <v>208</v>
      </c>
      <c r="G128" s="93" t="s">
        <v>204</v>
      </c>
      <c r="H128" s="91">
        <f t="shared" ca="1" si="3"/>
        <v>0</v>
      </c>
    </row>
    <row r="129" spans="1:8" x14ac:dyDescent="0.35">
      <c r="A129" t="str">
        <f t="shared" si="2"/>
        <v>LISTScenario2</v>
      </c>
      <c r="B129" t="s">
        <v>463</v>
      </c>
      <c r="C129" s="93" t="s">
        <v>444</v>
      </c>
      <c r="D129" s="93" t="s">
        <v>442</v>
      </c>
      <c r="E129" s="93" t="s">
        <v>442</v>
      </c>
      <c r="F129" s="93" t="s">
        <v>208</v>
      </c>
      <c r="G129" s="93" t="s">
        <v>204</v>
      </c>
      <c r="H129" s="91">
        <f t="shared" ca="1" si="3"/>
        <v>0</v>
      </c>
    </row>
    <row r="130" spans="1:8" x14ac:dyDescent="0.35">
      <c r="A130" t="str">
        <f t="shared" si="2"/>
        <v>LISTScenario2</v>
      </c>
      <c r="B130" t="s">
        <v>463</v>
      </c>
      <c r="C130" s="93" t="s">
        <v>379</v>
      </c>
      <c r="D130" s="93" t="s">
        <v>320</v>
      </c>
      <c r="E130" s="93" t="s">
        <v>320</v>
      </c>
      <c r="F130" s="93" t="s">
        <v>209</v>
      </c>
      <c r="G130" s="93" t="s">
        <v>205</v>
      </c>
      <c r="H130" s="91">
        <f t="shared" ca="1" si="3"/>
        <v>0</v>
      </c>
    </row>
    <row r="131" spans="1:8" x14ac:dyDescent="0.35">
      <c r="A131" t="str">
        <f t="shared" si="2"/>
        <v>LISTScenario2</v>
      </c>
      <c r="B131" t="s">
        <v>463</v>
      </c>
      <c r="C131" s="93" t="s">
        <v>85</v>
      </c>
      <c r="D131" s="93" t="s">
        <v>210</v>
      </c>
      <c r="E131" s="93" t="s">
        <v>210</v>
      </c>
      <c r="F131" s="93" t="s">
        <v>209</v>
      </c>
      <c r="G131" s="93" t="s">
        <v>205</v>
      </c>
      <c r="H131" s="91">
        <f t="shared" ca="1" si="3"/>
        <v>0</v>
      </c>
    </row>
    <row r="132" spans="1:8" x14ac:dyDescent="0.35">
      <c r="A132" t="str">
        <f t="shared" ref="A132:A195" si="4">VLOOKUP($B132,LISTScenMap,2)</f>
        <v>LISTScenario2</v>
      </c>
      <c r="B132" t="s">
        <v>463</v>
      </c>
      <c r="C132" s="93" t="s">
        <v>87</v>
      </c>
      <c r="D132" s="93" t="s">
        <v>211</v>
      </c>
      <c r="E132" s="93" t="s">
        <v>211</v>
      </c>
      <c r="F132" s="93" t="s">
        <v>209</v>
      </c>
      <c r="G132" s="93" t="s">
        <v>205</v>
      </c>
      <c r="H132" s="91">
        <f t="shared" ref="H132:H195" ca="1" si="5">OFFSET(INDIRECT($B132&amp;"_Corner",0),MATCH($C132,INDIRECT($B132&amp;"_Row",0),0),MATCH($F132,INDIRECT($B132&amp;"_Column",0),0))</f>
        <v>0</v>
      </c>
    </row>
    <row r="133" spans="1:8" x14ac:dyDescent="0.35">
      <c r="A133" t="str">
        <f t="shared" si="4"/>
        <v>LISTScenario2</v>
      </c>
      <c r="B133" t="s">
        <v>463</v>
      </c>
      <c r="C133" s="93" t="s">
        <v>109</v>
      </c>
      <c r="D133" s="93" t="s">
        <v>212</v>
      </c>
      <c r="E133" s="93" t="s">
        <v>212</v>
      </c>
      <c r="F133" s="93" t="s">
        <v>209</v>
      </c>
      <c r="G133" s="93" t="s">
        <v>205</v>
      </c>
      <c r="H133" s="91">
        <f t="shared" ca="1" si="5"/>
        <v>0</v>
      </c>
    </row>
    <row r="134" spans="1:8" x14ac:dyDescent="0.35">
      <c r="A134" t="str">
        <f t="shared" si="4"/>
        <v>LISTScenario2</v>
      </c>
      <c r="B134" t="s">
        <v>463</v>
      </c>
      <c r="C134" s="93" t="s">
        <v>115</v>
      </c>
      <c r="D134" s="93" t="s">
        <v>213</v>
      </c>
      <c r="E134" s="93" t="s">
        <v>317</v>
      </c>
      <c r="F134" s="93" t="s">
        <v>209</v>
      </c>
      <c r="G134" s="93" t="s">
        <v>205</v>
      </c>
      <c r="H134" s="91">
        <f t="shared" ca="1" si="5"/>
        <v>0</v>
      </c>
    </row>
    <row r="135" spans="1:8" x14ac:dyDescent="0.35">
      <c r="A135" t="str">
        <f t="shared" si="4"/>
        <v>LISTScenario2</v>
      </c>
      <c r="B135" t="s">
        <v>463</v>
      </c>
      <c r="C135" s="93" t="s">
        <v>118</v>
      </c>
      <c r="D135" s="93" t="s">
        <v>213</v>
      </c>
      <c r="E135" s="93" t="s">
        <v>318</v>
      </c>
      <c r="F135" s="93" t="s">
        <v>209</v>
      </c>
      <c r="G135" s="93" t="s">
        <v>205</v>
      </c>
      <c r="H135" s="91">
        <f t="shared" ca="1" si="5"/>
        <v>0</v>
      </c>
    </row>
    <row r="136" spans="1:8" x14ac:dyDescent="0.35">
      <c r="A136" t="str">
        <f t="shared" si="4"/>
        <v>LISTScenario2</v>
      </c>
      <c r="B136" t="s">
        <v>463</v>
      </c>
      <c r="C136" s="93" t="s">
        <v>124</v>
      </c>
      <c r="D136" s="93" t="s">
        <v>213</v>
      </c>
      <c r="E136" s="93" t="s">
        <v>214</v>
      </c>
      <c r="F136" s="93" t="s">
        <v>209</v>
      </c>
      <c r="G136" s="93" t="s">
        <v>205</v>
      </c>
      <c r="H136" s="91">
        <f t="shared" ca="1" si="5"/>
        <v>0</v>
      </c>
    </row>
    <row r="137" spans="1:8" x14ac:dyDescent="0.35">
      <c r="A137" t="str">
        <f t="shared" si="4"/>
        <v>LISTScenario2</v>
      </c>
      <c r="B137" t="s">
        <v>463</v>
      </c>
      <c r="C137" s="93" t="s">
        <v>126</v>
      </c>
      <c r="D137" s="93" t="s">
        <v>213</v>
      </c>
      <c r="E137" s="93" t="s">
        <v>215</v>
      </c>
      <c r="F137" s="93" t="s">
        <v>209</v>
      </c>
      <c r="G137" s="93" t="s">
        <v>205</v>
      </c>
      <c r="H137" s="91">
        <f t="shared" ca="1" si="5"/>
        <v>0</v>
      </c>
    </row>
    <row r="138" spans="1:8" x14ac:dyDescent="0.35">
      <c r="A138" t="str">
        <f t="shared" si="4"/>
        <v>LISTScenario2</v>
      </c>
      <c r="B138" t="s">
        <v>463</v>
      </c>
      <c r="C138" s="93" t="s">
        <v>444</v>
      </c>
      <c r="D138" s="93" t="s">
        <v>442</v>
      </c>
      <c r="E138" s="93" t="s">
        <v>442</v>
      </c>
      <c r="F138" s="93" t="s">
        <v>209</v>
      </c>
      <c r="G138" s="93" t="s">
        <v>205</v>
      </c>
      <c r="H138" s="91">
        <f t="shared" ca="1" si="5"/>
        <v>0</v>
      </c>
    </row>
    <row r="139" spans="1:8" x14ac:dyDescent="0.35">
      <c r="A139" t="str">
        <f t="shared" si="4"/>
        <v>LISTScenario3</v>
      </c>
      <c r="B139" t="s">
        <v>464</v>
      </c>
      <c r="C139" s="93" t="s">
        <v>379</v>
      </c>
      <c r="D139" s="93" t="s">
        <v>320</v>
      </c>
      <c r="E139" s="93" t="s">
        <v>320</v>
      </c>
      <c r="F139" s="93" t="s">
        <v>26</v>
      </c>
      <c r="G139" s="93" t="s">
        <v>27</v>
      </c>
      <c r="H139" s="91">
        <f t="shared" ca="1" si="5"/>
        <v>0</v>
      </c>
    </row>
    <row r="140" spans="1:8" x14ac:dyDescent="0.35">
      <c r="A140" t="str">
        <f t="shared" si="4"/>
        <v>LISTScenario3</v>
      </c>
      <c r="B140" t="s">
        <v>464</v>
      </c>
      <c r="C140" s="93" t="s">
        <v>85</v>
      </c>
      <c r="D140" s="93" t="s">
        <v>210</v>
      </c>
      <c r="E140" s="93" t="s">
        <v>210</v>
      </c>
      <c r="F140" s="93" t="s">
        <v>26</v>
      </c>
      <c r="G140" s="93" t="s">
        <v>27</v>
      </c>
      <c r="H140" s="91">
        <f t="shared" ca="1" si="5"/>
        <v>0</v>
      </c>
    </row>
    <row r="141" spans="1:8" x14ac:dyDescent="0.35">
      <c r="A141" t="str">
        <f t="shared" si="4"/>
        <v>LISTScenario3</v>
      </c>
      <c r="B141" t="s">
        <v>464</v>
      </c>
      <c r="C141" s="93" t="s">
        <v>87</v>
      </c>
      <c r="D141" s="93" t="s">
        <v>211</v>
      </c>
      <c r="E141" s="93" t="s">
        <v>211</v>
      </c>
      <c r="F141" s="93" t="s">
        <v>26</v>
      </c>
      <c r="G141" s="93" t="s">
        <v>27</v>
      </c>
      <c r="H141" s="91">
        <f t="shared" ca="1" si="5"/>
        <v>0</v>
      </c>
    </row>
    <row r="142" spans="1:8" x14ac:dyDescent="0.35">
      <c r="A142" t="str">
        <f t="shared" si="4"/>
        <v>LISTScenario3</v>
      </c>
      <c r="B142" t="s">
        <v>464</v>
      </c>
      <c r="C142" s="93" t="s">
        <v>109</v>
      </c>
      <c r="D142" s="93" t="s">
        <v>212</v>
      </c>
      <c r="E142" s="93" t="s">
        <v>212</v>
      </c>
      <c r="F142" s="93" t="s">
        <v>26</v>
      </c>
      <c r="G142" s="93" t="s">
        <v>27</v>
      </c>
      <c r="H142" s="91">
        <f t="shared" ca="1" si="5"/>
        <v>0</v>
      </c>
    </row>
    <row r="143" spans="1:8" x14ac:dyDescent="0.35">
      <c r="A143" t="str">
        <f t="shared" si="4"/>
        <v>LISTScenario3</v>
      </c>
      <c r="B143" t="s">
        <v>464</v>
      </c>
      <c r="C143" s="93" t="s">
        <v>115</v>
      </c>
      <c r="D143" s="93" t="s">
        <v>213</v>
      </c>
      <c r="E143" s="93" t="s">
        <v>317</v>
      </c>
      <c r="F143" s="93" t="s">
        <v>26</v>
      </c>
      <c r="G143" s="93" t="s">
        <v>27</v>
      </c>
      <c r="H143" s="91">
        <f t="shared" ca="1" si="5"/>
        <v>0</v>
      </c>
    </row>
    <row r="144" spans="1:8" x14ac:dyDescent="0.35">
      <c r="A144" t="str">
        <f t="shared" si="4"/>
        <v>LISTScenario3</v>
      </c>
      <c r="B144" t="s">
        <v>464</v>
      </c>
      <c r="C144" s="93" t="s">
        <v>118</v>
      </c>
      <c r="D144" s="93" t="s">
        <v>213</v>
      </c>
      <c r="E144" s="93" t="s">
        <v>318</v>
      </c>
      <c r="F144" s="93" t="s">
        <v>26</v>
      </c>
      <c r="G144" s="93" t="s">
        <v>27</v>
      </c>
      <c r="H144" s="91">
        <f t="shared" ca="1" si="5"/>
        <v>0</v>
      </c>
    </row>
    <row r="145" spans="1:8" x14ac:dyDescent="0.35">
      <c r="A145" t="str">
        <f t="shared" si="4"/>
        <v>LISTScenario3</v>
      </c>
      <c r="B145" t="s">
        <v>464</v>
      </c>
      <c r="C145" s="93" t="s">
        <v>124</v>
      </c>
      <c r="D145" s="93" t="s">
        <v>213</v>
      </c>
      <c r="E145" s="93" t="s">
        <v>214</v>
      </c>
      <c r="F145" s="93" t="s">
        <v>26</v>
      </c>
      <c r="G145" s="93" t="s">
        <v>27</v>
      </c>
      <c r="H145" s="91">
        <f t="shared" ca="1" si="5"/>
        <v>0</v>
      </c>
    </row>
    <row r="146" spans="1:8" x14ac:dyDescent="0.35">
      <c r="A146" t="str">
        <f t="shared" si="4"/>
        <v>LISTScenario3</v>
      </c>
      <c r="B146" t="s">
        <v>464</v>
      </c>
      <c r="C146" s="93" t="s">
        <v>126</v>
      </c>
      <c r="D146" s="93" t="s">
        <v>213</v>
      </c>
      <c r="E146" s="93" t="s">
        <v>215</v>
      </c>
      <c r="F146" s="93" t="s">
        <v>26</v>
      </c>
      <c r="G146" s="93" t="s">
        <v>27</v>
      </c>
      <c r="H146" s="91">
        <f t="shared" ca="1" si="5"/>
        <v>0</v>
      </c>
    </row>
    <row r="147" spans="1:8" x14ac:dyDescent="0.35">
      <c r="A147" t="str">
        <f t="shared" si="4"/>
        <v>LISTScenario3</v>
      </c>
      <c r="B147" t="s">
        <v>464</v>
      </c>
      <c r="C147" s="93" t="s">
        <v>444</v>
      </c>
      <c r="D147" s="93" t="s">
        <v>442</v>
      </c>
      <c r="E147" s="93" t="s">
        <v>442</v>
      </c>
      <c r="F147" s="93" t="s">
        <v>26</v>
      </c>
      <c r="G147" s="93" t="s">
        <v>27</v>
      </c>
      <c r="H147" s="91">
        <f t="shared" ca="1" si="5"/>
        <v>0</v>
      </c>
    </row>
    <row r="148" spans="1:8" x14ac:dyDescent="0.35">
      <c r="A148" t="str">
        <f t="shared" si="4"/>
        <v>LISTScenario3</v>
      </c>
      <c r="B148" t="s">
        <v>464</v>
      </c>
      <c r="C148" s="93" t="s">
        <v>379</v>
      </c>
      <c r="D148" s="93" t="s">
        <v>320</v>
      </c>
      <c r="E148" s="93" t="s">
        <v>320</v>
      </c>
      <c r="F148" t="s">
        <v>206</v>
      </c>
      <c r="G148" t="s">
        <v>202</v>
      </c>
      <c r="H148" s="91">
        <f t="shared" ca="1" si="5"/>
        <v>0</v>
      </c>
    </row>
    <row r="149" spans="1:8" x14ac:dyDescent="0.35">
      <c r="A149" t="str">
        <f t="shared" si="4"/>
        <v>LISTScenario3</v>
      </c>
      <c r="B149" t="s">
        <v>464</v>
      </c>
      <c r="C149" s="93" t="s">
        <v>85</v>
      </c>
      <c r="D149" s="93" t="s">
        <v>210</v>
      </c>
      <c r="E149" s="93" t="s">
        <v>210</v>
      </c>
      <c r="F149" t="s">
        <v>206</v>
      </c>
      <c r="G149" t="s">
        <v>202</v>
      </c>
      <c r="H149" s="91">
        <f t="shared" ca="1" si="5"/>
        <v>0</v>
      </c>
    </row>
    <row r="150" spans="1:8" x14ac:dyDescent="0.35">
      <c r="A150" t="str">
        <f t="shared" si="4"/>
        <v>LISTScenario3</v>
      </c>
      <c r="B150" t="s">
        <v>464</v>
      </c>
      <c r="C150" s="93" t="s">
        <v>87</v>
      </c>
      <c r="D150" s="93" t="s">
        <v>211</v>
      </c>
      <c r="E150" s="93" t="s">
        <v>211</v>
      </c>
      <c r="F150" t="s">
        <v>206</v>
      </c>
      <c r="G150" t="s">
        <v>202</v>
      </c>
      <c r="H150" s="91">
        <f t="shared" ca="1" si="5"/>
        <v>0</v>
      </c>
    </row>
    <row r="151" spans="1:8" x14ac:dyDescent="0.35">
      <c r="A151" t="str">
        <f t="shared" si="4"/>
        <v>LISTScenario3</v>
      </c>
      <c r="B151" t="s">
        <v>464</v>
      </c>
      <c r="C151" s="93" t="s">
        <v>109</v>
      </c>
      <c r="D151" s="93" t="s">
        <v>212</v>
      </c>
      <c r="E151" s="93" t="s">
        <v>212</v>
      </c>
      <c r="F151" t="s">
        <v>206</v>
      </c>
      <c r="G151" t="s">
        <v>202</v>
      </c>
      <c r="H151" s="91">
        <f t="shared" ca="1" si="5"/>
        <v>0</v>
      </c>
    </row>
    <row r="152" spans="1:8" x14ac:dyDescent="0.35">
      <c r="A152" t="str">
        <f t="shared" si="4"/>
        <v>LISTScenario3</v>
      </c>
      <c r="B152" t="s">
        <v>464</v>
      </c>
      <c r="C152" s="93" t="s">
        <v>115</v>
      </c>
      <c r="D152" s="93" t="s">
        <v>213</v>
      </c>
      <c r="E152" s="93" t="s">
        <v>317</v>
      </c>
      <c r="F152" t="s">
        <v>206</v>
      </c>
      <c r="G152" t="s">
        <v>202</v>
      </c>
      <c r="H152" s="91">
        <f t="shared" ca="1" si="5"/>
        <v>0</v>
      </c>
    </row>
    <row r="153" spans="1:8" x14ac:dyDescent="0.35">
      <c r="A153" t="str">
        <f t="shared" si="4"/>
        <v>LISTScenario3</v>
      </c>
      <c r="B153" t="s">
        <v>464</v>
      </c>
      <c r="C153" s="93" t="s">
        <v>118</v>
      </c>
      <c r="D153" s="93" t="s">
        <v>213</v>
      </c>
      <c r="E153" s="93" t="s">
        <v>318</v>
      </c>
      <c r="F153" t="s">
        <v>206</v>
      </c>
      <c r="G153" t="s">
        <v>202</v>
      </c>
      <c r="H153" s="91">
        <f t="shared" ca="1" si="5"/>
        <v>0</v>
      </c>
    </row>
    <row r="154" spans="1:8" x14ac:dyDescent="0.35">
      <c r="A154" t="str">
        <f t="shared" si="4"/>
        <v>LISTScenario3</v>
      </c>
      <c r="B154" t="s">
        <v>464</v>
      </c>
      <c r="C154" s="93" t="s">
        <v>124</v>
      </c>
      <c r="D154" s="93" t="s">
        <v>213</v>
      </c>
      <c r="E154" s="93" t="s">
        <v>214</v>
      </c>
      <c r="F154" t="s">
        <v>206</v>
      </c>
      <c r="G154" t="s">
        <v>202</v>
      </c>
      <c r="H154" s="91">
        <f t="shared" ca="1" si="5"/>
        <v>0</v>
      </c>
    </row>
    <row r="155" spans="1:8" x14ac:dyDescent="0.35">
      <c r="A155" t="str">
        <f t="shared" si="4"/>
        <v>LISTScenario3</v>
      </c>
      <c r="B155" t="s">
        <v>464</v>
      </c>
      <c r="C155" s="93" t="s">
        <v>126</v>
      </c>
      <c r="D155" s="93" t="s">
        <v>213</v>
      </c>
      <c r="E155" s="93" t="s">
        <v>215</v>
      </c>
      <c r="F155" t="s">
        <v>206</v>
      </c>
      <c r="G155" t="s">
        <v>202</v>
      </c>
      <c r="H155" s="91">
        <f t="shared" ca="1" si="5"/>
        <v>0</v>
      </c>
    </row>
    <row r="156" spans="1:8" x14ac:dyDescent="0.35">
      <c r="A156" t="str">
        <f t="shared" si="4"/>
        <v>LISTScenario3</v>
      </c>
      <c r="B156" t="s">
        <v>464</v>
      </c>
      <c r="C156" s="93" t="s">
        <v>444</v>
      </c>
      <c r="D156" s="93" t="s">
        <v>442</v>
      </c>
      <c r="E156" s="93" t="s">
        <v>442</v>
      </c>
      <c r="F156" t="s">
        <v>206</v>
      </c>
      <c r="G156" t="s">
        <v>202</v>
      </c>
      <c r="H156" s="91">
        <f t="shared" ca="1" si="5"/>
        <v>0</v>
      </c>
    </row>
    <row r="157" spans="1:8" x14ac:dyDescent="0.35">
      <c r="A157" t="str">
        <f t="shared" si="4"/>
        <v>LISTScenario3</v>
      </c>
      <c r="B157" t="s">
        <v>464</v>
      </c>
      <c r="C157" s="93" t="s">
        <v>379</v>
      </c>
      <c r="D157" s="93" t="s">
        <v>320</v>
      </c>
      <c r="E157" s="93" t="s">
        <v>320</v>
      </c>
      <c r="F157" s="93" t="s">
        <v>207</v>
      </c>
      <c r="G157" s="93" t="s">
        <v>203</v>
      </c>
      <c r="H157" s="91">
        <f t="shared" ca="1" si="5"/>
        <v>0</v>
      </c>
    </row>
    <row r="158" spans="1:8" x14ac:dyDescent="0.35">
      <c r="A158" t="str">
        <f t="shared" si="4"/>
        <v>LISTScenario3</v>
      </c>
      <c r="B158" t="s">
        <v>464</v>
      </c>
      <c r="C158" s="93" t="s">
        <v>85</v>
      </c>
      <c r="D158" s="93" t="s">
        <v>210</v>
      </c>
      <c r="E158" s="93" t="s">
        <v>210</v>
      </c>
      <c r="F158" s="93" t="s">
        <v>207</v>
      </c>
      <c r="G158" s="93" t="s">
        <v>203</v>
      </c>
      <c r="H158" s="91">
        <f t="shared" ca="1" si="5"/>
        <v>0</v>
      </c>
    </row>
    <row r="159" spans="1:8" x14ac:dyDescent="0.35">
      <c r="A159" t="str">
        <f t="shared" si="4"/>
        <v>LISTScenario3</v>
      </c>
      <c r="B159" t="s">
        <v>464</v>
      </c>
      <c r="C159" s="93" t="s">
        <v>87</v>
      </c>
      <c r="D159" s="93" t="s">
        <v>211</v>
      </c>
      <c r="E159" s="93" t="s">
        <v>211</v>
      </c>
      <c r="F159" s="93" t="s">
        <v>207</v>
      </c>
      <c r="G159" s="93" t="s">
        <v>203</v>
      </c>
      <c r="H159" s="91">
        <f t="shared" ca="1" si="5"/>
        <v>0</v>
      </c>
    </row>
    <row r="160" spans="1:8" x14ac:dyDescent="0.35">
      <c r="A160" t="str">
        <f t="shared" si="4"/>
        <v>LISTScenario3</v>
      </c>
      <c r="B160" t="s">
        <v>464</v>
      </c>
      <c r="C160" s="93" t="s">
        <v>109</v>
      </c>
      <c r="D160" s="93" t="s">
        <v>212</v>
      </c>
      <c r="E160" s="93" t="s">
        <v>212</v>
      </c>
      <c r="F160" s="93" t="s">
        <v>207</v>
      </c>
      <c r="G160" s="93" t="s">
        <v>203</v>
      </c>
      <c r="H160" s="91">
        <f t="shared" ca="1" si="5"/>
        <v>0</v>
      </c>
    </row>
    <row r="161" spans="1:8" x14ac:dyDescent="0.35">
      <c r="A161" t="str">
        <f t="shared" si="4"/>
        <v>LISTScenario3</v>
      </c>
      <c r="B161" t="s">
        <v>464</v>
      </c>
      <c r="C161" s="93" t="s">
        <v>115</v>
      </c>
      <c r="D161" s="93" t="s">
        <v>213</v>
      </c>
      <c r="E161" s="93" t="s">
        <v>317</v>
      </c>
      <c r="F161" s="93" t="s">
        <v>207</v>
      </c>
      <c r="G161" s="93" t="s">
        <v>203</v>
      </c>
      <c r="H161" s="91">
        <f t="shared" ca="1" si="5"/>
        <v>0</v>
      </c>
    </row>
    <row r="162" spans="1:8" x14ac:dyDescent="0.35">
      <c r="A162" t="str">
        <f t="shared" si="4"/>
        <v>LISTScenario3</v>
      </c>
      <c r="B162" t="s">
        <v>464</v>
      </c>
      <c r="C162" s="93" t="s">
        <v>118</v>
      </c>
      <c r="D162" s="93" t="s">
        <v>213</v>
      </c>
      <c r="E162" s="93" t="s">
        <v>318</v>
      </c>
      <c r="F162" s="93" t="s">
        <v>207</v>
      </c>
      <c r="G162" s="93" t="s">
        <v>203</v>
      </c>
      <c r="H162" s="91">
        <f t="shared" ca="1" si="5"/>
        <v>0</v>
      </c>
    </row>
    <row r="163" spans="1:8" x14ac:dyDescent="0.35">
      <c r="A163" t="str">
        <f t="shared" si="4"/>
        <v>LISTScenario3</v>
      </c>
      <c r="B163" t="s">
        <v>464</v>
      </c>
      <c r="C163" s="93" t="s">
        <v>124</v>
      </c>
      <c r="D163" s="93" t="s">
        <v>213</v>
      </c>
      <c r="E163" s="93" t="s">
        <v>214</v>
      </c>
      <c r="F163" s="93" t="s">
        <v>207</v>
      </c>
      <c r="G163" s="93" t="s">
        <v>203</v>
      </c>
      <c r="H163" s="91">
        <f t="shared" ca="1" si="5"/>
        <v>0</v>
      </c>
    </row>
    <row r="164" spans="1:8" x14ac:dyDescent="0.35">
      <c r="A164" t="str">
        <f t="shared" si="4"/>
        <v>LISTScenario3</v>
      </c>
      <c r="B164" t="s">
        <v>464</v>
      </c>
      <c r="C164" s="93" t="s">
        <v>126</v>
      </c>
      <c r="D164" s="93" t="s">
        <v>213</v>
      </c>
      <c r="E164" s="93" t="s">
        <v>215</v>
      </c>
      <c r="F164" s="93" t="s">
        <v>207</v>
      </c>
      <c r="G164" s="93" t="s">
        <v>203</v>
      </c>
      <c r="H164" s="91">
        <f t="shared" ca="1" si="5"/>
        <v>0</v>
      </c>
    </row>
    <row r="165" spans="1:8" x14ac:dyDescent="0.35">
      <c r="A165" t="str">
        <f t="shared" si="4"/>
        <v>LISTScenario3</v>
      </c>
      <c r="B165" t="s">
        <v>464</v>
      </c>
      <c r="C165" s="93" t="s">
        <v>444</v>
      </c>
      <c r="D165" s="93" t="s">
        <v>442</v>
      </c>
      <c r="E165" s="93" t="s">
        <v>442</v>
      </c>
      <c r="F165" s="93" t="s">
        <v>207</v>
      </c>
      <c r="G165" s="93" t="s">
        <v>203</v>
      </c>
      <c r="H165" s="91">
        <f t="shared" ca="1" si="5"/>
        <v>0</v>
      </c>
    </row>
    <row r="166" spans="1:8" x14ac:dyDescent="0.35">
      <c r="A166" t="str">
        <f t="shared" si="4"/>
        <v>LISTScenario3</v>
      </c>
      <c r="B166" t="s">
        <v>464</v>
      </c>
      <c r="C166" s="93" t="s">
        <v>379</v>
      </c>
      <c r="D166" s="93" t="s">
        <v>320</v>
      </c>
      <c r="E166" s="93" t="s">
        <v>320</v>
      </c>
      <c r="F166" s="93" t="s">
        <v>208</v>
      </c>
      <c r="G166" s="93" t="s">
        <v>204</v>
      </c>
      <c r="H166" s="91">
        <f t="shared" ca="1" si="5"/>
        <v>0</v>
      </c>
    </row>
    <row r="167" spans="1:8" x14ac:dyDescent="0.35">
      <c r="A167" t="str">
        <f t="shared" si="4"/>
        <v>LISTScenario3</v>
      </c>
      <c r="B167" t="s">
        <v>464</v>
      </c>
      <c r="C167" s="93" t="s">
        <v>85</v>
      </c>
      <c r="D167" s="93" t="s">
        <v>210</v>
      </c>
      <c r="E167" s="93" t="s">
        <v>210</v>
      </c>
      <c r="F167" s="93" t="s">
        <v>208</v>
      </c>
      <c r="G167" s="93" t="s">
        <v>204</v>
      </c>
      <c r="H167" s="91">
        <f t="shared" ca="1" si="5"/>
        <v>0</v>
      </c>
    </row>
    <row r="168" spans="1:8" x14ac:dyDescent="0.35">
      <c r="A168" t="str">
        <f t="shared" si="4"/>
        <v>LISTScenario3</v>
      </c>
      <c r="B168" t="s">
        <v>464</v>
      </c>
      <c r="C168" s="93" t="s">
        <v>87</v>
      </c>
      <c r="D168" s="93" t="s">
        <v>211</v>
      </c>
      <c r="E168" s="93" t="s">
        <v>211</v>
      </c>
      <c r="F168" s="93" t="s">
        <v>208</v>
      </c>
      <c r="G168" s="93" t="s">
        <v>204</v>
      </c>
      <c r="H168" s="91">
        <f t="shared" ca="1" si="5"/>
        <v>0</v>
      </c>
    </row>
    <row r="169" spans="1:8" x14ac:dyDescent="0.35">
      <c r="A169" t="str">
        <f t="shared" si="4"/>
        <v>LISTScenario3</v>
      </c>
      <c r="B169" t="s">
        <v>464</v>
      </c>
      <c r="C169" s="93" t="s">
        <v>109</v>
      </c>
      <c r="D169" s="93" t="s">
        <v>212</v>
      </c>
      <c r="E169" s="93" t="s">
        <v>212</v>
      </c>
      <c r="F169" s="93" t="s">
        <v>208</v>
      </c>
      <c r="G169" s="93" t="s">
        <v>204</v>
      </c>
      <c r="H169" s="91">
        <f t="shared" ca="1" si="5"/>
        <v>0</v>
      </c>
    </row>
    <row r="170" spans="1:8" x14ac:dyDescent="0.35">
      <c r="A170" t="str">
        <f t="shared" si="4"/>
        <v>LISTScenario3</v>
      </c>
      <c r="B170" t="s">
        <v>464</v>
      </c>
      <c r="C170" s="93" t="s">
        <v>115</v>
      </c>
      <c r="D170" s="93" t="s">
        <v>213</v>
      </c>
      <c r="E170" s="93" t="s">
        <v>317</v>
      </c>
      <c r="F170" s="93" t="s">
        <v>208</v>
      </c>
      <c r="G170" s="93" t="s">
        <v>204</v>
      </c>
      <c r="H170" s="91">
        <f t="shared" ca="1" si="5"/>
        <v>0</v>
      </c>
    </row>
    <row r="171" spans="1:8" x14ac:dyDescent="0.35">
      <c r="A171" t="str">
        <f t="shared" si="4"/>
        <v>LISTScenario3</v>
      </c>
      <c r="B171" t="s">
        <v>464</v>
      </c>
      <c r="C171" s="93" t="s">
        <v>118</v>
      </c>
      <c r="D171" s="93" t="s">
        <v>213</v>
      </c>
      <c r="E171" s="93" t="s">
        <v>318</v>
      </c>
      <c r="F171" s="93" t="s">
        <v>208</v>
      </c>
      <c r="G171" s="93" t="s">
        <v>204</v>
      </c>
      <c r="H171" s="91">
        <f t="shared" ca="1" si="5"/>
        <v>0</v>
      </c>
    </row>
    <row r="172" spans="1:8" x14ac:dyDescent="0.35">
      <c r="A172" t="str">
        <f t="shared" si="4"/>
        <v>LISTScenario3</v>
      </c>
      <c r="B172" t="s">
        <v>464</v>
      </c>
      <c r="C172" s="93" t="s">
        <v>124</v>
      </c>
      <c r="D172" s="93" t="s">
        <v>213</v>
      </c>
      <c r="E172" s="93" t="s">
        <v>214</v>
      </c>
      <c r="F172" s="93" t="s">
        <v>208</v>
      </c>
      <c r="G172" s="93" t="s">
        <v>204</v>
      </c>
      <c r="H172" s="91">
        <f t="shared" ca="1" si="5"/>
        <v>0</v>
      </c>
    </row>
    <row r="173" spans="1:8" x14ac:dyDescent="0.35">
      <c r="A173" t="str">
        <f t="shared" si="4"/>
        <v>LISTScenario3</v>
      </c>
      <c r="B173" t="s">
        <v>464</v>
      </c>
      <c r="C173" s="93" t="s">
        <v>126</v>
      </c>
      <c r="D173" s="93" t="s">
        <v>213</v>
      </c>
      <c r="E173" s="93" t="s">
        <v>215</v>
      </c>
      <c r="F173" s="93" t="s">
        <v>208</v>
      </c>
      <c r="G173" s="93" t="s">
        <v>204</v>
      </c>
      <c r="H173" s="91">
        <f t="shared" ca="1" si="5"/>
        <v>0</v>
      </c>
    </row>
    <row r="174" spans="1:8" x14ac:dyDescent="0.35">
      <c r="A174" t="str">
        <f t="shared" si="4"/>
        <v>LISTScenario3</v>
      </c>
      <c r="B174" t="s">
        <v>464</v>
      </c>
      <c r="C174" s="93" t="s">
        <v>444</v>
      </c>
      <c r="D174" s="93" t="s">
        <v>442</v>
      </c>
      <c r="E174" s="93" t="s">
        <v>442</v>
      </c>
      <c r="F174" s="93" t="s">
        <v>208</v>
      </c>
      <c r="G174" s="93" t="s">
        <v>204</v>
      </c>
      <c r="H174" s="91">
        <f t="shared" ca="1" si="5"/>
        <v>0</v>
      </c>
    </row>
    <row r="175" spans="1:8" x14ac:dyDescent="0.35">
      <c r="A175" t="str">
        <f t="shared" si="4"/>
        <v>LISTScenario3</v>
      </c>
      <c r="B175" t="s">
        <v>464</v>
      </c>
      <c r="C175" s="93" t="s">
        <v>379</v>
      </c>
      <c r="D175" s="93" t="s">
        <v>320</v>
      </c>
      <c r="E175" s="93" t="s">
        <v>320</v>
      </c>
      <c r="F175" s="93" t="s">
        <v>209</v>
      </c>
      <c r="G175" s="93" t="s">
        <v>205</v>
      </c>
      <c r="H175" s="91">
        <f t="shared" ca="1" si="5"/>
        <v>0</v>
      </c>
    </row>
    <row r="176" spans="1:8" x14ac:dyDescent="0.35">
      <c r="A176" t="str">
        <f t="shared" si="4"/>
        <v>LISTScenario3</v>
      </c>
      <c r="B176" t="s">
        <v>464</v>
      </c>
      <c r="C176" s="93" t="s">
        <v>85</v>
      </c>
      <c r="D176" s="93" t="s">
        <v>210</v>
      </c>
      <c r="E176" s="93" t="s">
        <v>210</v>
      </c>
      <c r="F176" s="93" t="s">
        <v>209</v>
      </c>
      <c r="G176" s="93" t="s">
        <v>205</v>
      </c>
      <c r="H176" s="91">
        <f t="shared" ca="1" si="5"/>
        <v>0</v>
      </c>
    </row>
    <row r="177" spans="1:8" x14ac:dyDescent="0.35">
      <c r="A177" t="str">
        <f t="shared" si="4"/>
        <v>LISTScenario3</v>
      </c>
      <c r="B177" t="s">
        <v>464</v>
      </c>
      <c r="C177" s="93" t="s">
        <v>87</v>
      </c>
      <c r="D177" s="93" t="s">
        <v>211</v>
      </c>
      <c r="E177" s="93" t="s">
        <v>211</v>
      </c>
      <c r="F177" s="93" t="s">
        <v>209</v>
      </c>
      <c r="G177" s="93" t="s">
        <v>205</v>
      </c>
      <c r="H177" s="91">
        <f t="shared" ca="1" si="5"/>
        <v>0</v>
      </c>
    </row>
    <row r="178" spans="1:8" x14ac:dyDescent="0.35">
      <c r="A178" t="str">
        <f t="shared" si="4"/>
        <v>LISTScenario3</v>
      </c>
      <c r="B178" t="s">
        <v>464</v>
      </c>
      <c r="C178" s="93" t="s">
        <v>109</v>
      </c>
      <c r="D178" s="93" t="s">
        <v>212</v>
      </c>
      <c r="E178" s="93" t="s">
        <v>212</v>
      </c>
      <c r="F178" s="93" t="s">
        <v>209</v>
      </c>
      <c r="G178" s="93" t="s">
        <v>205</v>
      </c>
      <c r="H178" s="91">
        <f t="shared" ca="1" si="5"/>
        <v>0</v>
      </c>
    </row>
    <row r="179" spans="1:8" x14ac:dyDescent="0.35">
      <c r="A179" t="str">
        <f t="shared" si="4"/>
        <v>LISTScenario3</v>
      </c>
      <c r="B179" t="s">
        <v>464</v>
      </c>
      <c r="C179" s="93" t="s">
        <v>115</v>
      </c>
      <c r="D179" s="93" t="s">
        <v>213</v>
      </c>
      <c r="E179" s="93" t="s">
        <v>317</v>
      </c>
      <c r="F179" s="93" t="s">
        <v>209</v>
      </c>
      <c r="G179" s="93" t="s">
        <v>205</v>
      </c>
      <c r="H179" s="91">
        <f t="shared" ca="1" si="5"/>
        <v>0</v>
      </c>
    </row>
    <row r="180" spans="1:8" x14ac:dyDescent="0.35">
      <c r="A180" t="str">
        <f t="shared" si="4"/>
        <v>LISTScenario3</v>
      </c>
      <c r="B180" t="s">
        <v>464</v>
      </c>
      <c r="C180" s="93" t="s">
        <v>118</v>
      </c>
      <c r="D180" s="93" t="s">
        <v>213</v>
      </c>
      <c r="E180" s="93" t="s">
        <v>318</v>
      </c>
      <c r="F180" s="93" t="s">
        <v>209</v>
      </c>
      <c r="G180" s="93" t="s">
        <v>205</v>
      </c>
      <c r="H180" s="91">
        <f t="shared" ca="1" si="5"/>
        <v>0</v>
      </c>
    </row>
    <row r="181" spans="1:8" x14ac:dyDescent="0.35">
      <c r="A181" t="str">
        <f t="shared" si="4"/>
        <v>LISTScenario3</v>
      </c>
      <c r="B181" t="s">
        <v>464</v>
      </c>
      <c r="C181" s="93" t="s">
        <v>124</v>
      </c>
      <c r="D181" s="93" t="s">
        <v>213</v>
      </c>
      <c r="E181" s="93" t="s">
        <v>214</v>
      </c>
      <c r="F181" s="93" t="s">
        <v>209</v>
      </c>
      <c r="G181" s="93" t="s">
        <v>205</v>
      </c>
      <c r="H181" s="91">
        <f t="shared" ca="1" si="5"/>
        <v>0</v>
      </c>
    </row>
    <row r="182" spans="1:8" x14ac:dyDescent="0.35">
      <c r="A182" t="str">
        <f t="shared" si="4"/>
        <v>LISTScenario3</v>
      </c>
      <c r="B182" t="s">
        <v>464</v>
      </c>
      <c r="C182" s="93" t="s">
        <v>126</v>
      </c>
      <c r="D182" s="93" t="s">
        <v>213</v>
      </c>
      <c r="E182" s="93" t="s">
        <v>215</v>
      </c>
      <c r="F182" s="93" t="s">
        <v>209</v>
      </c>
      <c r="G182" s="93" t="s">
        <v>205</v>
      </c>
      <c r="H182" s="91">
        <f t="shared" ca="1" si="5"/>
        <v>0</v>
      </c>
    </row>
    <row r="183" spans="1:8" x14ac:dyDescent="0.35">
      <c r="A183" t="str">
        <f t="shared" si="4"/>
        <v>LISTScenario3</v>
      </c>
      <c r="B183" t="s">
        <v>464</v>
      </c>
      <c r="C183" s="93" t="s">
        <v>444</v>
      </c>
      <c r="D183" s="93" t="s">
        <v>442</v>
      </c>
      <c r="E183" s="93" t="s">
        <v>442</v>
      </c>
      <c r="F183" s="93" t="s">
        <v>209</v>
      </c>
      <c r="G183" s="93" t="s">
        <v>205</v>
      </c>
      <c r="H183" s="91">
        <f t="shared" ca="1" si="5"/>
        <v>0</v>
      </c>
    </row>
    <row r="184" spans="1:8" x14ac:dyDescent="0.35">
      <c r="A184" t="str">
        <f t="shared" si="4"/>
        <v>LISTScenario4</v>
      </c>
      <c r="B184" t="s">
        <v>465</v>
      </c>
      <c r="C184" s="93" t="s">
        <v>379</v>
      </c>
      <c r="D184" s="93" t="s">
        <v>320</v>
      </c>
      <c r="E184" s="93" t="s">
        <v>320</v>
      </c>
      <c r="F184" s="93" t="s">
        <v>26</v>
      </c>
      <c r="G184" s="93" t="s">
        <v>27</v>
      </c>
      <c r="H184" s="91">
        <f t="shared" ca="1" si="5"/>
        <v>0</v>
      </c>
    </row>
    <row r="185" spans="1:8" x14ac:dyDescent="0.35">
      <c r="A185" t="str">
        <f t="shared" si="4"/>
        <v>LISTScenario4</v>
      </c>
      <c r="B185" t="s">
        <v>465</v>
      </c>
      <c r="C185" s="93" t="s">
        <v>85</v>
      </c>
      <c r="D185" s="93" t="s">
        <v>210</v>
      </c>
      <c r="E185" s="93" t="s">
        <v>210</v>
      </c>
      <c r="F185" s="93" t="s">
        <v>26</v>
      </c>
      <c r="G185" s="93" t="s">
        <v>27</v>
      </c>
      <c r="H185" s="91">
        <f t="shared" ca="1" si="5"/>
        <v>0</v>
      </c>
    </row>
    <row r="186" spans="1:8" x14ac:dyDescent="0.35">
      <c r="A186" t="str">
        <f t="shared" si="4"/>
        <v>LISTScenario4</v>
      </c>
      <c r="B186" t="s">
        <v>465</v>
      </c>
      <c r="C186" s="93" t="s">
        <v>87</v>
      </c>
      <c r="D186" s="93" t="s">
        <v>211</v>
      </c>
      <c r="E186" s="93" t="s">
        <v>211</v>
      </c>
      <c r="F186" s="93" t="s">
        <v>26</v>
      </c>
      <c r="G186" s="93" t="s">
        <v>27</v>
      </c>
      <c r="H186" s="91">
        <f t="shared" ca="1" si="5"/>
        <v>0</v>
      </c>
    </row>
    <row r="187" spans="1:8" x14ac:dyDescent="0.35">
      <c r="A187" t="str">
        <f t="shared" si="4"/>
        <v>LISTScenario4</v>
      </c>
      <c r="B187" t="s">
        <v>465</v>
      </c>
      <c r="C187" s="93" t="s">
        <v>109</v>
      </c>
      <c r="D187" s="93" t="s">
        <v>212</v>
      </c>
      <c r="E187" s="93" t="s">
        <v>212</v>
      </c>
      <c r="F187" s="93" t="s">
        <v>26</v>
      </c>
      <c r="G187" s="93" t="s">
        <v>27</v>
      </c>
      <c r="H187" s="91">
        <f t="shared" ca="1" si="5"/>
        <v>0</v>
      </c>
    </row>
    <row r="188" spans="1:8" x14ac:dyDescent="0.35">
      <c r="A188" t="str">
        <f t="shared" si="4"/>
        <v>LISTScenario4</v>
      </c>
      <c r="B188" t="s">
        <v>465</v>
      </c>
      <c r="C188" s="93" t="s">
        <v>115</v>
      </c>
      <c r="D188" s="93" t="s">
        <v>213</v>
      </c>
      <c r="E188" s="93" t="s">
        <v>317</v>
      </c>
      <c r="F188" s="93" t="s">
        <v>26</v>
      </c>
      <c r="G188" s="93" t="s">
        <v>27</v>
      </c>
      <c r="H188" s="91">
        <f t="shared" ca="1" si="5"/>
        <v>0</v>
      </c>
    </row>
    <row r="189" spans="1:8" x14ac:dyDescent="0.35">
      <c r="A189" t="str">
        <f t="shared" si="4"/>
        <v>LISTScenario4</v>
      </c>
      <c r="B189" t="s">
        <v>465</v>
      </c>
      <c r="C189" s="93" t="s">
        <v>118</v>
      </c>
      <c r="D189" s="93" t="s">
        <v>213</v>
      </c>
      <c r="E189" s="93" t="s">
        <v>318</v>
      </c>
      <c r="F189" s="93" t="s">
        <v>26</v>
      </c>
      <c r="G189" s="93" t="s">
        <v>27</v>
      </c>
      <c r="H189" s="91">
        <f t="shared" ca="1" si="5"/>
        <v>0</v>
      </c>
    </row>
    <row r="190" spans="1:8" x14ac:dyDescent="0.35">
      <c r="A190" t="str">
        <f t="shared" si="4"/>
        <v>LISTScenario4</v>
      </c>
      <c r="B190" t="s">
        <v>465</v>
      </c>
      <c r="C190" s="93" t="s">
        <v>124</v>
      </c>
      <c r="D190" s="93" t="s">
        <v>213</v>
      </c>
      <c r="E190" s="93" t="s">
        <v>214</v>
      </c>
      <c r="F190" s="93" t="s">
        <v>26</v>
      </c>
      <c r="G190" s="93" t="s">
        <v>27</v>
      </c>
      <c r="H190" s="91">
        <f t="shared" ca="1" si="5"/>
        <v>0</v>
      </c>
    </row>
    <row r="191" spans="1:8" x14ac:dyDescent="0.35">
      <c r="A191" t="str">
        <f t="shared" si="4"/>
        <v>LISTScenario4</v>
      </c>
      <c r="B191" t="s">
        <v>465</v>
      </c>
      <c r="C191" s="93" t="s">
        <v>126</v>
      </c>
      <c r="D191" s="93" t="s">
        <v>213</v>
      </c>
      <c r="E191" s="93" t="s">
        <v>215</v>
      </c>
      <c r="F191" s="93" t="s">
        <v>26</v>
      </c>
      <c r="G191" s="93" t="s">
        <v>27</v>
      </c>
      <c r="H191" s="91">
        <f t="shared" ca="1" si="5"/>
        <v>0</v>
      </c>
    </row>
    <row r="192" spans="1:8" x14ac:dyDescent="0.35">
      <c r="A192" t="str">
        <f t="shared" si="4"/>
        <v>LISTScenario4</v>
      </c>
      <c r="B192" t="s">
        <v>465</v>
      </c>
      <c r="C192" s="93" t="s">
        <v>444</v>
      </c>
      <c r="D192" s="93" t="s">
        <v>442</v>
      </c>
      <c r="E192" s="93" t="s">
        <v>442</v>
      </c>
      <c r="F192" s="93" t="s">
        <v>26</v>
      </c>
      <c r="G192" s="93" t="s">
        <v>27</v>
      </c>
      <c r="H192" s="91">
        <f t="shared" ca="1" si="5"/>
        <v>0</v>
      </c>
    </row>
    <row r="193" spans="1:8" x14ac:dyDescent="0.35">
      <c r="A193" t="str">
        <f t="shared" si="4"/>
        <v>LISTScenario4</v>
      </c>
      <c r="B193" t="s">
        <v>465</v>
      </c>
      <c r="C193" s="93" t="s">
        <v>379</v>
      </c>
      <c r="D193" s="93" t="s">
        <v>320</v>
      </c>
      <c r="E193" s="93" t="s">
        <v>320</v>
      </c>
      <c r="F193" t="s">
        <v>206</v>
      </c>
      <c r="G193" t="s">
        <v>202</v>
      </c>
      <c r="H193" s="91">
        <f t="shared" ca="1" si="5"/>
        <v>0</v>
      </c>
    </row>
    <row r="194" spans="1:8" x14ac:dyDescent="0.35">
      <c r="A194" t="str">
        <f t="shared" si="4"/>
        <v>LISTScenario4</v>
      </c>
      <c r="B194" t="s">
        <v>465</v>
      </c>
      <c r="C194" s="93" t="s">
        <v>85</v>
      </c>
      <c r="D194" s="93" t="s">
        <v>210</v>
      </c>
      <c r="E194" s="93" t="s">
        <v>210</v>
      </c>
      <c r="F194" t="s">
        <v>206</v>
      </c>
      <c r="G194" t="s">
        <v>202</v>
      </c>
      <c r="H194" s="91">
        <f t="shared" ca="1" si="5"/>
        <v>0</v>
      </c>
    </row>
    <row r="195" spans="1:8" x14ac:dyDescent="0.35">
      <c r="A195" t="str">
        <f t="shared" si="4"/>
        <v>LISTScenario4</v>
      </c>
      <c r="B195" t="s">
        <v>465</v>
      </c>
      <c r="C195" s="93" t="s">
        <v>87</v>
      </c>
      <c r="D195" s="93" t="s">
        <v>211</v>
      </c>
      <c r="E195" s="93" t="s">
        <v>211</v>
      </c>
      <c r="F195" t="s">
        <v>206</v>
      </c>
      <c r="G195" t="s">
        <v>202</v>
      </c>
      <c r="H195" s="91">
        <f t="shared" ca="1" si="5"/>
        <v>0</v>
      </c>
    </row>
    <row r="196" spans="1:8" x14ac:dyDescent="0.35">
      <c r="A196" t="str">
        <f t="shared" ref="A196:A228" si="6">VLOOKUP($B196,LISTScenMap,2)</f>
        <v>LISTScenario4</v>
      </c>
      <c r="B196" t="s">
        <v>465</v>
      </c>
      <c r="C196" s="93" t="s">
        <v>109</v>
      </c>
      <c r="D196" s="93" t="s">
        <v>212</v>
      </c>
      <c r="E196" s="93" t="s">
        <v>212</v>
      </c>
      <c r="F196" t="s">
        <v>206</v>
      </c>
      <c r="G196" t="s">
        <v>202</v>
      </c>
      <c r="H196" s="91">
        <f t="shared" ref="H196:H228" ca="1" si="7">OFFSET(INDIRECT($B196&amp;"_Corner",0),MATCH($C196,INDIRECT($B196&amp;"_Row",0),0),MATCH($F196,INDIRECT($B196&amp;"_Column",0),0))</f>
        <v>0</v>
      </c>
    </row>
    <row r="197" spans="1:8" x14ac:dyDescent="0.35">
      <c r="A197" t="str">
        <f t="shared" si="6"/>
        <v>LISTScenario4</v>
      </c>
      <c r="B197" t="s">
        <v>465</v>
      </c>
      <c r="C197" s="93" t="s">
        <v>115</v>
      </c>
      <c r="D197" s="93" t="s">
        <v>213</v>
      </c>
      <c r="E197" s="93" t="s">
        <v>317</v>
      </c>
      <c r="F197" t="s">
        <v>206</v>
      </c>
      <c r="G197" t="s">
        <v>202</v>
      </c>
      <c r="H197" s="91">
        <f t="shared" ca="1" si="7"/>
        <v>0</v>
      </c>
    </row>
    <row r="198" spans="1:8" x14ac:dyDescent="0.35">
      <c r="A198" t="str">
        <f t="shared" si="6"/>
        <v>LISTScenario4</v>
      </c>
      <c r="B198" t="s">
        <v>465</v>
      </c>
      <c r="C198" s="93" t="s">
        <v>118</v>
      </c>
      <c r="D198" s="93" t="s">
        <v>213</v>
      </c>
      <c r="E198" s="93" t="s">
        <v>318</v>
      </c>
      <c r="F198" t="s">
        <v>206</v>
      </c>
      <c r="G198" t="s">
        <v>202</v>
      </c>
      <c r="H198" s="91">
        <f t="shared" ca="1" si="7"/>
        <v>0</v>
      </c>
    </row>
    <row r="199" spans="1:8" x14ac:dyDescent="0.35">
      <c r="A199" t="str">
        <f t="shared" si="6"/>
        <v>LISTScenario4</v>
      </c>
      <c r="B199" t="s">
        <v>465</v>
      </c>
      <c r="C199" s="93" t="s">
        <v>124</v>
      </c>
      <c r="D199" s="93" t="s">
        <v>213</v>
      </c>
      <c r="E199" s="93" t="s">
        <v>214</v>
      </c>
      <c r="F199" t="s">
        <v>206</v>
      </c>
      <c r="G199" t="s">
        <v>202</v>
      </c>
      <c r="H199" s="91">
        <f t="shared" ca="1" si="7"/>
        <v>0</v>
      </c>
    </row>
    <row r="200" spans="1:8" x14ac:dyDescent="0.35">
      <c r="A200" t="str">
        <f t="shared" si="6"/>
        <v>LISTScenario4</v>
      </c>
      <c r="B200" t="s">
        <v>465</v>
      </c>
      <c r="C200" s="93" t="s">
        <v>126</v>
      </c>
      <c r="D200" s="93" t="s">
        <v>213</v>
      </c>
      <c r="E200" s="93" t="s">
        <v>215</v>
      </c>
      <c r="F200" t="s">
        <v>206</v>
      </c>
      <c r="G200" t="s">
        <v>202</v>
      </c>
      <c r="H200" s="91">
        <f t="shared" ca="1" si="7"/>
        <v>0</v>
      </c>
    </row>
    <row r="201" spans="1:8" x14ac:dyDescent="0.35">
      <c r="A201" t="str">
        <f t="shared" si="6"/>
        <v>LISTScenario4</v>
      </c>
      <c r="B201" t="s">
        <v>465</v>
      </c>
      <c r="C201" s="93" t="s">
        <v>444</v>
      </c>
      <c r="D201" s="93" t="s">
        <v>442</v>
      </c>
      <c r="E201" s="93" t="s">
        <v>442</v>
      </c>
      <c r="F201" t="s">
        <v>206</v>
      </c>
      <c r="G201" t="s">
        <v>202</v>
      </c>
      <c r="H201" s="91">
        <f t="shared" ca="1" si="7"/>
        <v>0</v>
      </c>
    </row>
    <row r="202" spans="1:8" x14ac:dyDescent="0.35">
      <c r="A202" t="str">
        <f t="shared" si="6"/>
        <v>LISTScenario4</v>
      </c>
      <c r="B202" t="s">
        <v>465</v>
      </c>
      <c r="C202" s="93" t="s">
        <v>379</v>
      </c>
      <c r="D202" s="93" t="s">
        <v>320</v>
      </c>
      <c r="E202" s="93" t="s">
        <v>320</v>
      </c>
      <c r="F202" s="93" t="s">
        <v>207</v>
      </c>
      <c r="G202" s="93" t="s">
        <v>203</v>
      </c>
      <c r="H202" s="91">
        <f t="shared" ca="1" si="7"/>
        <v>0</v>
      </c>
    </row>
    <row r="203" spans="1:8" x14ac:dyDescent="0.35">
      <c r="A203" t="str">
        <f t="shared" si="6"/>
        <v>LISTScenario4</v>
      </c>
      <c r="B203" t="s">
        <v>465</v>
      </c>
      <c r="C203" s="93" t="s">
        <v>85</v>
      </c>
      <c r="D203" s="93" t="s">
        <v>210</v>
      </c>
      <c r="E203" s="93" t="s">
        <v>210</v>
      </c>
      <c r="F203" s="93" t="s">
        <v>207</v>
      </c>
      <c r="G203" s="93" t="s">
        <v>203</v>
      </c>
      <c r="H203" s="91">
        <f t="shared" ca="1" si="7"/>
        <v>0</v>
      </c>
    </row>
    <row r="204" spans="1:8" x14ac:dyDescent="0.35">
      <c r="A204" t="str">
        <f t="shared" si="6"/>
        <v>LISTScenario4</v>
      </c>
      <c r="B204" t="s">
        <v>465</v>
      </c>
      <c r="C204" s="93" t="s">
        <v>87</v>
      </c>
      <c r="D204" s="93" t="s">
        <v>211</v>
      </c>
      <c r="E204" s="93" t="s">
        <v>211</v>
      </c>
      <c r="F204" s="93" t="s">
        <v>207</v>
      </c>
      <c r="G204" s="93" t="s">
        <v>203</v>
      </c>
      <c r="H204" s="91">
        <f t="shared" ca="1" si="7"/>
        <v>0</v>
      </c>
    </row>
    <row r="205" spans="1:8" x14ac:dyDescent="0.35">
      <c r="A205" t="str">
        <f t="shared" si="6"/>
        <v>LISTScenario4</v>
      </c>
      <c r="B205" t="s">
        <v>465</v>
      </c>
      <c r="C205" s="93" t="s">
        <v>109</v>
      </c>
      <c r="D205" s="93" t="s">
        <v>212</v>
      </c>
      <c r="E205" s="93" t="s">
        <v>212</v>
      </c>
      <c r="F205" s="93" t="s">
        <v>207</v>
      </c>
      <c r="G205" s="93" t="s">
        <v>203</v>
      </c>
      <c r="H205" s="91">
        <f t="shared" ca="1" si="7"/>
        <v>0</v>
      </c>
    </row>
    <row r="206" spans="1:8" x14ac:dyDescent="0.35">
      <c r="A206" t="str">
        <f t="shared" si="6"/>
        <v>LISTScenario4</v>
      </c>
      <c r="B206" t="s">
        <v>465</v>
      </c>
      <c r="C206" s="93" t="s">
        <v>115</v>
      </c>
      <c r="D206" s="93" t="s">
        <v>213</v>
      </c>
      <c r="E206" s="93" t="s">
        <v>317</v>
      </c>
      <c r="F206" s="93" t="s">
        <v>207</v>
      </c>
      <c r="G206" s="93" t="s">
        <v>203</v>
      </c>
      <c r="H206" s="91">
        <f t="shared" ca="1" si="7"/>
        <v>0</v>
      </c>
    </row>
    <row r="207" spans="1:8" x14ac:dyDescent="0.35">
      <c r="A207" t="str">
        <f t="shared" si="6"/>
        <v>LISTScenario4</v>
      </c>
      <c r="B207" t="s">
        <v>465</v>
      </c>
      <c r="C207" s="93" t="s">
        <v>118</v>
      </c>
      <c r="D207" s="93" t="s">
        <v>213</v>
      </c>
      <c r="E207" s="93" t="s">
        <v>318</v>
      </c>
      <c r="F207" s="93" t="s">
        <v>207</v>
      </c>
      <c r="G207" s="93" t="s">
        <v>203</v>
      </c>
      <c r="H207" s="91">
        <f t="shared" ca="1" si="7"/>
        <v>0</v>
      </c>
    </row>
    <row r="208" spans="1:8" x14ac:dyDescent="0.35">
      <c r="A208" t="str">
        <f t="shared" si="6"/>
        <v>LISTScenario4</v>
      </c>
      <c r="B208" t="s">
        <v>465</v>
      </c>
      <c r="C208" s="93" t="s">
        <v>124</v>
      </c>
      <c r="D208" s="93" t="s">
        <v>213</v>
      </c>
      <c r="E208" s="93" t="s">
        <v>214</v>
      </c>
      <c r="F208" s="93" t="s">
        <v>207</v>
      </c>
      <c r="G208" s="93" t="s">
        <v>203</v>
      </c>
      <c r="H208" s="91">
        <f t="shared" ca="1" si="7"/>
        <v>0</v>
      </c>
    </row>
    <row r="209" spans="1:8" x14ac:dyDescent="0.35">
      <c r="A209" t="str">
        <f t="shared" si="6"/>
        <v>LISTScenario4</v>
      </c>
      <c r="B209" t="s">
        <v>465</v>
      </c>
      <c r="C209" s="93" t="s">
        <v>126</v>
      </c>
      <c r="D209" s="93" t="s">
        <v>213</v>
      </c>
      <c r="E209" s="93" t="s">
        <v>215</v>
      </c>
      <c r="F209" s="93" t="s">
        <v>207</v>
      </c>
      <c r="G209" s="93" t="s">
        <v>203</v>
      </c>
      <c r="H209" s="91">
        <f t="shared" ca="1" si="7"/>
        <v>0</v>
      </c>
    </row>
    <row r="210" spans="1:8" x14ac:dyDescent="0.35">
      <c r="A210" t="str">
        <f t="shared" si="6"/>
        <v>LISTScenario4</v>
      </c>
      <c r="B210" t="s">
        <v>465</v>
      </c>
      <c r="C210" s="93" t="s">
        <v>444</v>
      </c>
      <c r="D210" s="93" t="s">
        <v>442</v>
      </c>
      <c r="E210" s="93" t="s">
        <v>442</v>
      </c>
      <c r="F210" s="93" t="s">
        <v>207</v>
      </c>
      <c r="G210" s="93" t="s">
        <v>203</v>
      </c>
      <c r="H210" s="91">
        <f t="shared" ca="1" si="7"/>
        <v>0</v>
      </c>
    </row>
    <row r="211" spans="1:8" x14ac:dyDescent="0.35">
      <c r="A211" t="str">
        <f t="shared" si="6"/>
        <v>LISTScenario4</v>
      </c>
      <c r="B211" t="s">
        <v>465</v>
      </c>
      <c r="C211" s="93" t="s">
        <v>379</v>
      </c>
      <c r="D211" s="93" t="s">
        <v>320</v>
      </c>
      <c r="E211" s="93" t="s">
        <v>320</v>
      </c>
      <c r="F211" s="93" t="s">
        <v>208</v>
      </c>
      <c r="G211" s="93" t="s">
        <v>204</v>
      </c>
      <c r="H211" s="91">
        <f t="shared" ca="1" si="7"/>
        <v>0</v>
      </c>
    </row>
    <row r="212" spans="1:8" x14ac:dyDescent="0.35">
      <c r="A212" t="str">
        <f t="shared" si="6"/>
        <v>LISTScenario4</v>
      </c>
      <c r="B212" t="s">
        <v>465</v>
      </c>
      <c r="C212" s="93" t="s">
        <v>85</v>
      </c>
      <c r="D212" s="93" t="s">
        <v>210</v>
      </c>
      <c r="E212" s="93" t="s">
        <v>210</v>
      </c>
      <c r="F212" s="93" t="s">
        <v>208</v>
      </c>
      <c r="G212" s="93" t="s">
        <v>204</v>
      </c>
      <c r="H212" s="91">
        <f t="shared" ca="1" si="7"/>
        <v>0</v>
      </c>
    </row>
    <row r="213" spans="1:8" x14ac:dyDescent="0.35">
      <c r="A213" t="str">
        <f t="shared" si="6"/>
        <v>LISTScenario4</v>
      </c>
      <c r="B213" t="s">
        <v>465</v>
      </c>
      <c r="C213" s="93" t="s">
        <v>87</v>
      </c>
      <c r="D213" s="93" t="s">
        <v>211</v>
      </c>
      <c r="E213" s="93" t="s">
        <v>211</v>
      </c>
      <c r="F213" s="93" t="s">
        <v>208</v>
      </c>
      <c r="G213" s="93" t="s">
        <v>204</v>
      </c>
      <c r="H213" s="91">
        <f t="shared" ca="1" si="7"/>
        <v>0</v>
      </c>
    </row>
    <row r="214" spans="1:8" x14ac:dyDescent="0.35">
      <c r="A214" t="str">
        <f t="shared" si="6"/>
        <v>LISTScenario4</v>
      </c>
      <c r="B214" t="s">
        <v>465</v>
      </c>
      <c r="C214" s="93" t="s">
        <v>109</v>
      </c>
      <c r="D214" s="93" t="s">
        <v>212</v>
      </c>
      <c r="E214" s="93" t="s">
        <v>212</v>
      </c>
      <c r="F214" s="93" t="s">
        <v>208</v>
      </c>
      <c r="G214" s="93" t="s">
        <v>204</v>
      </c>
      <c r="H214" s="91">
        <f t="shared" ca="1" si="7"/>
        <v>0</v>
      </c>
    </row>
    <row r="215" spans="1:8" x14ac:dyDescent="0.35">
      <c r="A215" t="str">
        <f t="shared" si="6"/>
        <v>LISTScenario4</v>
      </c>
      <c r="B215" t="s">
        <v>465</v>
      </c>
      <c r="C215" s="93" t="s">
        <v>115</v>
      </c>
      <c r="D215" s="93" t="s">
        <v>213</v>
      </c>
      <c r="E215" s="93" t="s">
        <v>317</v>
      </c>
      <c r="F215" s="93" t="s">
        <v>208</v>
      </c>
      <c r="G215" s="93" t="s">
        <v>204</v>
      </c>
      <c r="H215" s="91">
        <f t="shared" ca="1" si="7"/>
        <v>0</v>
      </c>
    </row>
    <row r="216" spans="1:8" x14ac:dyDescent="0.35">
      <c r="A216" t="str">
        <f t="shared" si="6"/>
        <v>LISTScenario4</v>
      </c>
      <c r="B216" t="s">
        <v>465</v>
      </c>
      <c r="C216" s="93" t="s">
        <v>118</v>
      </c>
      <c r="D216" s="93" t="s">
        <v>213</v>
      </c>
      <c r="E216" s="93" t="s">
        <v>318</v>
      </c>
      <c r="F216" s="93" t="s">
        <v>208</v>
      </c>
      <c r="G216" s="93" t="s">
        <v>204</v>
      </c>
      <c r="H216" s="91">
        <f t="shared" ca="1" si="7"/>
        <v>0</v>
      </c>
    </row>
    <row r="217" spans="1:8" x14ac:dyDescent="0.35">
      <c r="A217" t="str">
        <f t="shared" si="6"/>
        <v>LISTScenario4</v>
      </c>
      <c r="B217" t="s">
        <v>465</v>
      </c>
      <c r="C217" s="93" t="s">
        <v>124</v>
      </c>
      <c r="D217" s="93" t="s">
        <v>213</v>
      </c>
      <c r="E217" s="93" t="s">
        <v>214</v>
      </c>
      <c r="F217" s="93" t="s">
        <v>208</v>
      </c>
      <c r="G217" s="93" t="s">
        <v>204</v>
      </c>
      <c r="H217" s="91">
        <f t="shared" ca="1" si="7"/>
        <v>0</v>
      </c>
    </row>
    <row r="218" spans="1:8" x14ac:dyDescent="0.35">
      <c r="A218" t="str">
        <f t="shared" si="6"/>
        <v>LISTScenario4</v>
      </c>
      <c r="B218" t="s">
        <v>465</v>
      </c>
      <c r="C218" s="93" t="s">
        <v>126</v>
      </c>
      <c r="D218" s="93" t="s">
        <v>213</v>
      </c>
      <c r="E218" s="93" t="s">
        <v>215</v>
      </c>
      <c r="F218" s="93" t="s">
        <v>208</v>
      </c>
      <c r="G218" s="93" t="s">
        <v>204</v>
      </c>
      <c r="H218" s="91">
        <f t="shared" ca="1" si="7"/>
        <v>0</v>
      </c>
    </row>
    <row r="219" spans="1:8" x14ac:dyDescent="0.35">
      <c r="A219" t="str">
        <f t="shared" si="6"/>
        <v>LISTScenario4</v>
      </c>
      <c r="B219" t="s">
        <v>465</v>
      </c>
      <c r="C219" s="93" t="s">
        <v>444</v>
      </c>
      <c r="D219" s="93" t="s">
        <v>442</v>
      </c>
      <c r="E219" s="93" t="s">
        <v>442</v>
      </c>
      <c r="F219" s="93" t="s">
        <v>208</v>
      </c>
      <c r="G219" s="93" t="s">
        <v>204</v>
      </c>
      <c r="H219" s="91">
        <f t="shared" ca="1" si="7"/>
        <v>0</v>
      </c>
    </row>
    <row r="220" spans="1:8" x14ac:dyDescent="0.35">
      <c r="A220" t="str">
        <f t="shared" si="6"/>
        <v>LISTScenario4</v>
      </c>
      <c r="B220" t="s">
        <v>465</v>
      </c>
      <c r="C220" s="93" t="s">
        <v>379</v>
      </c>
      <c r="D220" s="93" t="s">
        <v>320</v>
      </c>
      <c r="E220" s="93" t="s">
        <v>320</v>
      </c>
      <c r="F220" s="93" t="s">
        <v>209</v>
      </c>
      <c r="G220" s="93" t="s">
        <v>205</v>
      </c>
      <c r="H220" s="91">
        <f t="shared" ca="1" si="7"/>
        <v>0</v>
      </c>
    </row>
    <row r="221" spans="1:8" x14ac:dyDescent="0.35">
      <c r="A221" t="str">
        <f t="shared" si="6"/>
        <v>LISTScenario4</v>
      </c>
      <c r="B221" t="s">
        <v>465</v>
      </c>
      <c r="C221" s="93" t="s">
        <v>85</v>
      </c>
      <c r="D221" s="93" t="s">
        <v>210</v>
      </c>
      <c r="E221" s="93" t="s">
        <v>210</v>
      </c>
      <c r="F221" s="93" t="s">
        <v>209</v>
      </c>
      <c r="G221" s="93" t="s">
        <v>205</v>
      </c>
      <c r="H221" s="91">
        <f t="shared" ca="1" si="7"/>
        <v>0</v>
      </c>
    </row>
    <row r="222" spans="1:8" x14ac:dyDescent="0.35">
      <c r="A222" t="str">
        <f t="shared" si="6"/>
        <v>LISTScenario4</v>
      </c>
      <c r="B222" t="s">
        <v>465</v>
      </c>
      <c r="C222" s="93" t="s">
        <v>87</v>
      </c>
      <c r="D222" s="93" t="s">
        <v>211</v>
      </c>
      <c r="E222" s="93" t="s">
        <v>211</v>
      </c>
      <c r="F222" s="93" t="s">
        <v>209</v>
      </c>
      <c r="G222" s="93" t="s">
        <v>205</v>
      </c>
      <c r="H222" s="91">
        <f t="shared" ca="1" si="7"/>
        <v>0</v>
      </c>
    </row>
    <row r="223" spans="1:8" x14ac:dyDescent="0.35">
      <c r="A223" t="str">
        <f t="shared" si="6"/>
        <v>LISTScenario4</v>
      </c>
      <c r="B223" t="s">
        <v>465</v>
      </c>
      <c r="C223" s="93" t="s">
        <v>109</v>
      </c>
      <c r="D223" s="93" t="s">
        <v>212</v>
      </c>
      <c r="E223" s="93" t="s">
        <v>212</v>
      </c>
      <c r="F223" s="93" t="s">
        <v>209</v>
      </c>
      <c r="G223" s="93" t="s">
        <v>205</v>
      </c>
      <c r="H223" s="91">
        <f t="shared" ca="1" si="7"/>
        <v>0</v>
      </c>
    </row>
    <row r="224" spans="1:8" x14ac:dyDescent="0.35">
      <c r="A224" t="str">
        <f t="shared" si="6"/>
        <v>LISTScenario4</v>
      </c>
      <c r="B224" t="s">
        <v>465</v>
      </c>
      <c r="C224" s="93" t="s">
        <v>115</v>
      </c>
      <c r="D224" s="93" t="s">
        <v>213</v>
      </c>
      <c r="E224" s="93" t="s">
        <v>317</v>
      </c>
      <c r="F224" s="93" t="s">
        <v>209</v>
      </c>
      <c r="G224" s="93" t="s">
        <v>205</v>
      </c>
      <c r="H224" s="91">
        <f t="shared" ca="1" si="7"/>
        <v>0</v>
      </c>
    </row>
    <row r="225" spans="1:8" x14ac:dyDescent="0.35">
      <c r="A225" t="str">
        <f t="shared" si="6"/>
        <v>LISTScenario4</v>
      </c>
      <c r="B225" t="s">
        <v>465</v>
      </c>
      <c r="C225" s="93" t="s">
        <v>118</v>
      </c>
      <c r="D225" s="93" t="s">
        <v>213</v>
      </c>
      <c r="E225" s="93" t="s">
        <v>318</v>
      </c>
      <c r="F225" s="93" t="s">
        <v>209</v>
      </c>
      <c r="G225" s="93" t="s">
        <v>205</v>
      </c>
      <c r="H225" s="91">
        <f t="shared" ca="1" si="7"/>
        <v>0</v>
      </c>
    </row>
    <row r="226" spans="1:8" x14ac:dyDescent="0.35">
      <c r="A226" t="str">
        <f t="shared" si="6"/>
        <v>LISTScenario4</v>
      </c>
      <c r="B226" t="s">
        <v>465</v>
      </c>
      <c r="C226" s="93" t="s">
        <v>124</v>
      </c>
      <c r="D226" s="93" t="s">
        <v>213</v>
      </c>
      <c r="E226" s="93" t="s">
        <v>214</v>
      </c>
      <c r="F226" s="93" t="s">
        <v>209</v>
      </c>
      <c r="G226" s="93" t="s">
        <v>205</v>
      </c>
      <c r="H226" s="91">
        <f t="shared" ca="1" si="7"/>
        <v>0</v>
      </c>
    </row>
    <row r="227" spans="1:8" x14ac:dyDescent="0.35">
      <c r="A227" t="str">
        <f t="shared" si="6"/>
        <v>LISTScenario4</v>
      </c>
      <c r="B227" t="s">
        <v>465</v>
      </c>
      <c r="C227" s="93" t="s">
        <v>126</v>
      </c>
      <c r="D227" s="93" t="s">
        <v>213</v>
      </c>
      <c r="E227" s="93" t="s">
        <v>215</v>
      </c>
      <c r="F227" s="93" t="s">
        <v>209</v>
      </c>
      <c r="G227" s="93" t="s">
        <v>205</v>
      </c>
      <c r="H227" s="91">
        <f t="shared" ca="1" si="7"/>
        <v>0</v>
      </c>
    </row>
    <row r="228" spans="1:8" x14ac:dyDescent="0.35">
      <c r="A228" t="str">
        <f t="shared" si="6"/>
        <v>LISTScenario4</v>
      </c>
      <c r="B228" t="s">
        <v>465</v>
      </c>
      <c r="C228" s="93" t="s">
        <v>444</v>
      </c>
      <c r="D228" s="93" t="s">
        <v>442</v>
      </c>
      <c r="E228" s="93" t="s">
        <v>442</v>
      </c>
      <c r="F228" s="93" t="s">
        <v>209</v>
      </c>
      <c r="G228" s="93" t="s">
        <v>205</v>
      </c>
      <c r="H228" s="91">
        <f t="shared" ca="1" si="7"/>
        <v>0</v>
      </c>
    </row>
    <row r="229" spans="1:8" x14ac:dyDescent="0.35">
      <c r="C229" s="89"/>
      <c r="D229" s="89"/>
      <c r="E229" s="89"/>
      <c r="H229" s="92"/>
    </row>
    <row r="230" spans="1:8" x14ac:dyDescent="0.35">
      <c r="C230" s="89"/>
      <c r="D230" s="89"/>
      <c r="E230" s="89"/>
      <c r="H230" s="92"/>
    </row>
    <row r="231" spans="1:8" x14ac:dyDescent="0.35">
      <c r="C231" s="89"/>
      <c r="D231" s="89"/>
      <c r="E231" s="89"/>
      <c r="H231" s="92"/>
    </row>
    <row r="232" spans="1:8" x14ac:dyDescent="0.35">
      <c r="C232" s="89"/>
      <c r="D232" s="89"/>
      <c r="E232" s="89"/>
      <c r="H232" s="92"/>
    </row>
    <row r="233" spans="1:8" x14ac:dyDescent="0.35">
      <c r="C233" s="89"/>
      <c r="D233" s="89"/>
      <c r="E233" s="89"/>
      <c r="H233" s="92"/>
    </row>
    <row r="234" spans="1:8" x14ac:dyDescent="0.35">
      <c r="C234" s="89"/>
      <c r="D234" s="89"/>
      <c r="E234" s="89"/>
      <c r="H234" s="92"/>
    </row>
    <row r="235" spans="1:8" x14ac:dyDescent="0.35">
      <c r="C235" s="89"/>
      <c r="D235" s="89"/>
      <c r="E235" s="89"/>
      <c r="H235" s="92"/>
    </row>
    <row r="236" spans="1:8" x14ac:dyDescent="0.35">
      <c r="C236" s="89"/>
      <c r="D236" s="89"/>
      <c r="E236" s="89"/>
      <c r="H236" s="92"/>
    </row>
    <row r="237" spans="1:8" x14ac:dyDescent="0.35">
      <c r="C237" s="89"/>
      <c r="D237" s="89"/>
      <c r="E237" s="89"/>
      <c r="H237" s="92"/>
    </row>
    <row r="238" spans="1:8" x14ac:dyDescent="0.35">
      <c r="C238" s="89"/>
      <c r="D238" s="89"/>
      <c r="E238" s="89"/>
      <c r="H238" s="92"/>
    </row>
    <row r="239" spans="1:8" x14ac:dyDescent="0.35">
      <c r="C239" s="89"/>
      <c r="D239" s="89"/>
      <c r="E239" s="89"/>
      <c r="H239" s="92"/>
    </row>
    <row r="240" spans="1:8" x14ac:dyDescent="0.35">
      <c r="C240" s="89"/>
      <c r="D240" s="89"/>
      <c r="E240" s="89"/>
      <c r="H240" s="92"/>
    </row>
    <row r="241" spans="3:8" x14ac:dyDescent="0.35">
      <c r="C241" s="89"/>
      <c r="D241" s="89"/>
      <c r="E241" s="89"/>
      <c r="H241" s="92"/>
    </row>
    <row r="242" spans="3:8" x14ac:dyDescent="0.35">
      <c r="C242" s="89"/>
      <c r="D242" s="89"/>
      <c r="E242" s="89"/>
      <c r="H242" s="92"/>
    </row>
    <row r="243" spans="3:8" x14ac:dyDescent="0.35">
      <c r="C243" s="89"/>
      <c r="D243" s="89"/>
      <c r="E243" s="89"/>
      <c r="H243" s="92"/>
    </row>
    <row r="244" spans="3:8" x14ac:dyDescent="0.35">
      <c r="C244" s="89"/>
      <c r="D244" s="89"/>
      <c r="E244" s="89"/>
      <c r="H244" s="92"/>
    </row>
    <row r="245" spans="3:8" x14ac:dyDescent="0.35">
      <c r="C245" s="89"/>
      <c r="D245" s="89"/>
      <c r="E245" s="89"/>
      <c r="H245" s="92"/>
    </row>
    <row r="246" spans="3:8" x14ac:dyDescent="0.35">
      <c r="C246" s="89"/>
      <c r="D246" s="89"/>
      <c r="E246" s="89"/>
      <c r="H246" s="92"/>
    </row>
    <row r="247" spans="3:8" x14ac:dyDescent="0.35">
      <c r="C247" s="89"/>
      <c r="D247" s="89"/>
      <c r="E247" s="89"/>
      <c r="H247" s="92"/>
    </row>
    <row r="248" spans="3:8" x14ac:dyDescent="0.35">
      <c r="C248" s="89"/>
      <c r="D248" s="89"/>
      <c r="E248" s="89"/>
      <c r="H248" s="92"/>
    </row>
    <row r="249" spans="3:8" x14ac:dyDescent="0.35">
      <c r="C249" s="89"/>
      <c r="D249" s="89"/>
      <c r="E249" s="89"/>
      <c r="H249" s="92"/>
    </row>
    <row r="250" spans="3:8" x14ac:dyDescent="0.35">
      <c r="C250" s="89"/>
      <c r="D250" s="89"/>
      <c r="E250" s="89"/>
      <c r="H250" s="92"/>
    </row>
    <row r="251" spans="3:8" x14ac:dyDescent="0.35">
      <c r="C251" s="89"/>
      <c r="D251" s="89"/>
      <c r="E251" s="89"/>
      <c r="H251" s="92"/>
    </row>
    <row r="252" spans="3:8" x14ac:dyDescent="0.35">
      <c r="C252" s="89"/>
      <c r="D252" s="89"/>
      <c r="E252" s="89"/>
      <c r="H252" s="92"/>
    </row>
    <row r="253" spans="3:8" x14ac:dyDescent="0.35">
      <c r="C253" s="89"/>
      <c r="D253" s="89"/>
      <c r="E253" s="89"/>
      <c r="H253" s="92"/>
    </row>
    <row r="254" spans="3:8" x14ac:dyDescent="0.35">
      <c r="C254" s="89"/>
      <c r="D254" s="89"/>
      <c r="E254" s="89"/>
      <c r="H254" s="92"/>
    </row>
    <row r="255" spans="3:8" x14ac:dyDescent="0.35">
      <c r="C255" s="89"/>
      <c r="D255" s="89"/>
      <c r="E255" s="89"/>
      <c r="H255" s="92"/>
    </row>
    <row r="256" spans="3:8" x14ac:dyDescent="0.35">
      <c r="C256" s="89"/>
      <c r="D256" s="89"/>
      <c r="E256" s="89"/>
      <c r="H256" s="92"/>
    </row>
    <row r="257" spans="3:8" x14ac:dyDescent="0.35">
      <c r="C257" s="89"/>
      <c r="D257" s="89"/>
      <c r="E257" s="89"/>
      <c r="H257" s="92"/>
    </row>
    <row r="258" spans="3:8" x14ac:dyDescent="0.35">
      <c r="C258" s="89"/>
      <c r="D258" s="89"/>
      <c r="E258" s="89"/>
      <c r="H258" s="92"/>
    </row>
    <row r="259" spans="3:8" x14ac:dyDescent="0.35">
      <c r="C259" s="89"/>
      <c r="D259" s="89"/>
      <c r="E259" s="89"/>
      <c r="H259" s="92"/>
    </row>
    <row r="260" spans="3:8" x14ac:dyDescent="0.35">
      <c r="C260" s="89"/>
      <c r="D260" s="89"/>
      <c r="E260" s="89"/>
      <c r="H260" s="92"/>
    </row>
    <row r="261" spans="3:8" x14ac:dyDescent="0.35">
      <c r="C261" s="89"/>
      <c r="D261" s="89"/>
      <c r="E261" s="89"/>
      <c r="H261" s="92"/>
    </row>
    <row r="262" spans="3:8" x14ac:dyDescent="0.35">
      <c r="C262" s="89"/>
      <c r="D262" s="89"/>
      <c r="E262" s="89"/>
      <c r="H262" s="92"/>
    </row>
    <row r="263" spans="3:8" x14ac:dyDescent="0.35">
      <c r="C263" s="89"/>
      <c r="D263" s="89"/>
      <c r="E263" s="89"/>
      <c r="H263" s="92"/>
    </row>
    <row r="264" spans="3:8" x14ac:dyDescent="0.35">
      <c r="C264" s="89"/>
      <c r="D264" s="89"/>
      <c r="E264" s="89"/>
      <c r="H264" s="92"/>
    </row>
    <row r="265" spans="3:8" x14ac:dyDescent="0.35">
      <c r="C265" s="89"/>
      <c r="D265" s="89"/>
      <c r="E265" s="89"/>
      <c r="H265" s="92"/>
    </row>
    <row r="266" spans="3:8" x14ac:dyDescent="0.35">
      <c r="C266" s="89"/>
      <c r="D266" s="89"/>
      <c r="E266" s="89"/>
      <c r="H266" s="92"/>
    </row>
    <row r="267" spans="3:8" x14ac:dyDescent="0.35">
      <c r="C267" s="89"/>
      <c r="D267" s="89"/>
      <c r="E267" s="89"/>
      <c r="H267" s="92"/>
    </row>
    <row r="268" spans="3:8" x14ac:dyDescent="0.35">
      <c r="C268" s="89"/>
      <c r="D268" s="89"/>
      <c r="E268" s="89"/>
      <c r="H268" s="92"/>
    </row>
    <row r="269" spans="3:8" x14ac:dyDescent="0.35">
      <c r="C269" s="89"/>
      <c r="D269" s="89"/>
      <c r="E269" s="89"/>
      <c r="H269" s="92"/>
    </row>
    <row r="270" spans="3:8" x14ac:dyDescent="0.35">
      <c r="C270" s="89"/>
      <c r="D270" s="89"/>
      <c r="E270" s="89"/>
      <c r="H270" s="92"/>
    </row>
    <row r="271" spans="3:8" x14ac:dyDescent="0.35">
      <c r="C271" s="89"/>
      <c r="D271" s="89"/>
      <c r="E271" s="89"/>
      <c r="H271" s="92"/>
    </row>
    <row r="272" spans="3:8" x14ac:dyDescent="0.35">
      <c r="C272" s="89"/>
      <c r="D272" s="89"/>
      <c r="E272" s="89"/>
      <c r="H272" s="92"/>
    </row>
    <row r="273" spans="3:8" x14ac:dyDescent="0.35">
      <c r="C273" s="89"/>
      <c r="D273" s="89"/>
      <c r="E273" s="89"/>
      <c r="H273" s="92"/>
    </row>
    <row r="274" spans="3:8" x14ac:dyDescent="0.35">
      <c r="C274" s="89"/>
      <c r="D274" s="89"/>
      <c r="E274" s="89"/>
      <c r="H274" s="92"/>
    </row>
    <row r="275" spans="3:8" x14ac:dyDescent="0.35">
      <c r="C275" s="89"/>
      <c r="D275" s="89"/>
      <c r="E275" s="89"/>
      <c r="H275" s="92"/>
    </row>
    <row r="276" spans="3:8" x14ac:dyDescent="0.35">
      <c r="C276" s="89"/>
      <c r="D276" s="89"/>
      <c r="E276" s="89"/>
      <c r="H276" s="92"/>
    </row>
    <row r="277" spans="3:8" x14ac:dyDescent="0.35">
      <c r="C277" s="89"/>
      <c r="D277" s="89"/>
      <c r="E277" s="89"/>
      <c r="H277" s="92"/>
    </row>
    <row r="278" spans="3:8" x14ac:dyDescent="0.35">
      <c r="C278" s="89"/>
      <c r="D278" s="89"/>
      <c r="E278" s="89"/>
      <c r="H278" s="92"/>
    </row>
    <row r="279" spans="3:8" x14ac:dyDescent="0.35">
      <c r="C279" s="89"/>
      <c r="D279" s="89"/>
      <c r="E279" s="89"/>
      <c r="H279" s="92"/>
    </row>
    <row r="280" spans="3:8" x14ac:dyDescent="0.35">
      <c r="C280" s="89"/>
      <c r="D280" s="89"/>
      <c r="E280" s="89"/>
      <c r="H280" s="92"/>
    </row>
    <row r="281" spans="3:8" x14ac:dyDescent="0.35">
      <c r="C281" s="89"/>
      <c r="D281" s="89"/>
      <c r="E281" s="89"/>
      <c r="H281" s="92"/>
    </row>
    <row r="282" spans="3:8" x14ac:dyDescent="0.35">
      <c r="C282" s="89"/>
      <c r="D282" s="89"/>
      <c r="E282" s="89"/>
      <c r="H282" s="92"/>
    </row>
    <row r="283" spans="3:8" x14ac:dyDescent="0.35">
      <c r="C283" s="89"/>
      <c r="D283" s="89"/>
      <c r="E283" s="89"/>
      <c r="H283" s="92"/>
    </row>
    <row r="284" spans="3:8" x14ac:dyDescent="0.35">
      <c r="C284" s="89"/>
      <c r="D284" s="89"/>
      <c r="E284" s="89"/>
      <c r="H284" s="92"/>
    </row>
    <row r="285" spans="3:8" x14ac:dyDescent="0.35">
      <c r="C285" s="89"/>
      <c r="D285" s="89"/>
      <c r="E285" s="89"/>
      <c r="H285" s="92"/>
    </row>
    <row r="286" spans="3:8" x14ac:dyDescent="0.35">
      <c r="C286" s="89"/>
      <c r="D286" s="89"/>
      <c r="E286" s="89"/>
      <c r="H286" s="92"/>
    </row>
    <row r="287" spans="3:8" x14ac:dyDescent="0.35">
      <c r="C287" s="89"/>
      <c r="D287" s="89"/>
      <c r="E287" s="89"/>
      <c r="H287" s="92"/>
    </row>
    <row r="288" spans="3:8" x14ac:dyDescent="0.35">
      <c r="C288" s="89"/>
      <c r="D288" s="89"/>
      <c r="E288" s="89"/>
      <c r="H288" s="92"/>
    </row>
    <row r="289" spans="3:8" x14ac:dyDescent="0.35">
      <c r="C289" s="89"/>
      <c r="D289" s="89"/>
      <c r="E289" s="89"/>
      <c r="H289" s="92"/>
    </row>
    <row r="290" spans="3:8" x14ac:dyDescent="0.35">
      <c r="C290" s="89"/>
      <c r="D290" s="89"/>
      <c r="E290" s="89"/>
      <c r="H290" s="92"/>
    </row>
    <row r="291" spans="3:8" x14ac:dyDescent="0.35">
      <c r="C291" s="89"/>
      <c r="D291" s="89"/>
      <c r="E291" s="89"/>
      <c r="H291" s="92"/>
    </row>
    <row r="292" spans="3:8" x14ac:dyDescent="0.35">
      <c r="C292" s="89"/>
      <c r="D292" s="89"/>
      <c r="E292" s="89"/>
      <c r="H292" s="92"/>
    </row>
    <row r="293" spans="3:8" x14ac:dyDescent="0.35">
      <c r="C293" s="89"/>
      <c r="D293" s="89"/>
      <c r="E293" s="89"/>
      <c r="H293" s="92"/>
    </row>
    <row r="294" spans="3:8" x14ac:dyDescent="0.35">
      <c r="C294" s="89"/>
      <c r="D294" s="89"/>
      <c r="E294" s="89"/>
      <c r="H294" s="92"/>
    </row>
    <row r="295" spans="3:8" x14ac:dyDescent="0.35">
      <c r="C295" s="89"/>
      <c r="D295" s="89"/>
      <c r="E295" s="89"/>
      <c r="H295" s="92"/>
    </row>
    <row r="296" spans="3:8" x14ac:dyDescent="0.35">
      <c r="C296" s="89"/>
      <c r="D296" s="89"/>
      <c r="E296" s="89"/>
      <c r="H296" s="92"/>
    </row>
    <row r="297" spans="3:8" x14ac:dyDescent="0.35">
      <c r="C297" s="89"/>
      <c r="D297" s="89"/>
      <c r="E297" s="89"/>
      <c r="H297" s="92"/>
    </row>
    <row r="298" spans="3:8" x14ac:dyDescent="0.35">
      <c r="C298" s="89"/>
      <c r="D298" s="89"/>
      <c r="E298" s="89"/>
      <c r="H298" s="92"/>
    </row>
    <row r="299" spans="3:8" x14ac:dyDescent="0.35">
      <c r="C299" s="89"/>
      <c r="D299" s="89"/>
      <c r="E299" s="89"/>
      <c r="H299" s="92"/>
    </row>
    <row r="300" spans="3:8" x14ac:dyDescent="0.35">
      <c r="C300" s="89"/>
      <c r="D300" s="89"/>
      <c r="E300" s="89"/>
      <c r="H300" s="92"/>
    </row>
    <row r="301" spans="3:8" x14ac:dyDescent="0.35">
      <c r="C301" s="89"/>
      <c r="D301" s="89"/>
      <c r="E301" s="89"/>
      <c r="H301" s="92"/>
    </row>
    <row r="302" spans="3:8" x14ac:dyDescent="0.35">
      <c r="C302" s="89"/>
      <c r="D302" s="89"/>
      <c r="E302" s="89"/>
      <c r="H302" s="92"/>
    </row>
    <row r="303" spans="3:8" x14ac:dyDescent="0.35">
      <c r="C303" s="89"/>
      <c r="D303" s="89"/>
      <c r="E303" s="89"/>
      <c r="H303" s="92"/>
    </row>
    <row r="304" spans="3:8" x14ac:dyDescent="0.35">
      <c r="C304" s="89"/>
      <c r="D304" s="89"/>
      <c r="E304" s="89"/>
      <c r="H304" s="92"/>
    </row>
    <row r="305" spans="3:8" x14ac:dyDescent="0.35">
      <c r="C305" s="89"/>
      <c r="D305" s="89"/>
      <c r="E305" s="89"/>
      <c r="H305" s="92"/>
    </row>
    <row r="306" spans="3:8" x14ac:dyDescent="0.35">
      <c r="C306" s="89"/>
      <c r="D306" s="89"/>
      <c r="E306" s="89"/>
      <c r="H306" s="92"/>
    </row>
    <row r="307" spans="3:8" x14ac:dyDescent="0.35">
      <c r="C307" s="89"/>
      <c r="D307" s="89"/>
      <c r="E307" s="89"/>
      <c r="H307" s="92"/>
    </row>
    <row r="308" spans="3:8" x14ac:dyDescent="0.35">
      <c r="C308" s="89"/>
      <c r="D308" s="89"/>
      <c r="E308" s="89"/>
      <c r="H308" s="92"/>
    </row>
    <row r="309" spans="3:8" x14ac:dyDescent="0.35">
      <c r="C309" s="89"/>
      <c r="D309" s="89"/>
      <c r="E309" s="89"/>
      <c r="H309" s="92"/>
    </row>
    <row r="310" spans="3:8" x14ac:dyDescent="0.35">
      <c r="C310" s="89"/>
      <c r="D310" s="89"/>
      <c r="E310" s="89"/>
      <c r="H310" s="92"/>
    </row>
    <row r="311" spans="3:8" x14ac:dyDescent="0.35">
      <c r="C311" s="89"/>
      <c r="D311" s="89"/>
      <c r="E311" s="89"/>
      <c r="H311" s="92"/>
    </row>
    <row r="312" spans="3:8" x14ac:dyDescent="0.35">
      <c r="C312" s="89"/>
      <c r="D312" s="89"/>
      <c r="E312" s="89"/>
      <c r="H312" s="92"/>
    </row>
    <row r="313" spans="3:8" x14ac:dyDescent="0.35">
      <c r="C313" s="89"/>
      <c r="D313" s="89"/>
      <c r="E313" s="89"/>
      <c r="H313" s="92"/>
    </row>
    <row r="314" spans="3:8" x14ac:dyDescent="0.35">
      <c r="C314" s="89"/>
      <c r="D314" s="89"/>
      <c r="E314" s="89"/>
      <c r="H314" s="92"/>
    </row>
    <row r="315" spans="3:8" x14ac:dyDescent="0.35">
      <c r="C315" s="89"/>
      <c r="D315" s="89"/>
      <c r="E315" s="89"/>
      <c r="H315" s="92"/>
    </row>
    <row r="316" spans="3:8" x14ac:dyDescent="0.35">
      <c r="C316" s="89"/>
      <c r="D316" s="89"/>
      <c r="E316" s="89"/>
      <c r="H316" s="92"/>
    </row>
    <row r="317" spans="3:8" x14ac:dyDescent="0.35">
      <c r="C317" s="89"/>
      <c r="D317" s="89"/>
      <c r="E317" s="89"/>
      <c r="H317" s="92"/>
    </row>
    <row r="318" spans="3:8" x14ac:dyDescent="0.35">
      <c r="C318" s="89"/>
      <c r="D318" s="89"/>
      <c r="E318" s="89"/>
      <c r="H318" s="92"/>
    </row>
    <row r="319" spans="3:8" x14ac:dyDescent="0.35">
      <c r="C319" s="89"/>
      <c r="D319" s="89"/>
      <c r="E319" s="89"/>
      <c r="H319" s="92"/>
    </row>
    <row r="320" spans="3:8" x14ac:dyDescent="0.35">
      <c r="C320" s="89"/>
      <c r="D320" s="89"/>
      <c r="E320" s="89"/>
      <c r="H320" s="92"/>
    </row>
    <row r="321" spans="3:8" x14ac:dyDescent="0.35">
      <c r="C321" s="89"/>
      <c r="D321" s="89"/>
      <c r="E321" s="89"/>
      <c r="H321" s="92"/>
    </row>
    <row r="322" spans="3:8" x14ac:dyDescent="0.35">
      <c r="C322" s="89"/>
      <c r="D322" s="89"/>
      <c r="E322" s="89"/>
      <c r="H322" s="92"/>
    </row>
    <row r="323" spans="3:8" x14ac:dyDescent="0.35">
      <c r="C323" s="89"/>
      <c r="D323" s="89"/>
      <c r="E323" s="89"/>
      <c r="H323" s="92"/>
    </row>
    <row r="324" spans="3:8" x14ac:dyDescent="0.35">
      <c r="C324" s="89"/>
      <c r="D324" s="89"/>
      <c r="E324" s="89"/>
      <c r="H324" s="92"/>
    </row>
    <row r="325" spans="3:8" x14ac:dyDescent="0.35">
      <c r="C325" s="89"/>
      <c r="D325" s="89"/>
      <c r="E325" s="89"/>
      <c r="H325" s="92"/>
    </row>
    <row r="326" spans="3:8" x14ac:dyDescent="0.35">
      <c r="C326" s="89"/>
      <c r="D326" s="89"/>
      <c r="E326" s="89"/>
      <c r="H326" s="92"/>
    </row>
    <row r="327" spans="3:8" x14ac:dyDescent="0.35">
      <c r="C327" s="89"/>
      <c r="D327" s="89"/>
      <c r="E327" s="89"/>
      <c r="H327" s="92"/>
    </row>
    <row r="328" spans="3:8" x14ac:dyDescent="0.35">
      <c r="C328" s="89"/>
      <c r="D328" s="89"/>
      <c r="E328" s="89"/>
      <c r="H328" s="92"/>
    </row>
    <row r="329" spans="3:8" x14ac:dyDescent="0.35">
      <c r="C329" s="89"/>
      <c r="D329" s="89"/>
      <c r="E329" s="89"/>
      <c r="H329" s="92"/>
    </row>
    <row r="330" spans="3:8" x14ac:dyDescent="0.35">
      <c r="C330" s="89"/>
      <c r="D330" s="89"/>
      <c r="E330" s="89"/>
      <c r="H330" s="92"/>
    </row>
    <row r="331" spans="3:8" x14ac:dyDescent="0.35">
      <c r="C331" s="89"/>
      <c r="D331" s="89"/>
      <c r="E331" s="89"/>
      <c r="H331" s="92"/>
    </row>
    <row r="332" spans="3:8" x14ac:dyDescent="0.35">
      <c r="C332" s="89"/>
      <c r="D332" s="89"/>
      <c r="E332" s="89"/>
      <c r="H332" s="92"/>
    </row>
    <row r="333" spans="3:8" x14ac:dyDescent="0.35">
      <c r="C333" s="89"/>
      <c r="D333" s="89"/>
      <c r="E333" s="89"/>
      <c r="H333" s="92"/>
    </row>
    <row r="334" spans="3:8" x14ac:dyDescent="0.35">
      <c r="C334" s="89"/>
      <c r="D334" s="89"/>
      <c r="E334" s="89"/>
      <c r="H334" s="92"/>
    </row>
    <row r="335" spans="3:8" x14ac:dyDescent="0.35">
      <c r="C335" s="89"/>
      <c r="D335" s="89"/>
      <c r="E335" s="89"/>
      <c r="H335" s="92"/>
    </row>
    <row r="336" spans="3:8" x14ac:dyDescent="0.35">
      <c r="C336" s="89"/>
      <c r="D336" s="89"/>
      <c r="E336" s="89"/>
      <c r="H336" s="92"/>
    </row>
    <row r="337" spans="3:8" x14ac:dyDescent="0.35">
      <c r="C337" s="89"/>
      <c r="D337" s="89"/>
      <c r="E337" s="89"/>
      <c r="H337" s="92"/>
    </row>
    <row r="338" spans="3:8" x14ac:dyDescent="0.35">
      <c r="C338" s="89"/>
      <c r="D338" s="89"/>
      <c r="E338" s="89"/>
      <c r="H338" s="92"/>
    </row>
    <row r="339" spans="3:8" x14ac:dyDescent="0.35">
      <c r="C339" s="89"/>
      <c r="D339" s="89"/>
      <c r="E339" s="89"/>
      <c r="H339" s="92"/>
    </row>
    <row r="340" spans="3:8" x14ac:dyDescent="0.35">
      <c r="C340" s="89"/>
      <c r="D340" s="89"/>
      <c r="E340" s="89"/>
      <c r="H340" s="92"/>
    </row>
    <row r="341" spans="3:8" x14ac:dyDescent="0.35">
      <c r="C341" s="89"/>
      <c r="D341" s="89"/>
      <c r="E341" s="89"/>
      <c r="H341" s="92"/>
    </row>
    <row r="342" spans="3:8" x14ac:dyDescent="0.35">
      <c r="C342" s="89"/>
      <c r="D342" s="89"/>
      <c r="E342" s="89"/>
      <c r="H342" s="92"/>
    </row>
    <row r="343" spans="3:8" x14ac:dyDescent="0.35">
      <c r="C343" s="89"/>
      <c r="D343" s="89"/>
      <c r="E343" s="89"/>
      <c r="H343" s="92"/>
    </row>
    <row r="344" spans="3:8" x14ac:dyDescent="0.35">
      <c r="C344" s="89"/>
      <c r="D344" s="89"/>
      <c r="E344" s="89"/>
      <c r="H344" s="92"/>
    </row>
    <row r="345" spans="3:8" x14ac:dyDescent="0.35">
      <c r="C345" s="89"/>
      <c r="D345" s="89"/>
      <c r="E345" s="89"/>
      <c r="H345" s="92"/>
    </row>
    <row r="346" spans="3:8" x14ac:dyDescent="0.35">
      <c r="C346" s="89"/>
      <c r="D346" s="89"/>
      <c r="E346" s="89"/>
      <c r="H346" s="92"/>
    </row>
    <row r="347" spans="3:8" x14ac:dyDescent="0.35">
      <c r="C347" s="89"/>
      <c r="D347" s="89"/>
      <c r="E347" s="89"/>
      <c r="H347" s="92"/>
    </row>
    <row r="348" spans="3:8" x14ac:dyDescent="0.35">
      <c r="C348" s="89"/>
      <c r="D348" s="89"/>
      <c r="E348" s="89"/>
      <c r="H348" s="92"/>
    </row>
    <row r="349" spans="3:8" x14ac:dyDescent="0.35">
      <c r="C349" s="89"/>
      <c r="D349" s="89"/>
      <c r="E349" s="89"/>
      <c r="H349" s="92"/>
    </row>
    <row r="350" spans="3:8" x14ac:dyDescent="0.35">
      <c r="C350" s="89"/>
      <c r="D350" s="89"/>
      <c r="E350" s="89"/>
      <c r="H350" s="92"/>
    </row>
    <row r="351" spans="3:8" x14ac:dyDescent="0.35">
      <c r="C351" s="89"/>
      <c r="D351" s="89"/>
      <c r="E351" s="89"/>
      <c r="H351" s="92"/>
    </row>
    <row r="352" spans="3:8" x14ac:dyDescent="0.35">
      <c r="C352" s="89"/>
      <c r="D352" s="89"/>
      <c r="E352" s="89"/>
      <c r="H352" s="92"/>
    </row>
    <row r="353" spans="3:8" x14ac:dyDescent="0.35">
      <c r="C353" s="89"/>
      <c r="D353" s="89"/>
      <c r="E353" s="89"/>
      <c r="H353" s="92"/>
    </row>
    <row r="354" spans="3:8" x14ac:dyDescent="0.35">
      <c r="C354" s="89"/>
      <c r="D354" s="89"/>
      <c r="E354" s="89"/>
      <c r="H354" s="92"/>
    </row>
    <row r="355" spans="3:8" x14ac:dyDescent="0.35">
      <c r="C355" s="89"/>
      <c r="D355" s="89"/>
      <c r="E355" s="89"/>
      <c r="H355" s="92"/>
    </row>
    <row r="356" spans="3:8" x14ac:dyDescent="0.35">
      <c r="C356" s="89"/>
      <c r="D356" s="89"/>
      <c r="E356" s="89"/>
      <c r="H356" s="92"/>
    </row>
    <row r="357" spans="3:8" x14ac:dyDescent="0.35">
      <c r="C357" s="89"/>
      <c r="D357" s="89"/>
      <c r="E357" s="89"/>
      <c r="H357" s="92"/>
    </row>
    <row r="358" spans="3:8" x14ac:dyDescent="0.35">
      <c r="C358" s="89"/>
      <c r="D358" s="89"/>
      <c r="E358" s="89"/>
      <c r="H358" s="92"/>
    </row>
    <row r="359" spans="3:8" x14ac:dyDescent="0.35">
      <c r="C359" s="89"/>
      <c r="D359" s="89"/>
      <c r="E359" s="89"/>
      <c r="H359" s="92"/>
    </row>
    <row r="360" spans="3:8" x14ac:dyDescent="0.35">
      <c r="C360" s="89"/>
      <c r="D360" s="89"/>
      <c r="E360" s="89"/>
      <c r="H360" s="92"/>
    </row>
    <row r="361" spans="3:8" x14ac:dyDescent="0.35">
      <c r="C361" s="89"/>
      <c r="D361" s="89"/>
      <c r="E361" s="89"/>
      <c r="H361" s="92"/>
    </row>
    <row r="362" spans="3:8" x14ac:dyDescent="0.35">
      <c r="C362" s="89"/>
      <c r="D362" s="89"/>
      <c r="E362" s="89"/>
      <c r="H362" s="92"/>
    </row>
    <row r="363" spans="3:8" x14ac:dyDescent="0.35">
      <c r="C363" s="89"/>
      <c r="D363" s="89"/>
      <c r="E363" s="89"/>
      <c r="H363" s="92"/>
    </row>
    <row r="364" spans="3:8" x14ac:dyDescent="0.35">
      <c r="C364" s="89"/>
      <c r="D364" s="89"/>
      <c r="E364" s="89"/>
      <c r="H364" s="92"/>
    </row>
    <row r="365" spans="3:8" x14ac:dyDescent="0.35">
      <c r="C365" s="89"/>
      <c r="D365" s="89"/>
      <c r="E365" s="89"/>
      <c r="H365" s="92"/>
    </row>
    <row r="366" spans="3:8" x14ac:dyDescent="0.35">
      <c r="C366" s="89"/>
      <c r="D366" s="89"/>
      <c r="E366" s="89"/>
      <c r="H366" s="92"/>
    </row>
    <row r="367" spans="3:8" x14ac:dyDescent="0.35">
      <c r="C367" s="89"/>
      <c r="D367" s="89"/>
      <c r="E367" s="89"/>
      <c r="H367" s="92"/>
    </row>
    <row r="368" spans="3:8" x14ac:dyDescent="0.35">
      <c r="C368" s="89"/>
      <c r="D368" s="89"/>
      <c r="E368" s="89"/>
      <c r="H368" s="92"/>
    </row>
    <row r="369" spans="3:8" x14ac:dyDescent="0.35">
      <c r="C369" s="89"/>
      <c r="D369" s="89"/>
      <c r="E369" s="89"/>
      <c r="H369" s="92"/>
    </row>
    <row r="370" spans="3:8" x14ac:dyDescent="0.35">
      <c r="C370" s="89"/>
      <c r="D370" s="89"/>
      <c r="E370" s="89"/>
      <c r="H370" s="92"/>
    </row>
    <row r="371" spans="3:8" x14ac:dyDescent="0.35">
      <c r="C371" s="89"/>
      <c r="D371" s="89"/>
      <c r="E371" s="89"/>
      <c r="H371" s="92"/>
    </row>
    <row r="372" spans="3:8" x14ac:dyDescent="0.35">
      <c r="C372" s="89"/>
      <c r="D372" s="89"/>
      <c r="E372" s="89"/>
      <c r="H372" s="92"/>
    </row>
    <row r="373" spans="3:8" x14ac:dyDescent="0.35">
      <c r="C373" s="89"/>
      <c r="D373" s="89"/>
      <c r="E373" s="89"/>
      <c r="H373" s="92"/>
    </row>
    <row r="374" spans="3:8" x14ac:dyDescent="0.35">
      <c r="C374" s="89"/>
      <c r="D374" s="89"/>
      <c r="E374" s="89"/>
      <c r="H374" s="92"/>
    </row>
    <row r="375" spans="3:8" x14ac:dyDescent="0.35">
      <c r="C375" s="89"/>
      <c r="D375" s="89"/>
      <c r="E375" s="89"/>
      <c r="H375" s="92"/>
    </row>
    <row r="376" spans="3:8" x14ac:dyDescent="0.35">
      <c r="C376" s="89"/>
      <c r="D376" s="89"/>
      <c r="E376" s="89"/>
      <c r="H376" s="92"/>
    </row>
    <row r="377" spans="3:8" x14ac:dyDescent="0.35">
      <c r="C377" s="89"/>
      <c r="D377" s="89"/>
      <c r="E377" s="89"/>
      <c r="H377" s="92"/>
    </row>
    <row r="378" spans="3:8" x14ac:dyDescent="0.35">
      <c r="C378" s="89"/>
      <c r="D378" s="89"/>
      <c r="E378" s="89"/>
      <c r="H378" s="92"/>
    </row>
    <row r="379" spans="3:8" x14ac:dyDescent="0.35">
      <c r="C379" s="89"/>
      <c r="D379" s="89"/>
      <c r="E379" s="89"/>
      <c r="H379" s="92"/>
    </row>
    <row r="380" spans="3:8" x14ac:dyDescent="0.35">
      <c r="C380" s="89"/>
      <c r="D380" s="89"/>
      <c r="E380" s="89"/>
      <c r="H380" s="92"/>
    </row>
    <row r="381" spans="3:8" x14ac:dyDescent="0.35">
      <c r="C381" s="89"/>
      <c r="D381" s="89"/>
      <c r="E381" s="89"/>
      <c r="H381" s="92"/>
    </row>
    <row r="382" spans="3:8" x14ac:dyDescent="0.35">
      <c r="C382" s="89"/>
      <c r="D382" s="89"/>
      <c r="E382" s="89"/>
      <c r="H382" s="92"/>
    </row>
    <row r="383" spans="3:8" x14ac:dyDescent="0.35">
      <c r="C383" s="89"/>
      <c r="D383" s="89"/>
      <c r="E383" s="89"/>
      <c r="H383" s="92"/>
    </row>
    <row r="384" spans="3:8" x14ac:dyDescent="0.35">
      <c r="C384" s="89"/>
      <c r="D384" s="89"/>
      <c r="E384" s="89"/>
      <c r="H384" s="92"/>
    </row>
    <row r="385" spans="3:8" x14ac:dyDescent="0.35">
      <c r="C385" s="89"/>
      <c r="D385" s="89"/>
      <c r="E385" s="89"/>
      <c r="H385" s="92"/>
    </row>
    <row r="386" spans="3:8" x14ac:dyDescent="0.35">
      <c r="C386" s="89"/>
      <c r="D386" s="89"/>
      <c r="E386" s="89"/>
      <c r="H386" s="92"/>
    </row>
    <row r="387" spans="3:8" x14ac:dyDescent="0.35">
      <c r="C387" s="89"/>
      <c r="D387" s="89"/>
      <c r="E387" s="89"/>
      <c r="H387" s="92"/>
    </row>
    <row r="388" spans="3:8" x14ac:dyDescent="0.35">
      <c r="C388" s="89"/>
      <c r="D388" s="89"/>
      <c r="E388" s="89"/>
      <c r="H388" s="92"/>
    </row>
    <row r="389" spans="3:8" x14ac:dyDescent="0.35">
      <c r="C389" s="89"/>
      <c r="D389" s="89"/>
      <c r="E389" s="89"/>
      <c r="H389" s="92"/>
    </row>
    <row r="390" spans="3:8" x14ac:dyDescent="0.35">
      <c r="C390" s="89"/>
      <c r="D390" s="89"/>
      <c r="E390" s="89"/>
      <c r="H390" s="92"/>
    </row>
    <row r="391" spans="3:8" x14ac:dyDescent="0.35">
      <c r="C391" s="89"/>
      <c r="D391" s="89"/>
      <c r="E391" s="89"/>
      <c r="H391" s="92"/>
    </row>
    <row r="392" spans="3:8" x14ac:dyDescent="0.35">
      <c r="C392" s="89"/>
      <c r="D392" s="89"/>
      <c r="E392" s="89"/>
      <c r="H392" s="92"/>
    </row>
    <row r="393" spans="3:8" x14ac:dyDescent="0.35">
      <c r="C393" s="89"/>
      <c r="D393" s="89"/>
      <c r="E393" s="89"/>
      <c r="H393" s="92"/>
    </row>
    <row r="394" spans="3:8" x14ac:dyDescent="0.35">
      <c r="C394" s="89"/>
      <c r="D394" s="89"/>
      <c r="E394" s="89"/>
      <c r="H394" s="92"/>
    </row>
    <row r="395" spans="3:8" x14ac:dyDescent="0.35">
      <c r="C395" s="89"/>
      <c r="D395" s="89"/>
      <c r="E395" s="89"/>
      <c r="H395" s="92"/>
    </row>
    <row r="396" spans="3:8" x14ac:dyDescent="0.35">
      <c r="C396" s="89"/>
      <c r="D396" s="89"/>
      <c r="E396" s="89"/>
      <c r="H396" s="92"/>
    </row>
    <row r="397" spans="3:8" x14ac:dyDescent="0.35">
      <c r="C397" s="89"/>
      <c r="D397" s="89"/>
      <c r="E397" s="89"/>
      <c r="H397" s="92"/>
    </row>
    <row r="398" spans="3:8" x14ac:dyDescent="0.35">
      <c r="C398" s="89"/>
      <c r="D398" s="89"/>
      <c r="E398" s="89"/>
      <c r="H398" s="92"/>
    </row>
    <row r="399" spans="3:8" x14ac:dyDescent="0.35">
      <c r="C399" s="89"/>
      <c r="D399" s="89"/>
      <c r="E399" s="89"/>
      <c r="H399" s="92"/>
    </row>
    <row r="400" spans="3:8" x14ac:dyDescent="0.35">
      <c r="C400" s="89"/>
      <c r="D400" s="89"/>
      <c r="E400" s="89"/>
      <c r="H400" s="92"/>
    </row>
    <row r="401" spans="3:8" x14ac:dyDescent="0.35">
      <c r="C401" s="89"/>
      <c r="D401" s="89"/>
      <c r="E401" s="89"/>
      <c r="H401" s="92"/>
    </row>
    <row r="402" spans="3:8" x14ac:dyDescent="0.35">
      <c r="C402" s="89"/>
      <c r="D402" s="89"/>
      <c r="E402" s="89"/>
      <c r="H402" s="92"/>
    </row>
    <row r="403" spans="3:8" x14ac:dyDescent="0.35">
      <c r="C403" s="89"/>
      <c r="D403" s="89"/>
      <c r="E403" s="89"/>
      <c r="H403" s="92"/>
    </row>
    <row r="404" spans="3:8" x14ac:dyDescent="0.35">
      <c r="C404" s="89"/>
      <c r="D404" s="89"/>
      <c r="E404" s="89"/>
      <c r="H404" s="92"/>
    </row>
    <row r="405" spans="3:8" x14ac:dyDescent="0.35">
      <c r="C405" s="89"/>
      <c r="D405" s="89"/>
      <c r="E405" s="89"/>
      <c r="H405" s="92"/>
    </row>
    <row r="406" spans="3:8" x14ac:dyDescent="0.35">
      <c r="C406" s="89"/>
      <c r="D406" s="89"/>
      <c r="E406" s="89"/>
      <c r="H406" s="92"/>
    </row>
    <row r="407" spans="3:8" x14ac:dyDescent="0.35">
      <c r="C407" s="89"/>
      <c r="D407" s="89"/>
      <c r="E407" s="89"/>
      <c r="H407" s="92"/>
    </row>
    <row r="408" spans="3:8" x14ac:dyDescent="0.35">
      <c r="C408" s="89"/>
      <c r="D408" s="89"/>
      <c r="E408" s="89"/>
      <c r="H408" s="92"/>
    </row>
    <row r="409" spans="3:8" x14ac:dyDescent="0.35">
      <c r="C409" s="89"/>
      <c r="D409" s="89"/>
      <c r="E409" s="89"/>
      <c r="H409" s="92"/>
    </row>
    <row r="410" spans="3:8" x14ac:dyDescent="0.35">
      <c r="C410" s="89"/>
      <c r="D410" s="89"/>
      <c r="E410" s="89"/>
      <c r="H410" s="92"/>
    </row>
    <row r="411" spans="3:8" x14ac:dyDescent="0.35">
      <c r="C411" s="89"/>
      <c r="D411" s="89"/>
      <c r="E411" s="89"/>
      <c r="H411" s="92"/>
    </row>
    <row r="412" spans="3:8" x14ac:dyDescent="0.35">
      <c r="C412" s="89"/>
      <c r="D412" s="89"/>
      <c r="E412" s="89"/>
      <c r="H412" s="92"/>
    </row>
    <row r="413" spans="3:8" x14ac:dyDescent="0.35">
      <c r="C413" s="89"/>
      <c r="D413" s="89"/>
      <c r="E413" s="89"/>
      <c r="H413" s="92"/>
    </row>
    <row r="414" spans="3:8" x14ac:dyDescent="0.35">
      <c r="C414" s="89"/>
      <c r="D414" s="89"/>
      <c r="E414" s="89"/>
      <c r="H414" s="92"/>
    </row>
    <row r="415" spans="3:8" x14ac:dyDescent="0.35">
      <c r="C415" s="89"/>
      <c r="D415" s="89"/>
      <c r="E415" s="89"/>
      <c r="H415" s="92"/>
    </row>
    <row r="416" spans="3:8" x14ac:dyDescent="0.35">
      <c r="C416" s="89"/>
      <c r="D416" s="89"/>
      <c r="E416" s="89"/>
      <c r="H416" s="92"/>
    </row>
    <row r="417" spans="3:8" x14ac:dyDescent="0.35">
      <c r="C417" s="89"/>
      <c r="D417" s="89"/>
      <c r="E417" s="89"/>
      <c r="H417" s="92"/>
    </row>
    <row r="418" spans="3:8" x14ac:dyDescent="0.35">
      <c r="C418" s="89"/>
      <c r="D418" s="89"/>
      <c r="E418" s="89"/>
      <c r="H418" s="92"/>
    </row>
    <row r="419" spans="3:8" x14ac:dyDescent="0.35">
      <c r="C419" s="89"/>
      <c r="D419" s="89"/>
      <c r="E419" s="89"/>
      <c r="H419" s="92"/>
    </row>
    <row r="420" spans="3:8" x14ac:dyDescent="0.35">
      <c r="C420" s="89"/>
      <c r="D420" s="89"/>
      <c r="E420" s="89"/>
      <c r="H420" s="92"/>
    </row>
    <row r="421" spans="3:8" x14ac:dyDescent="0.35">
      <c r="C421" s="89"/>
      <c r="D421" s="89"/>
      <c r="E421" s="89"/>
      <c r="H421" s="92"/>
    </row>
    <row r="422" spans="3:8" x14ac:dyDescent="0.35">
      <c r="C422" s="89"/>
      <c r="D422" s="89"/>
      <c r="E422" s="89"/>
      <c r="H422" s="92"/>
    </row>
    <row r="423" spans="3:8" x14ac:dyDescent="0.35">
      <c r="C423" s="89"/>
      <c r="D423" s="89"/>
      <c r="E423" s="89"/>
      <c r="H423" s="92"/>
    </row>
    <row r="424" spans="3:8" x14ac:dyDescent="0.35">
      <c r="C424" s="89"/>
      <c r="D424" s="89"/>
      <c r="E424" s="89"/>
      <c r="H424" s="92"/>
    </row>
    <row r="425" spans="3:8" x14ac:dyDescent="0.35">
      <c r="C425" s="89"/>
      <c r="D425" s="89"/>
      <c r="E425" s="89"/>
      <c r="H425" s="92"/>
    </row>
    <row r="426" spans="3:8" x14ac:dyDescent="0.35">
      <c r="C426" s="89"/>
      <c r="D426" s="89"/>
      <c r="E426" s="89"/>
      <c r="H426" s="92"/>
    </row>
    <row r="427" spans="3:8" x14ac:dyDescent="0.35">
      <c r="C427" s="89"/>
      <c r="D427" s="89"/>
      <c r="E427" s="89"/>
      <c r="H427" s="92"/>
    </row>
    <row r="428" spans="3:8" x14ac:dyDescent="0.35">
      <c r="C428" s="89"/>
      <c r="D428" s="89"/>
      <c r="E428" s="89"/>
      <c r="H428" s="92"/>
    </row>
    <row r="429" spans="3:8" x14ac:dyDescent="0.35">
      <c r="C429" s="89"/>
      <c r="D429" s="89"/>
      <c r="E429" s="89"/>
      <c r="H429" s="92"/>
    </row>
    <row r="430" spans="3:8" x14ac:dyDescent="0.35">
      <c r="C430" s="89"/>
      <c r="D430" s="89"/>
      <c r="E430" s="89"/>
      <c r="H430" s="92"/>
    </row>
    <row r="431" spans="3:8" x14ac:dyDescent="0.35">
      <c r="C431" s="89"/>
      <c r="D431" s="89"/>
      <c r="E431" s="89"/>
      <c r="H431" s="92"/>
    </row>
    <row r="432" spans="3:8" x14ac:dyDescent="0.35">
      <c r="C432" s="89"/>
      <c r="D432" s="89"/>
      <c r="E432" s="89"/>
      <c r="H432" s="92"/>
    </row>
    <row r="433" spans="3:8" x14ac:dyDescent="0.35">
      <c r="C433" s="89"/>
      <c r="D433" s="89"/>
      <c r="E433" s="89"/>
      <c r="H433" s="92"/>
    </row>
    <row r="434" spans="3:8" x14ac:dyDescent="0.35">
      <c r="C434" s="89"/>
      <c r="D434" s="89"/>
      <c r="E434" s="89"/>
      <c r="H434" s="92"/>
    </row>
    <row r="435" spans="3:8" x14ac:dyDescent="0.35">
      <c r="C435" s="89"/>
      <c r="D435" s="89"/>
      <c r="E435" s="89"/>
      <c r="H435" s="92"/>
    </row>
    <row r="436" spans="3:8" x14ac:dyDescent="0.35">
      <c r="C436" s="89"/>
      <c r="D436" s="89"/>
      <c r="E436" s="89"/>
      <c r="H436" s="92"/>
    </row>
    <row r="437" spans="3:8" x14ac:dyDescent="0.35">
      <c r="C437" s="89"/>
      <c r="D437" s="89"/>
      <c r="E437" s="89"/>
      <c r="H437" s="92"/>
    </row>
    <row r="438" spans="3:8" x14ac:dyDescent="0.35">
      <c r="C438" s="89"/>
      <c r="D438" s="89"/>
      <c r="E438" s="89"/>
      <c r="H438" s="92"/>
    </row>
    <row r="439" spans="3:8" x14ac:dyDescent="0.35">
      <c r="C439" s="89"/>
      <c r="D439" s="89"/>
      <c r="E439" s="89"/>
      <c r="H439" s="92"/>
    </row>
    <row r="440" spans="3:8" x14ac:dyDescent="0.35">
      <c r="C440" s="89"/>
      <c r="D440" s="89"/>
      <c r="E440" s="89"/>
      <c r="H440" s="92"/>
    </row>
    <row r="441" spans="3:8" x14ac:dyDescent="0.35">
      <c r="C441" s="89"/>
      <c r="D441" s="89"/>
      <c r="E441" s="89"/>
      <c r="H441" s="92"/>
    </row>
    <row r="442" spans="3:8" x14ac:dyDescent="0.35">
      <c r="C442" s="89"/>
      <c r="D442" s="89"/>
      <c r="E442" s="89"/>
      <c r="H442" s="92"/>
    </row>
    <row r="443" spans="3:8" x14ac:dyDescent="0.35">
      <c r="C443" s="89"/>
      <c r="D443" s="89"/>
      <c r="E443" s="89"/>
      <c r="H443" s="92"/>
    </row>
    <row r="444" spans="3:8" x14ac:dyDescent="0.35">
      <c r="C444" s="89"/>
      <c r="D444" s="89"/>
      <c r="E444" s="89"/>
      <c r="H444" s="92"/>
    </row>
    <row r="445" spans="3:8" x14ac:dyDescent="0.35">
      <c r="C445" s="89"/>
      <c r="D445" s="89"/>
      <c r="E445" s="89"/>
      <c r="H445" s="92"/>
    </row>
    <row r="446" spans="3:8" x14ac:dyDescent="0.35">
      <c r="C446" s="89"/>
      <c r="D446" s="89"/>
      <c r="E446" s="89"/>
      <c r="H446" s="92"/>
    </row>
    <row r="447" spans="3:8" x14ac:dyDescent="0.35">
      <c r="C447" s="89"/>
      <c r="D447" s="89"/>
      <c r="E447" s="89"/>
      <c r="H447" s="92"/>
    </row>
    <row r="448" spans="3:8" x14ac:dyDescent="0.35">
      <c r="C448" s="89"/>
      <c r="D448" s="89"/>
      <c r="E448" s="89"/>
      <c r="H448" s="92"/>
    </row>
    <row r="449" spans="3:8" x14ac:dyDescent="0.35">
      <c r="C449" s="89"/>
      <c r="D449" s="89"/>
      <c r="E449" s="89"/>
      <c r="H449" s="92"/>
    </row>
    <row r="450" spans="3:8" x14ac:dyDescent="0.35">
      <c r="C450" s="89"/>
      <c r="D450" s="89"/>
      <c r="E450" s="89"/>
      <c r="H450" s="92"/>
    </row>
    <row r="451" spans="3:8" x14ac:dyDescent="0.35">
      <c r="C451" s="89"/>
      <c r="D451" s="89"/>
      <c r="E451" s="89"/>
      <c r="H451" s="92"/>
    </row>
    <row r="452" spans="3:8" x14ac:dyDescent="0.35">
      <c r="C452" s="89"/>
      <c r="D452" s="89"/>
      <c r="E452" s="89"/>
      <c r="H452" s="92"/>
    </row>
    <row r="453" spans="3:8" x14ac:dyDescent="0.35">
      <c r="C453" s="89"/>
      <c r="D453" s="89"/>
      <c r="E453" s="89"/>
      <c r="H453" s="92"/>
    </row>
    <row r="454" spans="3:8" x14ac:dyDescent="0.35">
      <c r="C454" s="89"/>
      <c r="D454" s="89"/>
      <c r="E454" s="89"/>
      <c r="H454" s="92"/>
    </row>
    <row r="455" spans="3:8" x14ac:dyDescent="0.35">
      <c r="C455" s="89"/>
      <c r="D455" s="89"/>
      <c r="E455" s="89"/>
      <c r="H455" s="92"/>
    </row>
    <row r="456" spans="3:8" x14ac:dyDescent="0.35">
      <c r="C456" s="89"/>
      <c r="D456" s="89"/>
      <c r="E456" s="89"/>
      <c r="H456" s="92"/>
    </row>
    <row r="457" spans="3:8" x14ac:dyDescent="0.35">
      <c r="C457" s="89"/>
      <c r="D457" s="89"/>
      <c r="E457" s="89"/>
      <c r="H457" s="92"/>
    </row>
    <row r="458" spans="3:8" x14ac:dyDescent="0.35">
      <c r="C458" s="89"/>
      <c r="D458" s="89"/>
      <c r="E458" s="89"/>
      <c r="H458" s="92"/>
    </row>
    <row r="459" spans="3:8" x14ac:dyDescent="0.35">
      <c r="C459" s="89"/>
      <c r="D459" s="89"/>
      <c r="E459" s="89"/>
      <c r="H459" s="92"/>
    </row>
    <row r="460" spans="3:8" x14ac:dyDescent="0.35">
      <c r="C460" s="89"/>
      <c r="D460" s="89"/>
      <c r="E460" s="89"/>
      <c r="H460" s="92"/>
    </row>
    <row r="461" spans="3:8" x14ac:dyDescent="0.35">
      <c r="C461" s="89"/>
      <c r="D461" s="89"/>
      <c r="E461" s="89"/>
      <c r="H461" s="92"/>
    </row>
    <row r="462" spans="3:8" x14ac:dyDescent="0.35">
      <c r="C462" s="89"/>
      <c r="D462" s="89"/>
      <c r="E462" s="89"/>
      <c r="H462" s="92"/>
    </row>
    <row r="463" spans="3:8" x14ac:dyDescent="0.35">
      <c r="C463" s="89"/>
      <c r="D463" s="89"/>
      <c r="E463" s="89"/>
      <c r="H463" s="92"/>
    </row>
    <row r="464" spans="3:8" x14ac:dyDescent="0.35">
      <c r="C464" s="89"/>
      <c r="D464" s="89"/>
      <c r="E464" s="89"/>
      <c r="H464" s="92"/>
    </row>
    <row r="465" spans="3:8" x14ac:dyDescent="0.35">
      <c r="C465" s="89"/>
      <c r="D465" s="89"/>
      <c r="E465" s="89"/>
      <c r="H465" s="92"/>
    </row>
    <row r="466" spans="3:8" x14ac:dyDescent="0.35">
      <c r="C466" s="89"/>
      <c r="D466" s="89"/>
      <c r="E466" s="89"/>
      <c r="H466" s="92"/>
    </row>
    <row r="467" spans="3:8" x14ac:dyDescent="0.35">
      <c r="C467" s="89"/>
      <c r="D467" s="89"/>
      <c r="E467" s="89"/>
      <c r="H467" s="92"/>
    </row>
    <row r="468" spans="3:8" x14ac:dyDescent="0.35">
      <c r="C468" s="89"/>
      <c r="D468" s="89"/>
      <c r="E468" s="89"/>
      <c r="H468" s="92"/>
    </row>
    <row r="469" spans="3:8" x14ac:dyDescent="0.35">
      <c r="C469" s="89"/>
      <c r="D469" s="89"/>
      <c r="E469" s="89"/>
      <c r="H469" s="92"/>
    </row>
    <row r="470" spans="3:8" x14ac:dyDescent="0.35">
      <c r="C470" s="89"/>
      <c r="D470" s="89"/>
      <c r="E470" s="89"/>
      <c r="H470" s="92"/>
    </row>
    <row r="471" spans="3:8" x14ac:dyDescent="0.35">
      <c r="C471" s="89"/>
      <c r="D471" s="89"/>
      <c r="E471" s="89"/>
      <c r="H471" s="92"/>
    </row>
    <row r="472" spans="3:8" x14ac:dyDescent="0.35">
      <c r="C472" s="89"/>
      <c r="D472" s="89"/>
      <c r="E472" s="89"/>
      <c r="H472" s="92"/>
    </row>
    <row r="473" spans="3:8" x14ac:dyDescent="0.35">
      <c r="C473" s="89"/>
      <c r="D473" s="89"/>
      <c r="E473" s="89"/>
      <c r="H473" s="92"/>
    </row>
    <row r="474" spans="3:8" x14ac:dyDescent="0.35">
      <c r="C474" s="89"/>
      <c r="D474" s="89"/>
      <c r="E474" s="89"/>
      <c r="H474" s="92"/>
    </row>
    <row r="475" spans="3:8" x14ac:dyDescent="0.35">
      <c r="C475" s="89"/>
      <c r="D475" s="89"/>
      <c r="E475" s="89"/>
      <c r="H475" s="92"/>
    </row>
    <row r="476" spans="3:8" x14ac:dyDescent="0.35">
      <c r="C476" s="89"/>
      <c r="D476" s="89"/>
      <c r="E476" s="89"/>
      <c r="H476" s="92"/>
    </row>
    <row r="477" spans="3:8" x14ac:dyDescent="0.35">
      <c r="C477" s="89"/>
      <c r="D477" s="89"/>
      <c r="E477" s="89"/>
      <c r="H477" s="92"/>
    </row>
    <row r="478" spans="3:8" x14ac:dyDescent="0.35">
      <c r="C478" s="89"/>
      <c r="D478" s="89"/>
      <c r="E478" s="89"/>
      <c r="H478" s="92"/>
    </row>
    <row r="479" spans="3:8" x14ac:dyDescent="0.35">
      <c r="C479" s="89"/>
      <c r="D479" s="89"/>
      <c r="E479" s="89"/>
      <c r="H479" s="92"/>
    </row>
    <row r="480" spans="3:8" x14ac:dyDescent="0.35">
      <c r="C480" s="89"/>
      <c r="D480" s="89"/>
      <c r="E480" s="89"/>
      <c r="H480" s="92"/>
    </row>
    <row r="481" spans="3:8" x14ac:dyDescent="0.35">
      <c r="C481" s="89"/>
      <c r="D481" s="89"/>
      <c r="E481" s="89"/>
      <c r="H481" s="92"/>
    </row>
    <row r="482" spans="3:8" x14ac:dyDescent="0.35">
      <c r="C482" s="89"/>
      <c r="D482" s="89"/>
      <c r="E482" s="89"/>
      <c r="H482" s="92"/>
    </row>
    <row r="483" spans="3:8" x14ac:dyDescent="0.35">
      <c r="C483" s="89"/>
      <c r="D483" s="89"/>
      <c r="E483" s="89"/>
      <c r="H483" s="92"/>
    </row>
    <row r="484" spans="3:8" x14ac:dyDescent="0.35">
      <c r="C484" s="89"/>
      <c r="D484" s="89"/>
      <c r="E484" s="89"/>
      <c r="H484" s="92"/>
    </row>
    <row r="485" spans="3:8" x14ac:dyDescent="0.35">
      <c r="C485" s="89"/>
      <c r="D485" s="89"/>
      <c r="E485" s="89"/>
      <c r="H485" s="92"/>
    </row>
    <row r="486" spans="3:8" x14ac:dyDescent="0.35">
      <c r="C486" s="89"/>
      <c r="D486" s="89"/>
      <c r="E486" s="89"/>
      <c r="H486" s="92"/>
    </row>
    <row r="487" spans="3:8" x14ac:dyDescent="0.35">
      <c r="C487" s="89"/>
      <c r="D487" s="89"/>
      <c r="E487" s="89"/>
      <c r="H487" s="92"/>
    </row>
    <row r="488" spans="3:8" x14ac:dyDescent="0.35">
      <c r="C488" s="89"/>
      <c r="D488" s="89"/>
      <c r="E488" s="89"/>
      <c r="H488" s="92"/>
    </row>
    <row r="489" spans="3:8" x14ac:dyDescent="0.35">
      <c r="C489" s="89"/>
      <c r="D489" s="89"/>
      <c r="E489" s="89"/>
      <c r="H489" s="92"/>
    </row>
    <row r="490" spans="3:8" x14ac:dyDescent="0.35">
      <c r="C490" s="89"/>
      <c r="D490" s="89"/>
      <c r="E490" s="89"/>
      <c r="H490" s="92"/>
    </row>
    <row r="491" spans="3:8" x14ac:dyDescent="0.35">
      <c r="C491" s="89"/>
      <c r="D491" s="89"/>
      <c r="E491" s="89"/>
      <c r="H491" s="92"/>
    </row>
    <row r="492" spans="3:8" x14ac:dyDescent="0.35">
      <c r="C492" s="89"/>
      <c r="D492" s="89"/>
      <c r="E492" s="89"/>
      <c r="H492" s="92"/>
    </row>
    <row r="493" spans="3:8" x14ac:dyDescent="0.35">
      <c r="C493" s="89"/>
      <c r="D493" s="89"/>
      <c r="E493" s="89"/>
      <c r="H493" s="92"/>
    </row>
    <row r="494" spans="3:8" x14ac:dyDescent="0.35">
      <c r="C494" s="89"/>
      <c r="D494" s="89"/>
      <c r="E494" s="89"/>
      <c r="H494" s="92"/>
    </row>
    <row r="495" spans="3:8" x14ac:dyDescent="0.35">
      <c r="C495" s="89"/>
      <c r="D495" s="89"/>
      <c r="E495" s="89"/>
      <c r="H495" s="92"/>
    </row>
    <row r="496" spans="3:8" x14ac:dyDescent="0.35">
      <c r="C496" s="89"/>
      <c r="D496" s="89"/>
      <c r="E496" s="89"/>
      <c r="H496" s="92"/>
    </row>
    <row r="497" spans="3:8" x14ac:dyDescent="0.35">
      <c r="C497" s="89"/>
      <c r="D497" s="89"/>
      <c r="E497" s="89"/>
      <c r="H497" s="92"/>
    </row>
    <row r="498" spans="3:8" x14ac:dyDescent="0.35">
      <c r="C498" s="89"/>
      <c r="D498" s="89"/>
      <c r="E498" s="89"/>
      <c r="H498" s="92"/>
    </row>
    <row r="499" spans="3:8" x14ac:dyDescent="0.35">
      <c r="C499" s="89"/>
      <c r="D499" s="89"/>
      <c r="E499" s="89"/>
      <c r="H499" s="92"/>
    </row>
    <row r="500" spans="3:8" x14ac:dyDescent="0.35">
      <c r="C500" s="89"/>
      <c r="D500" s="89"/>
      <c r="E500" s="89"/>
      <c r="H500" s="92"/>
    </row>
    <row r="501" spans="3:8" x14ac:dyDescent="0.35">
      <c r="C501" s="89"/>
      <c r="D501" s="89"/>
      <c r="E501" s="89"/>
      <c r="H501" s="92"/>
    </row>
    <row r="502" spans="3:8" x14ac:dyDescent="0.35">
      <c r="C502" s="89"/>
      <c r="D502" s="89"/>
      <c r="E502" s="89"/>
      <c r="H502" s="92"/>
    </row>
    <row r="503" spans="3:8" x14ac:dyDescent="0.35">
      <c r="C503" s="89"/>
      <c r="D503" s="89"/>
      <c r="E503" s="89"/>
      <c r="H503" s="92"/>
    </row>
    <row r="504" spans="3:8" x14ac:dyDescent="0.35">
      <c r="C504" s="89"/>
      <c r="D504" s="89"/>
      <c r="E504" s="89"/>
      <c r="H504" s="92"/>
    </row>
    <row r="505" spans="3:8" x14ac:dyDescent="0.35">
      <c r="C505" s="89"/>
      <c r="D505" s="89"/>
      <c r="E505" s="89"/>
      <c r="H505" s="92"/>
    </row>
    <row r="506" spans="3:8" x14ac:dyDescent="0.35">
      <c r="C506" s="89"/>
      <c r="D506" s="89"/>
      <c r="E506" s="89"/>
      <c r="H506" s="92"/>
    </row>
    <row r="507" spans="3:8" x14ac:dyDescent="0.35">
      <c r="C507" s="89"/>
      <c r="D507" s="89"/>
      <c r="E507" s="89"/>
      <c r="H507" s="92"/>
    </row>
    <row r="508" spans="3:8" x14ac:dyDescent="0.35">
      <c r="C508" s="89"/>
      <c r="D508" s="89"/>
      <c r="E508" s="89"/>
      <c r="H508" s="92"/>
    </row>
    <row r="509" spans="3:8" x14ac:dyDescent="0.35">
      <c r="C509" s="89"/>
      <c r="D509" s="89"/>
      <c r="E509" s="89"/>
      <c r="H509" s="92"/>
    </row>
    <row r="510" spans="3:8" x14ac:dyDescent="0.35">
      <c r="C510" s="89"/>
      <c r="D510" s="89"/>
      <c r="E510" s="89"/>
      <c r="H510" s="92"/>
    </row>
    <row r="511" spans="3:8" x14ac:dyDescent="0.35">
      <c r="C511" s="89"/>
      <c r="D511" s="89"/>
      <c r="E511" s="89"/>
      <c r="H511" s="92"/>
    </row>
    <row r="512" spans="3:8" x14ac:dyDescent="0.35">
      <c r="C512" s="89"/>
      <c r="D512" s="89"/>
      <c r="E512" s="89"/>
      <c r="H512" s="92"/>
    </row>
    <row r="513" spans="3:8" x14ac:dyDescent="0.35">
      <c r="C513" s="89"/>
      <c r="D513" s="89"/>
      <c r="E513" s="89"/>
      <c r="H513" s="92"/>
    </row>
    <row r="514" spans="3:8" x14ac:dyDescent="0.35">
      <c r="C514" s="89"/>
      <c r="D514" s="89"/>
      <c r="E514" s="89"/>
      <c r="H514" s="92"/>
    </row>
    <row r="515" spans="3:8" x14ac:dyDescent="0.35">
      <c r="C515" s="89"/>
      <c r="D515" s="89"/>
      <c r="E515" s="89"/>
      <c r="H515" s="92"/>
    </row>
    <row r="516" spans="3:8" x14ac:dyDescent="0.35">
      <c r="C516" s="89"/>
      <c r="D516" s="89"/>
      <c r="E516" s="89"/>
      <c r="H516" s="92"/>
    </row>
    <row r="517" spans="3:8" x14ac:dyDescent="0.35">
      <c r="C517" s="89"/>
      <c r="D517" s="89"/>
      <c r="E517" s="89"/>
      <c r="H517" s="92"/>
    </row>
    <row r="518" spans="3:8" x14ac:dyDescent="0.35">
      <c r="C518" s="89"/>
      <c r="D518" s="89"/>
      <c r="E518" s="89"/>
      <c r="H518" s="92"/>
    </row>
    <row r="519" spans="3:8" x14ac:dyDescent="0.35">
      <c r="C519" s="89"/>
      <c r="D519" s="89"/>
      <c r="E519" s="89"/>
      <c r="H519" s="92"/>
    </row>
    <row r="520" spans="3:8" x14ac:dyDescent="0.35">
      <c r="C520" s="89"/>
      <c r="D520" s="89"/>
      <c r="E520" s="89"/>
      <c r="H520" s="92"/>
    </row>
    <row r="521" spans="3:8" x14ac:dyDescent="0.35">
      <c r="C521" s="89"/>
      <c r="D521" s="89"/>
      <c r="E521" s="89"/>
      <c r="H521" s="92"/>
    </row>
    <row r="522" spans="3:8" x14ac:dyDescent="0.35">
      <c r="C522" s="89"/>
      <c r="D522" s="89"/>
      <c r="E522" s="89"/>
      <c r="H522" s="92"/>
    </row>
    <row r="523" spans="3:8" x14ac:dyDescent="0.35">
      <c r="C523" s="89"/>
      <c r="D523" s="89"/>
      <c r="E523" s="89"/>
      <c r="H523" s="92"/>
    </row>
    <row r="524" spans="3:8" x14ac:dyDescent="0.35">
      <c r="C524" s="89"/>
      <c r="D524" s="89"/>
      <c r="E524" s="89"/>
      <c r="H524" s="92"/>
    </row>
    <row r="525" spans="3:8" x14ac:dyDescent="0.35">
      <c r="C525" s="89"/>
      <c r="D525" s="89"/>
      <c r="E525" s="89"/>
      <c r="H525" s="92"/>
    </row>
    <row r="526" spans="3:8" x14ac:dyDescent="0.35">
      <c r="C526" s="89"/>
      <c r="D526" s="89"/>
      <c r="E526" s="89"/>
      <c r="H526" s="92"/>
    </row>
    <row r="527" spans="3:8" x14ac:dyDescent="0.35">
      <c r="C527" s="89"/>
      <c r="D527" s="89"/>
      <c r="E527" s="89"/>
      <c r="H527" s="92"/>
    </row>
    <row r="528" spans="3:8" x14ac:dyDescent="0.35">
      <c r="C528" s="89"/>
      <c r="D528" s="89"/>
      <c r="E528" s="89"/>
      <c r="H528" s="92"/>
    </row>
    <row r="529" spans="3:8" x14ac:dyDescent="0.35">
      <c r="C529" s="89"/>
      <c r="D529" s="89"/>
      <c r="E529" s="89"/>
      <c r="H529" s="92"/>
    </row>
    <row r="530" spans="3:8" x14ac:dyDescent="0.35">
      <c r="C530" s="89"/>
      <c r="D530" s="89"/>
      <c r="E530" s="89"/>
      <c r="H530" s="92"/>
    </row>
    <row r="531" spans="3:8" x14ac:dyDescent="0.35">
      <c r="C531" s="89"/>
      <c r="D531" s="89"/>
      <c r="E531" s="89"/>
      <c r="H531" s="92"/>
    </row>
    <row r="532" spans="3:8" x14ac:dyDescent="0.35">
      <c r="C532" s="89"/>
      <c r="D532" s="89"/>
      <c r="E532" s="89"/>
      <c r="H532" s="92"/>
    </row>
    <row r="533" spans="3:8" x14ac:dyDescent="0.35">
      <c r="C533" s="89"/>
      <c r="D533" s="89"/>
      <c r="E533" s="89"/>
      <c r="H533" s="92"/>
    </row>
    <row r="534" spans="3:8" x14ac:dyDescent="0.35">
      <c r="C534" s="89"/>
      <c r="D534" s="89"/>
      <c r="E534" s="89"/>
      <c r="H534" s="92"/>
    </row>
    <row r="535" spans="3:8" x14ac:dyDescent="0.35">
      <c r="C535" s="89"/>
      <c r="D535" s="89"/>
      <c r="E535" s="89"/>
      <c r="H535" s="92"/>
    </row>
    <row r="536" spans="3:8" x14ac:dyDescent="0.35">
      <c r="C536" s="89"/>
      <c r="D536" s="89"/>
      <c r="E536" s="89"/>
      <c r="H536" s="92"/>
    </row>
    <row r="537" spans="3:8" x14ac:dyDescent="0.35">
      <c r="C537" s="89"/>
      <c r="D537" s="89"/>
      <c r="E537" s="89"/>
      <c r="H537" s="92"/>
    </row>
    <row r="538" spans="3:8" x14ac:dyDescent="0.35">
      <c r="C538" s="89"/>
      <c r="D538" s="89"/>
      <c r="E538" s="89"/>
      <c r="H538" s="92"/>
    </row>
    <row r="539" spans="3:8" x14ac:dyDescent="0.35">
      <c r="C539" s="89"/>
      <c r="D539" s="89"/>
      <c r="E539" s="89"/>
      <c r="H539" s="92"/>
    </row>
    <row r="540" spans="3:8" x14ac:dyDescent="0.35">
      <c r="C540" s="89"/>
      <c r="D540" s="89"/>
      <c r="E540" s="89"/>
      <c r="H540" s="92"/>
    </row>
    <row r="541" spans="3:8" x14ac:dyDescent="0.35">
      <c r="C541" s="89"/>
      <c r="D541" s="89"/>
      <c r="E541" s="89"/>
      <c r="H541" s="92"/>
    </row>
    <row r="542" spans="3:8" x14ac:dyDescent="0.35">
      <c r="C542" s="89"/>
      <c r="D542" s="89"/>
      <c r="E542" s="89"/>
      <c r="H542" s="92"/>
    </row>
    <row r="543" spans="3:8" x14ac:dyDescent="0.35">
      <c r="C543" s="89"/>
      <c r="D543" s="89"/>
      <c r="E543" s="89"/>
      <c r="H543" s="92"/>
    </row>
    <row r="544" spans="3:8" x14ac:dyDescent="0.35">
      <c r="C544" s="89"/>
      <c r="D544" s="89"/>
      <c r="E544" s="89"/>
      <c r="H544" s="92"/>
    </row>
    <row r="545" spans="3:8" x14ac:dyDescent="0.35">
      <c r="C545" s="89"/>
      <c r="D545" s="89"/>
      <c r="E545" s="89"/>
      <c r="H545" s="92"/>
    </row>
    <row r="546" spans="3:8" x14ac:dyDescent="0.35">
      <c r="C546" s="89"/>
      <c r="D546" s="89"/>
      <c r="E546" s="89"/>
      <c r="H546" s="92"/>
    </row>
    <row r="547" spans="3:8" x14ac:dyDescent="0.35">
      <c r="C547" s="89"/>
      <c r="D547" s="89"/>
      <c r="E547" s="89"/>
      <c r="H547" s="92"/>
    </row>
    <row r="548" spans="3:8" x14ac:dyDescent="0.35">
      <c r="C548" s="89"/>
      <c r="D548" s="89"/>
      <c r="E548" s="89"/>
      <c r="H548" s="92"/>
    </row>
    <row r="549" spans="3:8" x14ac:dyDescent="0.35">
      <c r="C549" s="89"/>
      <c r="D549" s="89"/>
      <c r="E549" s="89"/>
      <c r="H549" s="92"/>
    </row>
    <row r="550" spans="3:8" x14ac:dyDescent="0.35">
      <c r="C550" s="89"/>
      <c r="D550" s="89"/>
      <c r="E550" s="89"/>
      <c r="H550" s="92"/>
    </row>
    <row r="551" spans="3:8" x14ac:dyDescent="0.35">
      <c r="C551" s="89"/>
      <c r="D551" s="89"/>
      <c r="E551" s="89"/>
      <c r="H551" s="92"/>
    </row>
    <row r="552" spans="3:8" x14ac:dyDescent="0.35">
      <c r="C552" s="89"/>
      <c r="D552" s="89"/>
      <c r="E552" s="89"/>
      <c r="H552" s="92"/>
    </row>
    <row r="553" spans="3:8" x14ac:dyDescent="0.35">
      <c r="C553" s="89"/>
      <c r="D553" s="89"/>
      <c r="E553" s="89"/>
      <c r="H553" s="92"/>
    </row>
    <row r="554" spans="3:8" x14ac:dyDescent="0.35">
      <c r="C554" s="89"/>
      <c r="D554" s="89"/>
      <c r="E554" s="89"/>
      <c r="H554" s="92"/>
    </row>
    <row r="555" spans="3:8" x14ac:dyDescent="0.35">
      <c r="C555" s="89"/>
      <c r="D555" s="89"/>
      <c r="E555" s="89"/>
      <c r="H555" s="92"/>
    </row>
    <row r="556" spans="3:8" x14ac:dyDescent="0.35">
      <c r="C556" s="89"/>
      <c r="D556" s="89"/>
      <c r="E556" s="89"/>
      <c r="H556" s="92"/>
    </row>
    <row r="557" spans="3:8" x14ac:dyDescent="0.35">
      <c r="C557" s="89"/>
      <c r="D557" s="89"/>
      <c r="E557" s="89"/>
      <c r="H557" s="92"/>
    </row>
    <row r="558" spans="3:8" x14ac:dyDescent="0.35">
      <c r="C558" s="89"/>
      <c r="D558" s="89"/>
      <c r="E558" s="89"/>
      <c r="H558" s="92"/>
    </row>
    <row r="559" spans="3:8" x14ac:dyDescent="0.35">
      <c r="C559" s="89"/>
      <c r="D559" s="89"/>
      <c r="E559" s="89"/>
      <c r="H559" s="92"/>
    </row>
    <row r="560" spans="3:8" x14ac:dyDescent="0.35">
      <c r="C560" s="89"/>
      <c r="D560" s="89"/>
      <c r="E560" s="89"/>
      <c r="H560" s="92"/>
    </row>
    <row r="561" spans="3:8" x14ac:dyDescent="0.35">
      <c r="C561" s="89"/>
      <c r="D561" s="89"/>
      <c r="E561" s="89"/>
      <c r="H561" s="92"/>
    </row>
    <row r="562" spans="3:8" x14ac:dyDescent="0.35">
      <c r="C562" s="89"/>
      <c r="D562" s="89"/>
      <c r="E562" s="89"/>
      <c r="H562" s="92"/>
    </row>
    <row r="563" spans="3:8" x14ac:dyDescent="0.35">
      <c r="C563" s="89"/>
      <c r="D563" s="89"/>
      <c r="E563" s="89"/>
      <c r="H563" s="92"/>
    </row>
    <row r="564" spans="3:8" x14ac:dyDescent="0.35">
      <c r="C564" s="89"/>
      <c r="D564" s="89"/>
      <c r="E564" s="89"/>
      <c r="H564" s="92"/>
    </row>
    <row r="565" spans="3:8" x14ac:dyDescent="0.35">
      <c r="C565" s="89"/>
      <c r="D565" s="89"/>
      <c r="E565" s="89"/>
      <c r="H565" s="92"/>
    </row>
    <row r="566" spans="3:8" x14ac:dyDescent="0.35">
      <c r="C566" s="89"/>
      <c r="D566" s="89"/>
      <c r="E566" s="89"/>
      <c r="H566" s="92"/>
    </row>
    <row r="567" spans="3:8" x14ac:dyDescent="0.35">
      <c r="C567" s="89"/>
      <c r="D567" s="89"/>
      <c r="E567" s="89"/>
      <c r="H567" s="92"/>
    </row>
    <row r="568" spans="3:8" x14ac:dyDescent="0.35">
      <c r="C568" s="89"/>
      <c r="D568" s="89"/>
      <c r="E568" s="89"/>
      <c r="H568" s="92"/>
    </row>
    <row r="569" spans="3:8" x14ac:dyDescent="0.35">
      <c r="C569" s="89"/>
      <c r="D569" s="89"/>
      <c r="E569" s="89"/>
      <c r="H569" s="92"/>
    </row>
    <row r="570" spans="3:8" x14ac:dyDescent="0.35">
      <c r="C570" s="89"/>
      <c r="D570" s="89"/>
      <c r="E570" s="89"/>
      <c r="H570" s="92"/>
    </row>
    <row r="571" spans="3:8" x14ac:dyDescent="0.35">
      <c r="C571" s="89"/>
      <c r="D571" s="89"/>
      <c r="E571" s="89"/>
      <c r="H571" s="92"/>
    </row>
    <row r="572" spans="3:8" x14ac:dyDescent="0.35">
      <c r="C572" s="89"/>
      <c r="D572" s="89"/>
      <c r="E572" s="89"/>
      <c r="H572" s="92"/>
    </row>
    <row r="573" spans="3:8" x14ac:dyDescent="0.35">
      <c r="C573" s="89"/>
      <c r="D573" s="89"/>
      <c r="E573" s="89"/>
      <c r="H573" s="92"/>
    </row>
    <row r="574" spans="3:8" x14ac:dyDescent="0.35">
      <c r="C574" s="89"/>
      <c r="D574" s="89"/>
      <c r="E574" s="89"/>
      <c r="H574" s="92"/>
    </row>
    <row r="575" spans="3:8" x14ac:dyDescent="0.35">
      <c r="C575" s="89"/>
      <c r="D575" s="89"/>
      <c r="E575" s="89"/>
      <c r="H575" s="92"/>
    </row>
    <row r="576" spans="3:8" x14ac:dyDescent="0.35">
      <c r="C576" s="89"/>
      <c r="D576" s="89"/>
      <c r="E576" s="89"/>
      <c r="H576" s="92"/>
    </row>
    <row r="577" spans="3:8" x14ac:dyDescent="0.35">
      <c r="C577" s="89"/>
      <c r="D577" s="89"/>
      <c r="E577" s="89"/>
      <c r="H577" s="92"/>
    </row>
    <row r="578" spans="3:8" x14ac:dyDescent="0.35">
      <c r="C578" s="89"/>
      <c r="D578" s="89"/>
      <c r="E578" s="89"/>
      <c r="H578" s="92"/>
    </row>
    <row r="579" spans="3:8" x14ac:dyDescent="0.35">
      <c r="C579" s="89"/>
      <c r="D579" s="89"/>
      <c r="E579" s="89"/>
      <c r="H579" s="92"/>
    </row>
    <row r="580" spans="3:8" x14ac:dyDescent="0.35">
      <c r="C580" s="89"/>
      <c r="D580" s="89"/>
      <c r="E580" s="89"/>
      <c r="H580" s="92"/>
    </row>
    <row r="581" spans="3:8" x14ac:dyDescent="0.35">
      <c r="C581" s="89"/>
      <c r="D581" s="89"/>
      <c r="E581" s="89"/>
      <c r="H581" s="92"/>
    </row>
    <row r="582" spans="3:8" x14ac:dyDescent="0.35">
      <c r="C582" s="89"/>
      <c r="D582" s="89"/>
      <c r="E582" s="89"/>
      <c r="H582" s="92"/>
    </row>
    <row r="583" spans="3:8" x14ac:dyDescent="0.35">
      <c r="C583" s="89"/>
      <c r="D583" s="89"/>
      <c r="E583" s="89"/>
      <c r="H583" s="92"/>
    </row>
    <row r="584" spans="3:8" x14ac:dyDescent="0.35">
      <c r="C584" s="89"/>
      <c r="D584" s="89"/>
      <c r="E584" s="89"/>
      <c r="H584" s="92"/>
    </row>
    <row r="585" spans="3:8" x14ac:dyDescent="0.35">
      <c r="C585" s="89"/>
      <c r="D585" s="89"/>
      <c r="E585" s="89"/>
      <c r="H585" s="92"/>
    </row>
    <row r="586" spans="3:8" x14ac:dyDescent="0.35">
      <c r="C586" s="89"/>
      <c r="D586" s="89"/>
      <c r="E586" s="89"/>
      <c r="H586" s="92"/>
    </row>
    <row r="587" spans="3:8" x14ac:dyDescent="0.35">
      <c r="C587" s="89"/>
      <c r="D587" s="89"/>
      <c r="E587" s="89"/>
      <c r="H587" s="92"/>
    </row>
    <row r="588" spans="3:8" x14ac:dyDescent="0.35">
      <c r="C588" s="89"/>
      <c r="D588" s="89"/>
      <c r="E588" s="89"/>
      <c r="H588" s="92"/>
    </row>
    <row r="589" spans="3:8" x14ac:dyDescent="0.35">
      <c r="C589" s="89"/>
      <c r="D589" s="89"/>
      <c r="E589" s="89"/>
      <c r="H589" s="92"/>
    </row>
    <row r="590" spans="3:8" x14ac:dyDescent="0.35">
      <c r="C590" s="89"/>
      <c r="D590" s="89"/>
      <c r="E590" s="89"/>
      <c r="H590" s="92"/>
    </row>
    <row r="591" spans="3:8" x14ac:dyDescent="0.35">
      <c r="C591" s="89"/>
      <c r="D591" s="89"/>
      <c r="E591" s="89"/>
      <c r="H591" s="92"/>
    </row>
    <row r="592" spans="3:8" x14ac:dyDescent="0.35">
      <c r="C592" s="89"/>
      <c r="D592" s="89"/>
      <c r="E592" s="89"/>
      <c r="H592" s="92"/>
    </row>
    <row r="593" spans="3:8" x14ac:dyDescent="0.35">
      <c r="C593" s="89"/>
      <c r="D593" s="89"/>
      <c r="E593" s="89"/>
      <c r="H593" s="92"/>
    </row>
    <row r="594" spans="3:8" x14ac:dyDescent="0.35">
      <c r="C594" s="89"/>
      <c r="D594" s="89"/>
      <c r="E594" s="89"/>
      <c r="H594" s="92"/>
    </row>
    <row r="595" spans="3:8" x14ac:dyDescent="0.35">
      <c r="C595" s="89"/>
      <c r="D595" s="89"/>
      <c r="E595" s="89"/>
      <c r="H595" s="92"/>
    </row>
    <row r="596" spans="3:8" x14ac:dyDescent="0.35">
      <c r="C596" s="89"/>
      <c r="D596" s="89"/>
      <c r="E596" s="89"/>
      <c r="H596" s="92"/>
    </row>
    <row r="597" spans="3:8" x14ac:dyDescent="0.35">
      <c r="C597" s="89"/>
      <c r="D597" s="89"/>
      <c r="E597" s="89"/>
      <c r="H597" s="92"/>
    </row>
    <row r="598" spans="3:8" x14ac:dyDescent="0.35">
      <c r="C598" s="89"/>
      <c r="D598" s="89"/>
      <c r="E598" s="89"/>
      <c r="H598" s="92"/>
    </row>
    <row r="599" spans="3:8" x14ac:dyDescent="0.35">
      <c r="C599" s="89"/>
      <c r="D599" s="89"/>
      <c r="E599" s="89"/>
      <c r="H599" s="92"/>
    </row>
    <row r="600" spans="3:8" x14ac:dyDescent="0.35">
      <c r="C600" s="89"/>
      <c r="D600" s="89"/>
      <c r="E600" s="89"/>
      <c r="H600" s="92"/>
    </row>
    <row r="601" spans="3:8" x14ac:dyDescent="0.35">
      <c r="C601" s="89"/>
      <c r="D601" s="89"/>
      <c r="E601" s="89"/>
      <c r="H601" s="92"/>
    </row>
    <row r="602" spans="3:8" x14ac:dyDescent="0.35">
      <c r="C602" s="89"/>
      <c r="D602" s="89"/>
      <c r="E602" s="89"/>
      <c r="H602" s="92"/>
    </row>
    <row r="603" spans="3:8" x14ac:dyDescent="0.35">
      <c r="C603" s="89"/>
      <c r="D603" s="89"/>
      <c r="E603" s="89"/>
      <c r="H603" s="92"/>
    </row>
    <row r="604" spans="3:8" x14ac:dyDescent="0.35">
      <c r="C604" s="89"/>
      <c r="D604" s="89"/>
      <c r="E604" s="89"/>
      <c r="H604" s="92"/>
    </row>
    <row r="605" spans="3:8" x14ac:dyDescent="0.35">
      <c r="C605" s="89"/>
      <c r="D605" s="89"/>
      <c r="E605" s="89"/>
      <c r="H605" s="92"/>
    </row>
    <row r="606" spans="3:8" x14ac:dyDescent="0.35">
      <c r="C606" s="89"/>
      <c r="D606" s="89"/>
      <c r="E606" s="89"/>
      <c r="H606" s="92"/>
    </row>
    <row r="607" spans="3:8" x14ac:dyDescent="0.35">
      <c r="C607" s="89"/>
      <c r="D607" s="89"/>
      <c r="E607" s="89"/>
      <c r="H607" s="92"/>
    </row>
    <row r="608" spans="3:8" x14ac:dyDescent="0.35">
      <c r="C608" s="89"/>
      <c r="D608" s="89"/>
      <c r="E608" s="89"/>
      <c r="H608" s="92"/>
    </row>
    <row r="609" spans="3:8" x14ac:dyDescent="0.35">
      <c r="C609" s="89"/>
      <c r="D609" s="89"/>
      <c r="E609" s="89"/>
      <c r="H609" s="92"/>
    </row>
    <row r="610" spans="3:8" x14ac:dyDescent="0.35">
      <c r="C610" s="89"/>
      <c r="D610" s="89"/>
      <c r="E610" s="89"/>
      <c r="H610" s="92"/>
    </row>
    <row r="611" spans="3:8" x14ac:dyDescent="0.35">
      <c r="C611" s="89"/>
      <c r="D611" s="89"/>
      <c r="E611" s="89"/>
      <c r="H611" s="92"/>
    </row>
    <row r="612" spans="3:8" x14ac:dyDescent="0.35">
      <c r="C612" s="89"/>
      <c r="D612" s="89"/>
      <c r="E612" s="89"/>
      <c r="H612" s="92"/>
    </row>
    <row r="613" spans="3:8" x14ac:dyDescent="0.35">
      <c r="C613" s="89"/>
      <c r="D613" s="89"/>
      <c r="E613" s="89"/>
      <c r="H613" s="92"/>
    </row>
    <row r="614" spans="3:8" x14ac:dyDescent="0.35">
      <c r="C614" s="89"/>
      <c r="D614" s="89"/>
      <c r="E614" s="89"/>
      <c r="H614" s="92"/>
    </row>
    <row r="615" spans="3:8" x14ac:dyDescent="0.35">
      <c r="C615" s="89"/>
      <c r="D615" s="89"/>
      <c r="E615" s="89"/>
      <c r="H615" s="92"/>
    </row>
    <row r="616" spans="3:8" x14ac:dyDescent="0.35">
      <c r="C616" s="89"/>
      <c r="D616" s="89"/>
      <c r="E616" s="89"/>
      <c r="H616" s="92"/>
    </row>
    <row r="617" spans="3:8" x14ac:dyDescent="0.35">
      <c r="C617" s="89"/>
      <c r="D617" s="89"/>
      <c r="E617" s="89"/>
      <c r="H617" s="92"/>
    </row>
    <row r="618" spans="3:8" x14ac:dyDescent="0.35">
      <c r="C618" s="89"/>
      <c r="D618" s="89"/>
      <c r="E618" s="89"/>
      <c r="H618" s="92"/>
    </row>
    <row r="619" spans="3:8" x14ac:dyDescent="0.35">
      <c r="C619" s="89"/>
      <c r="D619" s="89"/>
      <c r="E619" s="89"/>
      <c r="H619" s="92"/>
    </row>
    <row r="620" spans="3:8" x14ac:dyDescent="0.35">
      <c r="C620" s="89"/>
      <c r="D620" s="89"/>
      <c r="E620" s="89"/>
      <c r="H620" s="92"/>
    </row>
    <row r="621" spans="3:8" x14ac:dyDescent="0.35">
      <c r="C621" s="89"/>
      <c r="D621" s="89"/>
      <c r="E621" s="89"/>
      <c r="H621" s="92"/>
    </row>
    <row r="622" spans="3:8" x14ac:dyDescent="0.35">
      <c r="C622" s="89"/>
      <c r="D622" s="89"/>
      <c r="E622" s="89"/>
      <c r="H622" s="92"/>
    </row>
    <row r="623" spans="3:8" x14ac:dyDescent="0.35">
      <c r="C623" s="89"/>
      <c r="D623" s="89"/>
      <c r="E623" s="89"/>
      <c r="H623" s="92"/>
    </row>
    <row r="624" spans="3:8" x14ac:dyDescent="0.35">
      <c r="C624" s="89"/>
      <c r="D624" s="89"/>
      <c r="E624" s="89"/>
      <c r="H624" s="92"/>
    </row>
    <row r="625" spans="3:8" x14ac:dyDescent="0.35">
      <c r="C625" s="89"/>
      <c r="D625" s="89"/>
      <c r="E625" s="89"/>
      <c r="H625" s="92"/>
    </row>
    <row r="626" spans="3:8" x14ac:dyDescent="0.35">
      <c r="C626" s="89"/>
      <c r="D626" s="89"/>
      <c r="E626" s="89"/>
      <c r="H626" s="92"/>
    </row>
    <row r="627" spans="3:8" x14ac:dyDescent="0.35">
      <c r="C627" s="89"/>
      <c r="D627" s="89"/>
      <c r="E627" s="89"/>
      <c r="H627" s="92"/>
    </row>
    <row r="628" spans="3:8" x14ac:dyDescent="0.35">
      <c r="C628" s="89"/>
      <c r="D628" s="89"/>
      <c r="E628" s="89"/>
      <c r="H628" s="92"/>
    </row>
    <row r="629" spans="3:8" x14ac:dyDescent="0.35">
      <c r="C629" s="89"/>
      <c r="D629" s="89"/>
      <c r="E629" s="89"/>
      <c r="H629" s="92"/>
    </row>
    <row r="630" spans="3:8" x14ac:dyDescent="0.35">
      <c r="C630" s="89"/>
      <c r="D630" s="89"/>
      <c r="E630" s="89"/>
      <c r="H630" s="92"/>
    </row>
    <row r="631" spans="3:8" x14ac:dyDescent="0.35">
      <c r="C631" s="89"/>
      <c r="D631" s="89"/>
      <c r="E631" s="89"/>
      <c r="H631" s="92"/>
    </row>
    <row r="632" spans="3:8" x14ac:dyDescent="0.35">
      <c r="C632" s="89"/>
      <c r="D632" s="89"/>
      <c r="E632" s="89"/>
      <c r="H632" s="92"/>
    </row>
    <row r="633" spans="3:8" x14ac:dyDescent="0.35">
      <c r="C633" s="89"/>
      <c r="D633" s="89"/>
      <c r="E633" s="89"/>
      <c r="H633" s="92"/>
    </row>
    <row r="634" spans="3:8" x14ac:dyDescent="0.35">
      <c r="C634" s="89"/>
      <c r="D634" s="89"/>
      <c r="E634" s="89"/>
      <c r="H634" s="92"/>
    </row>
    <row r="635" spans="3:8" x14ac:dyDescent="0.35">
      <c r="C635" s="89"/>
      <c r="D635" s="89"/>
      <c r="E635" s="89"/>
      <c r="H635" s="92"/>
    </row>
    <row r="636" spans="3:8" x14ac:dyDescent="0.35">
      <c r="C636" s="89"/>
      <c r="D636" s="89"/>
      <c r="E636" s="89"/>
      <c r="H636" s="92"/>
    </row>
    <row r="637" spans="3:8" x14ac:dyDescent="0.35">
      <c r="C637" s="89"/>
      <c r="D637" s="89"/>
      <c r="E637" s="89"/>
      <c r="H637" s="92"/>
    </row>
    <row r="638" spans="3:8" x14ac:dyDescent="0.35">
      <c r="C638" s="89"/>
      <c r="D638" s="89"/>
      <c r="E638" s="89"/>
      <c r="H638" s="92"/>
    </row>
    <row r="639" spans="3:8" x14ac:dyDescent="0.35">
      <c r="C639" s="89"/>
      <c r="D639" s="89"/>
      <c r="E639" s="89"/>
      <c r="H639" s="92"/>
    </row>
    <row r="640" spans="3:8" x14ac:dyDescent="0.35">
      <c r="C640" s="89"/>
      <c r="D640" s="89"/>
      <c r="E640" s="89"/>
      <c r="H640" s="92"/>
    </row>
    <row r="641" spans="3:8" x14ac:dyDescent="0.35">
      <c r="C641" s="89"/>
      <c r="D641" s="89"/>
      <c r="E641" s="89"/>
      <c r="H641" s="92"/>
    </row>
    <row r="642" spans="3:8" x14ac:dyDescent="0.35">
      <c r="C642" s="89"/>
      <c r="D642" s="89"/>
      <c r="E642" s="89"/>
      <c r="H642" s="92"/>
    </row>
    <row r="643" spans="3:8" x14ac:dyDescent="0.35">
      <c r="C643" s="89"/>
      <c r="D643" s="89"/>
      <c r="E643" s="89"/>
      <c r="H643" s="92"/>
    </row>
    <row r="644" spans="3:8" x14ac:dyDescent="0.35">
      <c r="C644" s="89"/>
      <c r="D644" s="89"/>
      <c r="E644" s="89"/>
      <c r="H644" s="92"/>
    </row>
    <row r="645" spans="3:8" x14ac:dyDescent="0.35">
      <c r="C645" s="89"/>
      <c r="D645" s="89"/>
      <c r="E645" s="89"/>
      <c r="H645" s="92"/>
    </row>
    <row r="646" spans="3:8" x14ac:dyDescent="0.35">
      <c r="C646" s="89"/>
      <c r="D646" s="89"/>
      <c r="E646" s="89"/>
      <c r="H646" s="92"/>
    </row>
    <row r="647" spans="3:8" x14ac:dyDescent="0.35">
      <c r="C647" s="89"/>
      <c r="D647" s="89"/>
      <c r="E647" s="89"/>
      <c r="H647" s="92"/>
    </row>
    <row r="648" spans="3:8" x14ac:dyDescent="0.35">
      <c r="C648" s="89"/>
      <c r="D648" s="89"/>
      <c r="E648" s="89"/>
      <c r="H648" s="92"/>
    </row>
    <row r="649" spans="3:8" x14ac:dyDescent="0.35">
      <c r="C649" s="89"/>
      <c r="D649" s="89"/>
      <c r="E649" s="89"/>
      <c r="H649" s="92"/>
    </row>
    <row r="650" spans="3:8" x14ac:dyDescent="0.35">
      <c r="C650" s="89"/>
      <c r="D650" s="89"/>
      <c r="E650" s="89"/>
      <c r="H650" s="92"/>
    </row>
    <row r="651" spans="3:8" x14ac:dyDescent="0.35">
      <c r="C651" s="89"/>
      <c r="D651" s="89"/>
      <c r="E651" s="89"/>
      <c r="H651" s="92"/>
    </row>
    <row r="652" spans="3:8" x14ac:dyDescent="0.35">
      <c r="C652" s="89"/>
      <c r="D652" s="89"/>
      <c r="E652" s="89"/>
      <c r="H652" s="92"/>
    </row>
    <row r="653" spans="3:8" x14ac:dyDescent="0.35">
      <c r="C653" s="89"/>
      <c r="D653" s="89"/>
      <c r="E653" s="89"/>
      <c r="H653" s="92"/>
    </row>
    <row r="654" spans="3:8" x14ac:dyDescent="0.35">
      <c r="C654" s="89"/>
      <c r="D654" s="89"/>
      <c r="E654" s="89"/>
      <c r="H654" s="92"/>
    </row>
    <row r="655" spans="3:8" x14ac:dyDescent="0.35">
      <c r="C655" s="89"/>
      <c r="D655" s="89"/>
      <c r="E655" s="89"/>
      <c r="H655" s="92"/>
    </row>
    <row r="656" spans="3:8" x14ac:dyDescent="0.35">
      <c r="C656" s="89"/>
      <c r="D656" s="89"/>
      <c r="E656" s="89"/>
      <c r="H656" s="92"/>
    </row>
    <row r="657" spans="3:8" x14ac:dyDescent="0.35">
      <c r="C657" s="89"/>
      <c r="D657" s="89"/>
      <c r="E657" s="89"/>
      <c r="H657" s="92"/>
    </row>
    <row r="658" spans="3:8" x14ac:dyDescent="0.35">
      <c r="C658" s="89"/>
      <c r="D658" s="89"/>
      <c r="E658" s="89"/>
      <c r="H658" s="92"/>
    </row>
    <row r="659" spans="3:8" x14ac:dyDescent="0.35">
      <c r="C659" s="89"/>
      <c r="D659" s="89"/>
      <c r="E659" s="89"/>
      <c r="H659" s="92"/>
    </row>
    <row r="660" spans="3:8" x14ac:dyDescent="0.35">
      <c r="C660" s="89"/>
      <c r="D660" s="89"/>
      <c r="E660" s="89"/>
      <c r="H660" s="92"/>
    </row>
    <row r="661" spans="3:8" x14ac:dyDescent="0.35">
      <c r="C661" s="89"/>
      <c r="D661" s="89"/>
      <c r="E661" s="89"/>
      <c r="H661" s="92"/>
    </row>
    <row r="662" spans="3:8" x14ac:dyDescent="0.35">
      <c r="C662" s="89"/>
      <c r="D662" s="89"/>
      <c r="E662" s="89"/>
      <c r="H662" s="92"/>
    </row>
    <row r="663" spans="3:8" x14ac:dyDescent="0.35">
      <c r="C663" s="89"/>
      <c r="D663" s="89"/>
      <c r="E663" s="89"/>
      <c r="H663" s="92"/>
    </row>
    <row r="664" spans="3:8" x14ac:dyDescent="0.35">
      <c r="C664" s="89"/>
      <c r="D664" s="89"/>
      <c r="E664" s="89"/>
      <c r="H664" s="92"/>
    </row>
    <row r="665" spans="3:8" x14ac:dyDescent="0.35">
      <c r="C665" s="89"/>
      <c r="D665" s="89"/>
      <c r="E665" s="89"/>
      <c r="H665" s="92"/>
    </row>
    <row r="666" spans="3:8" x14ac:dyDescent="0.35">
      <c r="C666" s="89"/>
      <c r="D666" s="89"/>
      <c r="E666" s="89"/>
      <c r="H666" s="92"/>
    </row>
    <row r="667" spans="3:8" x14ac:dyDescent="0.35">
      <c r="C667" s="89"/>
      <c r="D667" s="89"/>
      <c r="E667" s="89"/>
      <c r="H667" s="92"/>
    </row>
    <row r="668" spans="3:8" x14ac:dyDescent="0.35">
      <c r="C668" s="89"/>
      <c r="D668" s="89"/>
      <c r="E668" s="89"/>
      <c r="H668" s="92"/>
    </row>
    <row r="669" spans="3:8" x14ac:dyDescent="0.35">
      <c r="C669" s="89"/>
      <c r="D669" s="89"/>
      <c r="E669" s="89"/>
      <c r="H669" s="92"/>
    </row>
    <row r="670" spans="3:8" x14ac:dyDescent="0.35">
      <c r="C670" s="89"/>
      <c r="D670" s="89"/>
      <c r="E670" s="89"/>
      <c r="H670" s="92"/>
    </row>
    <row r="671" spans="3:8" x14ac:dyDescent="0.35">
      <c r="C671" s="89"/>
      <c r="D671" s="89"/>
      <c r="E671" s="89"/>
      <c r="H671" s="92"/>
    </row>
    <row r="672" spans="3:8" x14ac:dyDescent="0.35">
      <c r="C672" s="89"/>
      <c r="D672" s="89"/>
      <c r="E672" s="89"/>
      <c r="H672" s="92"/>
    </row>
    <row r="673" spans="3:8" x14ac:dyDescent="0.35">
      <c r="C673" s="89"/>
      <c r="D673" s="89"/>
      <c r="E673" s="89"/>
      <c r="H673" s="92"/>
    </row>
    <row r="674" spans="3:8" x14ac:dyDescent="0.35">
      <c r="C674" s="89"/>
      <c r="D674" s="89"/>
      <c r="E674" s="89"/>
      <c r="H674" s="92"/>
    </row>
    <row r="675" spans="3:8" x14ac:dyDescent="0.35">
      <c r="C675" s="89"/>
      <c r="D675" s="89"/>
      <c r="E675" s="89"/>
      <c r="H675" s="92"/>
    </row>
    <row r="676" spans="3:8" x14ac:dyDescent="0.35">
      <c r="C676" s="89"/>
      <c r="D676" s="89"/>
      <c r="E676" s="89"/>
      <c r="H676" s="92"/>
    </row>
    <row r="677" spans="3:8" x14ac:dyDescent="0.35">
      <c r="C677" s="89"/>
      <c r="D677" s="89"/>
      <c r="E677" s="89"/>
      <c r="H677" s="92"/>
    </row>
    <row r="678" spans="3:8" x14ac:dyDescent="0.35">
      <c r="C678" s="89"/>
      <c r="D678" s="89"/>
      <c r="E678" s="89"/>
      <c r="H678" s="92"/>
    </row>
    <row r="679" spans="3:8" x14ac:dyDescent="0.35">
      <c r="C679" s="89"/>
      <c r="D679" s="89"/>
      <c r="E679" s="89"/>
      <c r="H679" s="92"/>
    </row>
    <row r="680" spans="3:8" x14ac:dyDescent="0.35">
      <c r="C680" s="89"/>
      <c r="D680" s="89"/>
      <c r="E680" s="89"/>
      <c r="H680" s="92"/>
    </row>
    <row r="681" spans="3:8" x14ac:dyDescent="0.35">
      <c r="C681" s="89"/>
      <c r="D681" s="89"/>
      <c r="E681" s="89"/>
      <c r="H681" s="92"/>
    </row>
    <row r="682" spans="3:8" x14ac:dyDescent="0.35">
      <c r="C682" s="89"/>
      <c r="D682" s="89"/>
      <c r="E682" s="89"/>
      <c r="H682" s="92"/>
    </row>
    <row r="683" spans="3:8" x14ac:dyDescent="0.35">
      <c r="C683" s="89"/>
      <c r="D683" s="89"/>
      <c r="E683" s="89"/>
      <c r="H683" s="92"/>
    </row>
    <row r="684" spans="3:8" x14ac:dyDescent="0.35">
      <c r="C684" s="89"/>
      <c r="D684" s="89"/>
      <c r="E684" s="89"/>
      <c r="H684" s="92"/>
    </row>
    <row r="685" spans="3:8" x14ac:dyDescent="0.35">
      <c r="C685" s="89"/>
      <c r="D685" s="89"/>
      <c r="E685" s="89"/>
      <c r="H685" s="92"/>
    </row>
    <row r="686" spans="3:8" x14ac:dyDescent="0.35">
      <c r="C686" s="89"/>
      <c r="D686" s="89"/>
      <c r="E686" s="89"/>
      <c r="H686" s="92"/>
    </row>
    <row r="687" spans="3:8" x14ac:dyDescent="0.35">
      <c r="C687" s="89"/>
      <c r="D687" s="89"/>
      <c r="E687" s="89"/>
      <c r="H687" s="92"/>
    </row>
    <row r="688" spans="3:8" x14ac:dyDescent="0.35">
      <c r="C688" s="89"/>
      <c r="D688" s="89"/>
      <c r="E688" s="89"/>
      <c r="H688" s="92"/>
    </row>
    <row r="689" spans="3:8" x14ac:dyDescent="0.35">
      <c r="C689" s="89"/>
      <c r="D689" s="89"/>
      <c r="E689" s="89"/>
      <c r="H689" s="92"/>
    </row>
    <row r="690" spans="3:8" x14ac:dyDescent="0.35">
      <c r="C690" s="89"/>
      <c r="D690" s="89"/>
      <c r="E690" s="89"/>
      <c r="H690" s="92"/>
    </row>
    <row r="691" spans="3:8" x14ac:dyDescent="0.35">
      <c r="C691" s="89"/>
      <c r="D691" s="89"/>
      <c r="E691" s="89"/>
      <c r="H691" s="92"/>
    </row>
    <row r="692" spans="3:8" x14ac:dyDescent="0.35">
      <c r="C692" s="89"/>
      <c r="D692" s="89"/>
      <c r="E692" s="89"/>
      <c r="H692" s="92"/>
    </row>
    <row r="693" spans="3:8" x14ac:dyDescent="0.35">
      <c r="C693" s="89"/>
      <c r="D693" s="89"/>
      <c r="E693" s="89"/>
      <c r="H693" s="92"/>
    </row>
    <row r="694" spans="3:8" x14ac:dyDescent="0.35">
      <c r="C694" s="89"/>
      <c r="D694" s="89"/>
      <c r="E694" s="89"/>
      <c r="H694" s="92"/>
    </row>
    <row r="695" spans="3:8" x14ac:dyDescent="0.35">
      <c r="C695" s="89"/>
      <c r="D695" s="89"/>
      <c r="E695" s="89"/>
      <c r="H695" s="92"/>
    </row>
    <row r="696" spans="3:8" x14ac:dyDescent="0.35">
      <c r="C696" s="89"/>
      <c r="D696" s="89"/>
      <c r="E696" s="89"/>
      <c r="H696" s="92"/>
    </row>
    <row r="697" spans="3:8" x14ac:dyDescent="0.35">
      <c r="C697" s="89"/>
      <c r="D697" s="89"/>
      <c r="E697" s="89"/>
      <c r="H697" s="92"/>
    </row>
    <row r="698" spans="3:8" x14ac:dyDescent="0.35">
      <c r="C698" s="89"/>
      <c r="D698" s="89"/>
      <c r="E698" s="89"/>
      <c r="H698" s="92"/>
    </row>
    <row r="699" spans="3:8" x14ac:dyDescent="0.35">
      <c r="C699" s="89"/>
      <c r="D699" s="89"/>
      <c r="E699" s="89"/>
      <c r="H699" s="92"/>
    </row>
    <row r="700" spans="3:8" x14ac:dyDescent="0.35">
      <c r="C700" s="89"/>
      <c r="D700" s="89"/>
      <c r="E700" s="89"/>
      <c r="H700" s="92"/>
    </row>
    <row r="701" spans="3:8" x14ac:dyDescent="0.35">
      <c r="C701" s="89"/>
      <c r="D701" s="89"/>
      <c r="E701" s="89"/>
      <c r="H701" s="92"/>
    </row>
    <row r="702" spans="3:8" x14ac:dyDescent="0.35">
      <c r="C702" s="89"/>
      <c r="D702" s="89"/>
      <c r="E702" s="89"/>
      <c r="H702" s="92"/>
    </row>
    <row r="703" spans="3:8" x14ac:dyDescent="0.35">
      <c r="C703" s="89"/>
      <c r="D703" s="89"/>
      <c r="E703" s="89"/>
      <c r="H703" s="92"/>
    </row>
    <row r="704" spans="3:8" x14ac:dyDescent="0.35">
      <c r="C704" s="89"/>
      <c r="D704" s="89"/>
      <c r="E704" s="89"/>
      <c r="H704" s="92"/>
    </row>
    <row r="705" spans="3:8" x14ac:dyDescent="0.35">
      <c r="C705" s="89"/>
      <c r="D705" s="89"/>
      <c r="E705" s="89"/>
      <c r="H705" s="92"/>
    </row>
    <row r="706" spans="3:8" x14ac:dyDescent="0.35">
      <c r="C706" s="89"/>
      <c r="D706" s="89"/>
      <c r="E706" s="89"/>
      <c r="H706" s="92"/>
    </row>
    <row r="707" spans="3:8" x14ac:dyDescent="0.35">
      <c r="C707" s="89"/>
      <c r="D707" s="89"/>
      <c r="E707" s="89"/>
      <c r="H707" s="92"/>
    </row>
    <row r="708" spans="3:8" x14ac:dyDescent="0.35">
      <c r="C708" s="89"/>
      <c r="D708" s="89"/>
      <c r="E708" s="89"/>
      <c r="H708" s="92"/>
    </row>
    <row r="709" spans="3:8" x14ac:dyDescent="0.35">
      <c r="C709" s="89"/>
      <c r="D709" s="89"/>
      <c r="E709" s="89"/>
      <c r="H709" s="92"/>
    </row>
    <row r="710" spans="3:8" x14ac:dyDescent="0.35">
      <c r="C710" s="89"/>
      <c r="D710" s="89"/>
      <c r="E710" s="89"/>
      <c r="H710" s="92"/>
    </row>
    <row r="711" spans="3:8" x14ac:dyDescent="0.35">
      <c r="C711" s="89"/>
      <c r="D711" s="89"/>
      <c r="E711" s="89"/>
      <c r="H711" s="92"/>
    </row>
    <row r="712" spans="3:8" x14ac:dyDescent="0.35">
      <c r="C712" s="89"/>
      <c r="D712" s="89"/>
      <c r="E712" s="89"/>
      <c r="H712" s="92"/>
    </row>
    <row r="713" spans="3:8" x14ac:dyDescent="0.35">
      <c r="C713" s="89"/>
      <c r="D713" s="89"/>
      <c r="E713" s="89"/>
      <c r="H713" s="92"/>
    </row>
    <row r="714" spans="3:8" x14ac:dyDescent="0.35">
      <c r="C714" s="89"/>
      <c r="D714" s="89"/>
      <c r="E714" s="89"/>
      <c r="H714" s="92"/>
    </row>
    <row r="715" spans="3:8" x14ac:dyDescent="0.35">
      <c r="C715" s="89"/>
      <c r="D715" s="89"/>
      <c r="E715" s="89"/>
      <c r="H715" s="92"/>
    </row>
    <row r="716" spans="3:8" x14ac:dyDescent="0.35">
      <c r="C716" s="89"/>
      <c r="D716" s="89"/>
      <c r="E716" s="89"/>
      <c r="H716" s="92"/>
    </row>
    <row r="717" spans="3:8" x14ac:dyDescent="0.35">
      <c r="C717" s="89"/>
      <c r="D717" s="89"/>
      <c r="E717" s="89"/>
      <c r="H717" s="92"/>
    </row>
    <row r="718" spans="3:8" x14ac:dyDescent="0.35">
      <c r="C718" s="89"/>
      <c r="D718" s="89"/>
      <c r="E718" s="89"/>
      <c r="H718" s="92"/>
    </row>
    <row r="719" spans="3:8" x14ac:dyDescent="0.35">
      <c r="C719" s="89"/>
      <c r="D719" s="89"/>
      <c r="E719" s="89"/>
      <c r="H719" s="92"/>
    </row>
    <row r="720" spans="3:8" x14ac:dyDescent="0.35">
      <c r="C720" s="89"/>
      <c r="D720" s="89"/>
      <c r="E720" s="89"/>
      <c r="H720" s="92"/>
    </row>
    <row r="721" spans="3:8" x14ac:dyDescent="0.35">
      <c r="C721" s="89"/>
      <c r="D721" s="89"/>
      <c r="E721" s="89"/>
      <c r="H721" s="92"/>
    </row>
    <row r="722" spans="3:8" x14ac:dyDescent="0.35">
      <c r="C722" s="89"/>
      <c r="D722" s="89"/>
      <c r="E722" s="89"/>
      <c r="H722" s="92"/>
    </row>
    <row r="723" spans="3:8" x14ac:dyDescent="0.35">
      <c r="C723" s="89"/>
      <c r="D723" s="89"/>
      <c r="E723" s="89"/>
      <c r="H723" s="92"/>
    </row>
    <row r="724" spans="3:8" x14ac:dyDescent="0.35">
      <c r="C724" s="89"/>
      <c r="D724" s="89"/>
      <c r="E724" s="89"/>
      <c r="H724" s="92"/>
    </row>
    <row r="725" spans="3:8" x14ac:dyDescent="0.35">
      <c r="C725" s="89"/>
      <c r="D725" s="89"/>
      <c r="E725" s="89"/>
      <c r="H725" s="92"/>
    </row>
    <row r="726" spans="3:8" x14ac:dyDescent="0.35">
      <c r="C726" s="89"/>
      <c r="D726" s="89"/>
      <c r="E726" s="89"/>
      <c r="H726" s="92"/>
    </row>
    <row r="727" spans="3:8" x14ac:dyDescent="0.35">
      <c r="C727" s="89"/>
      <c r="D727" s="89"/>
      <c r="E727" s="89"/>
      <c r="H727" s="92"/>
    </row>
    <row r="728" spans="3:8" x14ac:dyDescent="0.35">
      <c r="C728" s="89"/>
      <c r="D728" s="89"/>
      <c r="E728" s="89"/>
      <c r="H728" s="92"/>
    </row>
    <row r="729" spans="3:8" x14ac:dyDescent="0.35">
      <c r="C729" s="89"/>
      <c r="D729" s="89"/>
      <c r="E729" s="89"/>
      <c r="H729" s="92"/>
    </row>
    <row r="730" spans="3:8" x14ac:dyDescent="0.35">
      <c r="C730" s="89"/>
      <c r="D730" s="89"/>
      <c r="E730" s="89"/>
      <c r="H730" s="92"/>
    </row>
    <row r="731" spans="3:8" x14ac:dyDescent="0.35">
      <c r="C731" s="89"/>
      <c r="D731" s="89"/>
      <c r="E731" s="89"/>
      <c r="H731" s="92"/>
    </row>
    <row r="732" spans="3:8" x14ac:dyDescent="0.35">
      <c r="C732" s="89"/>
      <c r="D732" s="89"/>
      <c r="E732" s="89"/>
      <c r="H732" s="92"/>
    </row>
    <row r="733" spans="3:8" x14ac:dyDescent="0.35">
      <c r="C733" s="89"/>
      <c r="D733" s="89"/>
      <c r="E733" s="89"/>
      <c r="H733" s="92"/>
    </row>
    <row r="734" spans="3:8" x14ac:dyDescent="0.35">
      <c r="C734" s="89"/>
      <c r="D734" s="89"/>
      <c r="E734" s="89"/>
      <c r="H734" s="92"/>
    </row>
    <row r="735" spans="3:8" x14ac:dyDescent="0.35">
      <c r="C735" s="89"/>
      <c r="D735" s="89"/>
      <c r="E735" s="89"/>
      <c r="H735" s="92"/>
    </row>
    <row r="736" spans="3:8" x14ac:dyDescent="0.35">
      <c r="C736" s="89"/>
      <c r="D736" s="89"/>
      <c r="E736" s="89"/>
      <c r="H736" s="92"/>
    </row>
    <row r="737" spans="3:8" x14ac:dyDescent="0.35">
      <c r="C737" s="89"/>
      <c r="D737" s="89"/>
      <c r="E737" s="89"/>
      <c r="H737" s="92"/>
    </row>
    <row r="738" spans="3:8" x14ac:dyDescent="0.35">
      <c r="C738" s="89"/>
      <c r="D738" s="89"/>
      <c r="E738" s="89"/>
      <c r="H738" s="92"/>
    </row>
    <row r="739" spans="3:8" x14ac:dyDescent="0.35">
      <c r="C739" s="89"/>
      <c r="D739" s="89"/>
      <c r="E739" s="89"/>
      <c r="H739" s="92"/>
    </row>
    <row r="740" spans="3:8" x14ac:dyDescent="0.35">
      <c r="C740" s="89"/>
      <c r="D740" s="89"/>
      <c r="E740" s="89"/>
      <c r="H740" s="92"/>
    </row>
    <row r="741" spans="3:8" x14ac:dyDescent="0.35">
      <c r="C741" s="89"/>
      <c r="D741" s="89"/>
      <c r="E741" s="89"/>
      <c r="H741" s="92"/>
    </row>
    <row r="742" spans="3:8" x14ac:dyDescent="0.35">
      <c r="C742" s="89"/>
      <c r="D742" s="89"/>
      <c r="E742" s="89"/>
      <c r="H742" s="92"/>
    </row>
    <row r="743" spans="3:8" x14ac:dyDescent="0.35">
      <c r="C743" s="89"/>
      <c r="D743" s="89"/>
      <c r="E743" s="89"/>
      <c r="H743" s="92"/>
    </row>
    <row r="744" spans="3:8" x14ac:dyDescent="0.35">
      <c r="C744" s="89"/>
      <c r="D744" s="89"/>
      <c r="E744" s="89"/>
      <c r="H744" s="92"/>
    </row>
    <row r="745" spans="3:8" x14ac:dyDescent="0.35">
      <c r="C745" s="89"/>
      <c r="D745" s="89"/>
      <c r="E745" s="89"/>
      <c r="H745" s="92"/>
    </row>
    <row r="746" spans="3:8" x14ac:dyDescent="0.35">
      <c r="C746" s="89"/>
      <c r="D746" s="89"/>
      <c r="E746" s="89"/>
      <c r="H746" s="92"/>
    </row>
    <row r="747" spans="3:8" x14ac:dyDescent="0.35">
      <c r="C747" s="89"/>
      <c r="D747" s="89"/>
      <c r="E747" s="89"/>
      <c r="H747" s="92"/>
    </row>
    <row r="748" spans="3:8" x14ac:dyDescent="0.35">
      <c r="C748" s="89"/>
      <c r="D748" s="89"/>
      <c r="E748" s="89"/>
      <c r="H748" s="92"/>
    </row>
    <row r="749" spans="3:8" x14ac:dyDescent="0.35">
      <c r="C749" s="89"/>
      <c r="D749" s="89"/>
      <c r="E749" s="89"/>
      <c r="H749" s="92"/>
    </row>
    <row r="750" spans="3:8" x14ac:dyDescent="0.35">
      <c r="C750" s="89"/>
      <c r="D750" s="89"/>
      <c r="E750" s="89"/>
      <c r="H750" s="92"/>
    </row>
    <row r="751" spans="3:8" x14ac:dyDescent="0.35">
      <c r="C751" s="89"/>
      <c r="D751" s="89"/>
      <c r="E751" s="89"/>
      <c r="H751" s="92"/>
    </row>
    <row r="752" spans="3:8" x14ac:dyDescent="0.35">
      <c r="C752" s="89"/>
      <c r="D752" s="89"/>
      <c r="E752" s="89"/>
      <c r="H752" s="92"/>
    </row>
    <row r="753" spans="3:8" x14ac:dyDescent="0.35">
      <c r="C753" s="89"/>
      <c r="D753" s="89"/>
      <c r="E753" s="89"/>
      <c r="H753" s="92"/>
    </row>
    <row r="754" spans="3:8" x14ac:dyDescent="0.35">
      <c r="C754" s="89"/>
      <c r="D754" s="89"/>
      <c r="E754" s="89"/>
      <c r="H754" s="92"/>
    </row>
    <row r="755" spans="3:8" x14ac:dyDescent="0.35">
      <c r="C755" s="89"/>
      <c r="D755" s="89"/>
      <c r="E755" s="89"/>
      <c r="H755" s="92"/>
    </row>
    <row r="756" spans="3:8" x14ac:dyDescent="0.35">
      <c r="C756" s="89"/>
      <c r="D756" s="89"/>
      <c r="E756" s="89"/>
      <c r="H756" s="92"/>
    </row>
    <row r="757" spans="3:8" x14ac:dyDescent="0.35">
      <c r="C757" s="89"/>
      <c r="D757" s="89"/>
      <c r="E757" s="89"/>
      <c r="H757" s="92"/>
    </row>
    <row r="758" spans="3:8" x14ac:dyDescent="0.35">
      <c r="C758" s="89"/>
      <c r="D758" s="89"/>
      <c r="E758" s="89"/>
      <c r="H758" s="92"/>
    </row>
    <row r="759" spans="3:8" x14ac:dyDescent="0.35">
      <c r="C759" s="89"/>
      <c r="D759" s="89"/>
      <c r="E759" s="89"/>
      <c r="H759" s="92"/>
    </row>
    <row r="760" spans="3:8" x14ac:dyDescent="0.35">
      <c r="C760" s="89"/>
      <c r="D760" s="89"/>
      <c r="E760" s="89"/>
      <c r="H760" s="92"/>
    </row>
    <row r="761" spans="3:8" x14ac:dyDescent="0.35">
      <c r="C761" s="89"/>
      <c r="D761" s="89"/>
      <c r="E761" s="89"/>
      <c r="H761" s="92"/>
    </row>
    <row r="762" spans="3:8" x14ac:dyDescent="0.35">
      <c r="C762" s="89"/>
      <c r="D762" s="89"/>
      <c r="E762" s="89"/>
      <c r="H762" s="92"/>
    </row>
    <row r="763" spans="3:8" x14ac:dyDescent="0.35">
      <c r="C763" s="89"/>
      <c r="D763" s="89"/>
      <c r="E763" s="89"/>
      <c r="H763" s="92"/>
    </row>
    <row r="764" spans="3:8" x14ac:dyDescent="0.35">
      <c r="C764" s="89"/>
      <c r="D764" s="89"/>
      <c r="E764" s="89"/>
      <c r="H764" s="92"/>
    </row>
    <row r="765" spans="3:8" x14ac:dyDescent="0.35">
      <c r="C765" s="89"/>
      <c r="D765" s="89"/>
      <c r="E765" s="89"/>
      <c r="H765" s="92"/>
    </row>
    <row r="766" spans="3:8" x14ac:dyDescent="0.35">
      <c r="C766" s="89"/>
      <c r="D766" s="89"/>
      <c r="E766" s="89"/>
      <c r="H766" s="92"/>
    </row>
    <row r="767" spans="3:8" x14ac:dyDescent="0.35">
      <c r="C767" s="89"/>
      <c r="D767" s="89"/>
      <c r="E767" s="89"/>
      <c r="H767" s="92"/>
    </row>
    <row r="768" spans="3:8" x14ac:dyDescent="0.35">
      <c r="C768" s="89"/>
      <c r="D768" s="89"/>
      <c r="E768" s="89"/>
      <c r="H768" s="92"/>
    </row>
    <row r="769" spans="3:8" x14ac:dyDescent="0.35">
      <c r="C769" s="89"/>
      <c r="D769" s="89"/>
      <c r="E769" s="89"/>
      <c r="H769" s="92"/>
    </row>
    <row r="770" spans="3:8" x14ac:dyDescent="0.35">
      <c r="C770" s="89"/>
      <c r="D770" s="89"/>
      <c r="E770" s="89"/>
      <c r="H770" s="92"/>
    </row>
    <row r="771" spans="3:8" x14ac:dyDescent="0.35">
      <c r="C771" s="89"/>
      <c r="D771" s="89"/>
      <c r="E771" s="89"/>
      <c r="H771" s="92"/>
    </row>
    <row r="772" spans="3:8" x14ac:dyDescent="0.35">
      <c r="C772" s="89"/>
      <c r="D772" s="89"/>
      <c r="E772" s="89"/>
      <c r="H772" s="92"/>
    </row>
    <row r="773" spans="3:8" x14ac:dyDescent="0.35">
      <c r="C773" s="89"/>
      <c r="D773" s="89"/>
      <c r="E773" s="89"/>
      <c r="H773" s="92"/>
    </row>
    <row r="774" spans="3:8" x14ac:dyDescent="0.35">
      <c r="C774" s="89"/>
      <c r="D774" s="89"/>
      <c r="E774" s="89"/>
      <c r="H774" s="92"/>
    </row>
    <row r="775" spans="3:8" x14ac:dyDescent="0.35">
      <c r="C775" s="89"/>
      <c r="D775" s="89"/>
      <c r="E775" s="89"/>
      <c r="H775" s="92"/>
    </row>
    <row r="776" spans="3:8" x14ac:dyDescent="0.35">
      <c r="C776" s="89"/>
      <c r="D776" s="89"/>
      <c r="E776" s="89"/>
      <c r="H776" s="92"/>
    </row>
    <row r="777" spans="3:8" x14ac:dyDescent="0.35">
      <c r="C777" s="89"/>
      <c r="D777" s="89"/>
      <c r="E777" s="89"/>
      <c r="H777" s="92"/>
    </row>
    <row r="778" spans="3:8" x14ac:dyDescent="0.35">
      <c r="C778" s="89"/>
      <c r="D778" s="89"/>
      <c r="E778" s="89"/>
      <c r="H778" s="92"/>
    </row>
    <row r="779" spans="3:8" x14ac:dyDescent="0.35">
      <c r="C779" s="89"/>
      <c r="D779" s="89"/>
      <c r="E779" s="89"/>
      <c r="H779" s="92"/>
    </row>
    <row r="780" spans="3:8" x14ac:dyDescent="0.35">
      <c r="C780" s="89"/>
      <c r="D780" s="89"/>
      <c r="E780" s="89"/>
      <c r="H780" s="92"/>
    </row>
    <row r="781" spans="3:8" x14ac:dyDescent="0.35">
      <c r="C781" s="89"/>
      <c r="D781" s="89"/>
      <c r="E781" s="89"/>
      <c r="H781" s="92"/>
    </row>
    <row r="782" spans="3:8" x14ac:dyDescent="0.35">
      <c r="C782" s="89"/>
      <c r="D782" s="89"/>
      <c r="E782" s="89"/>
      <c r="H782" s="92"/>
    </row>
    <row r="783" spans="3:8" x14ac:dyDescent="0.35">
      <c r="C783" s="89"/>
      <c r="D783" s="89"/>
      <c r="E783" s="89"/>
      <c r="H783" s="92"/>
    </row>
    <row r="784" spans="3:8" x14ac:dyDescent="0.35">
      <c r="C784" s="89"/>
      <c r="D784" s="89"/>
      <c r="E784" s="89"/>
      <c r="H784" s="92"/>
    </row>
    <row r="785" spans="3:8" x14ac:dyDescent="0.35">
      <c r="C785" s="89"/>
      <c r="D785" s="89"/>
      <c r="E785" s="89"/>
      <c r="H785" s="92"/>
    </row>
    <row r="786" spans="3:8" x14ac:dyDescent="0.35">
      <c r="C786" s="89"/>
      <c r="D786" s="89"/>
      <c r="E786" s="89"/>
      <c r="H786" s="92"/>
    </row>
    <row r="787" spans="3:8" x14ac:dyDescent="0.35">
      <c r="C787" s="89"/>
      <c r="D787" s="89"/>
      <c r="E787" s="89"/>
      <c r="H787" s="92"/>
    </row>
    <row r="788" spans="3:8" x14ac:dyDescent="0.35">
      <c r="C788" s="89"/>
      <c r="D788" s="89"/>
      <c r="E788" s="89"/>
      <c r="H788" s="92"/>
    </row>
    <row r="789" spans="3:8" x14ac:dyDescent="0.35">
      <c r="C789" s="89"/>
      <c r="D789" s="89"/>
      <c r="E789" s="89"/>
      <c r="H789" s="92"/>
    </row>
    <row r="790" spans="3:8" x14ac:dyDescent="0.35">
      <c r="C790" s="89"/>
      <c r="D790" s="89"/>
      <c r="E790" s="89"/>
      <c r="H790" s="92"/>
    </row>
    <row r="791" spans="3:8" x14ac:dyDescent="0.35">
      <c r="C791" s="89"/>
      <c r="D791" s="89"/>
      <c r="E791" s="89"/>
      <c r="H791" s="92"/>
    </row>
    <row r="792" spans="3:8" x14ac:dyDescent="0.35">
      <c r="C792" s="89"/>
      <c r="D792" s="89"/>
      <c r="E792" s="89"/>
      <c r="H792" s="92"/>
    </row>
    <row r="793" spans="3:8" x14ac:dyDescent="0.35">
      <c r="C793" s="89"/>
      <c r="D793" s="89"/>
      <c r="E793" s="89"/>
      <c r="H793" s="92"/>
    </row>
    <row r="794" spans="3:8" x14ac:dyDescent="0.35">
      <c r="C794" s="89"/>
      <c r="D794" s="89"/>
      <c r="E794" s="89"/>
      <c r="H794" s="92"/>
    </row>
    <row r="795" spans="3:8" x14ac:dyDescent="0.35">
      <c r="C795" s="89"/>
      <c r="D795" s="89"/>
      <c r="E795" s="89"/>
      <c r="H795" s="92"/>
    </row>
    <row r="796" spans="3:8" x14ac:dyDescent="0.35">
      <c r="C796" s="89"/>
      <c r="D796" s="89"/>
      <c r="E796" s="89"/>
      <c r="H796" s="92"/>
    </row>
    <row r="797" spans="3:8" x14ac:dyDescent="0.35">
      <c r="C797" s="89"/>
      <c r="D797" s="89"/>
      <c r="E797" s="89"/>
      <c r="H797" s="92"/>
    </row>
    <row r="798" spans="3:8" x14ac:dyDescent="0.35">
      <c r="C798" s="89"/>
      <c r="D798" s="89"/>
      <c r="E798" s="89"/>
      <c r="H798" s="92"/>
    </row>
    <row r="799" spans="3:8" x14ac:dyDescent="0.35">
      <c r="C799" s="89"/>
      <c r="D799" s="89"/>
      <c r="E799" s="89"/>
      <c r="H799" s="92"/>
    </row>
    <row r="800" spans="3:8" x14ac:dyDescent="0.35">
      <c r="C800" s="89"/>
      <c r="D800" s="89"/>
      <c r="E800" s="89"/>
      <c r="H800" s="92"/>
    </row>
    <row r="801" spans="3:8" x14ac:dyDescent="0.35">
      <c r="C801" s="89"/>
      <c r="D801" s="89"/>
      <c r="E801" s="89"/>
      <c r="H801" s="92"/>
    </row>
    <row r="802" spans="3:8" x14ac:dyDescent="0.35">
      <c r="C802" s="89"/>
      <c r="D802" s="89"/>
      <c r="E802" s="89"/>
      <c r="H802" s="92"/>
    </row>
    <row r="803" spans="3:8" x14ac:dyDescent="0.35">
      <c r="C803" s="89"/>
      <c r="D803" s="89"/>
      <c r="E803" s="89"/>
      <c r="H803" s="92"/>
    </row>
    <row r="804" spans="3:8" x14ac:dyDescent="0.35">
      <c r="C804" s="89"/>
      <c r="D804" s="89"/>
      <c r="E804" s="89"/>
      <c r="H804" s="92"/>
    </row>
    <row r="805" spans="3:8" x14ac:dyDescent="0.35">
      <c r="C805" s="89"/>
      <c r="D805" s="89"/>
      <c r="E805" s="89"/>
      <c r="H805" s="92"/>
    </row>
    <row r="806" spans="3:8" x14ac:dyDescent="0.35">
      <c r="C806" s="89"/>
      <c r="D806" s="89"/>
      <c r="E806" s="89"/>
      <c r="H806" s="92"/>
    </row>
    <row r="807" spans="3:8" x14ac:dyDescent="0.35">
      <c r="C807" s="89"/>
      <c r="D807" s="89"/>
      <c r="E807" s="89"/>
      <c r="H807" s="92"/>
    </row>
    <row r="808" spans="3:8" x14ac:dyDescent="0.35">
      <c r="C808" s="89"/>
      <c r="D808" s="89"/>
      <c r="E808" s="89"/>
      <c r="H808" s="92"/>
    </row>
    <row r="809" spans="3:8" x14ac:dyDescent="0.35">
      <c r="C809" s="89"/>
      <c r="D809" s="89"/>
      <c r="E809" s="89"/>
      <c r="H809" s="92"/>
    </row>
    <row r="810" spans="3:8" x14ac:dyDescent="0.35">
      <c r="C810" s="89"/>
      <c r="D810" s="89"/>
      <c r="E810" s="89"/>
      <c r="H810" s="92"/>
    </row>
    <row r="811" spans="3:8" x14ac:dyDescent="0.35">
      <c r="C811" s="89"/>
      <c r="D811" s="89"/>
      <c r="E811" s="89"/>
      <c r="H811" s="92"/>
    </row>
    <row r="812" spans="3:8" x14ac:dyDescent="0.35">
      <c r="C812" s="89"/>
      <c r="D812" s="89"/>
      <c r="E812" s="89"/>
      <c r="H812" s="92"/>
    </row>
    <row r="813" spans="3:8" x14ac:dyDescent="0.35">
      <c r="C813" s="89"/>
      <c r="D813" s="89"/>
      <c r="E813" s="89"/>
      <c r="H813" s="92"/>
    </row>
    <row r="814" spans="3:8" x14ac:dyDescent="0.35">
      <c r="C814" s="89"/>
      <c r="D814" s="89"/>
      <c r="E814" s="89"/>
      <c r="H814" s="92"/>
    </row>
    <row r="815" spans="3:8" x14ac:dyDescent="0.35">
      <c r="C815" s="89"/>
      <c r="D815" s="89"/>
      <c r="E815" s="89"/>
      <c r="H815" s="92"/>
    </row>
    <row r="816" spans="3:8" x14ac:dyDescent="0.35">
      <c r="C816" s="89"/>
      <c r="D816" s="89"/>
      <c r="E816" s="89"/>
      <c r="H816" s="92"/>
    </row>
    <row r="817" spans="3:8" x14ac:dyDescent="0.35">
      <c r="C817" s="89"/>
      <c r="D817" s="89"/>
      <c r="E817" s="89"/>
      <c r="H817" s="92"/>
    </row>
    <row r="818" spans="3:8" x14ac:dyDescent="0.35">
      <c r="C818" s="89"/>
      <c r="D818" s="89"/>
      <c r="E818" s="89"/>
      <c r="H818" s="92"/>
    </row>
    <row r="819" spans="3:8" x14ac:dyDescent="0.35">
      <c r="C819" s="89"/>
      <c r="D819" s="89"/>
      <c r="E819" s="89"/>
      <c r="H819" s="92"/>
    </row>
    <row r="820" spans="3:8" x14ac:dyDescent="0.35">
      <c r="C820" s="89"/>
      <c r="D820" s="89"/>
      <c r="E820" s="89"/>
      <c r="H820" s="92"/>
    </row>
    <row r="821" spans="3:8" x14ac:dyDescent="0.35">
      <c r="C821" s="89"/>
      <c r="D821" s="89"/>
      <c r="E821" s="89"/>
      <c r="H821" s="92"/>
    </row>
    <row r="822" spans="3:8" x14ac:dyDescent="0.35">
      <c r="C822" s="89"/>
      <c r="D822" s="89"/>
      <c r="E822" s="89"/>
      <c r="H822" s="92"/>
    </row>
    <row r="823" spans="3:8" x14ac:dyDescent="0.35">
      <c r="C823" s="89"/>
      <c r="D823" s="89"/>
      <c r="E823" s="89"/>
      <c r="H823" s="92"/>
    </row>
    <row r="824" spans="3:8" x14ac:dyDescent="0.35">
      <c r="C824" s="89"/>
      <c r="D824" s="89"/>
      <c r="E824" s="89"/>
      <c r="H824" s="92"/>
    </row>
    <row r="825" spans="3:8" x14ac:dyDescent="0.35">
      <c r="C825" s="89"/>
      <c r="D825" s="89"/>
      <c r="E825" s="89"/>
      <c r="H825" s="92"/>
    </row>
    <row r="826" spans="3:8" x14ac:dyDescent="0.35">
      <c r="C826" s="89"/>
      <c r="D826" s="89"/>
      <c r="E826" s="89"/>
      <c r="H826" s="92"/>
    </row>
    <row r="827" spans="3:8" x14ac:dyDescent="0.35">
      <c r="C827" s="89"/>
      <c r="D827" s="89"/>
      <c r="E827" s="89"/>
      <c r="H827" s="92"/>
    </row>
    <row r="828" spans="3:8" x14ac:dyDescent="0.35">
      <c r="C828" s="89"/>
      <c r="D828" s="89"/>
      <c r="E828" s="89"/>
      <c r="H828" s="92"/>
    </row>
    <row r="829" spans="3:8" x14ac:dyDescent="0.35">
      <c r="C829" s="89"/>
      <c r="D829" s="89"/>
      <c r="E829" s="89"/>
      <c r="H829" s="92"/>
    </row>
    <row r="830" spans="3:8" x14ac:dyDescent="0.35">
      <c r="C830" s="89"/>
      <c r="D830" s="89"/>
      <c r="E830" s="89"/>
      <c r="H830" s="92"/>
    </row>
    <row r="831" spans="3:8" x14ac:dyDescent="0.35">
      <c r="C831" s="89"/>
      <c r="D831" s="89"/>
      <c r="E831" s="89"/>
      <c r="H831" s="92"/>
    </row>
    <row r="832" spans="3:8" x14ac:dyDescent="0.35">
      <c r="C832" s="89"/>
      <c r="D832" s="89"/>
      <c r="E832" s="89"/>
      <c r="H832" s="92"/>
    </row>
    <row r="833" spans="3:8" x14ac:dyDescent="0.35">
      <c r="C833" s="89"/>
      <c r="D833" s="89"/>
      <c r="E833" s="89"/>
      <c r="H833" s="92"/>
    </row>
    <row r="834" spans="3:8" x14ac:dyDescent="0.35">
      <c r="C834" s="89"/>
      <c r="D834" s="89"/>
      <c r="E834" s="89"/>
      <c r="H834" s="92"/>
    </row>
    <row r="835" spans="3:8" x14ac:dyDescent="0.35">
      <c r="C835" s="89"/>
      <c r="D835" s="89"/>
      <c r="E835" s="89"/>
      <c r="H835" s="92"/>
    </row>
    <row r="836" spans="3:8" x14ac:dyDescent="0.35">
      <c r="C836" s="89"/>
      <c r="D836" s="89"/>
      <c r="E836" s="89"/>
      <c r="H836" s="92"/>
    </row>
    <row r="837" spans="3:8" x14ac:dyDescent="0.35">
      <c r="C837" s="89"/>
      <c r="D837" s="89"/>
      <c r="E837" s="89"/>
      <c r="H837" s="92"/>
    </row>
    <row r="838" spans="3:8" x14ac:dyDescent="0.35">
      <c r="C838" s="89"/>
      <c r="D838" s="89"/>
      <c r="E838" s="89"/>
      <c r="H838" s="92"/>
    </row>
    <row r="839" spans="3:8" x14ac:dyDescent="0.35">
      <c r="C839" s="89"/>
      <c r="D839" s="89"/>
      <c r="E839" s="89"/>
      <c r="H839" s="92"/>
    </row>
    <row r="840" spans="3:8" x14ac:dyDescent="0.35">
      <c r="C840" s="89"/>
      <c r="D840" s="89"/>
      <c r="E840" s="89"/>
      <c r="H840" s="92"/>
    </row>
    <row r="841" spans="3:8" x14ac:dyDescent="0.35">
      <c r="C841" s="89"/>
      <c r="D841" s="89"/>
      <c r="E841" s="89"/>
      <c r="H841" s="92"/>
    </row>
    <row r="842" spans="3:8" x14ac:dyDescent="0.35">
      <c r="C842" s="89"/>
      <c r="D842" s="89"/>
      <c r="E842" s="89"/>
      <c r="H842" s="92"/>
    </row>
    <row r="843" spans="3:8" x14ac:dyDescent="0.35">
      <c r="C843" s="89"/>
      <c r="D843" s="89"/>
      <c r="E843" s="89"/>
      <c r="H843" s="92"/>
    </row>
    <row r="844" spans="3:8" x14ac:dyDescent="0.35">
      <c r="C844" s="89"/>
      <c r="D844" s="89"/>
      <c r="E844" s="89"/>
      <c r="H844" s="92"/>
    </row>
    <row r="845" spans="3:8" x14ac:dyDescent="0.35">
      <c r="C845" s="89"/>
      <c r="D845" s="89"/>
      <c r="E845" s="89"/>
      <c r="H845" s="92"/>
    </row>
    <row r="846" spans="3:8" x14ac:dyDescent="0.35">
      <c r="C846" s="89"/>
      <c r="D846" s="89"/>
      <c r="E846" s="89"/>
      <c r="H846" s="92"/>
    </row>
    <row r="847" spans="3:8" x14ac:dyDescent="0.35">
      <c r="C847" s="89"/>
      <c r="D847" s="89"/>
      <c r="E847" s="89"/>
      <c r="H847" s="92"/>
    </row>
    <row r="848" spans="3:8" x14ac:dyDescent="0.35">
      <c r="C848" s="89"/>
      <c r="D848" s="89"/>
      <c r="E848" s="89"/>
      <c r="H848" s="92"/>
    </row>
    <row r="849" spans="3:8" x14ac:dyDescent="0.35">
      <c r="C849" s="89"/>
      <c r="D849" s="89"/>
      <c r="E849" s="89"/>
      <c r="H849" s="92"/>
    </row>
    <row r="850" spans="3:8" x14ac:dyDescent="0.35">
      <c r="C850" s="89"/>
      <c r="D850" s="89"/>
      <c r="E850" s="89"/>
      <c r="H850" s="92"/>
    </row>
    <row r="851" spans="3:8" x14ac:dyDescent="0.35">
      <c r="C851" s="89"/>
      <c r="D851" s="89"/>
      <c r="E851" s="89"/>
      <c r="H851" s="92"/>
    </row>
    <row r="852" spans="3:8" x14ac:dyDescent="0.35">
      <c r="C852" s="89"/>
      <c r="D852" s="89"/>
      <c r="E852" s="89"/>
      <c r="H852" s="92"/>
    </row>
    <row r="853" spans="3:8" x14ac:dyDescent="0.35">
      <c r="C853" s="89"/>
      <c r="D853" s="89"/>
      <c r="E853" s="89"/>
      <c r="H853" s="92"/>
    </row>
    <row r="854" spans="3:8" x14ac:dyDescent="0.35">
      <c r="C854" s="89"/>
      <c r="D854" s="89"/>
      <c r="E854" s="89"/>
      <c r="H854" s="92"/>
    </row>
    <row r="855" spans="3:8" x14ac:dyDescent="0.35">
      <c r="C855" s="89"/>
      <c r="D855" s="89"/>
      <c r="E855" s="89"/>
      <c r="H855" s="92"/>
    </row>
    <row r="856" spans="3:8" x14ac:dyDescent="0.35">
      <c r="C856" s="89"/>
      <c r="D856" s="89"/>
      <c r="E856" s="89"/>
      <c r="H856" s="92"/>
    </row>
    <row r="857" spans="3:8" x14ac:dyDescent="0.35">
      <c r="C857" s="89"/>
      <c r="D857" s="89"/>
      <c r="E857" s="89"/>
      <c r="H857" s="92"/>
    </row>
    <row r="858" spans="3:8" x14ac:dyDescent="0.35">
      <c r="C858" s="89"/>
      <c r="D858" s="89"/>
      <c r="E858" s="89"/>
      <c r="H858" s="92"/>
    </row>
    <row r="859" spans="3:8" x14ac:dyDescent="0.35">
      <c r="C859" s="89"/>
      <c r="D859" s="89"/>
      <c r="E859" s="89"/>
      <c r="H859" s="92"/>
    </row>
    <row r="860" spans="3:8" x14ac:dyDescent="0.35">
      <c r="C860" s="89"/>
      <c r="D860" s="89"/>
      <c r="E860" s="89"/>
      <c r="H860" s="92"/>
    </row>
    <row r="861" spans="3:8" x14ac:dyDescent="0.35">
      <c r="C861" s="89"/>
      <c r="D861" s="89"/>
      <c r="E861" s="89"/>
      <c r="H861" s="92"/>
    </row>
    <row r="862" spans="3:8" x14ac:dyDescent="0.35">
      <c r="C862" s="89"/>
      <c r="D862" s="89"/>
      <c r="E862" s="89"/>
      <c r="H862" s="92"/>
    </row>
    <row r="863" spans="3:8" x14ac:dyDescent="0.35">
      <c r="C863" s="89"/>
      <c r="D863" s="89"/>
      <c r="E863" s="89"/>
      <c r="H863" s="92"/>
    </row>
    <row r="864" spans="3:8" x14ac:dyDescent="0.35">
      <c r="C864" s="89"/>
      <c r="D864" s="89"/>
      <c r="E864" s="89"/>
      <c r="H864" s="92"/>
    </row>
    <row r="865" spans="3:8" x14ac:dyDescent="0.35">
      <c r="C865" s="89"/>
      <c r="D865" s="89"/>
      <c r="E865" s="89"/>
      <c r="H865" s="92"/>
    </row>
    <row r="866" spans="3:8" x14ac:dyDescent="0.35">
      <c r="C866" s="89"/>
      <c r="D866" s="89"/>
      <c r="E866" s="89"/>
      <c r="H866" s="92"/>
    </row>
    <row r="867" spans="3:8" x14ac:dyDescent="0.35">
      <c r="C867" s="89"/>
      <c r="D867" s="89"/>
      <c r="E867" s="89"/>
      <c r="H867" s="92"/>
    </row>
    <row r="868" spans="3:8" x14ac:dyDescent="0.35">
      <c r="C868" s="89"/>
      <c r="D868" s="89"/>
      <c r="E868" s="89"/>
      <c r="H868" s="92"/>
    </row>
    <row r="869" spans="3:8" x14ac:dyDescent="0.35">
      <c r="C869" s="89"/>
      <c r="D869" s="89"/>
      <c r="E869" s="89"/>
      <c r="H869" s="92"/>
    </row>
    <row r="870" spans="3:8" x14ac:dyDescent="0.35">
      <c r="C870" s="89"/>
      <c r="D870" s="89"/>
      <c r="E870" s="89"/>
      <c r="H870" s="92"/>
    </row>
    <row r="871" spans="3:8" x14ac:dyDescent="0.35">
      <c r="C871" s="89"/>
      <c r="D871" s="89"/>
      <c r="E871" s="89"/>
      <c r="H871" s="92"/>
    </row>
    <row r="872" spans="3:8" x14ac:dyDescent="0.35">
      <c r="C872" s="89"/>
      <c r="D872" s="89"/>
      <c r="E872" s="89"/>
      <c r="H872" s="92"/>
    </row>
    <row r="873" spans="3:8" x14ac:dyDescent="0.35">
      <c r="C873" s="89"/>
      <c r="D873" s="89"/>
      <c r="E873" s="89"/>
      <c r="H873" s="92"/>
    </row>
    <row r="874" spans="3:8" x14ac:dyDescent="0.35">
      <c r="C874" s="89"/>
      <c r="D874" s="89"/>
      <c r="E874" s="89"/>
      <c r="H874" s="92"/>
    </row>
    <row r="875" spans="3:8" x14ac:dyDescent="0.35">
      <c r="C875" s="89"/>
      <c r="D875" s="89"/>
      <c r="E875" s="89"/>
      <c r="H875" s="92"/>
    </row>
    <row r="876" spans="3:8" x14ac:dyDescent="0.35">
      <c r="C876" s="89"/>
      <c r="D876" s="89"/>
      <c r="E876" s="89"/>
      <c r="H876" s="92"/>
    </row>
    <row r="877" spans="3:8" x14ac:dyDescent="0.35">
      <c r="C877" s="89"/>
      <c r="D877" s="89"/>
      <c r="E877" s="89"/>
      <c r="H877" s="92"/>
    </row>
    <row r="878" spans="3:8" x14ac:dyDescent="0.35">
      <c r="C878" s="89"/>
      <c r="D878" s="89"/>
      <c r="E878" s="89"/>
      <c r="H878" s="92"/>
    </row>
    <row r="879" spans="3:8" x14ac:dyDescent="0.35">
      <c r="C879" s="89"/>
      <c r="D879" s="89"/>
      <c r="E879" s="89"/>
      <c r="H879" s="92"/>
    </row>
    <row r="880" spans="3:8" x14ac:dyDescent="0.35">
      <c r="C880" s="89"/>
      <c r="D880" s="89"/>
      <c r="E880" s="89"/>
      <c r="H880" s="92"/>
    </row>
    <row r="881" spans="3:8" x14ac:dyDescent="0.35">
      <c r="C881" s="89"/>
      <c r="D881" s="89"/>
      <c r="E881" s="89"/>
      <c r="H881" s="92"/>
    </row>
    <row r="882" spans="3:8" x14ac:dyDescent="0.35">
      <c r="C882" s="89"/>
      <c r="D882" s="89"/>
      <c r="E882" s="89"/>
      <c r="H882" s="92"/>
    </row>
    <row r="883" spans="3:8" x14ac:dyDescent="0.35">
      <c r="C883" s="89"/>
      <c r="D883" s="89"/>
      <c r="E883" s="89"/>
      <c r="H883" s="92"/>
    </row>
    <row r="884" spans="3:8" x14ac:dyDescent="0.35">
      <c r="C884" s="89"/>
      <c r="D884" s="89"/>
      <c r="E884" s="89"/>
      <c r="H884" s="92"/>
    </row>
    <row r="885" spans="3:8" x14ac:dyDescent="0.35">
      <c r="C885" s="89"/>
      <c r="D885" s="89"/>
      <c r="E885" s="89"/>
      <c r="H885" s="92"/>
    </row>
    <row r="886" spans="3:8" x14ac:dyDescent="0.35">
      <c r="C886" s="89"/>
      <c r="D886" s="89"/>
      <c r="E886" s="89"/>
      <c r="H886" s="92"/>
    </row>
    <row r="887" spans="3:8" x14ac:dyDescent="0.35">
      <c r="C887" s="89"/>
      <c r="D887" s="89"/>
      <c r="E887" s="89"/>
      <c r="H887" s="92"/>
    </row>
    <row r="888" spans="3:8" x14ac:dyDescent="0.35">
      <c r="C888" s="89"/>
      <c r="D888" s="89"/>
      <c r="E888" s="89"/>
      <c r="H888" s="92"/>
    </row>
    <row r="889" spans="3:8" x14ac:dyDescent="0.35">
      <c r="C889" s="89"/>
      <c r="D889" s="89"/>
      <c r="E889" s="89"/>
      <c r="H889" s="92"/>
    </row>
    <row r="890" spans="3:8" x14ac:dyDescent="0.35">
      <c r="C890" s="89"/>
      <c r="D890" s="89"/>
      <c r="E890" s="89"/>
      <c r="H890" s="92"/>
    </row>
    <row r="891" spans="3:8" x14ac:dyDescent="0.35">
      <c r="C891" s="89"/>
      <c r="D891" s="89"/>
      <c r="E891" s="89"/>
      <c r="H891" s="92"/>
    </row>
    <row r="892" spans="3:8" x14ac:dyDescent="0.35">
      <c r="C892" s="89"/>
      <c r="D892" s="89"/>
      <c r="E892" s="89"/>
      <c r="H892" s="92"/>
    </row>
    <row r="893" spans="3:8" x14ac:dyDescent="0.35">
      <c r="C893" s="89"/>
      <c r="D893" s="89"/>
      <c r="E893" s="89"/>
      <c r="H893" s="92"/>
    </row>
    <row r="894" spans="3:8" x14ac:dyDescent="0.35">
      <c r="C894" s="89"/>
      <c r="D894" s="89"/>
      <c r="E894" s="89"/>
      <c r="H894" s="92"/>
    </row>
    <row r="895" spans="3:8" x14ac:dyDescent="0.35">
      <c r="C895" s="89"/>
      <c r="D895" s="89"/>
      <c r="E895" s="89"/>
      <c r="H895" s="92"/>
    </row>
    <row r="896" spans="3:8" x14ac:dyDescent="0.35">
      <c r="C896" s="89"/>
      <c r="D896" s="89"/>
      <c r="E896" s="89"/>
      <c r="H896" s="92"/>
    </row>
    <row r="897" spans="3:8" x14ac:dyDescent="0.35">
      <c r="C897" s="89"/>
      <c r="D897" s="89"/>
      <c r="E897" s="89"/>
      <c r="H897" s="92"/>
    </row>
    <row r="898" spans="3:8" x14ac:dyDescent="0.35">
      <c r="C898" s="89"/>
      <c r="D898" s="89"/>
      <c r="E898" s="89"/>
      <c r="H898" s="92"/>
    </row>
    <row r="899" spans="3:8" x14ac:dyDescent="0.35">
      <c r="C899" s="89"/>
      <c r="D899" s="89"/>
      <c r="E899" s="89"/>
      <c r="H899" s="92"/>
    </row>
    <row r="900" spans="3:8" x14ac:dyDescent="0.35">
      <c r="C900" s="89"/>
      <c r="D900" s="89"/>
      <c r="E900" s="89"/>
      <c r="H900" s="92"/>
    </row>
    <row r="901" spans="3:8" x14ac:dyDescent="0.35">
      <c r="C901" s="89"/>
      <c r="D901" s="89"/>
      <c r="E901" s="89"/>
      <c r="H901" s="92"/>
    </row>
    <row r="902" spans="3:8" x14ac:dyDescent="0.35">
      <c r="C902" s="89"/>
      <c r="D902" s="89"/>
      <c r="E902" s="89"/>
      <c r="H902" s="92"/>
    </row>
    <row r="903" spans="3:8" x14ac:dyDescent="0.35">
      <c r="C903" s="89"/>
      <c r="D903" s="89"/>
      <c r="E903" s="89"/>
      <c r="H903" s="92"/>
    </row>
    <row r="904" spans="3:8" x14ac:dyDescent="0.35">
      <c r="C904" s="89"/>
      <c r="D904" s="89"/>
      <c r="E904" s="89"/>
      <c r="H904" s="92"/>
    </row>
    <row r="905" spans="3:8" x14ac:dyDescent="0.35">
      <c r="C905" s="89"/>
      <c r="D905" s="89"/>
      <c r="E905" s="89"/>
      <c r="H905" s="92"/>
    </row>
    <row r="906" spans="3:8" x14ac:dyDescent="0.35">
      <c r="C906" s="89"/>
      <c r="D906" s="89"/>
      <c r="E906" s="89"/>
      <c r="H906" s="92"/>
    </row>
    <row r="907" spans="3:8" x14ac:dyDescent="0.35">
      <c r="C907" s="89"/>
      <c r="D907" s="89"/>
      <c r="E907" s="89"/>
      <c r="H907" s="92"/>
    </row>
    <row r="908" spans="3:8" x14ac:dyDescent="0.35">
      <c r="C908" s="89"/>
      <c r="D908" s="89"/>
      <c r="E908" s="89"/>
      <c r="H908" s="92"/>
    </row>
    <row r="909" spans="3:8" x14ac:dyDescent="0.35">
      <c r="C909" s="89"/>
      <c r="D909" s="89"/>
      <c r="E909" s="89"/>
      <c r="H909" s="92"/>
    </row>
    <row r="910" spans="3:8" x14ac:dyDescent="0.35">
      <c r="C910" s="89"/>
      <c r="D910" s="89"/>
      <c r="E910" s="89"/>
      <c r="H910" s="92"/>
    </row>
  </sheetData>
  <sheetProtection password="AAC6" sheet="1" objects="1" scenarios="1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911"/>
  <sheetViews>
    <sheetView workbookViewId="0">
      <selection activeCell="F3" sqref="F3"/>
    </sheetView>
  </sheetViews>
  <sheetFormatPr defaultRowHeight="14.5" x14ac:dyDescent="0.35"/>
  <cols>
    <col min="1" max="1" width="29.453125" bestFit="1" customWidth="1"/>
    <col min="2" max="2" width="29.453125" customWidth="1"/>
    <col min="3" max="3" width="12.453125" bestFit="1" customWidth="1"/>
    <col min="4" max="4" width="18.1796875" bestFit="1" customWidth="1"/>
  </cols>
  <sheetData>
    <row r="1" spans="1:11" ht="15.5" x14ac:dyDescent="0.35">
      <c r="A1" s="86" t="s">
        <v>644</v>
      </c>
      <c r="B1" s="86"/>
    </row>
    <row r="3" spans="1:11" ht="15.5" x14ac:dyDescent="0.35">
      <c r="A3" s="88" t="s">
        <v>594</v>
      </c>
      <c r="B3" s="88" t="s">
        <v>689</v>
      </c>
      <c r="C3" s="88" t="s">
        <v>690</v>
      </c>
      <c r="D3" s="88" t="s">
        <v>691</v>
      </c>
      <c r="E3" s="88" t="s">
        <v>692</v>
      </c>
      <c r="F3" s="88" t="s">
        <v>713</v>
      </c>
      <c r="G3" s="88" t="s">
        <v>714</v>
      </c>
      <c r="H3" s="88" t="s">
        <v>693</v>
      </c>
      <c r="I3" s="88" t="s">
        <v>694</v>
      </c>
      <c r="J3" s="88" t="s">
        <v>695</v>
      </c>
      <c r="K3" s="88" t="s">
        <v>696</v>
      </c>
    </row>
    <row r="4" spans="1:11" x14ac:dyDescent="0.35">
      <c r="A4" t="str">
        <f t="shared" ref="A4:A13" si="0">VLOOKUP($B4,LISTScenMap,2)</f>
        <v>LISTBase</v>
      </c>
      <c r="B4" t="s">
        <v>385</v>
      </c>
      <c r="C4" t="s">
        <v>26</v>
      </c>
      <c r="D4" t="s">
        <v>592</v>
      </c>
      <c r="E4" s="90">
        <f t="shared" ref="E4:K13" ca="1" si="1">OFFSET(INDIRECT($B4&amp;"_Corner",0),MATCH(LEFT(E$3,5),INDIRECT($B4&amp;"_Row",0),0),MATCH($C4,INDIRECT($B4&amp;"_Column",0),0))</f>
        <v>0</v>
      </c>
      <c r="F4" s="90">
        <f t="shared" ca="1" si="1"/>
        <v>0</v>
      </c>
      <c r="G4" s="90">
        <f t="shared" ca="1" si="1"/>
        <v>0</v>
      </c>
      <c r="H4" s="90">
        <f t="shared" ca="1" si="1"/>
        <v>0</v>
      </c>
      <c r="I4" s="90">
        <f t="shared" ca="1" si="1"/>
        <v>0</v>
      </c>
      <c r="J4" s="90">
        <f t="shared" ca="1" si="1"/>
        <v>0</v>
      </c>
      <c r="K4" s="90">
        <f t="shared" ca="1" si="1"/>
        <v>0</v>
      </c>
    </row>
    <row r="5" spans="1:11" x14ac:dyDescent="0.35">
      <c r="A5" t="str">
        <f t="shared" si="0"/>
        <v>LISTBase</v>
      </c>
      <c r="B5" t="s">
        <v>385</v>
      </c>
      <c r="C5" t="s">
        <v>206</v>
      </c>
      <c r="D5" t="s">
        <v>593</v>
      </c>
      <c r="E5" s="90">
        <f t="shared" ca="1" si="1"/>
        <v>0</v>
      </c>
      <c r="F5" s="90">
        <f t="shared" ca="1" si="1"/>
        <v>0</v>
      </c>
      <c r="G5" s="90">
        <f t="shared" ca="1" si="1"/>
        <v>0</v>
      </c>
      <c r="H5" s="90">
        <f t="shared" ca="1" si="1"/>
        <v>0</v>
      </c>
      <c r="I5" s="90">
        <f t="shared" ca="1" si="1"/>
        <v>0</v>
      </c>
      <c r="J5" s="90">
        <f t="shared" ca="1" si="1"/>
        <v>0</v>
      </c>
      <c r="K5" s="90">
        <f t="shared" ca="1" si="1"/>
        <v>0</v>
      </c>
    </row>
    <row r="6" spans="1:11" x14ac:dyDescent="0.35">
      <c r="A6" t="str">
        <f t="shared" si="0"/>
        <v>LISTScenario1</v>
      </c>
      <c r="B6" t="s">
        <v>469</v>
      </c>
      <c r="C6" t="s">
        <v>26</v>
      </c>
      <c r="D6" t="s">
        <v>592</v>
      </c>
      <c r="E6" s="90">
        <f t="shared" ca="1" si="1"/>
        <v>0</v>
      </c>
      <c r="F6" s="90">
        <f t="shared" ca="1" si="1"/>
        <v>0</v>
      </c>
      <c r="G6" s="90">
        <f t="shared" ca="1" si="1"/>
        <v>0</v>
      </c>
      <c r="H6" s="90">
        <f t="shared" ca="1" si="1"/>
        <v>0</v>
      </c>
      <c r="I6" s="90">
        <f t="shared" ca="1" si="1"/>
        <v>0</v>
      </c>
      <c r="J6" s="90">
        <f t="shared" ca="1" si="1"/>
        <v>0</v>
      </c>
      <c r="K6" s="90">
        <f t="shared" ca="1" si="1"/>
        <v>0</v>
      </c>
    </row>
    <row r="7" spans="1:11" x14ac:dyDescent="0.35">
      <c r="A7" t="str">
        <f t="shared" si="0"/>
        <v>LISTScenario1</v>
      </c>
      <c r="B7" t="s">
        <v>469</v>
      </c>
      <c r="C7" t="s">
        <v>206</v>
      </c>
      <c r="D7" t="s">
        <v>593</v>
      </c>
      <c r="E7" s="90">
        <f t="shared" ca="1" si="1"/>
        <v>0</v>
      </c>
      <c r="F7" s="90">
        <f t="shared" ca="1" si="1"/>
        <v>0</v>
      </c>
      <c r="G7" s="90">
        <f t="shared" ca="1" si="1"/>
        <v>0</v>
      </c>
      <c r="H7" s="90">
        <f t="shared" ca="1" si="1"/>
        <v>0</v>
      </c>
      <c r="I7" s="90">
        <f t="shared" ca="1" si="1"/>
        <v>0</v>
      </c>
      <c r="J7" s="90">
        <f t="shared" ca="1" si="1"/>
        <v>0</v>
      </c>
      <c r="K7" s="90">
        <f t="shared" ca="1" si="1"/>
        <v>0</v>
      </c>
    </row>
    <row r="8" spans="1:11" x14ac:dyDescent="0.35">
      <c r="A8" t="str">
        <f t="shared" si="0"/>
        <v>LISTScenario2</v>
      </c>
      <c r="B8" t="s">
        <v>468</v>
      </c>
      <c r="C8" t="s">
        <v>26</v>
      </c>
      <c r="D8" t="s">
        <v>592</v>
      </c>
      <c r="E8" s="90">
        <f t="shared" ca="1" si="1"/>
        <v>0</v>
      </c>
      <c r="F8" s="90">
        <f t="shared" ca="1" si="1"/>
        <v>0</v>
      </c>
      <c r="G8" s="90">
        <f t="shared" ca="1" si="1"/>
        <v>0</v>
      </c>
      <c r="H8" s="90">
        <f t="shared" ca="1" si="1"/>
        <v>0</v>
      </c>
      <c r="I8" s="90">
        <f t="shared" ca="1" si="1"/>
        <v>0</v>
      </c>
      <c r="J8" s="90">
        <f t="shared" ca="1" si="1"/>
        <v>0</v>
      </c>
      <c r="K8" s="90">
        <f t="shared" ca="1" si="1"/>
        <v>0</v>
      </c>
    </row>
    <row r="9" spans="1:11" x14ac:dyDescent="0.35">
      <c r="A9" t="str">
        <f t="shared" si="0"/>
        <v>LISTScenario2</v>
      </c>
      <c r="B9" t="s">
        <v>468</v>
      </c>
      <c r="C9" t="s">
        <v>206</v>
      </c>
      <c r="D9" t="s">
        <v>593</v>
      </c>
      <c r="E9" s="90">
        <f t="shared" ca="1" si="1"/>
        <v>0</v>
      </c>
      <c r="F9" s="90">
        <f t="shared" ca="1" si="1"/>
        <v>0</v>
      </c>
      <c r="G9" s="90">
        <f t="shared" ca="1" si="1"/>
        <v>0</v>
      </c>
      <c r="H9" s="90">
        <f t="shared" ca="1" si="1"/>
        <v>0</v>
      </c>
      <c r="I9" s="90">
        <f t="shared" ca="1" si="1"/>
        <v>0</v>
      </c>
      <c r="J9" s="90">
        <f t="shared" ca="1" si="1"/>
        <v>0</v>
      </c>
      <c r="K9" s="90">
        <f t="shared" ca="1" si="1"/>
        <v>0</v>
      </c>
    </row>
    <row r="10" spans="1:11" x14ac:dyDescent="0.35">
      <c r="A10" t="str">
        <f t="shared" si="0"/>
        <v>LISTScenario3</v>
      </c>
      <c r="B10" t="s">
        <v>466</v>
      </c>
      <c r="C10" t="s">
        <v>26</v>
      </c>
      <c r="D10" t="s">
        <v>592</v>
      </c>
      <c r="E10" s="90">
        <f t="shared" ca="1" si="1"/>
        <v>0</v>
      </c>
      <c r="F10" s="90">
        <f t="shared" ca="1" si="1"/>
        <v>0</v>
      </c>
      <c r="G10" s="90">
        <f t="shared" ca="1" si="1"/>
        <v>0</v>
      </c>
      <c r="H10" s="90">
        <f t="shared" ca="1" si="1"/>
        <v>0</v>
      </c>
      <c r="I10" s="90">
        <f t="shared" ca="1" si="1"/>
        <v>0</v>
      </c>
      <c r="J10" s="90">
        <f t="shared" ca="1" si="1"/>
        <v>0</v>
      </c>
      <c r="K10" s="90">
        <f t="shared" ca="1" si="1"/>
        <v>0</v>
      </c>
    </row>
    <row r="11" spans="1:11" x14ac:dyDescent="0.35">
      <c r="A11" t="str">
        <f t="shared" si="0"/>
        <v>LISTScenario3</v>
      </c>
      <c r="B11" t="s">
        <v>466</v>
      </c>
      <c r="C11" t="s">
        <v>206</v>
      </c>
      <c r="D11" t="s">
        <v>593</v>
      </c>
      <c r="E11" s="90">
        <f t="shared" ca="1" si="1"/>
        <v>0</v>
      </c>
      <c r="F11" s="90">
        <f t="shared" ca="1" si="1"/>
        <v>0</v>
      </c>
      <c r="G11" s="90">
        <f t="shared" ca="1" si="1"/>
        <v>0</v>
      </c>
      <c r="H11" s="90">
        <f t="shared" ca="1" si="1"/>
        <v>0</v>
      </c>
      <c r="I11" s="90">
        <f t="shared" ca="1" si="1"/>
        <v>0</v>
      </c>
      <c r="J11" s="90">
        <f t="shared" ca="1" si="1"/>
        <v>0</v>
      </c>
      <c r="K11" s="90">
        <f t="shared" ca="1" si="1"/>
        <v>0</v>
      </c>
    </row>
    <row r="12" spans="1:11" x14ac:dyDescent="0.35">
      <c r="A12" t="str">
        <f t="shared" si="0"/>
        <v>LISTScenario4</v>
      </c>
      <c r="B12" t="s">
        <v>467</v>
      </c>
      <c r="C12" t="s">
        <v>26</v>
      </c>
      <c r="D12" t="s">
        <v>592</v>
      </c>
      <c r="E12" s="90">
        <f t="shared" ca="1" si="1"/>
        <v>0</v>
      </c>
      <c r="F12" s="90">
        <f t="shared" ca="1" si="1"/>
        <v>0</v>
      </c>
      <c r="G12" s="90">
        <f t="shared" ca="1" si="1"/>
        <v>0</v>
      </c>
      <c r="H12" s="90">
        <f t="shared" ca="1" si="1"/>
        <v>0</v>
      </c>
      <c r="I12" s="90">
        <f t="shared" ca="1" si="1"/>
        <v>0</v>
      </c>
      <c r="J12" s="90">
        <f t="shared" ca="1" si="1"/>
        <v>0</v>
      </c>
      <c r="K12" s="90">
        <f t="shared" ca="1" si="1"/>
        <v>0</v>
      </c>
    </row>
    <row r="13" spans="1:11" x14ac:dyDescent="0.35">
      <c r="A13" t="str">
        <f t="shared" si="0"/>
        <v>LISTScenario4</v>
      </c>
      <c r="B13" t="s">
        <v>467</v>
      </c>
      <c r="C13" t="s">
        <v>206</v>
      </c>
      <c r="D13" t="s">
        <v>593</v>
      </c>
      <c r="E13" s="90">
        <f t="shared" ca="1" si="1"/>
        <v>0</v>
      </c>
      <c r="F13" s="90">
        <f t="shared" ca="1" si="1"/>
        <v>0</v>
      </c>
      <c r="G13" s="90">
        <f t="shared" ca="1" si="1"/>
        <v>0</v>
      </c>
      <c r="H13" s="90">
        <f t="shared" ca="1" si="1"/>
        <v>0</v>
      </c>
      <c r="I13" s="90">
        <f t="shared" ca="1" si="1"/>
        <v>0</v>
      </c>
      <c r="J13" s="90">
        <f t="shared" ca="1" si="1"/>
        <v>0</v>
      </c>
      <c r="K13" s="90">
        <f t="shared" ca="1" si="1"/>
        <v>0</v>
      </c>
    </row>
    <row r="14" spans="1:11" x14ac:dyDescent="0.35">
      <c r="E14" s="90"/>
      <c r="F14" s="90"/>
      <c r="G14" s="90"/>
      <c r="H14" s="90"/>
      <c r="I14" s="90"/>
      <c r="J14" s="90"/>
      <c r="K14" s="90"/>
    </row>
    <row r="15" spans="1:11" x14ac:dyDescent="0.35">
      <c r="E15" s="90"/>
      <c r="F15" s="90"/>
      <c r="G15" s="90"/>
      <c r="H15" s="90"/>
      <c r="I15" s="90"/>
      <c r="J15" s="90"/>
      <c r="K15" s="90"/>
    </row>
    <row r="16" spans="1:11" x14ac:dyDescent="0.35">
      <c r="E16" s="90"/>
      <c r="F16" s="90"/>
      <c r="G16" s="90"/>
      <c r="H16" s="90"/>
      <c r="I16" s="90"/>
      <c r="J16" s="90"/>
      <c r="K16" s="90"/>
    </row>
    <row r="17" spans="5:11" x14ac:dyDescent="0.35">
      <c r="E17" s="90"/>
      <c r="F17" s="90"/>
      <c r="G17" s="90"/>
      <c r="H17" s="90"/>
      <c r="I17" s="90"/>
      <c r="J17" s="90"/>
      <c r="K17" s="90"/>
    </row>
    <row r="18" spans="5:11" x14ac:dyDescent="0.35">
      <c r="E18" s="90"/>
      <c r="F18" s="90"/>
      <c r="G18" s="90"/>
      <c r="H18" s="90"/>
      <c r="I18" s="90"/>
      <c r="J18" s="90"/>
      <c r="K18" s="90"/>
    </row>
    <row r="19" spans="5:11" x14ac:dyDescent="0.35">
      <c r="E19" s="90"/>
      <c r="F19" s="90"/>
      <c r="G19" s="90"/>
      <c r="H19" s="90"/>
      <c r="I19" s="90"/>
      <c r="J19" s="90"/>
      <c r="K19" s="90"/>
    </row>
    <row r="20" spans="5:11" x14ac:dyDescent="0.35">
      <c r="E20" s="90"/>
      <c r="F20" s="90"/>
      <c r="G20" s="90"/>
      <c r="H20" s="90"/>
      <c r="I20" s="90"/>
      <c r="J20" s="90"/>
      <c r="K20" s="90"/>
    </row>
    <row r="21" spans="5:11" x14ac:dyDescent="0.35">
      <c r="E21" s="90"/>
      <c r="F21" s="90"/>
      <c r="G21" s="90"/>
      <c r="H21" s="90"/>
      <c r="I21" s="90"/>
      <c r="J21" s="90"/>
      <c r="K21" s="90"/>
    </row>
    <row r="22" spans="5:11" x14ac:dyDescent="0.35">
      <c r="E22" s="90"/>
      <c r="F22" s="90"/>
      <c r="G22" s="90"/>
      <c r="H22" s="90"/>
      <c r="I22" s="90"/>
      <c r="J22" s="90"/>
      <c r="K22" s="90"/>
    </row>
    <row r="23" spans="5:11" x14ac:dyDescent="0.35">
      <c r="E23" s="90"/>
      <c r="F23" s="90"/>
      <c r="G23" s="90"/>
      <c r="H23" s="90"/>
      <c r="I23" s="90"/>
      <c r="J23" s="90"/>
      <c r="K23" s="90"/>
    </row>
    <row r="24" spans="5:11" x14ac:dyDescent="0.35">
      <c r="E24" s="90"/>
      <c r="F24" s="90"/>
      <c r="G24" s="90"/>
      <c r="H24" s="90"/>
      <c r="I24" s="90"/>
      <c r="J24" s="90"/>
      <c r="K24" s="90"/>
    </row>
    <row r="25" spans="5:11" x14ac:dyDescent="0.35">
      <c r="E25" s="90"/>
      <c r="F25" s="90"/>
      <c r="G25" s="90"/>
      <c r="H25" s="90"/>
      <c r="I25" s="90"/>
      <c r="J25" s="90"/>
      <c r="K25" s="90"/>
    </row>
    <row r="26" spans="5:11" x14ac:dyDescent="0.35">
      <c r="E26" s="90"/>
      <c r="F26" s="90"/>
      <c r="G26" s="90"/>
      <c r="H26" s="90"/>
      <c r="I26" s="90"/>
      <c r="J26" s="90"/>
      <c r="K26" s="90"/>
    </row>
    <row r="27" spans="5:11" x14ac:dyDescent="0.35">
      <c r="E27" s="90"/>
      <c r="F27" s="90"/>
      <c r="G27" s="90"/>
      <c r="H27" s="90"/>
      <c r="I27" s="90"/>
      <c r="J27" s="90"/>
      <c r="K27" s="90"/>
    </row>
    <row r="28" spans="5:11" x14ac:dyDescent="0.35">
      <c r="E28" s="90"/>
      <c r="F28" s="90"/>
      <c r="G28" s="90"/>
      <c r="H28" s="90"/>
      <c r="I28" s="90"/>
      <c r="J28" s="90"/>
      <c r="K28" s="90"/>
    </row>
    <row r="29" spans="5:11" x14ac:dyDescent="0.35">
      <c r="E29" s="90"/>
      <c r="F29" s="90"/>
      <c r="G29" s="90"/>
      <c r="H29" s="90"/>
      <c r="I29" s="90"/>
      <c r="J29" s="90"/>
      <c r="K29" s="90"/>
    </row>
    <row r="30" spans="5:11" x14ac:dyDescent="0.35">
      <c r="E30" s="90"/>
      <c r="F30" s="90"/>
      <c r="G30" s="90"/>
      <c r="H30" s="90"/>
      <c r="I30" s="90"/>
      <c r="J30" s="90"/>
      <c r="K30" s="90"/>
    </row>
    <row r="31" spans="5:11" x14ac:dyDescent="0.35">
      <c r="E31" s="90"/>
      <c r="F31" s="90"/>
      <c r="G31" s="90"/>
      <c r="H31" s="90"/>
      <c r="I31" s="90"/>
      <c r="J31" s="90"/>
      <c r="K31" s="90"/>
    </row>
    <row r="32" spans="5:11" x14ac:dyDescent="0.35">
      <c r="E32" s="90"/>
      <c r="F32" s="90"/>
      <c r="G32" s="90"/>
      <c r="H32" s="90"/>
      <c r="I32" s="90"/>
      <c r="J32" s="90"/>
      <c r="K32" s="90"/>
    </row>
    <row r="33" spans="5:11" x14ac:dyDescent="0.35">
      <c r="E33" s="90"/>
      <c r="F33" s="90"/>
      <c r="G33" s="90"/>
      <c r="H33" s="90"/>
      <c r="I33" s="90"/>
      <c r="J33" s="90"/>
      <c r="K33" s="90"/>
    </row>
    <row r="34" spans="5:11" x14ac:dyDescent="0.35">
      <c r="E34" s="90"/>
      <c r="F34" s="90"/>
      <c r="G34" s="90"/>
      <c r="H34" s="90"/>
      <c r="I34" s="90"/>
      <c r="J34" s="90"/>
      <c r="K34" s="90"/>
    </row>
    <row r="35" spans="5:11" x14ac:dyDescent="0.35">
      <c r="E35" s="90"/>
      <c r="F35" s="90"/>
      <c r="G35" s="90"/>
      <c r="H35" s="90"/>
      <c r="I35" s="90"/>
      <c r="J35" s="90"/>
      <c r="K35" s="90"/>
    </row>
    <row r="36" spans="5:11" x14ac:dyDescent="0.35">
      <c r="E36" s="90"/>
      <c r="F36" s="90"/>
      <c r="G36" s="90"/>
      <c r="H36" s="90"/>
      <c r="I36" s="90"/>
      <c r="J36" s="90"/>
      <c r="K36" s="90"/>
    </row>
    <row r="37" spans="5:11" x14ac:dyDescent="0.35">
      <c r="E37" s="90"/>
      <c r="F37" s="90"/>
      <c r="G37" s="90"/>
      <c r="H37" s="90"/>
      <c r="I37" s="90"/>
      <c r="J37" s="90"/>
      <c r="K37" s="90"/>
    </row>
    <row r="38" spans="5:11" x14ac:dyDescent="0.35">
      <c r="E38" s="90"/>
      <c r="F38" s="90"/>
      <c r="G38" s="90"/>
      <c r="H38" s="90"/>
      <c r="I38" s="90"/>
      <c r="J38" s="90"/>
      <c r="K38" s="90"/>
    </row>
    <row r="39" spans="5:11" x14ac:dyDescent="0.35">
      <c r="E39" s="90"/>
      <c r="F39" s="90"/>
      <c r="G39" s="90"/>
      <c r="H39" s="90"/>
      <c r="I39" s="90"/>
      <c r="J39" s="90"/>
      <c r="K39" s="90"/>
    </row>
    <row r="40" spans="5:11" x14ac:dyDescent="0.35">
      <c r="E40" s="90"/>
      <c r="F40" s="90"/>
      <c r="G40" s="90"/>
      <c r="H40" s="90"/>
      <c r="I40" s="90"/>
      <c r="J40" s="90"/>
      <c r="K40" s="90"/>
    </row>
    <row r="41" spans="5:11" x14ac:dyDescent="0.35">
      <c r="E41" s="90"/>
      <c r="F41" s="90"/>
      <c r="G41" s="90"/>
      <c r="H41" s="90"/>
      <c r="I41" s="90"/>
      <c r="J41" s="90"/>
      <c r="K41" s="90"/>
    </row>
    <row r="42" spans="5:11" x14ac:dyDescent="0.35">
      <c r="E42" s="90"/>
      <c r="F42" s="90"/>
      <c r="G42" s="90"/>
      <c r="H42" s="90"/>
      <c r="I42" s="90"/>
      <c r="J42" s="90"/>
      <c r="K42" s="90"/>
    </row>
    <row r="43" spans="5:11" x14ac:dyDescent="0.35">
      <c r="E43" s="90"/>
      <c r="F43" s="90"/>
      <c r="G43" s="90"/>
      <c r="H43" s="90"/>
      <c r="I43" s="90"/>
      <c r="J43" s="90"/>
      <c r="K43" s="90"/>
    </row>
    <row r="44" spans="5:11" x14ac:dyDescent="0.35">
      <c r="E44" s="90"/>
      <c r="F44" s="90"/>
      <c r="G44" s="90"/>
      <c r="H44" s="90"/>
      <c r="I44" s="90"/>
      <c r="J44" s="90"/>
      <c r="K44" s="90"/>
    </row>
    <row r="45" spans="5:11" x14ac:dyDescent="0.35">
      <c r="E45" s="90"/>
      <c r="F45" s="90"/>
      <c r="G45" s="90"/>
      <c r="H45" s="90"/>
      <c r="I45" s="90"/>
      <c r="J45" s="90"/>
      <c r="K45" s="90"/>
    </row>
    <row r="46" spans="5:11" x14ac:dyDescent="0.35">
      <c r="E46" s="90"/>
      <c r="F46" s="90"/>
      <c r="G46" s="90"/>
      <c r="H46" s="90"/>
      <c r="I46" s="90"/>
      <c r="J46" s="90"/>
      <c r="K46" s="90"/>
    </row>
    <row r="47" spans="5:11" x14ac:dyDescent="0.35">
      <c r="E47" s="90"/>
      <c r="F47" s="90"/>
      <c r="G47" s="90"/>
      <c r="H47" s="90"/>
      <c r="I47" s="90"/>
      <c r="J47" s="90"/>
      <c r="K47" s="90"/>
    </row>
    <row r="48" spans="5:11" x14ac:dyDescent="0.35">
      <c r="E48" s="90"/>
      <c r="F48" s="90"/>
      <c r="G48" s="90"/>
      <c r="H48" s="90"/>
      <c r="I48" s="90"/>
      <c r="J48" s="90"/>
      <c r="K48" s="90"/>
    </row>
    <row r="49" spans="5:11" x14ac:dyDescent="0.35">
      <c r="E49" s="90"/>
      <c r="F49" s="90"/>
      <c r="G49" s="90"/>
      <c r="H49" s="90"/>
      <c r="I49" s="90"/>
      <c r="J49" s="90"/>
      <c r="K49" s="90"/>
    </row>
    <row r="50" spans="5:11" x14ac:dyDescent="0.35">
      <c r="E50" s="90"/>
      <c r="F50" s="90"/>
      <c r="G50" s="90"/>
      <c r="H50" s="90"/>
      <c r="I50" s="90"/>
      <c r="J50" s="90"/>
      <c r="K50" s="90"/>
    </row>
    <row r="51" spans="5:11" x14ac:dyDescent="0.35">
      <c r="E51" s="90"/>
      <c r="F51" s="90"/>
      <c r="G51" s="90"/>
      <c r="H51" s="90"/>
      <c r="I51" s="90"/>
      <c r="J51" s="90"/>
      <c r="K51" s="90"/>
    </row>
    <row r="52" spans="5:11" x14ac:dyDescent="0.35">
      <c r="E52" s="90"/>
      <c r="F52" s="90"/>
      <c r="G52" s="90"/>
      <c r="H52" s="90"/>
      <c r="I52" s="90"/>
      <c r="J52" s="90"/>
      <c r="K52" s="90"/>
    </row>
    <row r="53" spans="5:11" x14ac:dyDescent="0.35">
      <c r="E53" s="90"/>
      <c r="F53" s="90"/>
      <c r="G53" s="90"/>
      <c r="H53" s="90"/>
      <c r="I53" s="90"/>
      <c r="J53" s="90"/>
      <c r="K53" s="90"/>
    </row>
    <row r="54" spans="5:11" x14ac:dyDescent="0.35">
      <c r="E54" s="90"/>
      <c r="F54" s="90"/>
      <c r="G54" s="90"/>
      <c r="H54" s="90"/>
      <c r="I54" s="90"/>
      <c r="J54" s="90"/>
      <c r="K54" s="90"/>
    </row>
    <row r="55" spans="5:11" x14ac:dyDescent="0.35">
      <c r="E55" s="90"/>
      <c r="F55" s="90"/>
      <c r="G55" s="90"/>
      <c r="H55" s="90"/>
      <c r="I55" s="90"/>
      <c r="J55" s="90"/>
      <c r="K55" s="90"/>
    </row>
    <row r="56" spans="5:11" x14ac:dyDescent="0.35">
      <c r="E56" s="90"/>
      <c r="F56" s="90"/>
      <c r="G56" s="90"/>
      <c r="H56" s="90"/>
      <c r="I56" s="90"/>
      <c r="J56" s="90"/>
      <c r="K56" s="90"/>
    </row>
    <row r="57" spans="5:11" x14ac:dyDescent="0.35">
      <c r="E57" s="90"/>
      <c r="F57" s="90"/>
      <c r="G57" s="90"/>
      <c r="H57" s="90"/>
      <c r="I57" s="90"/>
      <c r="J57" s="90"/>
      <c r="K57" s="90"/>
    </row>
    <row r="58" spans="5:11" x14ac:dyDescent="0.35">
      <c r="E58" s="90"/>
      <c r="F58" s="90"/>
      <c r="G58" s="90"/>
      <c r="H58" s="90"/>
      <c r="I58" s="90"/>
      <c r="J58" s="90"/>
      <c r="K58" s="90"/>
    </row>
    <row r="59" spans="5:11" x14ac:dyDescent="0.35">
      <c r="E59" s="90"/>
      <c r="F59" s="90"/>
      <c r="G59" s="90"/>
      <c r="H59" s="90"/>
      <c r="I59" s="90"/>
      <c r="J59" s="90"/>
      <c r="K59" s="90"/>
    </row>
    <row r="60" spans="5:11" x14ac:dyDescent="0.35">
      <c r="E60" s="90"/>
      <c r="F60" s="90"/>
      <c r="G60" s="90"/>
      <c r="H60" s="90"/>
      <c r="I60" s="90"/>
      <c r="J60" s="90"/>
      <c r="K60" s="90"/>
    </row>
    <row r="61" spans="5:11" x14ac:dyDescent="0.35">
      <c r="E61" s="90"/>
      <c r="F61" s="90"/>
      <c r="G61" s="90"/>
      <c r="H61" s="90"/>
      <c r="I61" s="90"/>
      <c r="J61" s="90"/>
      <c r="K61" s="90"/>
    </row>
    <row r="62" spans="5:11" x14ac:dyDescent="0.35">
      <c r="E62" s="90"/>
      <c r="F62" s="90"/>
      <c r="G62" s="90"/>
      <c r="H62" s="90"/>
      <c r="I62" s="90"/>
      <c r="J62" s="90"/>
      <c r="K62" s="90"/>
    </row>
    <row r="63" spans="5:11" x14ac:dyDescent="0.35">
      <c r="E63" s="90"/>
      <c r="F63" s="90"/>
      <c r="G63" s="90"/>
      <c r="H63" s="90"/>
      <c r="I63" s="90"/>
      <c r="J63" s="90"/>
      <c r="K63" s="90"/>
    </row>
    <row r="64" spans="5:11" x14ac:dyDescent="0.35">
      <c r="E64" s="90"/>
      <c r="F64" s="90"/>
      <c r="G64" s="90"/>
      <c r="H64" s="90"/>
      <c r="I64" s="90"/>
      <c r="J64" s="90"/>
      <c r="K64" s="90"/>
    </row>
    <row r="65" spans="5:11" x14ac:dyDescent="0.35">
      <c r="E65" s="90"/>
      <c r="F65" s="90"/>
      <c r="G65" s="90"/>
      <c r="H65" s="90"/>
      <c r="I65" s="90"/>
      <c r="J65" s="90"/>
      <c r="K65" s="90"/>
    </row>
    <row r="66" spans="5:11" x14ac:dyDescent="0.35">
      <c r="E66" s="90"/>
      <c r="F66" s="90"/>
      <c r="G66" s="90"/>
      <c r="H66" s="90"/>
      <c r="I66" s="90"/>
      <c r="J66" s="90"/>
      <c r="K66" s="90"/>
    </row>
    <row r="67" spans="5:11" x14ac:dyDescent="0.35">
      <c r="E67" s="90"/>
      <c r="F67" s="90"/>
      <c r="G67" s="90"/>
      <c r="H67" s="90"/>
      <c r="I67" s="90"/>
      <c r="J67" s="90"/>
      <c r="K67" s="90"/>
    </row>
    <row r="68" spans="5:11" x14ac:dyDescent="0.35">
      <c r="E68" s="90"/>
      <c r="F68" s="90"/>
      <c r="G68" s="90"/>
      <c r="H68" s="90"/>
      <c r="I68" s="90"/>
      <c r="J68" s="90"/>
      <c r="K68" s="90"/>
    </row>
    <row r="69" spans="5:11" x14ac:dyDescent="0.35">
      <c r="E69" s="90"/>
      <c r="F69" s="90"/>
      <c r="G69" s="90"/>
      <c r="H69" s="90"/>
      <c r="I69" s="90"/>
      <c r="J69" s="90"/>
      <c r="K69" s="90"/>
    </row>
    <row r="70" spans="5:11" x14ac:dyDescent="0.35">
      <c r="E70" s="90"/>
      <c r="F70" s="90"/>
      <c r="G70" s="90"/>
      <c r="H70" s="90"/>
      <c r="I70" s="90"/>
      <c r="J70" s="90"/>
      <c r="K70" s="90"/>
    </row>
    <row r="71" spans="5:11" x14ac:dyDescent="0.35">
      <c r="E71" s="90"/>
      <c r="F71" s="90"/>
      <c r="G71" s="90"/>
      <c r="H71" s="90"/>
      <c r="I71" s="90"/>
      <c r="J71" s="90"/>
      <c r="K71" s="90"/>
    </row>
    <row r="72" spans="5:11" x14ac:dyDescent="0.35">
      <c r="E72" s="90"/>
      <c r="F72" s="90"/>
      <c r="G72" s="90"/>
      <c r="H72" s="90"/>
      <c r="I72" s="90"/>
      <c r="J72" s="90"/>
      <c r="K72" s="90"/>
    </row>
    <row r="73" spans="5:11" x14ac:dyDescent="0.35">
      <c r="E73" s="90"/>
      <c r="F73" s="90"/>
      <c r="G73" s="90"/>
      <c r="H73" s="90"/>
      <c r="I73" s="90"/>
      <c r="J73" s="90"/>
      <c r="K73" s="90"/>
    </row>
    <row r="74" spans="5:11" x14ac:dyDescent="0.35">
      <c r="E74" s="90"/>
      <c r="F74" s="90"/>
      <c r="G74" s="90"/>
      <c r="H74" s="90"/>
      <c r="I74" s="90"/>
      <c r="J74" s="90"/>
      <c r="K74" s="90"/>
    </row>
    <row r="75" spans="5:11" x14ac:dyDescent="0.35">
      <c r="E75" s="90"/>
      <c r="F75" s="90"/>
      <c r="G75" s="90"/>
      <c r="H75" s="90"/>
      <c r="I75" s="90"/>
      <c r="J75" s="90"/>
      <c r="K75" s="90"/>
    </row>
    <row r="76" spans="5:11" x14ac:dyDescent="0.35">
      <c r="E76" s="90"/>
      <c r="F76" s="90"/>
      <c r="G76" s="90"/>
      <c r="H76" s="90"/>
      <c r="I76" s="90"/>
      <c r="J76" s="90"/>
      <c r="K76" s="90"/>
    </row>
    <row r="77" spans="5:11" x14ac:dyDescent="0.35">
      <c r="E77" s="90"/>
      <c r="F77" s="90"/>
      <c r="G77" s="90"/>
      <c r="H77" s="90"/>
      <c r="I77" s="90"/>
      <c r="J77" s="90"/>
      <c r="K77" s="90"/>
    </row>
    <row r="78" spans="5:11" x14ac:dyDescent="0.35">
      <c r="E78" s="90"/>
      <c r="F78" s="90"/>
      <c r="G78" s="90"/>
      <c r="H78" s="90"/>
      <c r="I78" s="90"/>
      <c r="J78" s="90"/>
      <c r="K78" s="90"/>
    </row>
    <row r="79" spans="5:11" x14ac:dyDescent="0.35">
      <c r="E79" s="90"/>
      <c r="F79" s="90"/>
      <c r="G79" s="90"/>
      <c r="H79" s="90"/>
      <c r="I79" s="90"/>
      <c r="J79" s="90"/>
      <c r="K79" s="90"/>
    </row>
    <row r="80" spans="5:11" x14ac:dyDescent="0.35">
      <c r="E80" s="90"/>
      <c r="F80" s="90"/>
      <c r="G80" s="90"/>
      <c r="H80" s="90"/>
      <c r="I80" s="90"/>
      <c r="J80" s="90"/>
      <c r="K80" s="90"/>
    </row>
    <row r="81" spans="5:11" x14ac:dyDescent="0.35">
      <c r="E81" s="90"/>
      <c r="F81" s="90"/>
      <c r="G81" s="90"/>
      <c r="H81" s="90"/>
      <c r="I81" s="90"/>
      <c r="J81" s="90"/>
      <c r="K81" s="90"/>
    </row>
    <row r="82" spans="5:11" x14ac:dyDescent="0.35">
      <c r="E82" s="90"/>
      <c r="F82" s="90"/>
      <c r="G82" s="90"/>
      <c r="H82" s="90"/>
      <c r="I82" s="90"/>
      <c r="J82" s="90"/>
      <c r="K82" s="90"/>
    </row>
    <row r="83" spans="5:11" x14ac:dyDescent="0.35">
      <c r="E83" s="90"/>
      <c r="F83" s="90"/>
      <c r="G83" s="90"/>
      <c r="H83" s="90"/>
      <c r="I83" s="90"/>
      <c r="J83" s="90"/>
      <c r="K83" s="90"/>
    </row>
    <row r="84" spans="5:11" x14ac:dyDescent="0.35">
      <c r="E84" s="90"/>
      <c r="F84" s="90"/>
      <c r="G84" s="90"/>
      <c r="H84" s="90"/>
      <c r="I84" s="90"/>
      <c r="J84" s="90"/>
      <c r="K84" s="90"/>
    </row>
    <row r="85" spans="5:11" x14ac:dyDescent="0.35">
      <c r="E85" s="90"/>
      <c r="F85" s="90"/>
      <c r="G85" s="90"/>
      <c r="H85" s="90"/>
      <c r="I85" s="90"/>
      <c r="J85" s="90"/>
      <c r="K85" s="90"/>
    </row>
    <row r="86" spans="5:11" x14ac:dyDescent="0.35">
      <c r="E86" s="90"/>
      <c r="F86" s="90"/>
      <c r="G86" s="90"/>
      <c r="H86" s="90"/>
      <c r="I86" s="90"/>
      <c r="J86" s="90"/>
      <c r="K86" s="90"/>
    </row>
    <row r="87" spans="5:11" x14ac:dyDescent="0.35">
      <c r="E87" s="90"/>
      <c r="F87" s="90"/>
      <c r="G87" s="90"/>
      <c r="H87" s="90"/>
      <c r="I87" s="90"/>
      <c r="J87" s="90"/>
      <c r="K87" s="90"/>
    </row>
    <row r="88" spans="5:11" x14ac:dyDescent="0.35">
      <c r="E88" s="90"/>
      <c r="F88" s="90"/>
      <c r="G88" s="90"/>
      <c r="H88" s="90"/>
      <c r="I88" s="90"/>
      <c r="J88" s="90"/>
      <c r="K88" s="90"/>
    </row>
    <row r="89" spans="5:11" x14ac:dyDescent="0.35">
      <c r="E89" s="90"/>
      <c r="F89" s="90"/>
      <c r="G89" s="90"/>
      <c r="H89" s="90"/>
      <c r="I89" s="90"/>
      <c r="J89" s="90"/>
      <c r="K89" s="90"/>
    </row>
    <row r="90" spans="5:11" x14ac:dyDescent="0.35">
      <c r="E90" s="90"/>
      <c r="F90" s="90"/>
      <c r="G90" s="90"/>
      <c r="H90" s="90"/>
      <c r="I90" s="90"/>
      <c r="J90" s="90"/>
      <c r="K90" s="90"/>
    </row>
    <row r="91" spans="5:11" x14ac:dyDescent="0.35">
      <c r="E91" s="90"/>
      <c r="F91" s="90"/>
      <c r="G91" s="90"/>
      <c r="H91" s="90"/>
      <c r="I91" s="90"/>
      <c r="J91" s="90"/>
      <c r="K91" s="90"/>
    </row>
    <row r="92" spans="5:11" x14ac:dyDescent="0.35">
      <c r="E92" s="90"/>
      <c r="F92" s="90"/>
      <c r="G92" s="90"/>
      <c r="H92" s="90"/>
      <c r="I92" s="90"/>
      <c r="J92" s="90"/>
      <c r="K92" s="90"/>
    </row>
    <row r="93" spans="5:11" x14ac:dyDescent="0.35">
      <c r="E93" s="90"/>
      <c r="F93" s="90"/>
      <c r="G93" s="90"/>
      <c r="H93" s="90"/>
      <c r="I93" s="90"/>
      <c r="J93" s="90"/>
      <c r="K93" s="90"/>
    </row>
    <row r="94" spans="5:11" x14ac:dyDescent="0.35">
      <c r="E94" s="90"/>
      <c r="F94" s="90"/>
      <c r="G94" s="90"/>
      <c r="H94" s="90"/>
      <c r="I94" s="90"/>
      <c r="J94" s="90"/>
      <c r="K94" s="90"/>
    </row>
    <row r="95" spans="5:11" x14ac:dyDescent="0.35">
      <c r="E95" s="90"/>
      <c r="F95" s="90"/>
      <c r="G95" s="90"/>
      <c r="H95" s="90"/>
      <c r="I95" s="90"/>
      <c r="J95" s="90"/>
      <c r="K95" s="90"/>
    </row>
    <row r="96" spans="5:11" x14ac:dyDescent="0.35">
      <c r="E96" s="90"/>
      <c r="F96" s="90"/>
      <c r="G96" s="90"/>
      <c r="H96" s="90"/>
      <c r="I96" s="90"/>
      <c r="J96" s="90"/>
      <c r="K96" s="90"/>
    </row>
    <row r="97" spans="5:11" x14ac:dyDescent="0.35">
      <c r="E97" s="90"/>
      <c r="F97" s="90"/>
      <c r="G97" s="90"/>
      <c r="H97" s="90"/>
      <c r="I97" s="90"/>
      <c r="J97" s="90"/>
      <c r="K97" s="90"/>
    </row>
    <row r="98" spans="5:11" x14ac:dyDescent="0.35">
      <c r="E98" s="90"/>
      <c r="F98" s="90"/>
      <c r="G98" s="90"/>
      <c r="H98" s="90"/>
      <c r="I98" s="90"/>
      <c r="J98" s="90"/>
      <c r="K98" s="90"/>
    </row>
    <row r="99" spans="5:11" x14ac:dyDescent="0.35">
      <c r="E99" s="90"/>
      <c r="F99" s="90"/>
      <c r="G99" s="90"/>
      <c r="H99" s="90"/>
      <c r="I99" s="90"/>
      <c r="J99" s="90"/>
      <c r="K99" s="90"/>
    </row>
    <row r="100" spans="5:11" x14ac:dyDescent="0.35">
      <c r="E100" s="90"/>
      <c r="F100" s="90"/>
      <c r="G100" s="90"/>
      <c r="H100" s="90"/>
      <c r="I100" s="90"/>
      <c r="J100" s="90"/>
      <c r="K100" s="90"/>
    </row>
    <row r="101" spans="5:11" x14ac:dyDescent="0.35">
      <c r="E101" s="90"/>
      <c r="F101" s="90"/>
      <c r="G101" s="90"/>
      <c r="H101" s="90"/>
      <c r="I101" s="90"/>
      <c r="J101" s="90"/>
      <c r="K101" s="90"/>
    </row>
    <row r="102" spans="5:11" x14ac:dyDescent="0.35">
      <c r="E102" s="92"/>
      <c r="F102" s="92"/>
      <c r="G102" s="92"/>
      <c r="H102" s="92"/>
      <c r="I102" s="92"/>
      <c r="J102" s="92"/>
      <c r="K102" s="92"/>
    </row>
    <row r="103" spans="5:11" x14ac:dyDescent="0.35">
      <c r="E103" s="92"/>
      <c r="F103" s="92"/>
      <c r="G103" s="92"/>
      <c r="H103" s="92"/>
      <c r="I103" s="92"/>
      <c r="J103" s="92"/>
      <c r="K103" s="92"/>
    </row>
    <row r="104" spans="5:11" x14ac:dyDescent="0.35">
      <c r="E104" s="92"/>
      <c r="F104" s="92"/>
      <c r="G104" s="92"/>
      <c r="H104" s="92"/>
      <c r="I104" s="92"/>
      <c r="J104" s="92"/>
      <c r="K104" s="92"/>
    </row>
    <row r="105" spans="5:11" x14ac:dyDescent="0.35">
      <c r="E105" s="92"/>
      <c r="F105" s="92"/>
      <c r="G105" s="92"/>
      <c r="H105" s="92"/>
      <c r="I105" s="92"/>
      <c r="J105" s="92"/>
      <c r="K105" s="92"/>
    </row>
    <row r="106" spans="5:11" x14ac:dyDescent="0.35">
      <c r="E106" s="92"/>
      <c r="F106" s="92"/>
      <c r="G106" s="92"/>
      <c r="H106" s="92"/>
      <c r="I106" s="92"/>
      <c r="J106" s="92"/>
      <c r="K106" s="92"/>
    </row>
    <row r="107" spans="5:11" x14ac:dyDescent="0.35">
      <c r="E107" s="92"/>
      <c r="F107" s="92"/>
      <c r="G107" s="92"/>
      <c r="H107" s="92"/>
      <c r="I107" s="92"/>
      <c r="J107" s="92"/>
      <c r="K107" s="92"/>
    </row>
    <row r="108" spans="5:11" x14ac:dyDescent="0.35">
      <c r="E108" s="92"/>
      <c r="F108" s="92"/>
      <c r="G108" s="92"/>
      <c r="H108" s="92"/>
      <c r="I108" s="92"/>
      <c r="J108" s="92"/>
      <c r="K108" s="92"/>
    </row>
    <row r="109" spans="5:11" x14ac:dyDescent="0.35">
      <c r="E109" s="92"/>
      <c r="F109" s="92"/>
      <c r="G109" s="92"/>
      <c r="H109" s="92"/>
      <c r="I109" s="92"/>
      <c r="J109" s="92"/>
      <c r="K109" s="92"/>
    </row>
    <row r="110" spans="5:11" x14ac:dyDescent="0.35">
      <c r="E110" s="92"/>
      <c r="F110" s="92"/>
      <c r="G110" s="92"/>
      <c r="H110" s="92"/>
      <c r="I110" s="92"/>
      <c r="J110" s="92"/>
      <c r="K110" s="92"/>
    </row>
    <row r="111" spans="5:11" x14ac:dyDescent="0.35">
      <c r="E111" s="92"/>
      <c r="F111" s="92"/>
      <c r="G111" s="92"/>
      <c r="H111" s="92"/>
      <c r="I111" s="92"/>
      <c r="J111" s="92"/>
      <c r="K111" s="92"/>
    </row>
    <row r="112" spans="5:11" x14ac:dyDescent="0.35">
      <c r="E112" s="92"/>
      <c r="F112" s="92"/>
      <c r="G112" s="92"/>
      <c r="H112" s="92"/>
      <c r="I112" s="92"/>
      <c r="J112" s="92"/>
      <c r="K112" s="92"/>
    </row>
    <row r="113" spans="5:11" x14ac:dyDescent="0.35">
      <c r="E113" s="92"/>
      <c r="F113" s="92"/>
      <c r="G113" s="92"/>
      <c r="H113" s="92"/>
      <c r="I113" s="92"/>
      <c r="J113" s="92"/>
      <c r="K113" s="92"/>
    </row>
    <row r="114" spans="5:11" x14ac:dyDescent="0.35">
      <c r="E114" s="92"/>
      <c r="F114" s="92"/>
      <c r="G114" s="92"/>
      <c r="H114" s="92"/>
      <c r="I114" s="92"/>
      <c r="J114" s="92"/>
      <c r="K114" s="92"/>
    </row>
    <row r="115" spans="5:11" x14ac:dyDescent="0.35">
      <c r="E115" s="92"/>
      <c r="F115" s="92"/>
      <c r="G115" s="92"/>
      <c r="H115" s="92"/>
      <c r="I115" s="92"/>
      <c r="J115" s="92"/>
      <c r="K115" s="92"/>
    </row>
    <row r="116" spans="5:11" x14ac:dyDescent="0.35">
      <c r="E116" s="92"/>
      <c r="F116" s="92"/>
      <c r="G116" s="92"/>
      <c r="H116" s="92"/>
      <c r="I116" s="92"/>
      <c r="J116" s="92"/>
      <c r="K116" s="92"/>
    </row>
    <row r="117" spans="5:11" x14ac:dyDescent="0.35">
      <c r="E117" s="92"/>
      <c r="F117" s="92"/>
      <c r="G117" s="92"/>
      <c r="H117" s="92"/>
      <c r="I117" s="92"/>
      <c r="J117" s="92"/>
      <c r="K117" s="92"/>
    </row>
    <row r="118" spans="5:11" x14ac:dyDescent="0.35">
      <c r="E118" s="92"/>
      <c r="F118" s="92"/>
      <c r="G118" s="92"/>
      <c r="H118" s="92"/>
      <c r="I118" s="92"/>
      <c r="J118" s="92"/>
      <c r="K118" s="92"/>
    </row>
    <row r="119" spans="5:11" x14ac:dyDescent="0.35">
      <c r="E119" s="92"/>
      <c r="F119" s="92"/>
      <c r="G119" s="92"/>
      <c r="H119" s="92"/>
      <c r="I119" s="92"/>
      <c r="J119" s="92"/>
      <c r="K119" s="92"/>
    </row>
    <row r="120" spans="5:11" x14ac:dyDescent="0.35">
      <c r="E120" s="92"/>
      <c r="F120" s="92"/>
      <c r="G120" s="92"/>
      <c r="H120" s="92"/>
      <c r="I120" s="92"/>
      <c r="J120" s="92"/>
      <c r="K120" s="92"/>
    </row>
    <row r="121" spans="5:11" x14ac:dyDescent="0.35">
      <c r="E121" s="92"/>
      <c r="F121" s="92"/>
      <c r="G121" s="92"/>
      <c r="H121" s="92"/>
      <c r="I121" s="92"/>
      <c r="J121" s="92"/>
      <c r="K121" s="92"/>
    </row>
    <row r="122" spans="5:11" x14ac:dyDescent="0.35">
      <c r="E122" s="92"/>
      <c r="F122" s="92"/>
      <c r="G122" s="92"/>
      <c r="H122" s="92"/>
      <c r="I122" s="92"/>
      <c r="J122" s="92"/>
      <c r="K122" s="92"/>
    </row>
    <row r="123" spans="5:11" x14ac:dyDescent="0.35">
      <c r="E123" s="92"/>
      <c r="F123" s="92"/>
      <c r="G123" s="92"/>
      <c r="H123" s="92"/>
      <c r="I123" s="92"/>
      <c r="J123" s="92"/>
      <c r="K123" s="92"/>
    </row>
    <row r="124" spans="5:11" x14ac:dyDescent="0.35">
      <c r="E124" s="92"/>
      <c r="F124" s="92"/>
      <c r="G124" s="92"/>
      <c r="H124" s="92"/>
      <c r="I124" s="92"/>
      <c r="J124" s="92"/>
      <c r="K124" s="92"/>
    </row>
    <row r="125" spans="5:11" x14ac:dyDescent="0.35">
      <c r="E125" s="92"/>
      <c r="F125" s="92"/>
      <c r="G125" s="92"/>
      <c r="H125" s="92"/>
      <c r="I125" s="92"/>
      <c r="J125" s="92"/>
      <c r="K125" s="92"/>
    </row>
    <row r="126" spans="5:11" x14ac:dyDescent="0.35">
      <c r="E126" s="92"/>
      <c r="F126" s="92"/>
      <c r="G126" s="92"/>
      <c r="H126" s="92"/>
      <c r="I126" s="92"/>
      <c r="J126" s="92"/>
      <c r="K126" s="92"/>
    </row>
    <row r="127" spans="5:11" x14ac:dyDescent="0.35">
      <c r="E127" s="92"/>
      <c r="F127" s="92"/>
      <c r="G127" s="92"/>
      <c r="H127" s="92"/>
      <c r="I127" s="92"/>
      <c r="J127" s="92"/>
      <c r="K127" s="92"/>
    </row>
    <row r="128" spans="5:11" x14ac:dyDescent="0.35">
      <c r="E128" s="92"/>
      <c r="F128" s="92"/>
      <c r="G128" s="92"/>
      <c r="H128" s="92"/>
      <c r="I128" s="92"/>
      <c r="J128" s="92"/>
      <c r="K128" s="92"/>
    </row>
    <row r="129" spans="5:11" x14ac:dyDescent="0.35">
      <c r="E129" s="92"/>
      <c r="F129" s="92"/>
      <c r="G129" s="92"/>
      <c r="H129" s="92"/>
      <c r="I129" s="92"/>
      <c r="J129" s="92"/>
      <c r="K129" s="92"/>
    </row>
    <row r="130" spans="5:11" x14ac:dyDescent="0.35">
      <c r="E130" s="92"/>
      <c r="F130" s="92"/>
      <c r="G130" s="92"/>
      <c r="H130" s="92"/>
      <c r="I130" s="92"/>
      <c r="J130" s="92"/>
      <c r="K130" s="92"/>
    </row>
    <row r="131" spans="5:11" x14ac:dyDescent="0.35">
      <c r="E131" s="92"/>
      <c r="F131" s="92"/>
      <c r="G131" s="92"/>
      <c r="H131" s="92"/>
      <c r="I131" s="92"/>
      <c r="J131" s="92"/>
      <c r="K131" s="92"/>
    </row>
    <row r="132" spans="5:11" x14ac:dyDescent="0.35">
      <c r="E132" s="92"/>
      <c r="F132" s="92"/>
      <c r="G132" s="92"/>
      <c r="H132" s="92"/>
      <c r="I132" s="92"/>
      <c r="J132" s="92"/>
      <c r="K132" s="92"/>
    </row>
    <row r="133" spans="5:11" x14ac:dyDescent="0.35">
      <c r="E133" s="92"/>
      <c r="F133" s="92"/>
      <c r="G133" s="92"/>
      <c r="H133" s="92"/>
      <c r="I133" s="92"/>
      <c r="J133" s="92"/>
      <c r="K133" s="92"/>
    </row>
    <row r="134" spans="5:11" x14ac:dyDescent="0.35">
      <c r="E134" s="92"/>
      <c r="F134" s="92"/>
      <c r="G134" s="92"/>
      <c r="H134" s="92"/>
      <c r="I134" s="92"/>
      <c r="J134" s="92"/>
      <c r="K134" s="92"/>
    </row>
    <row r="135" spans="5:11" x14ac:dyDescent="0.35">
      <c r="E135" s="92"/>
      <c r="F135" s="92"/>
      <c r="G135" s="92"/>
      <c r="H135" s="92"/>
      <c r="I135" s="92"/>
      <c r="J135" s="92"/>
      <c r="K135" s="92"/>
    </row>
    <row r="136" spans="5:11" x14ac:dyDescent="0.35">
      <c r="E136" s="92"/>
      <c r="F136" s="92"/>
      <c r="G136" s="92"/>
      <c r="H136" s="92"/>
      <c r="I136" s="92"/>
      <c r="J136" s="92"/>
      <c r="K136" s="92"/>
    </row>
    <row r="137" spans="5:11" x14ac:dyDescent="0.35">
      <c r="E137" s="92"/>
      <c r="F137" s="92"/>
      <c r="G137" s="92"/>
      <c r="H137" s="92"/>
      <c r="I137" s="92"/>
      <c r="J137" s="92"/>
      <c r="K137" s="92"/>
    </row>
    <row r="138" spans="5:11" x14ac:dyDescent="0.35">
      <c r="E138" s="92"/>
      <c r="F138" s="92"/>
      <c r="G138" s="92"/>
      <c r="H138" s="92"/>
      <c r="I138" s="92"/>
      <c r="J138" s="92"/>
      <c r="K138" s="92"/>
    </row>
    <row r="139" spans="5:11" x14ac:dyDescent="0.35">
      <c r="E139" s="92"/>
      <c r="F139" s="92"/>
      <c r="G139" s="92"/>
      <c r="H139" s="92"/>
      <c r="I139" s="92"/>
      <c r="J139" s="92"/>
      <c r="K139" s="92"/>
    </row>
    <row r="140" spans="5:11" x14ac:dyDescent="0.35">
      <c r="E140" s="92"/>
      <c r="F140" s="92"/>
      <c r="G140" s="92"/>
      <c r="H140" s="92"/>
      <c r="I140" s="92"/>
      <c r="J140" s="92"/>
      <c r="K140" s="92"/>
    </row>
    <row r="141" spans="5:11" x14ac:dyDescent="0.35">
      <c r="E141" s="92"/>
      <c r="F141" s="92"/>
      <c r="G141" s="92"/>
      <c r="H141" s="92"/>
      <c r="I141" s="92"/>
      <c r="J141" s="92"/>
      <c r="K141" s="92"/>
    </row>
    <row r="142" spans="5:11" x14ac:dyDescent="0.35">
      <c r="E142" s="92"/>
      <c r="F142" s="92"/>
      <c r="G142" s="92"/>
      <c r="H142" s="92"/>
      <c r="I142" s="92"/>
      <c r="J142" s="92"/>
      <c r="K142" s="92"/>
    </row>
    <row r="143" spans="5:11" x14ac:dyDescent="0.35">
      <c r="E143" s="92"/>
      <c r="F143" s="92"/>
      <c r="G143" s="92"/>
      <c r="H143" s="92"/>
      <c r="I143" s="92"/>
      <c r="J143" s="92"/>
      <c r="K143" s="92"/>
    </row>
    <row r="144" spans="5:11" x14ac:dyDescent="0.35">
      <c r="E144" s="92"/>
      <c r="F144" s="92"/>
      <c r="G144" s="92"/>
      <c r="H144" s="92"/>
      <c r="I144" s="92"/>
      <c r="J144" s="92"/>
      <c r="K144" s="92"/>
    </row>
    <row r="145" spans="5:11" x14ac:dyDescent="0.35">
      <c r="E145" s="92"/>
      <c r="F145" s="92"/>
      <c r="G145" s="92"/>
      <c r="H145" s="92"/>
      <c r="I145" s="92"/>
      <c r="J145" s="92"/>
      <c r="K145" s="92"/>
    </row>
    <row r="146" spans="5:11" x14ac:dyDescent="0.35">
      <c r="E146" s="92"/>
      <c r="F146" s="92"/>
      <c r="G146" s="92"/>
      <c r="H146" s="92"/>
      <c r="I146" s="92"/>
      <c r="J146" s="92"/>
      <c r="K146" s="92"/>
    </row>
    <row r="147" spans="5:11" x14ac:dyDescent="0.35">
      <c r="E147" s="92"/>
      <c r="F147" s="92"/>
      <c r="G147" s="92"/>
      <c r="H147" s="92"/>
      <c r="I147" s="92"/>
      <c r="J147" s="92"/>
      <c r="K147" s="92"/>
    </row>
    <row r="148" spans="5:11" x14ac:dyDescent="0.35">
      <c r="E148" s="92"/>
      <c r="F148" s="92"/>
      <c r="G148" s="92"/>
      <c r="H148" s="92"/>
      <c r="I148" s="92"/>
      <c r="J148" s="92"/>
      <c r="K148" s="92"/>
    </row>
    <row r="149" spans="5:11" x14ac:dyDescent="0.35">
      <c r="E149" s="92"/>
      <c r="F149" s="92"/>
      <c r="G149" s="92"/>
      <c r="H149" s="92"/>
      <c r="I149" s="92"/>
      <c r="J149" s="92"/>
      <c r="K149" s="92"/>
    </row>
    <row r="150" spans="5:11" x14ac:dyDescent="0.35">
      <c r="E150" s="92"/>
      <c r="F150" s="92"/>
      <c r="G150" s="92"/>
      <c r="H150" s="92"/>
      <c r="I150" s="92"/>
      <c r="J150" s="92"/>
      <c r="K150" s="92"/>
    </row>
    <row r="151" spans="5:11" x14ac:dyDescent="0.35">
      <c r="E151" s="92"/>
      <c r="F151" s="92"/>
      <c r="G151" s="92"/>
      <c r="H151" s="92"/>
      <c r="I151" s="92"/>
      <c r="J151" s="92"/>
      <c r="K151" s="92"/>
    </row>
    <row r="152" spans="5:11" x14ac:dyDescent="0.35">
      <c r="E152" s="92"/>
      <c r="F152" s="92"/>
      <c r="G152" s="92"/>
      <c r="H152" s="92"/>
      <c r="I152" s="92"/>
      <c r="J152" s="92"/>
      <c r="K152" s="92"/>
    </row>
    <row r="153" spans="5:11" x14ac:dyDescent="0.35">
      <c r="E153" s="92"/>
      <c r="F153" s="92"/>
      <c r="G153" s="92"/>
      <c r="H153" s="92"/>
      <c r="I153" s="92"/>
      <c r="J153" s="92"/>
      <c r="K153" s="92"/>
    </row>
    <row r="154" spans="5:11" x14ac:dyDescent="0.35">
      <c r="E154" s="92"/>
      <c r="F154" s="92"/>
      <c r="G154" s="92"/>
      <c r="H154" s="92"/>
      <c r="I154" s="92"/>
      <c r="J154" s="92"/>
      <c r="K154" s="92"/>
    </row>
    <row r="155" spans="5:11" x14ac:dyDescent="0.35">
      <c r="E155" s="92"/>
      <c r="F155" s="92"/>
      <c r="G155" s="92"/>
      <c r="H155" s="92"/>
      <c r="I155" s="92"/>
      <c r="J155" s="92"/>
      <c r="K155" s="92"/>
    </row>
    <row r="156" spans="5:11" x14ac:dyDescent="0.35">
      <c r="E156" s="92"/>
      <c r="F156" s="92"/>
      <c r="G156" s="92"/>
      <c r="H156" s="92"/>
      <c r="I156" s="92"/>
      <c r="J156" s="92"/>
      <c r="K156" s="92"/>
    </row>
    <row r="157" spans="5:11" x14ac:dyDescent="0.35">
      <c r="E157" s="92"/>
      <c r="F157" s="92"/>
      <c r="G157" s="92"/>
      <c r="H157" s="92"/>
      <c r="I157" s="92"/>
      <c r="J157" s="92"/>
      <c r="K157" s="92"/>
    </row>
    <row r="158" spans="5:11" x14ac:dyDescent="0.35">
      <c r="E158" s="92"/>
      <c r="F158" s="92"/>
      <c r="G158" s="92"/>
      <c r="H158" s="92"/>
      <c r="I158" s="92"/>
      <c r="J158" s="92"/>
      <c r="K158" s="92"/>
    </row>
    <row r="159" spans="5:11" x14ac:dyDescent="0.35">
      <c r="E159" s="92"/>
      <c r="F159" s="92"/>
      <c r="G159" s="92"/>
      <c r="H159" s="92"/>
      <c r="I159" s="92"/>
      <c r="J159" s="92"/>
      <c r="K159" s="92"/>
    </row>
    <row r="160" spans="5:11" x14ac:dyDescent="0.35">
      <c r="E160" s="92"/>
      <c r="F160" s="92"/>
      <c r="G160" s="92"/>
      <c r="H160" s="92"/>
      <c r="I160" s="92"/>
      <c r="J160" s="92"/>
      <c r="K160" s="92"/>
    </row>
    <row r="161" spans="5:11" x14ac:dyDescent="0.35">
      <c r="E161" s="92"/>
      <c r="F161" s="92"/>
      <c r="G161" s="92"/>
      <c r="H161" s="92"/>
      <c r="I161" s="92"/>
      <c r="J161" s="92"/>
      <c r="K161" s="92"/>
    </row>
    <row r="162" spans="5:11" x14ac:dyDescent="0.35">
      <c r="E162" s="92"/>
      <c r="F162" s="92"/>
      <c r="G162" s="92"/>
      <c r="H162" s="92"/>
      <c r="I162" s="92"/>
      <c r="J162" s="92"/>
      <c r="K162" s="92"/>
    </row>
    <row r="163" spans="5:11" x14ac:dyDescent="0.35">
      <c r="E163" s="92"/>
      <c r="F163" s="92"/>
      <c r="G163" s="92"/>
      <c r="H163" s="92"/>
      <c r="I163" s="92"/>
      <c r="J163" s="92"/>
      <c r="K163" s="92"/>
    </row>
    <row r="164" spans="5:11" x14ac:dyDescent="0.35">
      <c r="E164" s="92"/>
      <c r="F164" s="92"/>
      <c r="G164" s="92"/>
      <c r="H164" s="92"/>
      <c r="I164" s="92"/>
      <c r="J164" s="92"/>
      <c r="K164" s="92"/>
    </row>
    <row r="165" spans="5:11" x14ac:dyDescent="0.35">
      <c r="E165" s="92"/>
      <c r="F165" s="92"/>
      <c r="G165" s="92"/>
      <c r="H165" s="92"/>
      <c r="I165" s="92"/>
      <c r="J165" s="92"/>
      <c r="K165" s="92"/>
    </row>
    <row r="166" spans="5:11" x14ac:dyDescent="0.35">
      <c r="E166" s="92"/>
      <c r="F166" s="92"/>
      <c r="G166" s="92"/>
      <c r="H166" s="92"/>
      <c r="I166" s="92"/>
      <c r="J166" s="92"/>
      <c r="K166" s="92"/>
    </row>
    <row r="167" spans="5:11" x14ac:dyDescent="0.35">
      <c r="E167" s="92"/>
      <c r="F167" s="92"/>
      <c r="G167" s="92"/>
      <c r="H167" s="92"/>
      <c r="I167" s="92"/>
      <c r="J167" s="92"/>
      <c r="K167" s="92"/>
    </row>
    <row r="168" spans="5:11" x14ac:dyDescent="0.35">
      <c r="E168" s="92"/>
      <c r="F168" s="92"/>
      <c r="G168" s="92"/>
      <c r="H168" s="92"/>
      <c r="I168" s="92"/>
      <c r="J168" s="92"/>
      <c r="K168" s="92"/>
    </row>
    <row r="169" spans="5:11" x14ac:dyDescent="0.35">
      <c r="E169" s="92"/>
      <c r="F169" s="92"/>
      <c r="G169" s="92"/>
      <c r="H169" s="92"/>
      <c r="I169" s="92"/>
      <c r="J169" s="92"/>
      <c r="K169" s="92"/>
    </row>
    <row r="170" spans="5:11" x14ac:dyDescent="0.35">
      <c r="E170" s="92"/>
      <c r="F170" s="92"/>
      <c r="G170" s="92"/>
      <c r="H170" s="92"/>
      <c r="I170" s="92"/>
      <c r="J170" s="92"/>
      <c r="K170" s="92"/>
    </row>
    <row r="171" spans="5:11" x14ac:dyDescent="0.35">
      <c r="E171" s="92"/>
      <c r="F171" s="92"/>
      <c r="G171" s="92"/>
      <c r="H171" s="92"/>
      <c r="I171" s="92"/>
      <c r="J171" s="92"/>
      <c r="K171" s="92"/>
    </row>
    <row r="172" spans="5:11" x14ac:dyDescent="0.35">
      <c r="E172" s="92"/>
      <c r="F172" s="92"/>
      <c r="G172" s="92"/>
      <c r="H172" s="92"/>
      <c r="I172" s="92"/>
      <c r="J172" s="92"/>
      <c r="K172" s="92"/>
    </row>
    <row r="173" spans="5:11" x14ac:dyDescent="0.35">
      <c r="E173" s="92"/>
      <c r="F173" s="92"/>
      <c r="G173" s="92"/>
      <c r="H173" s="92"/>
      <c r="I173" s="92"/>
      <c r="J173" s="92"/>
      <c r="K173" s="92"/>
    </row>
    <row r="174" spans="5:11" x14ac:dyDescent="0.35">
      <c r="E174" s="92"/>
      <c r="F174" s="92"/>
      <c r="G174" s="92"/>
      <c r="H174" s="92"/>
      <c r="I174" s="92"/>
      <c r="J174" s="92"/>
      <c r="K174" s="92"/>
    </row>
    <row r="175" spans="5:11" x14ac:dyDescent="0.35">
      <c r="E175" s="92"/>
      <c r="F175" s="92"/>
      <c r="G175" s="92"/>
      <c r="H175" s="92"/>
      <c r="I175" s="92"/>
      <c r="J175" s="92"/>
      <c r="K175" s="92"/>
    </row>
    <row r="176" spans="5:11" x14ac:dyDescent="0.35">
      <c r="E176" s="92"/>
      <c r="F176" s="92"/>
      <c r="G176" s="92"/>
      <c r="H176" s="92"/>
      <c r="I176" s="92"/>
      <c r="J176" s="92"/>
      <c r="K176" s="92"/>
    </row>
    <row r="177" spans="5:11" x14ac:dyDescent="0.35">
      <c r="E177" s="92"/>
      <c r="F177" s="92"/>
      <c r="G177" s="92"/>
      <c r="H177" s="92"/>
      <c r="I177" s="92"/>
      <c r="J177" s="92"/>
      <c r="K177" s="92"/>
    </row>
    <row r="178" spans="5:11" x14ac:dyDescent="0.35">
      <c r="E178" s="92"/>
      <c r="F178" s="92"/>
      <c r="G178" s="92"/>
      <c r="H178" s="92"/>
      <c r="I178" s="92"/>
      <c r="J178" s="92"/>
      <c r="K178" s="92"/>
    </row>
    <row r="179" spans="5:11" x14ac:dyDescent="0.35">
      <c r="E179" s="92"/>
      <c r="F179" s="92"/>
      <c r="G179" s="92"/>
      <c r="H179" s="92"/>
      <c r="I179" s="92"/>
      <c r="J179" s="92"/>
      <c r="K179" s="92"/>
    </row>
    <row r="180" spans="5:11" x14ac:dyDescent="0.35">
      <c r="E180" s="92"/>
      <c r="F180" s="92"/>
      <c r="G180" s="92"/>
      <c r="H180" s="92"/>
      <c r="I180" s="92"/>
      <c r="J180" s="92"/>
      <c r="K180" s="92"/>
    </row>
    <row r="181" spans="5:11" x14ac:dyDescent="0.35">
      <c r="E181" s="92"/>
      <c r="F181" s="92"/>
      <c r="G181" s="92"/>
      <c r="H181" s="92"/>
      <c r="I181" s="92"/>
      <c r="J181" s="92"/>
      <c r="K181" s="92"/>
    </row>
    <row r="182" spans="5:11" x14ac:dyDescent="0.35">
      <c r="E182" s="92"/>
      <c r="F182" s="92"/>
      <c r="G182" s="92"/>
      <c r="H182" s="92"/>
      <c r="I182" s="92"/>
      <c r="J182" s="92"/>
      <c r="K182" s="92"/>
    </row>
    <row r="183" spans="5:11" x14ac:dyDescent="0.35">
      <c r="E183" s="92"/>
      <c r="F183" s="92"/>
      <c r="G183" s="92"/>
      <c r="H183" s="92"/>
      <c r="I183" s="92"/>
      <c r="J183" s="92"/>
      <c r="K183" s="92"/>
    </row>
    <row r="184" spans="5:11" x14ac:dyDescent="0.35">
      <c r="E184" s="92"/>
      <c r="F184" s="92"/>
      <c r="G184" s="92"/>
      <c r="H184" s="92"/>
      <c r="I184" s="92"/>
      <c r="J184" s="92"/>
      <c r="K184" s="92"/>
    </row>
    <row r="185" spans="5:11" x14ac:dyDescent="0.35">
      <c r="E185" s="92"/>
      <c r="F185" s="92"/>
      <c r="G185" s="92"/>
      <c r="H185" s="92"/>
      <c r="I185" s="92"/>
      <c r="J185" s="92"/>
      <c r="K185" s="92"/>
    </row>
    <row r="186" spans="5:11" x14ac:dyDescent="0.35">
      <c r="E186" s="92"/>
      <c r="F186" s="92"/>
      <c r="G186" s="92"/>
      <c r="H186" s="92"/>
      <c r="I186" s="92"/>
      <c r="J186" s="92"/>
      <c r="K186" s="92"/>
    </row>
    <row r="187" spans="5:11" x14ac:dyDescent="0.35">
      <c r="E187" s="92"/>
      <c r="F187" s="92"/>
      <c r="G187" s="92"/>
      <c r="H187" s="92"/>
      <c r="I187" s="92"/>
      <c r="J187" s="92"/>
      <c r="K187" s="92"/>
    </row>
    <row r="188" spans="5:11" x14ac:dyDescent="0.35">
      <c r="E188" s="92"/>
      <c r="F188" s="92"/>
      <c r="G188" s="92"/>
      <c r="H188" s="92"/>
      <c r="I188" s="92"/>
      <c r="J188" s="92"/>
      <c r="K188" s="92"/>
    </row>
    <row r="189" spans="5:11" x14ac:dyDescent="0.35">
      <c r="E189" s="92"/>
      <c r="F189" s="92"/>
      <c r="G189" s="92"/>
      <c r="H189" s="92"/>
      <c r="I189" s="92"/>
      <c r="J189" s="92"/>
      <c r="K189" s="92"/>
    </row>
    <row r="190" spans="5:11" x14ac:dyDescent="0.35">
      <c r="E190" s="92"/>
      <c r="F190" s="92"/>
      <c r="G190" s="92"/>
      <c r="H190" s="92"/>
      <c r="I190" s="92"/>
      <c r="J190" s="92"/>
      <c r="K190" s="92"/>
    </row>
    <row r="191" spans="5:11" x14ac:dyDescent="0.35">
      <c r="E191" s="92"/>
      <c r="F191" s="92"/>
      <c r="G191" s="92"/>
      <c r="H191" s="92"/>
      <c r="I191" s="92"/>
      <c r="J191" s="92"/>
      <c r="K191" s="92"/>
    </row>
    <row r="192" spans="5:11" x14ac:dyDescent="0.35">
      <c r="E192" s="92"/>
      <c r="F192" s="92"/>
      <c r="G192" s="92"/>
      <c r="H192" s="92"/>
      <c r="I192" s="92"/>
      <c r="J192" s="92"/>
      <c r="K192" s="92"/>
    </row>
    <row r="193" spans="5:11" x14ac:dyDescent="0.35">
      <c r="E193" s="92"/>
      <c r="F193" s="92"/>
      <c r="G193" s="92"/>
      <c r="H193" s="92"/>
      <c r="I193" s="92"/>
      <c r="J193" s="92"/>
      <c r="K193" s="92"/>
    </row>
    <row r="194" spans="5:11" x14ac:dyDescent="0.35">
      <c r="E194" s="92"/>
      <c r="F194" s="92"/>
      <c r="G194" s="92"/>
      <c r="H194" s="92"/>
      <c r="I194" s="92"/>
      <c r="J194" s="92"/>
      <c r="K194" s="92"/>
    </row>
    <row r="195" spans="5:11" x14ac:dyDescent="0.35">
      <c r="E195" s="92"/>
      <c r="F195" s="92"/>
      <c r="G195" s="92"/>
      <c r="H195" s="92"/>
      <c r="I195" s="92"/>
      <c r="J195" s="92"/>
      <c r="K195" s="92"/>
    </row>
    <row r="196" spans="5:11" x14ac:dyDescent="0.35">
      <c r="E196" s="92"/>
      <c r="F196" s="92"/>
      <c r="G196" s="92"/>
      <c r="H196" s="92"/>
      <c r="I196" s="92"/>
      <c r="J196" s="92"/>
      <c r="K196" s="92"/>
    </row>
    <row r="197" spans="5:11" x14ac:dyDescent="0.35">
      <c r="E197" s="92"/>
      <c r="F197" s="92"/>
      <c r="G197" s="92"/>
      <c r="H197" s="92"/>
      <c r="I197" s="92"/>
      <c r="J197" s="92"/>
      <c r="K197" s="92"/>
    </row>
    <row r="198" spans="5:11" x14ac:dyDescent="0.35">
      <c r="E198" s="92"/>
      <c r="F198" s="92"/>
      <c r="G198" s="92"/>
      <c r="H198" s="92"/>
      <c r="I198" s="92"/>
      <c r="J198" s="92"/>
      <c r="K198" s="92"/>
    </row>
    <row r="199" spans="5:11" x14ac:dyDescent="0.35">
      <c r="E199" s="92"/>
      <c r="F199" s="92"/>
      <c r="G199" s="92"/>
      <c r="H199" s="92"/>
      <c r="I199" s="92"/>
      <c r="J199" s="92"/>
      <c r="K199" s="92"/>
    </row>
    <row r="200" spans="5:11" x14ac:dyDescent="0.35">
      <c r="E200" s="92"/>
      <c r="F200" s="92"/>
      <c r="G200" s="92"/>
      <c r="H200" s="92"/>
      <c r="I200" s="92"/>
      <c r="J200" s="92"/>
      <c r="K200" s="92"/>
    </row>
    <row r="201" spans="5:11" x14ac:dyDescent="0.35">
      <c r="E201" s="92"/>
      <c r="F201" s="92"/>
      <c r="G201" s="92"/>
      <c r="H201" s="92"/>
      <c r="I201" s="92"/>
      <c r="J201" s="92"/>
      <c r="K201" s="92"/>
    </row>
    <row r="202" spans="5:11" x14ac:dyDescent="0.35">
      <c r="E202" s="92"/>
      <c r="F202" s="92"/>
      <c r="G202" s="92"/>
      <c r="H202" s="92"/>
      <c r="I202" s="92"/>
      <c r="J202" s="92"/>
      <c r="K202" s="92"/>
    </row>
    <row r="203" spans="5:11" x14ac:dyDescent="0.35">
      <c r="E203" s="92"/>
      <c r="F203" s="92"/>
      <c r="G203" s="92"/>
      <c r="H203" s="92"/>
      <c r="I203" s="92"/>
      <c r="J203" s="92"/>
      <c r="K203" s="92"/>
    </row>
    <row r="204" spans="5:11" x14ac:dyDescent="0.35">
      <c r="E204" s="92"/>
      <c r="F204" s="92"/>
      <c r="G204" s="92"/>
      <c r="H204" s="92"/>
      <c r="I204" s="92"/>
      <c r="J204" s="92"/>
      <c r="K204" s="92"/>
    </row>
    <row r="205" spans="5:11" x14ac:dyDescent="0.35">
      <c r="E205" s="92"/>
      <c r="F205" s="92"/>
      <c r="G205" s="92"/>
      <c r="H205" s="92"/>
      <c r="I205" s="92"/>
      <c r="J205" s="92"/>
      <c r="K205" s="92"/>
    </row>
    <row r="206" spans="5:11" x14ac:dyDescent="0.35">
      <c r="E206" s="92"/>
      <c r="F206" s="92"/>
      <c r="G206" s="92"/>
      <c r="H206" s="92"/>
      <c r="I206" s="92"/>
      <c r="J206" s="92"/>
      <c r="K206" s="92"/>
    </row>
    <row r="207" spans="5:11" x14ac:dyDescent="0.35">
      <c r="E207" s="92"/>
      <c r="F207" s="92"/>
      <c r="G207" s="92"/>
      <c r="H207" s="92"/>
      <c r="I207" s="92"/>
      <c r="J207" s="92"/>
      <c r="K207" s="92"/>
    </row>
    <row r="208" spans="5:11" x14ac:dyDescent="0.35">
      <c r="E208" s="92"/>
      <c r="F208" s="92"/>
      <c r="G208" s="92"/>
      <c r="H208" s="92"/>
      <c r="I208" s="92"/>
      <c r="J208" s="92"/>
      <c r="K208" s="92"/>
    </row>
    <row r="209" spans="5:11" x14ac:dyDescent="0.35">
      <c r="E209" s="92"/>
      <c r="F209" s="92"/>
      <c r="G209" s="92"/>
      <c r="H209" s="92"/>
      <c r="I209" s="92"/>
      <c r="J209" s="92"/>
      <c r="K209" s="92"/>
    </row>
    <row r="210" spans="5:11" x14ac:dyDescent="0.35">
      <c r="E210" s="92"/>
      <c r="F210" s="92"/>
      <c r="G210" s="92"/>
      <c r="H210" s="92"/>
      <c r="I210" s="92"/>
      <c r="J210" s="92"/>
      <c r="K210" s="92"/>
    </row>
    <row r="211" spans="5:11" x14ac:dyDescent="0.35">
      <c r="E211" s="92"/>
      <c r="F211" s="92"/>
      <c r="G211" s="92"/>
      <c r="H211" s="92"/>
      <c r="I211" s="92"/>
      <c r="J211" s="92"/>
      <c r="K211" s="92"/>
    </row>
    <row r="212" spans="5:11" x14ac:dyDescent="0.35">
      <c r="E212" s="92"/>
      <c r="F212" s="92"/>
      <c r="G212" s="92"/>
      <c r="H212" s="92"/>
      <c r="I212" s="92"/>
      <c r="J212" s="92"/>
      <c r="K212" s="92"/>
    </row>
    <row r="213" spans="5:11" x14ac:dyDescent="0.35">
      <c r="E213" s="92"/>
      <c r="F213" s="92"/>
      <c r="G213" s="92"/>
      <c r="H213" s="92"/>
      <c r="I213" s="92"/>
      <c r="J213" s="92"/>
      <c r="K213" s="92"/>
    </row>
    <row r="214" spans="5:11" x14ac:dyDescent="0.35">
      <c r="E214" s="92"/>
      <c r="F214" s="92"/>
      <c r="G214" s="92"/>
      <c r="H214" s="92"/>
      <c r="I214" s="92"/>
      <c r="J214" s="92"/>
      <c r="K214" s="92"/>
    </row>
    <row r="215" spans="5:11" x14ac:dyDescent="0.35">
      <c r="E215" s="92"/>
      <c r="F215" s="92"/>
      <c r="G215" s="92"/>
      <c r="H215" s="92"/>
      <c r="I215" s="92"/>
      <c r="J215" s="92"/>
      <c r="K215" s="92"/>
    </row>
    <row r="216" spans="5:11" x14ac:dyDescent="0.35">
      <c r="E216" s="92"/>
      <c r="F216" s="92"/>
      <c r="G216" s="92"/>
      <c r="H216" s="92"/>
      <c r="I216" s="92"/>
      <c r="J216" s="92"/>
      <c r="K216" s="92"/>
    </row>
    <row r="217" spans="5:11" x14ac:dyDescent="0.35">
      <c r="E217" s="92"/>
      <c r="F217" s="92"/>
      <c r="G217" s="92"/>
      <c r="H217" s="92"/>
      <c r="I217" s="92"/>
      <c r="J217" s="92"/>
      <c r="K217" s="92"/>
    </row>
    <row r="218" spans="5:11" x14ac:dyDescent="0.35">
      <c r="E218" s="92"/>
      <c r="F218" s="92"/>
      <c r="G218" s="92"/>
      <c r="H218" s="92"/>
      <c r="I218" s="92"/>
      <c r="J218" s="92"/>
      <c r="K218" s="92"/>
    </row>
    <row r="219" spans="5:11" x14ac:dyDescent="0.35">
      <c r="E219" s="92"/>
      <c r="F219" s="92"/>
      <c r="G219" s="92"/>
      <c r="H219" s="92"/>
      <c r="I219" s="92"/>
      <c r="J219" s="92"/>
      <c r="K219" s="92"/>
    </row>
    <row r="220" spans="5:11" x14ac:dyDescent="0.35">
      <c r="E220" s="92"/>
      <c r="F220" s="92"/>
      <c r="G220" s="92"/>
      <c r="H220" s="92"/>
      <c r="I220" s="92"/>
      <c r="J220" s="92"/>
      <c r="K220" s="92"/>
    </row>
    <row r="221" spans="5:11" x14ac:dyDescent="0.35">
      <c r="E221" s="92"/>
      <c r="F221" s="92"/>
      <c r="G221" s="92"/>
      <c r="H221" s="92"/>
      <c r="I221" s="92"/>
      <c r="J221" s="92"/>
      <c r="K221" s="92"/>
    </row>
    <row r="222" spans="5:11" x14ac:dyDescent="0.35">
      <c r="E222" s="92"/>
      <c r="F222" s="92"/>
      <c r="G222" s="92"/>
      <c r="H222" s="92"/>
      <c r="I222" s="92"/>
      <c r="J222" s="92"/>
      <c r="K222" s="92"/>
    </row>
    <row r="223" spans="5:11" x14ac:dyDescent="0.35">
      <c r="E223" s="92"/>
      <c r="F223" s="92"/>
      <c r="G223" s="92"/>
      <c r="H223" s="92"/>
      <c r="I223" s="92"/>
      <c r="J223" s="92"/>
      <c r="K223" s="92"/>
    </row>
    <row r="224" spans="5:11" x14ac:dyDescent="0.35">
      <c r="E224" s="92"/>
      <c r="F224" s="92"/>
      <c r="G224" s="92"/>
      <c r="H224" s="92"/>
      <c r="I224" s="92"/>
      <c r="J224" s="92"/>
      <c r="K224" s="92"/>
    </row>
    <row r="225" spans="5:11" x14ac:dyDescent="0.35">
      <c r="E225" s="92"/>
      <c r="F225" s="92"/>
      <c r="G225" s="92"/>
      <c r="H225" s="92"/>
      <c r="I225" s="92"/>
      <c r="J225" s="92"/>
      <c r="K225" s="92"/>
    </row>
    <row r="226" spans="5:11" x14ac:dyDescent="0.35">
      <c r="E226" s="92"/>
      <c r="F226" s="92"/>
      <c r="G226" s="92"/>
      <c r="H226" s="92"/>
      <c r="I226" s="92"/>
      <c r="J226" s="92"/>
      <c r="K226" s="92"/>
    </row>
    <row r="227" spans="5:11" x14ac:dyDescent="0.35">
      <c r="E227" s="92"/>
      <c r="F227" s="92"/>
      <c r="G227" s="92"/>
      <c r="H227" s="92"/>
      <c r="I227" s="92"/>
      <c r="J227" s="92"/>
      <c r="K227" s="92"/>
    </row>
    <row r="228" spans="5:11" x14ac:dyDescent="0.35">
      <c r="E228" s="92"/>
      <c r="F228" s="92"/>
      <c r="G228" s="92"/>
      <c r="H228" s="92"/>
      <c r="I228" s="92"/>
      <c r="J228" s="92"/>
      <c r="K228" s="92"/>
    </row>
    <row r="229" spans="5:11" x14ac:dyDescent="0.35">
      <c r="E229" s="92"/>
      <c r="F229" s="92"/>
      <c r="G229" s="92"/>
      <c r="H229" s="92"/>
      <c r="I229" s="92"/>
      <c r="J229" s="92"/>
      <c r="K229" s="92"/>
    </row>
    <row r="230" spans="5:11" x14ac:dyDescent="0.35">
      <c r="E230" s="92"/>
      <c r="F230" s="92"/>
      <c r="G230" s="92"/>
      <c r="H230" s="92"/>
      <c r="I230" s="92"/>
      <c r="J230" s="92"/>
      <c r="K230" s="92"/>
    </row>
    <row r="231" spans="5:11" x14ac:dyDescent="0.35">
      <c r="E231" s="92"/>
      <c r="F231" s="92"/>
      <c r="G231" s="92"/>
      <c r="H231" s="92"/>
      <c r="I231" s="92"/>
      <c r="J231" s="92"/>
      <c r="K231" s="92"/>
    </row>
    <row r="232" spans="5:11" x14ac:dyDescent="0.35">
      <c r="E232" s="92"/>
      <c r="F232" s="92"/>
      <c r="G232" s="92"/>
      <c r="H232" s="92"/>
      <c r="I232" s="92"/>
      <c r="J232" s="92"/>
      <c r="K232" s="92"/>
    </row>
    <row r="233" spans="5:11" x14ac:dyDescent="0.35">
      <c r="E233" s="92"/>
      <c r="F233" s="92"/>
      <c r="G233" s="92"/>
      <c r="H233" s="92"/>
      <c r="I233" s="92"/>
      <c r="J233" s="92"/>
      <c r="K233" s="92"/>
    </row>
    <row r="234" spans="5:11" x14ac:dyDescent="0.35">
      <c r="E234" s="92"/>
      <c r="F234" s="92"/>
      <c r="G234" s="92"/>
      <c r="H234" s="92"/>
      <c r="I234" s="92"/>
      <c r="J234" s="92"/>
      <c r="K234" s="92"/>
    </row>
    <row r="235" spans="5:11" x14ac:dyDescent="0.35">
      <c r="E235" s="92"/>
      <c r="F235" s="92"/>
      <c r="G235" s="92"/>
      <c r="H235" s="92"/>
      <c r="I235" s="92"/>
      <c r="J235" s="92"/>
      <c r="K235" s="92"/>
    </row>
    <row r="236" spans="5:11" x14ac:dyDescent="0.35">
      <c r="E236" s="92"/>
      <c r="F236" s="92"/>
      <c r="G236" s="92"/>
      <c r="H236" s="92"/>
      <c r="I236" s="92"/>
      <c r="J236" s="92"/>
      <c r="K236" s="92"/>
    </row>
    <row r="237" spans="5:11" x14ac:dyDescent="0.35">
      <c r="E237" s="92"/>
      <c r="F237" s="92"/>
      <c r="G237" s="92"/>
      <c r="H237" s="92"/>
      <c r="I237" s="92"/>
      <c r="J237" s="92"/>
      <c r="K237" s="92"/>
    </row>
    <row r="238" spans="5:11" x14ac:dyDescent="0.35">
      <c r="E238" s="92"/>
      <c r="F238" s="92"/>
      <c r="G238" s="92"/>
      <c r="H238" s="92"/>
      <c r="I238" s="92"/>
      <c r="J238" s="92"/>
      <c r="K238" s="92"/>
    </row>
    <row r="239" spans="5:11" x14ac:dyDescent="0.35">
      <c r="E239" s="92"/>
      <c r="F239" s="92"/>
      <c r="G239" s="92"/>
      <c r="H239" s="92"/>
      <c r="I239" s="92"/>
      <c r="J239" s="92"/>
      <c r="K239" s="92"/>
    </row>
    <row r="240" spans="5:11" x14ac:dyDescent="0.35">
      <c r="E240" s="92"/>
      <c r="F240" s="92"/>
      <c r="G240" s="92"/>
      <c r="H240" s="92"/>
      <c r="I240" s="92"/>
      <c r="J240" s="92"/>
      <c r="K240" s="92"/>
    </row>
    <row r="241" spans="5:11" x14ac:dyDescent="0.35">
      <c r="E241" s="92"/>
      <c r="F241" s="92"/>
      <c r="G241" s="92"/>
      <c r="H241" s="92"/>
      <c r="I241" s="92"/>
      <c r="J241" s="92"/>
      <c r="K241" s="92"/>
    </row>
    <row r="242" spans="5:11" x14ac:dyDescent="0.35">
      <c r="E242" s="92"/>
      <c r="F242" s="92"/>
      <c r="G242" s="92"/>
      <c r="H242" s="92"/>
      <c r="I242" s="92"/>
      <c r="J242" s="92"/>
      <c r="K242" s="92"/>
    </row>
    <row r="243" spans="5:11" x14ac:dyDescent="0.35">
      <c r="E243" s="92"/>
      <c r="F243" s="92"/>
      <c r="G243" s="92"/>
      <c r="H243" s="92"/>
      <c r="I243" s="92"/>
      <c r="J243" s="92"/>
      <c r="K243" s="92"/>
    </row>
    <row r="244" spans="5:11" x14ac:dyDescent="0.35">
      <c r="E244" s="92"/>
      <c r="F244" s="92"/>
      <c r="G244" s="92"/>
      <c r="H244" s="92"/>
      <c r="I244" s="92"/>
      <c r="J244" s="92"/>
      <c r="K244" s="92"/>
    </row>
    <row r="245" spans="5:11" x14ac:dyDescent="0.35">
      <c r="E245" s="92"/>
      <c r="F245" s="92"/>
      <c r="G245" s="92"/>
      <c r="H245" s="92"/>
      <c r="I245" s="92"/>
      <c r="J245" s="92"/>
      <c r="K245" s="92"/>
    </row>
    <row r="246" spans="5:11" x14ac:dyDescent="0.35">
      <c r="E246" s="92"/>
      <c r="F246" s="92"/>
      <c r="G246" s="92"/>
      <c r="H246" s="92"/>
      <c r="I246" s="92"/>
      <c r="J246" s="92"/>
      <c r="K246" s="92"/>
    </row>
    <row r="247" spans="5:11" x14ac:dyDescent="0.35">
      <c r="E247" s="92"/>
      <c r="F247" s="92"/>
      <c r="G247" s="92"/>
      <c r="H247" s="92"/>
      <c r="I247" s="92"/>
      <c r="J247" s="92"/>
      <c r="K247" s="92"/>
    </row>
    <row r="248" spans="5:11" x14ac:dyDescent="0.35">
      <c r="E248" s="92"/>
      <c r="F248" s="92"/>
      <c r="G248" s="92"/>
      <c r="H248" s="92"/>
      <c r="I248" s="92"/>
      <c r="J248" s="92"/>
      <c r="K248" s="92"/>
    </row>
    <row r="249" spans="5:11" x14ac:dyDescent="0.35">
      <c r="E249" s="92"/>
      <c r="F249" s="92"/>
      <c r="G249" s="92"/>
      <c r="H249" s="92"/>
      <c r="I249" s="92"/>
      <c r="J249" s="92"/>
      <c r="K249" s="92"/>
    </row>
    <row r="250" spans="5:11" x14ac:dyDescent="0.35">
      <c r="E250" s="92"/>
      <c r="F250" s="92"/>
      <c r="G250" s="92"/>
      <c r="H250" s="92"/>
      <c r="I250" s="92"/>
      <c r="J250" s="92"/>
      <c r="K250" s="92"/>
    </row>
    <row r="251" spans="5:11" x14ac:dyDescent="0.35">
      <c r="E251" s="92"/>
      <c r="F251" s="92"/>
      <c r="G251" s="92"/>
      <c r="H251" s="92"/>
      <c r="I251" s="92"/>
      <c r="J251" s="92"/>
      <c r="K251" s="92"/>
    </row>
    <row r="252" spans="5:11" x14ac:dyDescent="0.35">
      <c r="E252" s="92"/>
      <c r="F252" s="92"/>
      <c r="G252" s="92"/>
      <c r="H252" s="92"/>
      <c r="I252" s="92"/>
      <c r="J252" s="92"/>
      <c r="K252" s="92"/>
    </row>
    <row r="253" spans="5:11" x14ac:dyDescent="0.35">
      <c r="E253" s="92"/>
      <c r="F253" s="92"/>
      <c r="G253" s="92"/>
      <c r="H253" s="92"/>
      <c r="I253" s="92"/>
      <c r="J253" s="92"/>
      <c r="K253" s="92"/>
    </row>
    <row r="254" spans="5:11" x14ac:dyDescent="0.35">
      <c r="E254" s="92"/>
      <c r="F254" s="92"/>
      <c r="G254" s="92"/>
      <c r="H254" s="92"/>
      <c r="I254" s="92"/>
      <c r="J254" s="92"/>
      <c r="K254" s="92"/>
    </row>
    <row r="255" spans="5:11" x14ac:dyDescent="0.35">
      <c r="E255" s="92"/>
      <c r="F255" s="92"/>
      <c r="G255" s="92"/>
      <c r="H255" s="92"/>
      <c r="I255" s="92"/>
      <c r="J255" s="92"/>
      <c r="K255" s="92"/>
    </row>
    <row r="256" spans="5:11" x14ac:dyDescent="0.35">
      <c r="E256" s="92"/>
      <c r="F256" s="92"/>
      <c r="G256" s="92"/>
      <c r="H256" s="92"/>
      <c r="I256" s="92"/>
      <c r="J256" s="92"/>
      <c r="K256" s="92"/>
    </row>
    <row r="257" spans="5:11" x14ac:dyDescent="0.35">
      <c r="E257" s="92"/>
      <c r="F257" s="92"/>
      <c r="G257" s="92"/>
      <c r="H257" s="92"/>
      <c r="I257" s="92"/>
      <c r="J257" s="92"/>
      <c r="K257" s="92"/>
    </row>
    <row r="258" spans="5:11" x14ac:dyDescent="0.35">
      <c r="E258" s="92"/>
      <c r="F258" s="92"/>
      <c r="G258" s="92"/>
      <c r="H258" s="92"/>
      <c r="I258" s="92"/>
      <c r="J258" s="92"/>
      <c r="K258" s="92"/>
    </row>
    <row r="259" spans="5:11" x14ac:dyDescent="0.35">
      <c r="E259" s="92"/>
      <c r="F259" s="92"/>
      <c r="G259" s="92"/>
      <c r="H259" s="92"/>
      <c r="I259" s="92"/>
      <c r="J259" s="92"/>
      <c r="K259" s="92"/>
    </row>
    <row r="260" spans="5:11" x14ac:dyDescent="0.35">
      <c r="E260" s="92"/>
      <c r="F260" s="92"/>
      <c r="G260" s="92"/>
      <c r="H260" s="92"/>
      <c r="I260" s="92"/>
      <c r="J260" s="92"/>
      <c r="K260" s="92"/>
    </row>
    <row r="261" spans="5:11" x14ac:dyDescent="0.35">
      <c r="E261" s="92"/>
      <c r="F261" s="92"/>
      <c r="G261" s="92"/>
      <c r="H261" s="92"/>
      <c r="I261" s="92"/>
      <c r="J261" s="92"/>
      <c r="K261" s="92"/>
    </row>
    <row r="262" spans="5:11" x14ac:dyDescent="0.35">
      <c r="E262" s="92"/>
      <c r="F262" s="92"/>
      <c r="G262" s="92"/>
      <c r="H262" s="92"/>
      <c r="I262" s="92"/>
      <c r="J262" s="92"/>
      <c r="K262" s="92"/>
    </row>
    <row r="263" spans="5:11" x14ac:dyDescent="0.35">
      <c r="E263" s="92"/>
      <c r="F263" s="92"/>
      <c r="G263" s="92"/>
      <c r="H263" s="92"/>
      <c r="I263" s="92"/>
      <c r="J263" s="92"/>
      <c r="K263" s="92"/>
    </row>
    <row r="264" spans="5:11" x14ac:dyDescent="0.35">
      <c r="E264" s="92"/>
      <c r="F264" s="92"/>
      <c r="G264" s="92"/>
      <c r="H264" s="92"/>
      <c r="I264" s="92"/>
      <c r="J264" s="92"/>
      <c r="K264" s="92"/>
    </row>
    <row r="265" spans="5:11" x14ac:dyDescent="0.35">
      <c r="E265" s="92"/>
      <c r="F265" s="92"/>
      <c r="G265" s="92"/>
      <c r="H265" s="92"/>
      <c r="I265" s="92"/>
      <c r="J265" s="92"/>
      <c r="K265" s="92"/>
    </row>
    <row r="266" spans="5:11" x14ac:dyDescent="0.35">
      <c r="E266" s="92"/>
      <c r="F266" s="92"/>
      <c r="G266" s="92"/>
      <c r="H266" s="92"/>
      <c r="I266" s="92"/>
      <c r="J266" s="92"/>
      <c r="K266" s="92"/>
    </row>
    <row r="267" spans="5:11" x14ac:dyDescent="0.35">
      <c r="E267" s="92"/>
      <c r="F267" s="92"/>
      <c r="G267" s="92"/>
      <c r="H267" s="92"/>
      <c r="I267" s="92"/>
      <c r="J267" s="92"/>
      <c r="K267" s="92"/>
    </row>
    <row r="268" spans="5:11" x14ac:dyDescent="0.35">
      <c r="E268" s="92"/>
      <c r="F268" s="92"/>
      <c r="G268" s="92"/>
      <c r="H268" s="92"/>
      <c r="I268" s="92"/>
      <c r="J268" s="92"/>
      <c r="K268" s="92"/>
    </row>
    <row r="269" spans="5:11" x14ac:dyDescent="0.35">
      <c r="E269" s="92"/>
      <c r="F269" s="92"/>
      <c r="G269" s="92"/>
      <c r="H269" s="92"/>
      <c r="I269" s="92"/>
      <c r="J269" s="92"/>
      <c r="K269" s="92"/>
    </row>
    <row r="270" spans="5:11" x14ac:dyDescent="0.35">
      <c r="E270" s="92"/>
      <c r="F270" s="92"/>
      <c r="G270" s="92"/>
      <c r="H270" s="92"/>
      <c r="I270" s="92"/>
      <c r="J270" s="92"/>
      <c r="K270" s="92"/>
    </row>
    <row r="271" spans="5:11" x14ac:dyDescent="0.35">
      <c r="E271" s="92"/>
      <c r="F271" s="92"/>
      <c r="G271" s="92"/>
      <c r="H271" s="92"/>
      <c r="I271" s="92"/>
      <c r="J271" s="92"/>
      <c r="K271" s="92"/>
    </row>
    <row r="272" spans="5:11" x14ac:dyDescent="0.35">
      <c r="E272" s="92"/>
      <c r="F272" s="92"/>
      <c r="G272" s="92"/>
      <c r="H272" s="92"/>
      <c r="I272" s="92"/>
      <c r="J272" s="92"/>
      <c r="K272" s="92"/>
    </row>
    <row r="273" spans="5:11" x14ac:dyDescent="0.35">
      <c r="E273" s="92"/>
      <c r="F273" s="92"/>
      <c r="G273" s="92"/>
      <c r="H273" s="92"/>
      <c r="I273" s="92"/>
      <c r="J273" s="92"/>
      <c r="K273" s="92"/>
    </row>
    <row r="274" spans="5:11" x14ac:dyDescent="0.35">
      <c r="E274" s="92"/>
      <c r="F274" s="92"/>
      <c r="G274" s="92"/>
      <c r="H274" s="92"/>
      <c r="I274" s="92"/>
      <c r="J274" s="92"/>
      <c r="K274" s="92"/>
    </row>
    <row r="275" spans="5:11" x14ac:dyDescent="0.35">
      <c r="E275" s="92"/>
      <c r="F275" s="92"/>
      <c r="G275" s="92"/>
      <c r="H275" s="92"/>
      <c r="I275" s="92"/>
      <c r="J275" s="92"/>
      <c r="K275" s="92"/>
    </row>
    <row r="276" spans="5:11" x14ac:dyDescent="0.35">
      <c r="E276" s="92"/>
      <c r="F276" s="92"/>
      <c r="G276" s="92"/>
      <c r="H276" s="92"/>
      <c r="I276" s="92"/>
      <c r="J276" s="92"/>
      <c r="K276" s="92"/>
    </row>
    <row r="277" spans="5:11" x14ac:dyDescent="0.35">
      <c r="E277" s="92"/>
      <c r="F277" s="92"/>
      <c r="G277" s="92"/>
      <c r="H277" s="92"/>
      <c r="I277" s="92"/>
      <c r="J277" s="92"/>
      <c r="K277" s="92"/>
    </row>
    <row r="278" spans="5:11" x14ac:dyDescent="0.35">
      <c r="E278" s="92"/>
      <c r="F278" s="92"/>
      <c r="G278" s="92"/>
      <c r="H278" s="92"/>
      <c r="I278" s="92"/>
      <c r="J278" s="92"/>
      <c r="K278" s="92"/>
    </row>
    <row r="279" spans="5:11" x14ac:dyDescent="0.35">
      <c r="E279" s="92"/>
      <c r="F279" s="92"/>
      <c r="G279" s="92"/>
      <c r="H279" s="92"/>
      <c r="I279" s="92"/>
      <c r="J279" s="92"/>
      <c r="K279" s="92"/>
    </row>
    <row r="280" spans="5:11" x14ac:dyDescent="0.35">
      <c r="E280" s="92"/>
      <c r="F280" s="92"/>
      <c r="G280" s="92"/>
      <c r="H280" s="92"/>
      <c r="I280" s="92"/>
      <c r="J280" s="92"/>
      <c r="K280" s="92"/>
    </row>
    <row r="281" spans="5:11" x14ac:dyDescent="0.35">
      <c r="E281" s="92"/>
      <c r="F281" s="92"/>
      <c r="G281" s="92"/>
      <c r="H281" s="92"/>
      <c r="I281" s="92"/>
      <c r="J281" s="92"/>
      <c r="K281" s="92"/>
    </row>
    <row r="282" spans="5:11" x14ac:dyDescent="0.35">
      <c r="E282" s="92"/>
      <c r="F282" s="92"/>
      <c r="G282" s="92"/>
      <c r="H282" s="92"/>
      <c r="I282" s="92"/>
      <c r="J282" s="92"/>
      <c r="K282" s="92"/>
    </row>
    <row r="283" spans="5:11" x14ac:dyDescent="0.35">
      <c r="E283" s="92"/>
      <c r="F283" s="92"/>
      <c r="G283" s="92"/>
      <c r="H283" s="92"/>
      <c r="I283" s="92"/>
      <c r="J283" s="92"/>
      <c r="K283" s="92"/>
    </row>
    <row r="284" spans="5:11" x14ac:dyDescent="0.35">
      <c r="E284" s="92"/>
      <c r="F284" s="92"/>
      <c r="G284" s="92"/>
      <c r="H284" s="92"/>
      <c r="I284" s="92"/>
      <c r="J284" s="92"/>
      <c r="K284" s="92"/>
    </row>
    <row r="285" spans="5:11" x14ac:dyDescent="0.35">
      <c r="E285" s="92"/>
      <c r="F285" s="92"/>
      <c r="G285" s="92"/>
      <c r="H285" s="92"/>
      <c r="I285" s="92"/>
      <c r="J285" s="92"/>
      <c r="K285" s="92"/>
    </row>
    <row r="286" spans="5:11" x14ac:dyDescent="0.35">
      <c r="E286" s="92"/>
      <c r="F286" s="92"/>
      <c r="G286" s="92"/>
      <c r="H286" s="92"/>
      <c r="I286" s="92"/>
      <c r="J286" s="92"/>
      <c r="K286" s="92"/>
    </row>
    <row r="287" spans="5:11" x14ac:dyDescent="0.35">
      <c r="E287" s="92"/>
      <c r="F287" s="92"/>
      <c r="G287" s="92"/>
      <c r="H287" s="92"/>
      <c r="I287" s="92"/>
      <c r="J287" s="92"/>
      <c r="K287" s="92"/>
    </row>
    <row r="288" spans="5:11" x14ac:dyDescent="0.35">
      <c r="E288" s="92"/>
      <c r="F288" s="92"/>
      <c r="G288" s="92"/>
      <c r="H288" s="92"/>
      <c r="I288" s="92"/>
      <c r="J288" s="92"/>
      <c r="K288" s="92"/>
    </row>
    <row r="289" spans="5:11" x14ac:dyDescent="0.35">
      <c r="E289" s="92"/>
      <c r="F289" s="92"/>
      <c r="G289" s="92"/>
      <c r="H289" s="92"/>
      <c r="I289" s="92"/>
      <c r="J289" s="92"/>
      <c r="K289" s="92"/>
    </row>
    <row r="290" spans="5:11" x14ac:dyDescent="0.35">
      <c r="E290" s="92"/>
      <c r="F290" s="92"/>
      <c r="G290" s="92"/>
      <c r="H290" s="92"/>
      <c r="I290" s="92"/>
      <c r="J290" s="92"/>
      <c r="K290" s="92"/>
    </row>
    <row r="291" spans="5:11" x14ac:dyDescent="0.35">
      <c r="E291" s="92"/>
      <c r="F291" s="92"/>
      <c r="G291" s="92"/>
      <c r="H291" s="92"/>
      <c r="I291" s="92"/>
      <c r="J291" s="92"/>
      <c r="K291" s="92"/>
    </row>
    <row r="292" spans="5:11" x14ac:dyDescent="0.35">
      <c r="E292" s="92"/>
      <c r="F292" s="92"/>
      <c r="G292" s="92"/>
      <c r="H292" s="92"/>
      <c r="I292" s="92"/>
      <c r="J292" s="92"/>
      <c r="K292" s="92"/>
    </row>
    <row r="293" spans="5:11" x14ac:dyDescent="0.35">
      <c r="E293" s="92"/>
      <c r="F293" s="92"/>
      <c r="G293" s="92"/>
      <c r="H293" s="92"/>
      <c r="I293" s="92"/>
      <c r="J293" s="92"/>
      <c r="K293" s="92"/>
    </row>
    <row r="294" spans="5:11" x14ac:dyDescent="0.35">
      <c r="E294" s="92"/>
      <c r="F294" s="92"/>
      <c r="G294" s="92"/>
      <c r="H294" s="92"/>
      <c r="I294" s="92"/>
      <c r="J294" s="92"/>
      <c r="K294" s="92"/>
    </row>
    <row r="295" spans="5:11" x14ac:dyDescent="0.35">
      <c r="E295" s="92"/>
      <c r="F295" s="92"/>
      <c r="G295" s="92"/>
      <c r="H295" s="92"/>
      <c r="I295" s="92"/>
      <c r="J295" s="92"/>
      <c r="K295" s="92"/>
    </row>
    <row r="296" spans="5:11" x14ac:dyDescent="0.35">
      <c r="E296" s="92"/>
      <c r="F296" s="92"/>
      <c r="G296" s="92"/>
      <c r="H296" s="92"/>
      <c r="I296" s="92"/>
      <c r="J296" s="92"/>
      <c r="K296" s="92"/>
    </row>
    <row r="297" spans="5:11" x14ac:dyDescent="0.35">
      <c r="E297" s="92"/>
      <c r="F297" s="92"/>
      <c r="G297" s="92"/>
      <c r="H297" s="92"/>
      <c r="I297" s="92"/>
      <c r="J297" s="92"/>
      <c r="K297" s="92"/>
    </row>
    <row r="298" spans="5:11" x14ac:dyDescent="0.35">
      <c r="E298" s="92"/>
      <c r="F298" s="92"/>
      <c r="G298" s="92"/>
      <c r="H298" s="92"/>
      <c r="I298" s="92"/>
      <c r="J298" s="92"/>
      <c r="K298" s="92"/>
    </row>
    <row r="299" spans="5:11" x14ac:dyDescent="0.35">
      <c r="E299" s="92"/>
      <c r="F299" s="92"/>
      <c r="G299" s="92"/>
      <c r="H299" s="92"/>
      <c r="I299" s="92"/>
      <c r="J299" s="92"/>
      <c r="K299" s="92"/>
    </row>
    <row r="300" spans="5:11" x14ac:dyDescent="0.35">
      <c r="E300" s="92"/>
      <c r="F300" s="92"/>
      <c r="G300" s="92"/>
      <c r="H300" s="92"/>
      <c r="I300" s="92"/>
      <c r="J300" s="92"/>
      <c r="K300" s="92"/>
    </row>
    <row r="301" spans="5:11" x14ac:dyDescent="0.35">
      <c r="E301" s="92"/>
      <c r="F301" s="92"/>
      <c r="G301" s="92"/>
      <c r="H301" s="92"/>
      <c r="I301" s="92"/>
      <c r="J301" s="92"/>
      <c r="K301" s="92"/>
    </row>
    <row r="302" spans="5:11" x14ac:dyDescent="0.35">
      <c r="E302" s="92"/>
      <c r="F302" s="92"/>
      <c r="G302" s="92"/>
      <c r="H302" s="92"/>
      <c r="I302" s="92"/>
      <c r="J302" s="92"/>
      <c r="K302" s="92"/>
    </row>
    <row r="303" spans="5:11" x14ac:dyDescent="0.35">
      <c r="E303" s="92"/>
      <c r="F303" s="92"/>
      <c r="G303" s="92"/>
      <c r="H303" s="92"/>
      <c r="I303" s="92"/>
      <c r="J303" s="92"/>
      <c r="K303" s="92"/>
    </row>
    <row r="304" spans="5:11" x14ac:dyDescent="0.35">
      <c r="E304" s="92"/>
      <c r="F304" s="92"/>
      <c r="G304" s="92"/>
      <c r="H304" s="92"/>
      <c r="I304" s="92"/>
      <c r="J304" s="92"/>
      <c r="K304" s="92"/>
    </row>
    <row r="305" spans="5:11" x14ac:dyDescent="0.35">
      <c r="E305" s="92"/>
      <c r="F305" s="92"/>
      <c r="G305" s="92"/>
      <c r="H305" s="92"/>
      <c r="I305" s="92"/>
      <c r="J305" s="92"/>
      <c r="K305" s="92"/>
    </row>
    <row r="306" spans="5:11" x14ac:dyDescent="0.35">
      <c r="E306" s="92"/>
      <c r="F306" s="92"/>
      <c r="G306" s="92"/>
      <c r="H306" s="92"/>
      <c r="I306" s="92"/>
      <c r="J306" s="92"/>
      <c r="K306" s="92"/>
    </row>
    <row r="307" spans="5:11" x14ac:dyDescent="0.35">
      <c r="E307" s="92"/>
      <c r="F307" s="92"/>
      <c r="G307" s="92"/>
      <c r="H307" s="92"/>
      <c r="I307" s="92"/>
      <c r="J307" s="92"/>
      <c r="K307" s="92"/>
    </row>
    <row r="308" spans="5:11" x14ac:dyDescent="0.35">
      <c r="E308" s="92"/>
      <c r="F308" s="92"/>
      <c r="G308" s="92"/>
      <c r="H308" s="92"/>
      <c r="I308" s="92"/>
      <c r="J308" s="92"/>
      <c r="K308" s="92"/>
    </row>
    <row r="309" spans="5:11" x14ac:dyDescent="0.35">
      <c r="E309" s="92"/>
      <c r="F309" s="92"/>
      <c r="G309" s="92"/>
      <c r="H309" s="92"/>
      <c r="I309" s="92"/>
      <c r="J309" s="92"/>
      <c r="K309" s="92"/>
    </row>
    <row r="310" spans="5:11" x14ac:dyDescent="0.35">
      <c r="E310" s="92"/>
      <c r="F310" s="92"/>
      <c r="G310" s="92"/>
      <c r="H310" s="92"/>
      <c r="I310" s="92"/>
      <c r="J310" s="92"/>
      <c r="K310" s="92"/>
    </row>
    <row r="311" spans="5:11" x14ac:dyDescent="0.35">
      <c r="E311" s="92"/>
      <c r="F311" s="92"/>
      <c r="G311" s="92"/>
      <c r="H311" s="92"/>
      <c r="I311" s="92"/>
      <c r="J311" s="92"/>
      <c r="K311" s="92"/>
    </row>
    <row r="312" spans="5:11" x14ac:dyDescent="0.35">
      <c r="E312" s="92"/>
      <c r="F312" s="92"/>
      <c r="G312" s="92"/>
      <c r="H312" s="92"/>
      <c r="I312" s="92"/>
      <c r="J312" s="92"/>
      <c r="K312" s="92"/>
    </row>
    <row r="313" spans="5:11" x14ac:dyDescent="0.35">
      <c r="E313" s="92"/>
      <c r="F313" s="92"/>
      <c r="G313" s="92"/>
      <c r="H313" s="92"/>
      <c r="I313" s="92"/>
      <c r="J313" s="92"/>
      <c r="K313" s="92"/>
    </row>
    <row r="314" spans="5:11" x14ac:dyDescent="0.35">
      <c r="E314" s="92"/>
      <c r="F314" s="92"/>
      <c r="G314" s="92"/>
      <c r="H314" s="92"/>
      <c r="I314" s="92"/>
      <c r="J314" s="92"/>
      <c r="K314" s="92"/>
    </row>
    <row r="315" spans="5:11" x14ac:dyDescent="0.35">
      <c r="E315" s="92"/>
      <c r="F315" s="92"/>
      <c r="G315" s="92"/>
      <c r="H315" s="92"/>
      <c r="I315" s="92"/>
      <c r="J315" s="92"/>
      <c r="K315" s="92"/>
    </row>
    <row r="316" spans="5:11" x14ac:dyDescent="0.35">
      <c r="E316" s="92"/>
      <c r="F316" s="92"/>
      <c r="G316" s="92"/>
      <c r="H316" s="92"/>
      <c r="I316" s="92"/>
      <c r="J316" s="92"/>
      <c r="K316" s="92"/>
    </row>
    <row r="317" spans="5:11" x14ac:dyDescent="0.35">
      <c r="E317" s="92"/>
      <c r="F317" s="92"/>
      <c r="G317" s="92"/>
      <c r="H317" s="92"/>
      <c r="I317" s="92"/>
      <c r="J317" s="92"/>
      <c r="K317" s="92"/>
    </row>
    <row r="318" spans="5:11" x14ac:dyDescent="0.35">
      <c r="E318" s="92"/>
      <c r="F318" s="92"/>
      <c r="G318" s="92"/>
      <c r="H318" s="92"/>
      <c r="I318" s="92"/>
      <c r="J318" s="92"/>
      <c r="K318" s="92"/>
    </row>
    <row r="319" spans="5:11" x14ac:dyDescent="0.35">
      <c r="E319" s="92"/>
      <c r="F319" s="92"/>
      <c r="G319" s="92"/>
      <c r="H319" s="92"/>
      <c r="I319" s="92"/>
      <c r="J319" s="92"/>
      <c r="K319" s="92"/>
    </row>
    <row r="320" spans="5:11" x14ac:dyDescent="0.35">
      <c r="E320" s="92"/>
      <c r="F320" s="92"/>
      <c r="G320" s="92"/>
      <c r="H320" s="92"/>
      <c r="I320" s="92"/>
      <c r="J320" s="92"/>
      <c r="K320" s="92"/>
    </row>
    <row r="321" spans="5:11" x14ac:dyDescent="0.35">
      <c r="E321" s="92"/>
      <c r="F321" s="92"/>
      <c r="G321" s="92"/>
      <c r="H321" s="92"/>
      <c r="I321" s="92"/>
      <c r="J321" s="92"/>
      <c r="K321" s="92"/>
    </row>
    <row r="322" spans="5:11" x14ac:dyDescent="0.35">
      <c r="E322" s="92"/>
      <c r="F322" s="92"/>
      <c r="G322" s="92"/>
      <c r="H322" s="92"/>
      <c r="I322" s="92"/>
      <c r="J322" s="92"/>
      <c r="K322" s="92"/>
    </row>
    <row r="323" spans="5:11" x14ac:dyDescent="0.35">
      <c r="E323" s="92"/>
      <c r="F323" s="92"/>
      <c r="G323" s="92"/>
      <c r="H323" s="92"/>
      <c r="I323" s="92"/>
      <c r="J323" s="92"/>
      <c r="K323" s="92"/>
    </row>
    <row r="324" spans="5:11" x14ac:dyDescent="0.35">
      <c r="E324" s="92"/>
      <c r="F324" s="92"/>
      <c r="G324" s="92"/>
      <c r="H324" s="92"/>
      <c r="I324" s="92"/>
      <c r="J324" s="92"/>
      <c r="K324" s="92"/>
    </row>
    <row r="325" spans="5:11" x14ac:dyDescent="0.35">
      <c r="E325" s="92"/>
      <c r="F325" s="92"/>
      <c r="G325" s="92"/>
      <c r="H325" s="92"/>
      <c r="I325" s="92"/>
      <c r="J325" s="92"/>
      <c r="K325" s="92"/>
    </row>
    <row r="326" spans="5:11" x14ac:dyDescent="0.35">
      <c r="E326" s="92"/>
      <c r="F326" s="92"/>
      <c r="G326" s="92"/>
      <c r="H326" s="92"/>
      <c r="I326" s="92"/>
      <c r="J326" s="92"/>
      <c r="K326" s="92"/>
    </row>
    <row r="327" spans="5:11" x14ac:dyDescent="0.35">
      <c r="E327" s="92"/>
      <c r="F327" s="92"/>
      <c r="G327" s="92"/>
      <c r="H327" s="92"/>
      <c r="I327" s="92"/>
      <c r="J327" s="92"/>
      <c r="K327" s="92"/>
    </row>
    <row r="328" spans="5:11" x14ac:dyDescent="0.35">
      <c r="E328" s="92"/>
      <c r="F328" s="92"/>
      <c r="G328" s="92"/>
      <c r="H328" s="92"/>
      <c r="I328" s="92"/>
      <c r="J328" s="92"/>
      <c r="K328" s="92"/>
    </row>
    <row r="329" spans="5:11" x14ac:dyDescent="0.35">
      <c r="E329" s="92"/>
      <c r="F329" s="92"/>
      <c r="G329" s="92"/>
      <c r="H329" s="92"/>
      <c r="I329" s="92"/>
      <c r="J329" s="92"/>
      <c r="K329" s="92"/>
    </row>
    <row r="330" spans="5:11" x14ac:dyDescent="0.35">
      <c r="E330" s="92"/>
      <c r="F330" s="92"/>
      <c r="G330" s="92"/>
      <c r="H330" s="92"/>
      <c r="I330" s="92"/>
      <c r="J330" s="92"/>
      <c r="K330" s="92"/>
    </row>
    <row r="331" spans="5:11" x14ac:dyDescent="0.35">
      <c r="E331" s="92"/>
      <c r="F331" s="92"/>
      <c r="G331" s="92"/>
      <c r="H331" s="92"/>
      <c r="I331" s="92"/>
      <c r="J331" s="92"/>
      <c r="K331" s="92"/>
    </row>
    <row r="332" spans="5:11" x14ac:dyDescent="0.35">
      <c r="E332" s="92"/>
      <c r="F332" s="92"/>
      <c r="G332" s="92"/>
      <c r="H332" s="92"/>
      <c r="I332" s="92"/>
      <c r="J332" s="92"/>
      <c r="K332" s="92"/>
    </row>
    <row r="333" spans="5:11" x14ac:dyDescent="0.35">
      <c r="E333" s="92"/>
      <c r="F333" s="92"/>
      <c r="G333" s="92"/>
      <c r="H333" s="92"/>
      <c r="I333" s="92"/>
      <c r="J333" s="92"/>
      <c r="K333" s="92"/>
    </row>
    <row r="334" spans="5:11" x14ac:dyDescent="0.35">
      <c r="E334" s="92"/>
      <c r="F334" s="92"/>
      <c r="G334" s="92"/>
      <c r="H334" s="92"/>
      <c r="I334" s="92"/>
      <c r="J334" s="92"/>
      <c r="K334" s="92"/>
    </row>
    <row r="335" spans="5:11" x14ac:dyDescent="0.35">
      <c r="E335" s="92"/>
      <c r="F335" s="92"/>
      <c r="G335" s="92"/>
      <c r="H335" s="92"/>
      <c r="I335" s="92"/>
      <c r="J335" s="92"/>
      <c r="K335" s="92"/>
    </row>
    <row r="336" spans="5:11" x14ac:dyDescent="0.35">
      <c r="E336" s="92"/>
      <c r="F336" s="92"/>
      <c r="G336" s="92"/>
      <c r="H336" s="92"/>
      <c r="I336" s="92"/>
      <c r="J336" s="92"/>
      <c r="K336" s="92"/>
    </row>
    <row r="337" spans="5:11" x14ac:dyDescent="0.35">
      <c r="E337" s="92"/>
      <c r="F337" s="92"/>
      <c r="G337" s="92"/>
      <c r="H337" s="92"/>
      <c r="I337" s="92"/>
      <c r="J337" s="92"/>
      <c r="K337" s="92"/>
    </row>
    <row r="338" spans="5:11" x14ac:dyDescent="0.35">
      <c r="E338" s="92"/>
      <c r="F338" s="92"/>
      <c r="G338" s="92"/>
      <c r="H338" s="92"/>
      <c r="I338" s="92"/>
      <c r="J338" s="92"/>
      <c r="K338" s="92"/>
    </row>
    <row r="339" spans="5:11" x14ac:dyDescent="0.35">
      <c r="E339" s="92"/>
      <c r="F339" s="92"/>
      <c r="G339" s="92"/>
      <c r="H339" s="92"/>
      <c r="I339" s="92"/>
      <c r="J339" s="92"/>
      <c r="K339" s="92"/>
    </row>
    <row r="340" spans="5:11" x14ac:dyDescent="0.35">
      <c r="E340" s="92"/>
      <c r="F340" s="92"/>
      <c r="G340" s="92"/>
      <c r="H340" s="92"/>
      <c r="I340" s="92"/>
      <c r="J340" s="92"/>
      <c r="K340" s="92"/>
    </row>
    <row r="341" spans="5:11" x14ac:dyDescent="0.35">
      <c r="E341" s="92"/>
      <c r="F341" s="92"/>
      <c r="G341" s="92"/>
      <c r="H341" s="92"/>
      <c r="I341" s="92"/>
      <c r="J341" s="92"/>
      <c r="K341" s="92"/>
    </row>
    <row r="342" spans="5:11" x14ac:dyDescent="0.35">
      <c r="E342" s="92"/>
      <c r="F342" s="92"/>
      <c r="G342" s="92"/>
      <c r="H342" s="92"/>
      <c r="I342" s="92"/>
      <c r="J342" s="92"/>
      <c r="K342" s="92"/>
    </row>
    <row r="343" spans="5:11" x14ac:dyDescent="0.35">
      <c r="E343" s="92"/>
      <c r="F343" s="92"/>
      <c r="G343" s="92"/>
      <c r="H343" s="92"/>
      <c r="I343" s="92"/>
      <c r="J343" s="92"/>
      <c r="K343" s="92"/>
    </row>
    <row r="344" spans="5:11" x14ac:dyDescent="0.35">
      <c r="E344" s="92"/>
      <c r="F344" s="92"/>
      <c r="G344" s="92"/>
      <c r="H344" s="92"/>
      <c r="I344" s="92"/>
      <c r="J344" s="92"/>
      <c r="K344" s="92"/>
    </row>
    <row r="345" spans="5:11" x14ac:dyDescent="0.35">
      <c r="E345" s="92"/>
      <c r="F345" s="92"/>
      <c r="G345" s="92"/>
      <c r="H345" s="92"/>
      <c r="I345" s="92"/>
      <c r="J345" s="92"/>
      <c r="K345" s="92"/>
    </row>
    <row r="346" spans="5:11" x14ac:dyDescent="0.35">
      <c r="E346" s="92"/>
      <c r="F346" s="92"/>
      <c r="G346" s="92"/>
      <c r="H346" s="92"/>
      <c r="I346" s="92"/>
      <c r="J346" s="92"/>
      <c r="K346" s="92"/>
    </row>
    <row r="347" spans="5:11" x14ac:dyDescent="0.35">
      <c r="E347" s="92"/>
      <c r="F347" s="92"/>
      <c r="G347" s="92"/>
      <c r="H347" s="92"/>
      <c r="I347" s="92"/>
      <c r="J347" s="92"/>
      <c r="K347" s="92"/>
    </row>
    <row r="348" spans="5:11" x14ac:dyDescent="0.35">
      <c r="E348" s="92"/>
      <c r="F348" s="92"/>
      <c r="G348" s="92"/>
      <c r="H348" s="92"/>
      <c r="I348" s="92"/>
      <c r="J348" s="92"/>
      <c r="K348" s="92"/>
    </row>
    <row r="349" spans="5:11" x14ac:dyDescent="0.35">
      <c r="E349" s="92"/>
      <c r="F349" s="92"/>
      <c r="G349" s="92"/>
      <c r="H349" s="92"/>
      <c r="I349" s="92"/>
      <c r="J349" s="92"/>
      <c r="K349" s="92"/>
    </row>
    <row r="350" spans="5:11" x14ac:dyDescent="0.35">
      <c r="E350" s="92"/>
      <c r="F350" s="92"/>
      <c r="G350" s="92"/>
      <c r="H350" s="92"/>
      <c r="I350" s="92"/>
      <c r="J350" s="92"/>
      <c r="K350" s="92"/>
    </row>
    <row r="351" spans="5:11" x14ac:dyDescent="0.35">
      <c r="E351" s="92"/>
      <c r="F351" s="92"/>
      <c r="G351" s="92"/>
      <c r="H351" s="92"/>
      <c r="I351" s="92"/>
      <c r="J351" s="92"/>
      <c r="K351" s="92"/>
    </row>
    <row r="352" spans="5:11" x14ac:dyDescent="0.35">
      <c r="E352" s="92"/>
      <c r="F352" s="92"/>
      <c r="G352" s="92"/>
      <c r="H352" s="92"/>
      <c r="I352" s="92"/>
      <c r="J352" s="92"/>
      <c r="K352" s="92"/>
    </row>
    <row r="353" spans="5:11" x14ac:dyDescent="0.35">
      <c r="E353" s="92"/>
      <c r="F353" s="92"/>
      <c r="G353" s="92"/>
      <c r="H353" s="92"/>
      <c r="I353" s="92"/>
      <c r="J353" s="92"/>
      <c r="K353" s="92"/>
    </row>
    <row r="354" spans="5:11" x14ac:dyDescent="0.35">
      <c r="E354" s="92"/>
      <c r="F354" s="92"/>
      <c r="G354" s="92"/>
      <c r="H354" s="92"/>
      <c r="I354" s="92"/>
      <c r="J354" s="92"/>
      <c r="K354" s="92"/>
    </row>
    <row r="355" spans="5:11" x14ac:dyDescent="0.35">
      <c r="E355" s="92"/>
      <c r="F355" s="92"/>
      <c r="G355" s="92"/>
      <c r="H355" s="92"/>
      <c r="I355" s="92"/>
      <c r="J355" s="92"/>
      <c r="K355" s="92"/>
    </row>
    <row r="356" spans="5:11" x14ac:dyDescent="0.35">
      <c r="E356" s="92"/>
      <c r="F356" s="92"/>
      <c r="G356" s="92"/>
      <c r="H356" s="92"/>
      <c r="I356" s="92"/>
      <c r="J356" s="92"/>
      <c r="K356" s="92"/>
    </row>
    <row r="357" spans="5:11" x14ac:dyDescent="0.35">
      <c r="E357" s="92"/>
      <c r="F357" s="92"/>
      <c r="G357" s="92"/>
      <c r="H357" s="92"/>
      <c r="I357" s="92"/>
      <c r="J357" s="92"/>
      <c r="K357" s="92"/>
    </row>
    <row r="358" spans="5:11" x14ac:dyDescent="0.35">
      <c r="E358" s="92"/>
      <c r="F358" s="92"/>
      <c r="G358" s="92"/>
      <c r="H358" s="92"/>
      <c r="I358" s="92"/>
      <c r="J358" s="92"/>
      <c r="K358" s="92"/>
    </row>
    <row r="359" spans="5:11" x14ac:dyDescent="0.35">
      <c r="E359" s="92"/>
      <c r="F359" s="92"/>
      <c r="G359" s="92"/>
      <c r="H359" s="92"/>
      <c r="I359" s="92"/>
      <c r="J359" s="92"/>
      <c r="K359" s="92"/>
    </row>
    <row r="360" spans="5:11" x14ac:dyDescent="0.35">
      <c r="E360" s="92"/>
      <c r="F360" s="92"/>
      <c r="G360" s="92"/>
      <c r="H360" s="92"/>
      <c r="I360" s="92"/>
      <c r="J360" s="92"/>
      <c r="K360" s="92"/>
    </row>
    <row r="361" spans="5:11" x14ac:dyDescent="0.35">
      <c r="E361" s="92"/>
      <c r="F361" s="92"/>
      <c r="G361" s="92"/>
      <c r="H361" s="92"/>
      <c r="I361" s="92"/>
      <c r="J361" s="92"/>
      <c r="K361" s="92"/>
    </row>
    <row r="362" spans="5:11" x14ac:dyDescent="0.35">
      <c r="E362" s="92"/>
      <c r="F362" s="92"/>
      <c r="G362" s="92"/>
      <c r="H362" s="92"/>
      <c r="I362" s="92"/>
      <c r="J362" s="92"/>
      <c r="K362" s="92"/>
    </row>
    <row r="363" spans="5:11" x14ac:dyDescent="0.35">
      <c r="E363" s="92"/>
      <c r="F363" s="92"/>
      <c r="G363" s="92"/>
      <c r="H363" s="92"/>
      <c r="I363" s="92"/>
      <c r="J363" s="92"/>
      <c r="K363" s="92"/>
    </row>
    <row r="364" spans="5:11" x14ac:dyDescent="0.35">
      <c r="E364" s="92"/>
      <c r="F364" s="92"/>
      <c r="G364" s="92"/>
      <c r="H364" s="92"/>
      <c r="I364" s="92"/>
      <c r="J364" s="92"/>
      <c r="K364" s="92"/>
    </row>
    <row r="365" spans="5:11" x14ac:dyDescent="0.35">
      <c r="E365" s="92"/>
      <c r="F365" s="92"/>
      <c r="G365" s="92"/>
      <c r="H365" s="92"/>
      <c r="I365" s="92"/>
      <c r="J365" s="92"/>
      <c r="K365" s="92"/>
    </row>
    <row r="366" spans="5:11" x14ac:dyDescent="0.35">
      <c r="E366" s="92"/>
      <c r="F366" s="92"/>
      <c r="G366" s="92"/>
      <c r="H366" s="92"/>
      <c r="I366" s="92"/>
      <c r="J366" s="92"/>
      <c r="K366" s="92"/>
    </row>
    <row r="367" spans="5:11" x14ac:dyDescent="0.35">
      <c r="E367" s="92"/>
      <c r="F367" s="92"/>
      <c r="G367" s="92"/>
      <c r="H367" s="92"/>
      <c r="I367" s="92"/>
      <c r="J367" s="92"/>
      <c r="K367" s="92"/>
    </row>
    <row r="368" spans="5:11" x14ac:dyDescent="0.35">
      <c r="E368" s="92"/>
      <c r="F368" s="92"/>
      <c r="G368" s="92"/>
      <c r="H368" s="92"/>
      <c r="I368" s="92"/>
      <c r="J368" s="92"/>
      <c r="K368" s="92"/>
    </row>
    <row r="369" spans="5:11" x14ac:dyDescent="0.35">
      <c r="E369" s="92"/>
      <c r="F369" s="92"/>
      <c r="G369" s="92"/>
      <c r="H369" s="92"/>
      <c r="I369" s="92"/>
      <c r="J369" s="92"/>
      <c r="K369" s="92"/>
    </row>
    <row r="370" spans="5:11" x14ac:dyDescent="0.35">
      <c r="E370" s="92"/>
      <c r="F370" s="92"/>
      <c r="G370" s="92"/>
      <c r="H370" s="92"/>
      <c r="I370" s="92"/>
      <c r="J370" s="92"/>
      <c r="K370" s="92"/>
    </row>
    <row r="371" spans="5:11" x14ac:dyDescent="0.35">
      <c r="E371" s="92"/>
      <c r="F371" s="92"/>
      <c r="G371" s="92"/>
      <c r="H371" s="92"/>
      <c r="I371" s="92"/>
      <c r="J371" s="92"/>
      <c r="K371" s="92"/>
    </row>
    <row r="372" spans="5:11" x14ac:dyDescent="0.35">
      <c r="E372" s="92"/>
      <c r="F372" s="92"/>
      <c r="G372" s="92"/>
      <c r="H372" s="92"/>
      <c r="I372" s="92"/>
      <c r="J372" s="92"/>
      <c r="K372" s="92"/>
    </row>
    <row r="373" spans="5:11" x14ac:dyDescent="0.35">
      <c r="E373" s="92"/>
      <c r="F373" s="92"/>
      <c r="G373" s="92"/>
      <c r="H373" s="92"/>
      <c r="I373" s="92"/>
      <c r="J373" s="92"/>
      <c r="K373" s="92"/>
    </row>
    <row r="374" spans="5:11" x14ac:dyDescent="0.35">
      <c r="E374" s="92"/>
      <c r="F374" s="92"/>
      <c r="G374" s="92"/>
      <c r="H374" s="92"/>
      <c r="I374" s="92"/>
      <c r="J374" s="92"/>
      <c r="K374" s="92"/>
    </row>
    <row r="375" spans="5:11" x14ac:dyDescent="0.35">
      <c r="E375" s="92"/>
      <c r="F375" s="92"/>
      <c r="G375" s="92"/>
      <c r="H375" s="92"/>
      <c r="I375" s="92"/>
      <c r="J375" s="92"/>
      <c r="K375" s="92"/>
    </row>
    <row r="376" spans="5:11" x14ac:dyDescent="0.35">
      <c r="E376" s="92"/>
      <c r="F376" s="92"/>
      <c r="G376" s="92"/>
      <c r="H376" s="92"/>
      <c r="I376" s="92"/>
      <c r="J376" s="92"/>
      <c r="K376" s="92"/>
    </row>
    <row r="377" spans="5:11" x14ac:dyDescent="0.35">
      <c r="E377" s="92"/>
      <c r="F377" s="92"/>
      <c r="G377" s="92"/>
      <c r="H377" s="92"/>
      <c r="I377" s="92"/>
      <c r="J377" s="92"/>
      <c r="K377" s="92"/>
    </row>
    <row r="378" spans="5:11" x14ac:dyDescent="0.35">
      <c r="E378" s="92"/>
      <c r="F378" s="92"/>
      <c r="G378" s="92"/>
      <c r="H378" s="92"/>
      <c r="I378" s="92"/>
      <c r="J378" s="92"/>
      <c r="K378" s="92"/>
    </row>
    <row r="379" spans="5:11" x14ac:dyDescent="0.35">
      <c r="E379" s="92"/>
      <c r="F379" s="92"/>
      <c r="G379" s="92"/>
      <c r="H379" s="92"/>
      <c r="I379" s="92"/>
      <c r="J379" s="92"/>
      <c r="K379" s="92"/>
    </row>
    <row r="380" spans="5:11" x14ac:dyDescent="0.35">
      <c r="E380" s="92"/>
      <c r="F380" s="92"/>
      <c r="G380" s="92"/>
      <c r="H380" s="92"/>
      <c r="I380" s="92"/>
      <c r="J380" s="92"/>
      <c r="K380" s="92"/>
    </row>
    <row r="381" spans="5:11" x14ac:dyDescent="0.35">
      <c r="E381" s="92"/>
      <c r="F381" s="92"/>
      <c r="G381" s="92"/>
      <c r="H381" s="92"/>
      <c r="I381" s="92"/>
      <c r="J381" s="92"/>
      <c r="K381" s="92"/>
    </row>
    <row r="382" spans="5:11" x14ac:dyDescent="0.35">
      <c r="E382" s="92"/>
      <c r="F382" s="92"/>
      <c r="G382" s="92"/>
      <c r="H382" s="92"/>
      <c r="I382" s="92"/>
      <c r="J382" s="92"/>
      <c r="K382" s="92"/>
    </row>
    <row r="383" spans="5:11" x14ac:dyDescent="0.35">
      <c r="E383" s="92"/>
      <c r="F383" s="92"/>
      <c r="G383" s="92"/>
      <c r="H383" s="92"/>
      <c r="I383" s="92"/>
      <c r="J383" s="92"/>
      <c r="K383" s="92"/>
    </row>
    <row r="384" spans="5:11" x14ac:dyDescent="0.35">
      <c r="E384" s="92"/>
      <c r="F384" s="92"/>
      <c r="G384" s="92"/>
      <c r="H384" s="92"/>
      <c r="I384" s="92"/>
      <c r="J384" s="92"/>
      <c r="K384" s="92"/>
    </row>
    <row r="385" spans="5:11" x14ac:dyDescent="0.35">
      <c r="E385" s="92"/>
      <c r="F385" s="92"/>
      <c r="G385" s="92"/>
      <c r="H385" s="92"/>
      <c r="I385" s="92"/>
      <c r="J385" s="92"/>
      <c r="K385" s="92"/>
    </row>
    <row r="386" spans="5:11" x14ac:dyDescent="0.35">
      <c r="E386" s="92"/>
      <c r="F386" s="92"/>
      <c r="G386" s="92"/>
      <c r="H386" s="92"/>
      <c r="I386" s="92"/>
      <c r="J386" s="92"/>
      <c r="K386" s="92"/>
    </row>
    <row r="387" spans="5:11" x14ac:dyDescent="0.35">
      <c r="E387" s="92"/>
      <c r="F387" s="92"/>
      <c r="G387" s="92"/>
      <c r="H387" s="92"/>
      <c r="I387" s="92"/>
      <c r="J387" s="92"/>
      <c r="K387" s="92"/>
    </row>
    <row r="388" spans="5:11" x14ac:dyDescent="0.35">
      <c r="E388" s="92"/>
      <c r="F388" s="92"/>
      <c r="G388" s="92"/>
      <c r="H388" s="92"/>
      <c r="I388" s="92"/>
      <c r="J388" s="92"/>
      <c r="K388" s="92"/>
    </row>
    <row r="389" spans="5:11" x14ac:dyDescent="0.35">
      <c r="E389" s="92"/>
      <c r="F389" s="92"/>
      <c r="G389" s="92"/>
      <c r="H389" s="92"/>
      <c r="I389" s="92"/>
      <c r="J389" s="92"/>
      <c r="K389" s="92"/>
    </row>
    <row r="390" spans="5:11" x14ac:dyDescent="0.35">
      <c r="E390" s="92"/>
      <c r="F390" s="92"/>
      <c r="G390" s="92"/>
      <c r="H390" s="92"/>
      <c r="I390" s="92"/>
      <c r="J390" s="92"/>
      <c r="K390" s="92"/>
    </row>
    <row r="391" spans="5:11" x14ac:dyDescent="0.35">
      <c r="E391" s="92"/>
      <c r="F391" s="92"/>
      <c r="G391" s="92"/>
      <c r="H391" s="92"/>
      <c r="I391" s="92"/>
      <c r="J391" s="92"/>
      <c r="K391" s="92"/>
    </row>
    <row r="392" spans="5:11" x14ac:dyDescent="0.35">
      <c r="E392" s="92"/>
      <c r="F392" s="92"/>
      <c r="G392" s="92"/>
      <c r="H392" s="92"/>
      <c r="I392" s="92"/>
      <c r="J392" s="92"/>
      <c r="K392" s="92"/>
    </row>
    <row r="393" spans="5:11" x14ac:dyDescent="0.35">
      <c r="E393" s="92"/>
      <c r="F393" s="92"/>
      <c r="G393" s="92"/>
      <c r="H393" s="92"/>
      <c r="I393" s="92"/>
      <c r="J393" s="92"/>
      <c r="K393" s="92"/>
    </row>
    <row r="394" spans="5:11" x14ac:dyDescent="0.35">
      <c r="E394" s="92"/>
      <c r="F394" s="92"/>
      <c r="G394" s="92"/>
      <c r="H394" s="92"/>
      <c r="I394" s="92"/>
      <c r="J394" s="92"/>
      <c r="K394" s="92"/>
    </row>
    <row r="395" spans="5:11" x14ac:dyDescent="0.35">
      <c r="E395" s="92"/>
      <c r="F395" s="92"/>
      <c r="G395" s="92"/>
      <c r="H395" s="92"/>
      <c r="I395" s="92"/>
      <c r="J395" s="92"/>
      <c r="K395" s="92"/>
    </row>
    <row r="396" spans="5:11" x14ac:dyDescent="0.35">
      <c r="E396" s="92"/>
      <c r="F396" s="92"/>
      <c r="G396" s="92"/>
      <c r="H396" s="92"/>
      <c r="I396" s="92"/>
      <c r="J396" s="92"/>
      <c r="K396" s="92"/>
    </row>
    <row r="397" spans="5:11" x14ac:dyDescent="0.35">
      <c r="E397" s="92"/>
      <c r="F397" s="92"/>
      <c r="G397" s="92"/>
      <c r="H397" s="92"/>
      <c r="I397" s="92"/>
      <c r="J397" s="92"/>
      <c r="K397" s="92"/>
    </row>
    <row r="398" spans="5:11" x14ac:dyDescent="0.35">
      <c r="E398" s="92"/>
      <c r="F398" s="92"/>
      <c r="G398" s="92"/>
      <c r="H398" s="92"/>
      <c r="I398" s="92"/>
      <c r="J398" s="92"/>
      <c r="K398" s="92"/>
    </row>
    <row r="399" spans="5:11" x14ac:dyDescent="0.35">
      <c r="E399" s="92"/>
      <c r="F399" s="92"/>
      <c r="G399" s="92"/>
      <c r="H399" s="92"/>
      <c r="I399" s="92"/>
      <c r="J399" s="92"/>
      <c r="K399" s="92"/>
    </row>
    <row r="400" spans="5:11" x14ac:dyDescent="0.35">
      <c r="E400" s="92"/>
      <c r="F400" s="92"/>
      <c r="G400" s="92"/>
      <c r="H400" s="92"/>
      <c r="I400" s="92"/>
      <c r="J400" s="92"/>
      <c r="K400" s="92"/>
    </row>
    <row r="401" spans="5:11" x14ac:dyDescent="0.35">
      <c r="E401" s="92"/>
      <c r="F401" s="92"/>
      <c r="G401" s="92"/>
      <c r="H401" s="92"/>
      <c r="I401" s="92"/>
      <c r="J401" s="92"/>
      <c r="K401" s="92"/>
    </row>
    <row r="402" spans="5:11" x14ac:dyDescent="0.35">
      <c r="E402" s="92"/>
      <c r="F402" s="92"/>
      <c r="G402" s="92"/>
      <c r="H402" s="92"/>
      <c r="I402" s="92"/>
      <c r="J402" s="92"/>
      <c r="K402" s="92"/>
    </row>
    <row r="403" spans="5:11" x14ac:dyDescent="0.35">
      <c r="E403" s="92"/>
      <c r="F403" s="92"/>
      <c r="G403" s="92"/>
      <c r="H403" s="92"/>
      <c r="I403" s="92"/>
      <c r="J403" s="92"/>
      <c r="K403" s="92"/>
    </row>
    <row r="404" spans="5:11" x14ac:dyDescent="0.35">
      <c r="E404" s="92"/>
      <c r="F404" s="92"/>
      <c r="G404" s="92"/>
      <c r="H404" s="92"/>
      <c r="I404" s="92"/>
      <c r="J404" s="92"/>
      <c r="K404" s="92"/>
    </row>
    <row r="405" spans="5:11" x14ac:dyDescent="0.35">
      <c r="E405" s="92"/>
      <c r="F405" s="92"/>
      <c r="G405" s="92"/>
      <c r="H405" s="92"/>
      <c r="I405" s="92"/>
      <c r="J405" s="92"/>
      <c r="K405" s="92"/>
    </row>
    <row r="406" spans="5:11" x14ac:dyDescent="0.35">
      <c r="E406" s="92"/>
      <c r="F406" s="92"/>
      <c r="G406" s="92"/>
      <c r="H406" s="92"/>
      <c r="I406" s="92"/>
      <c r="J406" s="92"/>
      <c r="K406" s="92"/>
    </row>
    <row r="407" spans="5:11" x14ac:dyDescent="0.35">
      <c r="E407" s="92"/>
      <c r="F407" s="92"/>
      <c r="G407" s="92"/>
      <c r="H407" s="92"/>
      <c r="I407" s="92"/>
      <c r="J407" s="92"/>
      <c r="K407" s="92"/>
    </row>
    <row r="408" spans="5:11" x14ac:dyDescent="0.35">
      <c r="E408" s="92"/>
      <c r="F408" s="92"/>
      <c r="G408" s="92"/>
      <c r="H408" s="92"/>
      <c r="I408" s="92"/>
      <c r="J408" s="92"/>
      <c r="K408" s="92"/>
    </row>
    <row r="409" spans="5:11" x14ac:dyDescent="0.35">
      <c r="E409" s="92"/>
      <c r="F409" s="92"/>
      <c r="G409" s="92"/>
      <c r="H409" s="92"/>
      <c r="I409" s="92"/>
      <c r="J409" s="92"/>
      <c r="K409" s="92"/>
    </row>
    <row r="410" spans="5:11" x14ac:dyDescent="0.35">
      <c r="E410" s="92"/>
      <c r="F410" s="92"/>
      <c r="G410" s="92"/>
      <c r="H410" s="92"/>
      <c r="I410" s="92"/>
      <c r="J410" s="92"/>
      <c r="K410" s="92"/>
    </row>
    <row r="411" spans="5:11" x14ac:dyDescent="0.35">
      <c r="E411" s="92"/>
      <c r="F411" s="92"/>
      <c r="G411" s="92"/>
      <c r="H411" s="92"/>
      <c r="I411" s="92"/>
      <c r="J411" s="92"/>
      <c r="K411" s="92"/>
    </row>
    <row r="412" spans="5:11" x14ac:dyDescent="0.35">
      <c r="E412" s="92"/>
      <c r="F412" s="92"/>
      <c r="G412" s="92"/>
      <c r="H412" s="92"/>
      <c r="I412" s="92"/>
      <c r="J412" s="92"/>
      <c r="K412" s="92"/>
    </row>
    <row r="413" spans="5:11" x14ac:dyDescent="0.35">
      <c r="E413" s="92"/>
      <c r="F413" s="92"/>
      <c r="G413" s="92"/>
      <c r="H413" s="92"/>
      <c r="I413" s="92"/>
      <c r="J413" s="92"/>
      <c r="K413" s="92"/>
    </row>
    <row r="414" spans="5:11" x14ac:dyDescent="0.35">
      <c r="E414" s="92"/>
      <c r="F414" s="92"/>
      <c r="G414" s="92"/>
      <c r="H414" s="92"/>
      <c r="I414" s="92"/>
      <c r="J414" s="92"/>
      <c r="K414" s="92"/>
    </row>
    <row r="415" spans="5:11" x14ac:dyDescent="0.35">
      <c r="E415" s="92"/>
      <c r="F415" s="92"/>
      <c r="G415" s="92"/>
      <c r="H415" s="92"/>
      <c r="I415" s="92"/>
      <c r="J415" s="92"/>
      <c r="K415" s="92"/>
    </row>
    <row r="416" spans="5:11" x14ac:dyDescent="0.35">
      <c r="E416" s="92"/>
      <c r="F416" s="92"/>
      <c r="G416" s="92"/>
      <c r="H416" s="92"/>
      <c r="I416" s="92"/>
      <c r="J416" s="92"/>
      <c r="K416" s="92"/>
    </row>
    <row r="417" spans="5:11" x14ac:dyDescent="0.35">
      <c r="E417" s="92"/>
      <c r="F417" s="92"/>
      <c r="G417" s="92"/>
      <c r="H417" s="92"/>
      <c r="I417" s="92"/>
      <c r="J417" s="92"/>
      <c r="K417" s="92"/>
    </row>
    <row r="418" spans="5:11" x14ac:dyDescent="0.35">
      <c r="E418" s="92"/>
      <c r="F418" s="92"/>
      <c r="G418" s="92"/>
      <c r="H418" s="92"/>
      <c r="I418" s="92"/>
      <c r="J418" s="92"/>
      <c r="K418" s="92"/>
    </row>
    <row r="419" spans="5:11" x14ac:dyDescent="0.35">
      <c r="E419" s="92"/>
      <c r="F419" s="92"/>
      <c r="G419" s="92"/>
      <c r="H419" s="92"/>
      <c r="I419" s="92"/>
      <c r="J419" s="92"/>
      <c r="K419" s="92"/>
    </row>
    <row r="420" spans="5:11" x14ac:dyDescent="0.35">
      <c r="E420" s="92"/>
      <c r="F420" s="92"/>
      <c r="G420" s="92"/>
      <c r="H420" s="92"/>
      <c r="I420" s="92"/>
      <c r="J420" s="92"/>
      <c r="K420" s="92"/>
    </row>
    <row r="421" spans="5:11" x14ac:dyDescent="0.35">
      <c r="E421" s="92"/>
      <c r="F421" s="92"/>
      <c r="G421" s="92"/>
      <c r="H421" s="92"/>
      <c r="I421" s="92"/>
      <c r="J421" s="92"/>
      <c r="K421" s="92"/>
    </row>
    <row r="422" spans="5:11" x14ac:dyDescent="0.35">
      <c r="E422" s="92"/>
      <c r="F422" s="92"/>
      <c r="G422" s="92"/>
      <c r="H422" s="92"/>
      <c r="I422" s="92"/>
      <c r="J422" s="92"/>
      <c r="K422" s="92"/>
    </row>
    <row r="423" spans="5:11" x14ac:dyDescent="0.35">
      <c r="E423" s="92"/>
      <c r="F423" s="92"/>
      <c r="G423" s="92"/>
      <c r="H423" s="92"/>
      <c r="I423" s="92"/>
      <c r="J423" s="92"/>
      <c r="K423" s="92"/>
    </row>
    <row r="424" spans="5:11" x14ac:dyDescent="0.35">
      <c r="E424" s="92"/>
      <c r="F424" s="92"/>
      <c r="G424" s="92"/>
      <c r="H424" s="92"/>
      <c r="I424" s="92"/>
      <c r="J424" s="92"/>
      <c r="K424" s="92"/>
    </row>
    <row r="425" spans="5:11" x14ac:dyDescent="0.35">
      <c r="E425" s="92"/>
      <c r="F425" s="92"/>
      <c r="G425" s="92"/>
      <c r="H425" s="92"/>
      <c r="I425" s="92"/>
      <c r="J425" s="92"/>
      <c r="K425" s="92"/>
    </row>
    <row r="426" spans="5:11" x14ac:dyDescent="0.35">
      <c r="E426" s="92"/>
      <c r="F426" s="92"/>
      <c r="G426" s="92"/>
      <c r="H426" s="92"/>
      <c r="I426" s="92"/>
      <c r="J426" s="92"/>
      <c r="K426" s="92"/>
    </row>
    <row r="427" spans="5:11" x14ac:dyDescent="0.35">
      <c r="E427" s="92"/>
      <c r="F427" s="92"/>
      <c r="G427" s="92"/>
      <c r="H427" s="92"/>
      <c r="I427" s="92"/>
      <c r="J427" s="92"/>
      <c r="K427" s="92"/>
    </row>
    <row r="428" spans="5:11" x14ac:dyDescent="0.35">
      <c r="E428" s="92"/>
      <c r="F428" s="92"/>
      <c r="G428" s="92"/>
      <c r="H428" s="92"/>
      <c r="I428" s="92"/>
      <c r="J428" s="92"/>
      <c r="K428" s="92"/>
    </row>
    <row r="429" spans="5:11" x14ac:dyDescent="0.35">
      <c r="E429" s="92"/>
      <c r="F429" s="92"/>
      <c r="G429" s="92"/>
      <c r="H429" s="92"/>
      <c r="I429" s="92"/>
      <c r="J429" s="92"/>
      <c r="K429" s="92"/>
    </row>
    <row r="430" spans="5:11" x14ac:dyDescent="0.35">
      <c r="E430" s="92"/>
      <c r="F430" s="92"/>
      <c r="G430" s="92"/>
      <c r="H430" s="92"/>
      <c r="I430" s="92"/>
      <c r="J430" s="92"/>
      <c r="K430" s="92"/>
    </row>
    <row r="431" spans="5:11" x14ac:dyDescent="0.35">
      <c r="E431" s="92"/>
      <c r="F431" s="92"/>
      <c r="G431" s="92"/>
      <c r="H431" s="92"/>
      <c r="I431" s="92"/>
      <c r="J431" s="92"/>
      <c r="K431" s="92"/>
    </row>
    <row r="432" spans="5:11" x14ac:dyDescent="0.35">
      <c r="E432" s="92"/>
      <c r="F432" s="92"/>
      <c r="G432" s="92"/>
      <c r="H432" s="92"/>
      <c r="I432" s="92"/>
      <c r="J432" s="92"/>
      <c r="K432" s="92"/>
    </row>
    <row r="433" spans="5:11" x14ac:dyDescent="0.35">
      <c r="E433" s="92"/>
      <c r="F433" s="92"/>
      <c r="G433" s="92"/>
      <c r="H433" s="92"/>
      <c r="I433" s="92"/>
      <c r="J433" s="92"/>
      <c r="K433" s="92"/>
    </row>
    <row r="434" spans="5:11" x14ac:dyDescent="0.35">
      <c r="E434" s="92"/>
      <c r="F434" s="92"/>
      <c r="G434" s="92"/>
      <c r="H434" s="92"/>
      <c r="I434" s="92"/>
      <c r="J434" s="92"/>
      <c r="K434" s="92"/>
    </row>
    <row r="435" spans="5:11" x14ac:dyDescent="0.35">
      <c r="E435" s="92"/>
      <c r="F435" s="92"/>
      <c r="G435" s="92"/>
      <c r="H435" s="92"/>
      <c r="I435" s="92"/>
      <c r="J435" s="92"/>
      <c r="K435" s="92"/>
    </row>
    <row r="436" spans="5:11" x14ac:dyDescent="0.35">
      <c r="E436" s="92"/>
      <c r="F436" s="92"/>
      <c r="G436" s="92"/>
      <c r="H436" s="92"/>
      <c r="I436" s="92"/>
      <c r="J436" s="92"/>
      <c r="K436" s="92"/>
    </row>
    <row r="437" spans="5:11" x14ac:dyDescent="0.35">
      <c r="E437" s="92"/>
      <c r="F437" s="92"/>
      <c r="G437" s="92"/>
      <c r="H437" s="92"/>
      <c r="I437" s="92"/>
      <c r="J437" s="92"/>
      <c r="K437" s="92"/>
    </row>
    <row r="438" spans="5:11" x14ac:dyDescent="0.35">
      <c r="E438" s="92"/>
      <c r="F438" s="92"/>
      <c r="G438" s="92"/>
      <c r="H438" s="92"/>
      <c r="I438" s="92"/>
      <c r="J438" s="92"/>
      <c r="K438" s="92"/>
    </row>
    <row r="439" spans="5:11" x14ac:dyDescent="0.35">
      <c r="E439" s="92"/>
      <c r="F439" s="92"/>
      <c r="G439" s="92"/>
      <c r="H439" s="92"/>
      <c r="I439" s="92"/>
      <c r="J439" s="92"/>
      <c r="K439" s="92"/>
    </row>
    <row r="440" spans="5:11" x14ac:dyDescent="0.35">
      <c r="E440" s="92"/>
      <c r="F440" s="92"/>
      <c r="G440" s="92"/>
      <c r="H440" s="92"/>
      <c r="I440" s="92"/>
      <c r="J440" s="92"/>
      <c r="K440" s="92"/>
    </row>
    <row r="441" spans="5:11" x14ac:dyDescent="0.35">
      <c r="E441" s="92"/>
      <c r="F441" s="92"/>
      <c r="G441" s="92"/>
      <c r="H441" s="92"/>
      <c r="I441" s="92"/>
      <c r="J441" s="92"/>
      <c r="K441" s="92"/>
    </row>
    <row r="442" spans="5:11" x14ac:dyDescent="0.35">
      <c r="E442" s="92"/>
      <c r="F442" s="92"/>
      <c r="G442" s="92"/>
      <c r="H442" s="92"/>
      <c r="I442" s="92"/>
      <c r="J442" s="92"/>
      <c r="K442" s="92"/>
    </row>
    <row r="443" spans="5:11" x14ac:dyDescent="0.35">
      <c r="E443" s="92"/>
      <c r="F443" s="92"/>
      <c r="G443" s="92"/>
      <c r="H443" s="92"/>
      <c r="I443" s="92"/>
      <c r="J443" s="92"/>
      <c r="K443" s="92"/>
    </row>
    <row r="444" spans="5:11" x14ac:dyDescent="0.35">
      <c r="E444" s="92"/>
      <c r="F444" s="92"/>
      <c r="G444" s="92"/>
      <c r="H444" s="92"/>
      <c r="I444" s="92"/>
      <c r="J444" s="92"/>
      <c r="K444" s="92"/>
    </row>
    <row r="445" spans="5:11" x14ac:dyDescent="0.35">
      <c r="E445" s="92"/>
      <c r="F445" s="92"/>
      <c r="G445" s="92"/>
      <c r="H445" s="92"/>
      <c r="I445" s="92"/>
      <c r="J445" s="92"/>
      <c r="K445" s="92"/>
    </row>
    <row r="446" spans="5:11" x14ac:dyDescent="0.35">
      <c r="E446" s="92"/>
      <c r="F446" s="92"/>
      <c r="G446" s="92"/>
      <c r="H446" s="92"/>
      <c r="I446" s="92"/>
      <c r="J446" s="92"/>
      <c r="K446" s="92"/>
    </row>
    <row r="447" spans="5:11" x14ac:dyDescent="0.35">
      <c r="E447" s="92"/>
      <c r="F447" s="92"/>
      <c r="G447" s="92"/>
      <c r="H447" s="92"/>
      <c r="I447" s="92"/>
      <c r="J447" s="92"/>
      <c r="K447" s="92"/>
    </row>
    <row r="448" spans="5:11" x14ac:dyDescent="0.35">
      <c r="E448" s="92"/>
      <c r="F448" s="92"/>
      <c r="G448" s="92"/>
      <c r="H448" s="92"/>
      <c r="I448" s="92"/>
      <c r="J448" s="92"/>
      <c r="K448" s="92"/>
    </row>
    <row r="449" spans="5:11" x14ac:dyDescent="0.35">
      <c r="E449" s="92"/>
      <c r="F449" s="92"/>
      <c r="G449" s="92"/>
      <c r="H449" s="92"/>
      <c r="I449" s="92"/>
      <c r="J449" s="92"/>
      <c r="K449" s="92"/>
    </row>
    <row r="450" spans="5:11" x14ac:dyDescent="0.35">
      <c r="E450" s="92"/>
      <c r="F450" s="92"/>
      <c r="G450" s="92"/>
      <c r="H450" s="92"/>
      <c r="I450" s="92"/>
      <c r="J450" s="92"/>
      <c r="K450" s="92"/>
    </row>
    <row r="451" spans="5:11" x14ac:dyDescent="0.35">
      <c r="E451" s="92"/>
      <c r="F451" s="92"/>
      <c r="G451" s="92"/>
      <c r="H451" s="92"/>
      <c r="I451" s="92"/>
      <c r="J451" s="92"/>
      <c r="K451" s="92"/>
    </row>
    <row r="452" spans="5:11" x14ac:dyDescent="0.35">
      <c r="E452" s="92"/>
      <c r="F452" s="92"/>
      <c r="G452" s="92"/>
      <c r="H452" s="92"/>
      <c r="I452" s="92"/>
      <c r="J452" s="92"/>
      <c r="K452" s="92"/>
    </row>
    <row r="453" spans="5:11" x14ac:dyDescent="0.35">
      <c r="E453" s="92"/>
      <c r="F453" s="92"/>
      <c r="G453" s="92"/>
      <c r="H453" s="92"/>
      <c r="I453" s="92"/>
      <c r="J453" s="92"/>
      <c r="K453" s="92"/>
    </row>
    <row r="454" spans="5:11" x14ac:dyDescent="0.35">
      <c r="E454" s="92"/>
      <c r="F454" s="92"/>
      <c r="G454" s="92"/>
      <c r="H454" s="92"/>
      <c r="I454" s="92"/>
      <c r="J454" s="92"/>
      <c r="K454" s="92"/>
    </row>
    <row r="455" spans="5:11" x14ac:dyDescent="0.35">
      <c r="E455" s="92"/>
      <c r="F455" s="92"/>
      <c r="G455" s="92"/>
      <c r="H455" s="92"/>
      <c r="I455" s="92"/>
      <c r="J455" s="92"/>
      <c r="K455" s="92"/>
    </row>
    <row r="456" spans="5:11" x14ac:dyDescent="0.35">
      <c r="E456" s="92"/>
      <c r="F456" s="92"/>
      <c r="G456" s="92"/>
      <c r="H456" s="92"/>
      <c r="I456" s="92"/>
      <c r="J456" s="92"/>
      <c r="K456" s="92"/>
    </row>
    <row r="457" spans="5:11" x14ac:dyDescent="0.35">
      <c r="E457" s="92"/>
      <c r="F457" s="92"/>
      <c r="G457" s="92"/>
      <c r="H457" s="92"/>
      <c r="I457" s="92"/>
      <c r="J457" s="92"/>
      <c r="K457" s="92"/>
    </row>
    <row r="458" spans="5:11" x14ac:dyDescent="0.35">
      <c r="E458" s="92"/>
      <c r="F458" s="92"/>
      <c r="G458" s="92"/>
      <c r="H458" s="92"/>
      <c r="I458" s="92"/>
      <c r="J458" s="92"/>
      <c r="K458" s="92"/>
    </row>
    <row r="459" spans="5:11" x14ac:dyDescent="0.35">
      <c r="E459" s="92"/>
      <c r="F459" s="92"/>
      <c r="G459" s="92"/>
      <c r="H459" s="92"/>
      <c r="I459" s="92"/>
      <c r="J459" s="92"/>
      <c r="K459" s="92"/>
    </row>
    <row r="460" spans="5:11" x14ac:dyDescent="0.35">
      <c r="E460" s="92"/>
      <c r="F460" s="92"/>
      <c r="G460" s="92"/>
      <c r="H460" s="92"/>
      <c r="I460" s="92"/>
      <c r="J460" s="92"/>
      <c r="K460" s="92"/>
    </row>
    <row r="461" spans="5:11" x14ac:dyDescent="0.35">
      <c r="E461" s="92"/>
      <c r="F461" s="92"/>
      <c r="G461" s="92"/>
      <c r="H461" s="92"/>
      <c r="I461" s="92"/>
      <c r="J461" s="92"/>
      <c r="K461" s="92"/>
    </row>
    <row r="462" spans="5:11" x14ac:dyDescent="0.35">
      <c r="E462" s="92"/>
      <c r="F462" s="92"/>
      <c r="G462" s="92"/>
      <c r="H462" s="92"/>
      <c r="I462" s="92"/>
      <c r="J462" s="92"/>
      <c r="K462" s="92"/>
    </row>
    <row r="463" spans="5:11" x14ac:dyDescent="0.35">
      <c r="E463" s="92"/>
      <c r="F463" s="92"/>
      <c r="G463" s="92"/>
      <c r="H463" s="92"/>
      <c r="I463" s="92"/>
      <c r="J463" s="92"/>
      <c r="K463" s="92"/>
    </row>
    <row r="464" spans="5:11" x14ac:dyDescent="0.35">
      <c r="E464" s="92"/>
      <c r="F464" s="92"/>
      <c r="G464" s="92"/>
      <c r="H464" s="92"/>
      <c r="I464" s="92"/>
      <c r="J464" s="92"/>
      <c r="K464" s="92"/>
    </row>
    <row r="465" spans="5:11" x14ac:dyDescent="0.35">
      <c r="E465" s="92"/>
      <c r="F465" s="92"/>
      <c r="G465" s="92"/>
      <c r="H465" s="92"/>
      <c r="I465" s="92"/>
      <c r="J465" s="92"/>
      <c r="K465" s="92"/>
    </row>
    <row r="466" spans="5:11" x14ac:dyDescent="0.35">
      <c r="E466" s="92"/>
      <c r="F466" s="92"/>
      <c r="G466" s="92"/>
      <c r="H466" s="92"/>
      <c r="I466" s="92"/>
      <c r="J466" s="92"/>
      <c r="K466" s="92"/>
    </row>
    <row r="467" spans="5:11" x14ac:dyDescent="0.35">
      <c r="E467" s="92"/>
      <c r="F467" s="92"/>
      <c r="G467" s="92"/>
      <c r="H467" s="92"/>
      <c r="I467" s="92"/>
      <c r="J467" s="92"/>
      <c r="K467" s="92"/>
    </row>
    <row r="468" spans="5:11" x14ac:dyDescent="0.35">
      <c r="E468" s="92"/>
      <c r="F468" s="92"/>
      <c r="G468" s="92"/>
      <c r="H468" s="92"/>
      <c r="I468" s="92"/>
      <c r="J468" s="92"/>
      <c r="K468" s="92"/>
    </row>
    <row r="469" spans="5:11" x14ac:dyDescent="0.35">
      <c r="E469" s="92"/>
      <c r="F469" s="92"/>
      <c r="G469" s="92"/>
      <c r="H469" s="92"/>
      <c r="I469" s="92"/>
      <c r="J469" s="92"/>
      <c r="K469" s="92"/>
    </row>
    <row r="470" spans="5:11" x14ac:dyDescent="0.35">
      <c r="E470" s="92"/>
      <c r="F470" s="92"/>
      <c r="G470" s="92"/>
      <c r="H470" s="92"/>
      <c r="I470" s="92"/>
      <c r="J470" s="92"/>
      <c r="K470" s="92"/>
    </row>
    <row r="471" spans="5:11" x14ac:dyDescent="0.35">
      <c r="E471" s="92"/>
      <c r="F471" s="92"/>
      <c r="G471" s="92"/>
      <c r="H471" s="92"/>
      <c r="I471" s="92"/>
      <c r="J471" s="92"/>
      <c r="K471" s="92"/>
    </row>
    <row r="472" spans="5:11" x14ac:dyDescent="0.35">
      <c r="E472" s="92"/>
      <c r="F472" s="92"/>
      <c r="G472" s="92"/>
      <c r="H472" s="92"/>
      <c r="I472" s="92"/>
      <c r="J472" s="92"/>
      <c r="K472" s="92"/>
    </row>
    <row r="473" spans="5:11" x14ac:dyDescent="0.35">
      <c r="E473" s="92"/>
      <c r="F473" s="92"/>
      <c r="G473" s="92"/>
      <c r="H473" s="92"/>
      <c r="I473" s="92"/>
      <c r="J473" s="92"/>
      <c r="K473" s="92"/>
    </row>
    <row r="474" spans="5:11" x14ac:dyDescent="0.35">
      <c r="E474" s="92"/>
      <c r="F474" s="92"/>
      <c r="G474" s="92"/>
      <c r="H474" s="92"/>
      <c r="I474" s="92"/>
      <c r="J474" s="92"/>
      <c r="K474" s="92"/>
    </row>
    <row r="475" spans="5:11" x14ac:dyDescent="0.35">
      <c r="E475" s="92"/>
      <c r="F475" s="92"/>
      <c r="G475" s="92"/>
      <c r="H475" s="92"/>
      <c r="I475" s="92"/>
      <c r="J475" s="92"/>
      <c r="K475" s="92"/>
    </row>
    <row r="476" spans="5:11" x14ac:dyDescent="0.35">
      <c r="E476" s="92"/>
      <c r="F476" s="92"/>
      <c r="G476" s="92"/>
      <c r="H476" s="92"/>
      <c r="I476" s="92"/>
      <c r="J476" s="92"/>
      <c r="K476" s="92"/>
    </row>
    <row r="477" spans="5:11" x14ac:dyDescent="0.35">
      <c r="E477" s="92"/>
      <c r="F477" s="92"/>
      <c r="G477" s="92"/>
      <c r="H477" s="92"/>
      <c r="I477" s="92"/>
      <c r="J477" s="92"/>
      <c r="K477" s="92"/>
    </row>
    <row r="478" spans="5:11" x14ac:dyDescent="0.35">
      <c r="E478" s="92"/>
      <c r="F478" s="92"/>
      <c r="G478" s="92"/>
      <c r="H478" s="92"/>
      <c r="I478" s="92"/>
      <c r="J478" s="92"/>
      <c r="K478" s="92"/>
    </row>
    <row r="479" spans="5:11" x14ac:dyDescent="0.35">
      <c r="E479" s="92"/>
      <c r="F479" s="92"/>
      <c r="G479" s="92"/>
      <c r="H479" s="92"/>
      <c r="I479" s="92"/>
      <c r="J479" s="92"/>
      <c r="K479" s="92"/>
    </row>
    <row r="480" spans="5:11" x14ac:dyDescent="0.35">
      <c r="E480" s="92"/>
      <c r="F480" s="92"/>
      <c r="G480" s="92"/>
      <c r="H480" s="92"/>
      <c r="I480" s="92"/>
      <c r="J480" s="92"/>
      <c r="K480" s="92"/>
    </row>
    <row r="481" spans="5:11" x14ac:dyDescent="0.35">
      <c r="E481" s="92"/>
      <c r="F481" s="92"/>
      <c r="G481" s="92"/>
      <c r="H481" s="92"/>
      <c r="I481" s="92"/>
      <c r="J481" s="92"/>
      <c r="K481" s="92"/>
    </row>
    <row r="482" spans="5:11" x14ac:dyDescent="0.35">
      <c r="E482" s="92"/>
      <c r="F482" s="92"/>
      <c r="G482" s="92"/>
      <c r="H482" s="92"/>
      <c r="I482" s="92"/>
      <c r="J482" s="92"/>
      <c r="K482" s="92"/>
    </row>
    <row r="483" spans="5:11" x14ac:dyDescent="0.35">
      <c r="E483" s="92"/>
      <c r="F483" s="92"/>
      <c r="G483" s="92"/>
      <c r="H483" s="92"/>
      <c r="I483" s="92"/>
      <c r="J483" s="92"/>
      <c r="K483" s="92"/>
    </row>
    <row r="484" spans="5:11" x14ac:dyDescent="0.35">
      <c r="E484" s="92"/>
      <c r="F484" s="92"/>
      <c r="G484" s="92"/>
      <c r="H484" s="92"/>
      <c r="I484" s="92"/>
      <c r="J484" s="92"/>
      <c r="K484" s="92"/>
    </row>
    <row r="485" spans="5:11" x14ac:dyDescent="0.35">
      <c r="E485" s="92"/>
      <c r="F485" s="92"/>
      <c r="G485" s="92"/>
      <c r="H485" s="92"/>
      <c r="I485" s="92"/>
      <c r="J485" s="92"/>
      <c r="K485" s="92"/>
    </row>
    <row r="486" spans="5:11" x14ac:dyDescent="0.35">
      <c r="E486" s="92"/>
      <c r="F486" s="92"/>
      <c r="G486" s="92"/>
      <c r="H486" s="92"/>
      <c r="I486" s="92"/>
      <c r="J486" s="92"/>
      <c r="K486" s="92"/>
    </row>
    <row r="487" spans="5:11" x14ac:dyDescent="0.35">
      <c r="E487" s="92"/>
      <c r="F487" s="92"/>
      <c r="G487" s="92"/>
      <c r="H487" s="92"/>
      <c r="I487" s="92"/>
      <c r="J487" s="92"/>
      <c r="K487" s="92"/>
    </row>
    <row r="488" spans="5:11" x14ac:dyDescent="0.35">
      <c r="E488" s="92"/>
      <c r="F488" s="92"/>
      <c r="G488" s="92"/>
      <c r="H488" s="92"/>
      <c r="I488" s="92"/>
      <c r="J488" s="92"/>
      <c r="K488" s="92"/>
    </row>
    <row r="489" spans="5:11" x14ac:dyDescent="0.35">
      <c r="E489" s="92"/>
      <c r="F489" s="92"/>
      <c r="G489" s="92"/>
      <c r="H489" s="92"/>
      <c r="I489" s="92"/>
      <c r="J489" s="92"/>
      <c r="K489" s="92"/>
    </row>
    <row r="490" spans="5:11" x14ac:dyDescent="0.35">
      <c r="E490" s="92"/>
      <c r="F490" s="92"/>
      <c r="G490" s="92"/>
      <c r="H490" s="92"/>
      <c r="I490" s="92"/>
      <c r="J490" s="92"/>
      <c r="K490" s="92"/>
    </row>
    <row r="491" spans="5:11" x14ac:dyDescent="0.35">
      <c r="E491" s="92"/>
      <c r="F491" s="92"/>
      <c r="G491" s="92"/>
      <c r="H491" s="92"/>
      <c r="I491" s="92"/>
      <c r="J491" s="92"/>
      <c r="K491" s="92"/>
    </row>
    <row r="492" spans="5:11" x14ac:dyDescent="0.35">
      <c r="E492" s="92"/>
      <c r="F492" s="92"/>
      <c r="G492" s="92"/>
      <c r="H492" s="92"/>
      <c r="I492" s="92"/>
      <c r="J492" s="92"/>
      <c r="K492" s="92"/>
    </row>
    <row r="493" spans="5:11" x14ac:dyDescent="0.35">
      <c r="E493" s="92"/>
      <c r="F493" s="92"/>
      <c r="G493" s="92"/>
      <c r="H493" s="92"/>
      <c r="I493" s="92"/>
      <c r="J493" s="92"/>
      <c r="K493" s="92"/>
    </row>
    <row r="494" spans="5:11" x14ac:dyDescent="0.35">
      <c r="E494" s="92"/>
      <c r="F494" s="92"/>
      <c r="G494" s="92"/>
      <c r="H494" s="92"/>
      <c r="I494" s="92"/>
      <c r="J494" s="92"/>
      <c r="K494" s="92"/>
    </row>
    <row r="495" spans="5:11" x14ac:dyDescent="0.35">
      <c r="E495" s="92"/>
      <c r="F495" s="92"/>
      <c r="G495" s="92"/>
      <c r="H495" s="92"/>
      <c r="I495" s="92"/>
      <c r="J495" s="92"/>
      <c r="K495" s="92"/>
    </row>
    <row r="496" spans="5:11" x14ac:dyDescent="0.35">
      <c r="E496" s="92"/>
      <c r="F496" s="92"/>
      <c r="G496" s="92"/>
      <c r="H496" s="92"/>
      <c r="I496" s="92"/>
      <c r="J496" s="92"/>
      <c r="K496" s="92"/>
    </row>
    <row r="497" spans="5:11" x14ac:dyDescent="0.35">
      <c r="E497" s="92"/>
      <c r="F497" s="92"/>
      <c r="G497" s="92"/>
      <c r="H497" s="92"/>
      <c r="I497" s="92"/>
      <c r="J497" s="92"/>
      <c r="K497" s="92"/>
    </row>
    <row r="498" spans="5:11" x14ac:dyDescent="0.35">
      <c r="E498" s="92"/>
      <c r="F498" s="92"/>
      <c r="G498" s="92"/>
      <c r="H498" s="92"/>
      <c r="I498" s="92"/>
      <c r="J498" s="92"/>
      <c r="K498" s="92"/>
    </row>
    <row r="499" spans="5:11" x14ac:dyDescent="0.35">
      <c r="E499" s="92"/>
      <c r="F499" s="92"/>
      <c r="G499" s="92"/>
      <c r="H499" s="92"/>
      <c r="I499" s="92"/>
      <c r="J499" s="92"/>
      <c r="K499" s="92"/>
    </row>
    <row r="500" spans="5:11" x14ac:dyDescent="0.35">
      <c r="E500" s="92"/>
      <c r="F500" s="92"/>
      <c r="G500" s="92"/>
      <c r="H500" s="92"/>
      <c r="I500" s="92"/>
      <c r="J500" s="92"/>
      <c r="K500" s="92"/>
    </row>
    <row r="501" spans="5:11" x14ac:dyDescent="0.35">
      <c r="E501" s="92"/>
      <c r="F501" s="92"/>
      <c r="G501" s="92"/>
      <c r="H501" s="92"/>
      <c r="I501" s="92"/>
      <c r="J501" s="92"/>
      <c r="K501" s="92"/>
    </row>
    <row r="502" spans="5:11" x14ac:dyDescent="0.35">
      <c r="E502" s="92"/>
      <c r="F502" s="92"/>
      <c r="G502" s="92"/>
      <c r="H502" s="92"/>
      <c r="I502" s="92"/>
      <c r="J502" s="92"/>
      <c r="K502" s="92"/>
    </row>
    <row r="503" spans="5:11" x14ac:dyDescent="0.35">
      <c r="E503" s="92"/>
      <c r="F503" s="92"/>
      <c r="G503" s="92"/>
      <c r="H503" s="92"/>
      <c r="I503" s="92"/>
      <c r="J503" s="92"/>
      <c r="K503" s="92"/>
    </row>
    <row r="504" spans="5:11" x14ac:dyDescent="0.35">
      <c r="E504" s="92"/>
      <c r="F504" s="92"/>
      <c r="G504" s="92"/>
      <c r="H504" s="92"/>
      <c r="I504" s="92"/>
      <c r="J504" s="92"/>
      <c r="K504" s="92"/>
    </row>
    <row r="505" spans="5:11" x14ac:dyDescent="0.35">
      <c r="E505" s="92"/>
      <c r="F505" s="92"/>
      <c r="G505" s="92"/>
      <c r="H505" s="92"/>
      <c r="I505" s="92"/>
      <c r="J505" s="92"/>
      <c r="K505" s="92"/>
    </row>
    <row r="506" spans="5:11" x14ac:dyDescent="0.35">
      <c r="E506" s="92"/>
      <c r="F506" s="92"/>
      <c r="G506" s="92"/>
      <c r="H506" s="92"/>
      <c r="I506" s="92"/>
      <c r="J506" s="92"/>
      <c r="K506" s="92"/>
    </row>
    <row r="507" spans="5:11" x14ac:dyDescent="0.35">
      <c r="E507" s="92"/>
      <c r="F507" s="92"/>
      <c r="G507" s="92"/>
      <c r="H507" s="92"/>
      <c r="I507" s="92"/>
      <c r="J507" s="92"/>
      <c r="K507" s="92"/>
    </row>
    <row r="508" spans="5:11" x14ac:dyDescent="0.35">
      <c r="E508" s="92"/>
      <c r="F508" s="92"/>
      <c r="G508" s="92"/>
      <c r="H508" s="92"/>
      <c r="I508" s="92"/>
      <c r="J508" s="92"/>
      <c r="K508" s="92"/>
    </row>
    <row r="509" spans="5:11" x14ac:dyDescent="0.35">
      <c r="E509" s="92"/>
      <c r="F509" s="92"/>
      <c r="G509" s="92"/>
      <c r="H509" s="92"/>
      <c r="I509" s="92"/>
      <c r="J509" s="92"/>
      <c r="K509" s="92"/>
    </row>
    <row r="510" spans="5:11" x14ac:dyDescent="0.35">
      <c r="E510" s="92"/>
      <c r="F510" s="92"/>
      <c r="G510" s="92"/>
      <c r="H510" s="92"/>
      <c r="I510" s="92"/>
      <c r="J510" s="92"/>
      <c r="K510" s="92"/>
    </row>
    <row r="511" spans="5:11" x14ac:dyDescent="0.35">
      <c r="E511" s="92"/>
      <c r="F511" s="92"/>
      <c r="G511" s="92"/>
      <c r="H511" s="92"/>
      <c r="I511" s="92"/>
      <c r="J511" s="92"/>
      <c r="K511" s="92"/>
    </row>
    <row r="512" spans="5:11" x14ac:dyDescent="0.35">
      <c r="E512" s="92"/>
      <c r="F512" s="92"/>
      <c r="G512" s="92"/>
      <c r="H512" s="92"/>
      <c r="I512" s="92"/>
      <c r="J512" s="92"/>
      <c r="K512" s="92"/>
    </row>
    <row r="513" spans="5:11" x14ac:dyDescent="0.35">
      <c r="E513" s="92"/>
      <c r="F513" s="92"/>
      <c r="G513" s="92"/>
      <c r="H513" s="92"/>
      <c r="I513" s="92"/>
      <c r="J513" s="92"/>
      <c r="K513" s="92"/>
    </row>
    <row r="514" spans="5:11" x14ac:dyDescent="0.35">
      <c r="E514" s="92"/>
      <c r="F514" s="92"/>
      <c r="G514" s="92"/>
      <c r="H514" s="92"/>
      <c r="I514" s="92"/>
      <c r="J514" s="92"/>
      <c r="K514" s="92"/>
    </row>
    <row r="515" spans="5:11" x14ac:dyDescent="0.35">
      <c r="E515" s="92"/>
      <c r="F515" s="92"/>
      <c r="G515" s="92"/>
      <c r="H515" s="92"/>
      <c r="I515" s="92"/>
      <c r="J515" s="92"/>
      <c r="K515" s="92"/>
    </row>
    <row r="516" spans="5:11" x14ac:dyDescent="0.35">
      <c r="E516" s="92"/>
      <c r="F516" s="92"/>
      <c r="G516" s="92"/>
      <c r="H516" s="92"/>
      <c r="I516" s="92"/>
      <c r="J516" s="92"/>
      <c r="K516" s="92"/>
    </row>
    <row r="517" spans="5:11" x14ac:dyDescent="0.35">
      <c r="E517" s="92"/>
      <c r="F517" s="92"/>
      <c r="G517" s="92"/>
      <c r="H517" s="92"/>
      <c r="I517" s="92"/>
      <c r="J517" s="92"/>
      <c r="K517" s="92"/>
    </row>
    <row r="518" spans="5:11" x14ac:dyDescent="0.35">
      <c r="E518" s="92"/>
      <c r="F518" s="92"/>
      <c r="G518" s="92"/>
      <c r="H518" s="92"/>
      <c r="I518" s="92"/>
      <c r="J518" s="92"/>
      <c r="K518" s="92"/>
    </row>
    <row r="519" spans="5:11" x14ac:dyDescent="0.35">
      <c r="E519" s="92"/>
      <c r="F519" s="92"/>
      <c r="G519" s="92"/>
      <c r="H519" s="92"/>
      <c r="I519" s="92"/>
      <c r="J519" s="92"/>
      <c r="K519" s="92"/>
    </row>
    <row r="520" spans="5:11" x14ac:dyDescent="0.35">
      <c r="E520" s="92"/>
      <c r="F520" s="92"/>
      <c r="G520" s="92"/>
      <c r="H520" s="92"/>
      <c r="I520" s="92"/>
      <c r="J520" s="92"/>
      <c r="K520" s="92"/>
    </row>
    <row r="521" spans="5:11" x14ac:dyDescent="0.35">
      <c r="E521" s="92"/>
      <c r="F521" s="92"/>
      <c r="G521" s="92"/>
      <c r="H521" s="92"/>
      <c r="I521" s="92"/>
      <c r="J521" s="92"/>
      <c r="K521" s="92"/>
    </row>
    <row r="522" spans="5:11" x14ac:dyDescent="0.35">
      <c r="E522" s="92"/>
      <c r="F522" s="92"/>
      <c r="G522" s="92"/>
      <c r="H522" s="92"/>
      <c r="I522" s="92"/>
      <c r="J522" s="92"/>
      <c r="K522" s="92"/>
    </row>
    <row r="523" spans="5:11" x14ac:dyDescent="0.35">
      <c r="E523" s="92"/>
      <c r="F523" s="92"/>
      <c r="G523" s="92"/>
      <c r="H523" s="92"/>
      <c r="I523" s="92"/>
      <c r="J523" s="92"/>
      <c r="K523" s="92"/>
    </row>
    <row r="524" spans="5:11" x14ac:dyDescent="0.35">
      <c r="E524" s="92"/>
      <c r="F524" s="92"/>
      <c r="G524" s="92"/>
      <c r="H524" s="92"/>
      <c r="I524" s="92"/>
      <c r="J524" s="92"/>
      <c r="K524" s="92"/>
    </row>
    <row r="525" spans="5:11" x14ac:dyDescent="0.35">
      <c r="E525" s="92"/>
      <c r="F525" s="92"/>
      <c r="G525" s="92"/>
      <c r="H525" s="92"/>
      <c r="I525" s="92"/>
      <c r="J525" s="92"/>
      <c r="K525" s="92"/>
    </row>
    <row r="526" spans="5:11" x14ac:dyDescent="0.35">
      <c r="E526" s="92"/>
      <c r="F526" s="92"/>
      <c r="G526" s="92"/>
      <c r="H526" s="92"/>
      <c r="I526" s="92"/>
      <c r="J526" s="92"/>
      <c r="K526" s="92"/>
    </row>
    <row r="527" spans="5:11" x14ac:dyDescent="0.35">
      <c r="E527" s="92"/>
      <c r="F527" s="92"/>
      <c r="G527" s="92"/>
      <c r="H527" s="92"/>
      <c r="I527" s="92"/>
      <c r="J527" s="92"/>
      <c r="K527" s="92"/>
    </row>
    <row r="528" spans="5:11" x14ac:dyDescent="0.35">
      <c r="E528" s="92"/>
      <c r="F528" s="92"/>
      <c r="G528" s="92"/>
      <c r="H528" s="92"/>
      <c r="I528" s="92"/>
      <c r="J528" s="92"/>
      <c r="K528" s="92"/>
    </row>
    <row r="529" spans="5:11" x14ac:dyDescent="0.35">
      <c r="E529" s="92"/>
      <c r="F529" s="92"/>
      <c r="G529" s="92"/>
      <c r="H529" s="92"/>
      <c r="I529" s="92"/>
      <c r="J529" s="92"/>
      <c r="K529" s="92"/>
    </row>
    <row r="530" spans="5:11" x14ac:dyDescent="0.35">
      <c r="E530" s="92"/>
      <c r="F530" s="92"/>
      <c r="G530" s="92"/>
      <c r="H530" s="92"/>
      <c r="I530" s="92"/>
      <c r="J530" s="92"/>
      <c r="K530" s="92"/>
    </row>
    <row r="531" spans="5:11" x14ac:dyDescent="0.35">
      <c r="E531" s="92"/>
      <c r="F531" s="92"/>
      <c r="G531" s="92"/>
      <c r="H531" s="92"/>
      <c r="I531" s="92"/>
      <c r="J531" s="92"/>
      <c r="K531" s="92"/>
    </row>
    <row r="532" spans="5:11" x14ac:dyDescent="0.35">
      <c r="E532" s="92"/>
      <c r="F532" s="92"/>
      <c r="G532" s="92"/>
      <c r="H532" s="92"/>
      <c r="I532" s="92"/>
      <c r="J532" s="92"/>
      <c r="K532" s="92"/>
    </row>
    <row r="533" spans="5:11" x14ac:dyDescent="0.35">
      <c r="E533" s="92"/>
      <c r="F533" s="92"/>
      <c r="G533" s="92"/>
      <c r="H533" s="92"/>
      <c r="I533" s="92"/>
      <c r="J533" s="92"/>
      <c r="K533" s="92"/>
    </row>
    <row r="534" spans="5:11" x14ac:dyDescent="0.35">
      <c r="E534" s="92"/>
      <c r="F534" s="92"/>
      <c r="G534" s="92"/>
      <c r="H534" s="92"/>
      <c r="I534" s="92"/>
      <c r="J534" s="92"/>
      <c r="K534" s="92"/>
    </row>
    <row r="535" spans="5:11" x14ac:dyDescent="0.35">
      <c r="E535" s="92"/>
      <c r="F535" s="92"/>
      <c r="G535" s="92"/>
      <c r="H535" s="92"/>
      <c r="I535" s="92"/>
      <c r="J535" s="92"/>
      <c r="K535" s="92"/>
    </row>
    <row r="536" spans="5:11" x14ac:dyDescent="0.35">
      <c r="E536" s="92"/>
      <c r="F536" s="92"/>
      <c r="G536" s="92"/>
      <c r="H536" s="92"/>
      <c r="I536" s="92"/>
      <c r="J536" s="92"/>
      <c r="K536" s="92"/>
    </row>
    <row r="537" spans="5:11" x14ac:dyDescent="0.35">
      <c r="E537" s="92"/>
      <c r="F537" s="92"/>
      <c r="G537" s="92"/>
      <c r="H537" s="92"/>
      <c r="I537" s="92"/>
      <c r="J537" s="92"/>
      <c r="K537" s="92"/>
    </row>
    <row r="538" spans="5:11" x14ac:dyDescent="0.35">
      <c r="E538" s="92"/>
      <c r="F538" s="92"/>
      <c r="G538" s="92"/>
      <c r="H538" s="92"/>
      <c r="I538" s="92"/>
      <c r="J538" s="92"/>
      <c r="K538" s="92"/>
    </row>
    <row r="539" spans="5:11" x14ac:dyDescent="0.35">
      <c r="E539" s="92"/>
      <c r="F539" s="92"/>
      <c r="G539" s="92"/>
      <c r="H539" s="92"/>
      <c r="I539" s="92"/>
      <c r="J539" s="92"/>
      <c r="K539" s="92"/>
    </row>
    <row r="540" spans="5:11" x14ac:dyDescent="0.35">
      <c r="E540" s="92"/>
      <c r="F540" s="92"/>
      <c r="G540" s="92"/>
      <c r="H540" s="92"/>
      <c r="I540" s="92"/>
      <c r="J540" s="92"/>
      <c r="K540" s="92"/>
    </row>
    <row r="541" spans="5:11" x14ac:dyDescent="0.35">
      <c r="E541" s="92"/>
      <c r="F541" s="92"/>
      <c r="G541" s="92"/>
      <c r="H541" s="92"/>
      <c r="I541" s="92"/>
      <c r="J541" s="92"/>
      <c r="K541" s="92"/>
    </row>
    <row r="542" spans="5:11" x14ac:dyDescent="0.35">
      <c r="E542" s="92"/>
      <c r="F542" s="92"/>
      <c r="G542" s="92"/>
      <c r="H542" s="92"/>
      <c r="I542" s="92"/>
      <c r="J542" s="92"/>
      <c r="K542" s="92"/>
    </row>
    <row r="543" spans="5:11" x14ac:dyDescent="0.35">
      <c r="E543" s="92"/>
      <c r="F543" s="92"/>
      <c r="G543" s="92"/>
      <c r="H543" s="92"/>
      <c r="I543" s="92"/>
      <c r="J543" s="92"/>
      <c r="K543" s="92"/>
    </row>
    <row r="544" spans="5:11" x14ac:dyDescent="0.35">
      <c r="E544" s="92"/>
      <c r="F544" s="92"/>
      <c r="G544" s="92"/>
      <c r="H544" s="92"/>
      <c r="I544" s="92"/>
      <c r="J544" s="92"/>
      <c r="K544" s="92"/>
    </row>
    <row r="545" spans="5:11" x14ac:dyDescent="0.35">
      <c r="E545" s="92"/>
      <c r="F545" s="92"/>
      <c r="G545" s="92"/>
      <c r="H545" s="92"/>
      <c r="I545" s="92"/>
      <c r="J545" s="92"/>
      <c r="K545" s="92"/>
    </row>
    <row r="546" spans="5:11" x14ac:dyDescent="0.35">
      <c r="E546" s="92"/>
      <c r="F546" s="92"/>
      <c r="G546" s="92"/>
      <c r="H546" s="92"/>
      <c r="I546" s="92"/>
      <c r="J546" s="92"/>
      <c r="K546" s="92"/>
    </row>
    <row r="547" spans="5:11" x14ac:dyDescent="0.35">
      <c r="E547" s="92"/>
      <c r="F547" s="92"/>
      <c r="G547" s="92"/>
      <c r="H547" s="92"/>
      <c r="I547" s="92"/>
      <c r="J547" s="92"/>
      <c r="K547" s="92"/>
    </row>
    <row r="548" spans="5:11" x14ac:dyDescent="0.35">
      <c r="E548" s="92"/>
      <c r="F548" s="92"/>
      <c r="G548" s="92"/>
      <c r="H548" s="92"/>
      <c r="I548" s="92"/>
      <c r="J548" s="92"/>
      <c r="K548" s="92"/>
    </row>
    <row r="549" spans="5:11" x14ac:dyDescent="0.35">
      <c r="E549" s="92"/>
      <c r="F549" s="92"/>
      <c r="G549" s="92"/>
      <c r="H549" s="92"/>
      <c r="I549" s="92"/>
      <c r="J549" s="92"/>
      <c r="K549" s="92"/>
    </row>
    <row r="550" spans="5:11" x14ac:dyDescent="0.35">
      <c r="E550" s="92"/>
      <c r="F550" s="92"/>
      <c r="G550" s="92"/>
      <c r="H550" s="92"/>
      <c r="I550" s="92"/>
      <c r="J550" s="92"/>
      <c r="K550" s="92"/>
    </row>
    <row r="551" spans="5:11" x14ac:dyDescent="0.35">
      <c r="E551" s="92"/>
      <c r="F551" s="92"/>
      <c r="G551" s="92"/>
      <c r="H551" s="92"/>
      <c r="I551" s="92"/>
      <c r="J551" s="92"/>
      <c r="K551" s="92"/>
    </row>
    <row r="552" spans="5:11" x14ac:dyDescent="0.35">
      <c r="E552" s="92"/>
      <c r="F552" s="92"/>
      <c r="G552" s="92"/>
      <c r="H552" s="92"/>
      <c r="I552" s="92"/>
      <c r="J552" s="92"/>
      <c r="K552" s="92"/>
    </row>
    <row r="553" spans="5:11" x14ac:dyDescent="0.35">
      <c r="E553" s="92"/>
      <c r="F553" s="92"/>
      <c r="G553" s="92"/>
      <c r="H553" s="92"/>
      <c r="I553" s="92"/>
      <c r="J553" s="92"/>
      <c r="K553" s="92"/>
    </row>
    <row r="554" spans="5:11" x14ac:dyDescent="0.35">
      <c r="E554" s="92"/>
      <c r="F554" s="92"/>
      <c r="G554" s="92"/>
      <c r="H554" s="92"/>
      <c r="I554" s="92"/>
      <c r="J554" s="92"/>
      <c r="K554" s="92"/>
    </row>
    <row r="555" spans="5:11" x14ac:dyDescent="0.35">
      <c r="E555" s="92"/>
      <c r="F555" s="92"/>
      <c r="G555" s="92"/>
      <c r="H555" s="92"/>
      <c r="I555" s="92"/>
      <c r="J555" s="92"/>
      <c r="K555" s="92"/>
    </row>
    <row r="556" spans="5:11" x14ac:dyDescent="0.35">
      <c r="E556" s="92"/>
      <c r="F556" s="92"/>
      <c r="G556" s="92"/>
      <c r="H556" s="92"/>
      <c r="I556" s="92"/>
      <c r="J556" s="92"/>
      <c r="K556" s="92"/>
    </row>
    <row r="557" spans="5:11" x14ac:dyDescent="0.35">
      <c r="E557" s="92"/>
      <c r="F557" s="92"/>
      <c r="G557" s="92"/>
      <c r="H557" s="92"/>
      <c r="I557" s="92"/>
      <c r="J557" s="92"/>
      <c r="K557" s="92"/>
    </row>
    <row r="558" spans="5:11" x14ac:dyDescent="0.35">
      <c r="E558" s="92"/>
      <c r="F558" s="92"/>
      <c r="G558" s="92"/>
      <c r="H558" s="92"/>
      <c r="I558" s="92"/>
      <c r="J558" s="92"/>
      <c r="K558" s="92"/>
    </row>
    <row r="559" spans="5:11" x14ac:dyDescent="0.35">
      <c r="E559" s="92"/>
      <c r="F559" s="92"/>
      <c r="G559" s="92"/>
      <c r="H559" s="92"/>
      <c r="I559" s="92"/>
      <c r="J559" s="92"/>
      <c r="K559" s="92"/>
    </row>
    <row r="560" spans="5:11" x14ac:dyDescent="0.35">
      <c r="E560" s="92"/>
      <c r="F560" s="92"/>
      <c r="G560" s="92"/>
      <c r="H560" s="92"/>
      <c r="I560" s="92"/>
      <c r="J560" s="92"/>
      <c r="K560" s="92"/>
    </row>
    <row r="561" spans="5:11" x14ac:dyDescent="0.35">
      <c r="E561" s="92"/>
      <c r="F561" s="92"/>
      <c r="G561" s="92"/>
      <c r="H561" s="92"/>
      <c r="I561" s="92"/>
      <c r="J561" s="92"/>
      <c r="K561" s="92"/>
    </row>
    <row r="562" spans="5:11" x14ac:dyDescent="0.35">
      <c r="E562" s="92"/>
      <c r="F562" s="92"/>
      <c r="G562" s="92"/>
      <c r="H562" s="92"/>
      <c r="I562" s="92"/>
      <c r="J562" s="92"/>
      <c r="K562" s="92"/>
    </row>
    <row r="563" spans="5:11" x14ac:dyDescent="0.35">
      <c r="E563" s="92"/>
      <c r="F563" s="92"/>
      <c r="G563" s="92"/>
      <c r="H563" s="92"/>
      <c r="I563" s="92"/>
      <c r="J563" s="92"/>
      <c r="K563" s="92"/>
    </row>
    <row r="564" spans="5:11" x14ac:dyDescent="0.35">
      <c r="E564" s="92"/>
      <c r="F564" s="92"/>
      <c r="G564" s="92"/>
      <c r="H564" s="92"/>
      <c r="I564" s="92"/>
      <c r="J564" s="92"/>
      <c r="K564" s="92"/>
    </row>
    <row r="565" spans="5:11" x14ac:dyDescent="0.35">
      <c r="E565" s="92"/>
      <c r="F565" s="92"/>
      <c r="G565" s="92"/>
      <c r="H565" s="92"/>
      <c r="I565" s="92"/>
      <c r="J565" s="92"/>
      <c r="K565" s="92"/>
    </row>
    <row r="566" spans="5:11" x14ac:dyDescent="0.35">
      <c r="E566" s="92"/>
      <c r="F566" s="92"/>
      <c r="G566" s="92"/>
      <c r="H566" s="92"/>
      <c r="I566" s="92"/>
      <c r="J566" s="92"/>
      <c r="K566" s="92"/>
    </row>
    <row r="567" spans="5:11" x14ac:dyDescent="0.35">
      <c r="E567" s="92"/>
      <c r="F567" s="92"/>
      <c r="G567" s="92"/>
      <c r="H567" s="92"/>
      <c r="I567" s="92"/>
      <c r="J567" s="92"/>
      <c r="K567" s="92"/>
    </row>
    <row r="568" spans="5:11" x14ac:dyDescent="0.35">
      <c r="E568" s="92"/>
      <c r="F568" s="92"/>
      <c r="G568" s="92"/>
      <c r="H568" s="92"/>
      <c r="I568" s="92"/>
      <c r="J568" s="92"/>
      <c r="K568" s="92"/>
    </row>
    <row r="569" spans="5:11" x14ac:dyDescent="0.35">
      <c r="E569" s="92"/>
      <c r="F569" s="92"/>
      <c r="G569" s="92"/>
      <c r="H569" s="92"/>
      <c r="I569" s="92"/>
      <c r="J569" s="92"/>
      <c r="K569" s="92"/>
    </row>
    <row r="570" spans="5:11" x14ac:dyDescent="0.35">
      <c r="E570" s="92"/>
      <c r="F570" s="92"/>
      <c r="G570" s="92"/>
      <c r="H570" s="92"/>
      <c r="I570" s="92"/>
      <c r="J570" s="92"/>
      <c r="K570" s="92"/>
    </row>
    <row r="571" spans="5:11" x14ac:dyDescent="0.35">
      <c r="E571" s="92"/>
      <c r="F571" s="92"/>
      <c r="G571" s="92"/>
      <c r="H571" s="92"/>
      <c r="I571" s="92"/>
      <c r="J571" s="92"/>
      <c r="K571" s="92"/>
    </row>
    <row r="572" spans="5:11" x14ac:dyDescent="0.35">
      <c r="E572" s="92"/>
      <c r="F572" s="92"/>
      <c r="G572" s="92"/>
      <c r="H572" s="92"/>
      <c r="I572" s="92"/>
      <c r="J572" s="92"/>
      <c r="K572" s="92"/>
    </row>
    <row r="573" spans="5:11" x14ac:dyDescent="0.35">
      <c r="E573" s="92"/>
      <c r="F573" s="92"/>
      <c r="G573" s="92"/>
      <c r="H573" s="92"/>
      <c r="I573" s="92"/>
      <c r="J573" s="92"/>
      <c r="K573" s="92"/>
    </row>
    <row r="574" spans="5:11" x14ac:dyDescent="0.35">
      <c r="E574" s="92"/>
      <c r="F574" s="92"/>
      <c r="G574" s="92"/>
      <c r="H574" s="92"/>
      <c r="I574" s="92"/>
      <c r="J574" s="92"/>
      <c r="K574" s="92"/>
    </row>
    <row r="575" spans="5:11" x14ac:dyDescent="0.35">
      <c r="E575" s="92"/>
      <c r="F575" s="92"/>
      <c r="G575" s="92"/>
      <c r="H575" s="92"/>
      <c r="I575" s="92"/>
      <c r="J575" s="92"/>
      <c r="K575" s="92"/>
    </row>
    <row r="576" spans="5:11" x14ac:dyDescent="0.35">
      <c r="E576" s="92"/>
      <c r="F576" s="92"/>
      <c r="G576" s="92"/>
      <c r="H576" s="92"/>
      <c r="I576" s="92"/>
      <c r="J576" s="92"/>
      <c r="K576" s="92"/>
    </row>
    <row r="577" spans="5:11" x14ac:dyDescent="0.35">
      <c r="E577" s="92"/>
      <c r="F577" s="92"/>
      <c r="G577" s="92"/>
      <c r="H577" s="92"/>
      <c r="I577" s="92"/>
      <c r="J577" s="92"/>
      <c r="K577" s="92"/>
    </row>
    <row r="578" spans="5:11" x14ac:dyDescent="0.35">
      <c r="E578" s="92"/>
      <c r="F578" s="92"/>
      <c r="G578" s="92"/>
      <c r="H578" s="92"/>
      <c r="I578" s="92"/>
      <c r="J578" s="92"/>
      <c r="K578" s="92"/>
    </row>
    <row r="579" spans="5:11" x14ac:dyDescent="0.35">
      <c r="E579" s="92"/>
      <c r="F579" s="92"/>
      <c r="G579" s="92"/>
      <c r="H579" s="92"/>
      <c r="I579" s="92"/>
      <c r="J579" s="92"/>
      <c r="K579" s="92"/>
    </row>
    <row r="580" spans="5:11" x14ac:dyDescent="0.35">
      <c r="E580" s="92"/>
      <c r="F580" s="92"/>
      <c r="G580" s="92"/>
      <c r="H580" s="92"/>
      <c r="I580" s="92"/>
      <c r="J580" s="92"/>
      <c r="K580" s="92"/>
    </row>
    <row r="581" spans="5:11" x14ac:dyDescent="0.35">
      <c r="E581" s="92"/>
      <c r="F581" s="92"/>
      <c r="G581" s="92"/>
      <c r="H581" s="92"/>
      <c r="I581" s="92"/>
      <c r="J581" s="92"/>
      <c r="K581" s="92"/>
    </row>
    <row r="582" spans="5:11" x14ac:dyDescent="0.35">
      <c r="E582" s="92"/>
      <c r="F582" s="92"/>
      <c r="G582" s="92"/>
      <c r="H582" s="92"/>
      <c r="I582" s="92"/>
      <c r="J582" s="92"/>
      <c r="K582" s="92"/>
    </row>
    <row r="583" spans="5:11" x14ac:dyDescent="0.35">
      <c r="E583" s="92"/>
      <c r="F583" s="92"/>
      <c r="G583" s="92"/>
      <c r="H583" s="92"/>
      <c r="I583" s="92"/>
      <c r="J583" s="92"/>
      <c r="K583" s="92"/>
    </row>
    <row r="584" spans="5:11" x14ac:dyDescent="0.35">
      <c r="E584" s="92"/>
      <c r="F584" s="92"/>
      <c r="G584" s="92"/>
      <c r="H584" s="92"/>
      <c r="I584" s="92"/>
      <c r="J584" s="92"/>
      <c r="K584" s="92"/>
    </row>
    <row r="585" spans="5:11" x14ac:dyDescent="0.35">
      <c r="E585" s="92"/>
      <c r="F585" s="92"/>
      <c r="G585" s="92"/>
      <c r="H585" s="92"/>
      <c r="I585" s="92"/>
      <c r="J585" s="92"/>
      <c r="K585" s="92"/>
    </row>
    <row r="586" spans="5:11" x14ac:dyDescent="0.35">
      <c r="E586" s="92"/>
      <c r="F586" s="92"/>
      <c r="G586" s="92"/>
      <c r="H586" s="92"/>
      <c r="I586" s="92"/>
      <c r="J586" s="92"/>
      <c r="K586" s="92"/>
    </row>
    <row r="587" spans="5:11" x14ac:dyDescent="0.35">
      <c r="E587" s="92"/>
      <c r="F587" s="92"/>
      <c r="G587" s="92"/>
      <c r="H587" s="92"/>
      <c r="I587" s="92"/>
      <c r="J587" s="92"/>
      <c r="K587" s="92"/>
    </row>
    <row r="588" spans="5:11" x14ac:dyDescent="0.35">
      <c r="E588" s="92"/>
      <c r="F588" s="92"/>
      <c r="G588" s="92"/>
      <c r="H588" s="92"/>
      <c r="I588" s="92"/>
      <c r="J588" s="92"/>
      <c r="K588" s="92"/>
    </row>
    <row r="589" spans="5:11" x14ac:dyDescent="0.35">
      <c r="E589" s="92"/>
      <c r="F589" s="92"/>
      <c r="G589" s="92"/>
      <c r="H589" s="92"/>
      <c r="I589" s="92"/>
      <c r="J589" s="92"/>
      <c r="K589" s="92"/>
    </row>
    <row r="590" spans="5:11" x14ac:dyDescent="0.35">
      <c r="E590" s="92"/>
      <c r="F590" s="92"/>
      <c r="G590" s="92"/>
      <c r="H590" s="92"/>
      <c r="I590" s="92"/>
      <c r="J590" s="92"/>
      <c r="K590" s="92"/>
    </row>
    <row r="591" spans="5:11" x14ac:dyDescent="0.35">
      <c r="E591" s="92"/>
      <c r="F591" s="92"/>
      <c r="G591" s="92"/>
      <c r="H591" s="92"/>
      <c r="I591" s="92"/>
      <c r="J591" s="92"/>
      <c r="K591" s="92"/>
    </row>
    <row r="592" spans="5:11" x14ac:dyDescent="0.35">
      <c r="E592" s="92"/>
      <c r="F592" s="92"/>
      <c r="G592" s="92"/>
      <c r="H592" s="92"/>
      <c r="I592" s="92"/>
      <c r="J592" s="92"/>
      <c r="K592" s="92"/>
    </row>
    <row r="593" spans="5:11" x14ac:dyDescent="0.35">
      <c r="E593" s="92"/>
      <c r="F593" s="92"/>
      <c r="G593" s="92"/>
      <c r="H593" s="92"/>
      <c r="I593" s="92"/>
      <c r="J593" s="92"/>
      <c r="K593" s="92"/>
    </row>
    <row r="594" spans="5:11" x14ac:dyDescent="0.35">
      <c r="E594" s="92"/>
      <c r="F594" s="92"/>
      <c r="G594" s="92"/>
      <c r="H594" s="92"/>
      <c r="I594" s="92"/>
      <c r="J594" s="92"/>
      <c r="K594" s="92"/>
    </row>
    <row r="595" spans="5:11" x14ac:dyDescent="0.35">
      <c r="E595" s="92"/>
      <c r="F595" s="92"/>
      <c r="G595" s="92"/>
      <c r="H595" s="92"/>
      <c r="I595" s="92"/>
      <c r="J595" s="92"/>
      <c r="K595" s="92"/>
    </row>
    <row r="596" spans="5:11" x14ac:dyDescent="0.35">
      <c r="E596" s="92"/>
      <c r="F596" s="92"/>
      <c r="G596" s="92"/>
      <c r="H596" s="92"/>
      <c r="I596" s="92"/>
      <c r="J596" s="92"/>
      <c r="K596" s="92"/>
    </row>
    <row r="597" spans="5:11" x14ac:dyDescent="0.35">
      <c r="E597" s="92"/>
      <c r="F597" s="92"/>
      <c r="G597" s="92"/>
      <c r="H597" s="92"/>
      <c r="I597" s="92"/>
      <c r="J597" s="92"/>
      <c r="K597" s="92"/>
    </row>
    <row r="598" spans="5:11" x14ac:dyDescent="0.35">
      <c r="E598" s="92"/>
      <c r="F598" s="92"/>
      <c r="G598" s="92"/>
      <c r="H598" s="92"/>
      <c r="I598" s="92"/>
      <c r="J598" s="92"/>
      <c r="K598" s="92"/>
    </row>
    <row r="599" spans="5:11" x14ac:dyDescent="0.35">
      <c r="E599" s="92"/>
      <c r="F599" s="92"/>
      <c r="G599" s="92"/>
      <c r="H599" s="92"/>
      <c r="I599" s="92"/>
      <c r="J599" s="92"/>
      <c r="K599" s="92"/>
    </row>
    <row r="600" spans="5:11" x14ac:dyDescent="0.35">
      <c r="E600" s="92"/>
      <c r="F600" s="92"/>
      <c r="G600" s="92"/>
      <c r="H600" s="92"/>
      <c r="I600" s="92"/>
      <c r="J600" s="92"/>
      <c r="K600" s="92"/>
    </row>
    <row r="601" spans="5:11" x14ac:dyDescent="0.35">
      <c r="E601" s="92"/>
      <c r="F601" s="92"/>
      <c r="G601" s="92"/>
      <c r="H601" s="92"/>
      <c r="I601" s="92"/>
      <c r="J601" s="92"/>
      <c r="K601" s="92"/>
    </row>
    <row r="602" spans="5:11" x14ac:dyDescent="0.35">
      <c r="E602" s="92"/>
      <c r="F602" s="92"/>
      <c r="G602" s="92"/>
      <c r="H602" s="92"/>
      <c r="I602" s="92"/>
      <c r="J602" s="92"/>
      <c r="K602" s="92"/>
    </row>
    <row r="603" spans="5:11" x14ac:dyDescent="0.35">
      <c r="E603" s="92"/>
      <c r="F603" s="92"/>
      <c r="G603" s="92"/>
      <c r="H603" s="92"/>
      <c r="I603" s="92"/>
      <c r="J603" s="92"/>
      <c r="K603" s="92"/>
    </row>
    <row r="604" spans="5:11" x14ac:dyDescent="0.35">
      <c r="E604" s="92"/>
      <c r="F604" s="92"/>
      <c r="G604" s="92"/>
      <c r="H604" s="92"/>
      <c r="I604" s="92"/>
      <c r="J604" s="92"/>
      <c r="K604" s="92"/>
    </row>
    <row r="605" spans="5:11" x14ac:dyDescent="0.35">
      <c r="E605" s="92"/>
      <c r="F605" s="92"/>
      <c r="G605" s="92"/>
      <c r="H605" s="92"/>
      <c r="I605" s="92"/>
      <c r="J605" s="92"/>
      <c r="K605" s="92"/>
    </row>
    <row r="606" spans="5:11" x14ac:dyDescent="0.35">
      <c r="E606" s="92"/>
      <c r="F606" s="92"/>
      <c r="G606" s="92"/>
      <c r="H606" s="92"/>
      <c r="I606" s="92"/>
      <c r="J606" s="92"/>
      <c r="K606" s="92"/>
    </row>
    <row r="607" spans="5:11" x14ac:dyDescent="0.35">
      <c r="E607" s="92"/>
      <c r="F607" s="92"/>
      <c r="G607" s="92"/>
      <c r="H607" s="92"/>
      <c r="I607" s="92"/>
      <c r="J607" s="92"/>
      <c r="K607" s="92"/>
    </row>
    <row r="608" spans="5:11" x14ac:dyDescent="0.35">
      <c r="E608" s="92"/>
      <c r="F608" s="92"/>
      <c r="G608" s="92"/>
      <c r="H608" s="92"/>
      <c r="I608" s="92"/>
      <c r="J608" s="92"/>
      <c r="K608" s="92"/>
    </row>
    <row r="609" spans="5:11" x14ac:dyDescent="0.35">
      <c r="E609" s="92"/>
      <c r="F609" s="92"/>
      <c r="G609" s="92"/>
      <c r="H609" s="92"/>
      <c r="I609" s="92"/>
      <c r="J609" s="92"/>
      <c r="K609" s="92"/>
    </row>
    <row r="610" spans="5:11" x14ac:dyDescent="0.35">
      <c r="E610" s="92"/>
      <c r="F610" s="92"/>
      <c r="G610" s="92"/>
      <c r="H610" s="92"/>
      <c r="I610" s="92"/>
      <c r="J610" s="92"/>
      <c r="K610" s="92"/>
    </row>
    <row r="611" spans="5:11" x14ac:dyDescent="0.35">
      <c r="E611" s="92"/>
      <c r="F611" s="92"/>
      <c r="G611" s="92"/>
      <c r="H611" s="92"/>
      <c r="I611" s="92"/>
      <c r="J611" s="92"/>
      <c r="K611" s="92"/>
    </row>
    <row r="612" spans="5:11" x14ac:dyDescent="0.35">
      <c r="E612" s="92"/>
      <c r="F612" s="92"/>
      <c r="G612" s="92"/>
      <c r="H612" s="92"/>
      <c r="I612" s="92"/>
      <c r="J612" s="92"/>
      <c r="K612" s="92"/>
    </row>
    <row r="613" spans="5:11" x14ac:dyDescent="0.35">
      <c r="E613" s="92"/>
      <c r="F613" s="92"/>
      <c r="G613" s="92"/>
      <c r="H613" s="92"/>
      <c r="I613" s="92"/>
      <c r="J613" s="92"/>
      <c r="K613" s="92"/>
    </row>
    <row r="614" spans="5:11" x14ac:dyDescent="0.35">
      <c r="E614" s="92"/>
      <c r="F614" s="92"/>
      <c r="G614" s="92"/>
      <c r="H614" s="92"/>
      <c r="I614" s="92"/>
      <c r="J614" s="92"/>
      <c r="K614" s="92"/>
    </row>
    <row r="615" spans="5:11" x14ac:dyDescent="0.35">
      <c r="E615" s="92"/>
      <c r="F615" s="92"/>
      <c r="G615" s="92"/>
      <c r="H615" s="92"/>
      <c r="I615" s="92"/>
      <c r="J615" s="92"/>
      <c r="K615" s="92"/>
    </row>
    <row r="616" spans="5:11" x14ac:dyDescent="0.35">
      <c r="E616" s="92"/>
      <c r="F616" s="92"/>
      <c r="G616" s="92"/>
      <c r="H616" s="92"/>
      <c r="I616" s="92"/>
      <c r="J616" s="92"/>
      <c r="K616" s="92"/>
    </row>
    <row r="617" spans="5:11" x14ac:dyDescent="0.35">
      <c r="E617" s="92"/>
      <c r="F617" s="92"/>
      <c r="G617" s="92"/>
      <c r="H617" s="92"/>
      <c r="I617" s="92"/>
      <c r="J617" s="92"/>
      <c r="K617" s="92"/>
    </row>
    <row r="618" spans="5:11" x14ac:dyDescent="0.35">
      <c r="E618" s="92"/>
      <c r="F618" s="92"/>
      <c r="G618" s="92"/>
      <c r="H618" s="92"/>
      <c r="I618" s="92"/>
      <c r="J618" s="92"/>
      <c r="K618" s="92"/>
    </row>
    <row r="619" spans="5:11" x14ac:dyDescent="0.35">
      <c r="E619" s="92"/>
      <c r="F619" s="92"/>
      <c r="G619" s="92"/>
      <c r="H619" s="92"/>
      <c r="I619" s="92"/>
      <c r="J619" s="92"/>
      <c r="K619" s="92"/>
    </row>
    <row r="620" spans="5:11" x14ac:dyDescent="0.35">
      <c r="E620" s="92"/>
      <c r="F620" s="92"/>
      <c r="G620" s="92"/>
      <c r="H620" s="92"/>
      <c r="I620" s="92"/>
      <c r="J620" s="92"/>
      <c r="K620" s="92"/>
    </row>
    <row r="621" spans="5:11" x14ac:dyDescent="0.35">
      <c r="E621" s="92"/>
      <c r="F621" s="92"/>
      <c r="G621" s="92"/>
      <c r="H621" s="92"/>
      <c r="I621" s="92"/>
      <c r="J621" s="92"/>
      <c r="K621" s="92"/>
    </row>
    <row r="622" spans="5:11" x14ac:dyDescent="0.35">
      <c r="E622" s="92"/>
      <c r="F622" s="92"/>
      <c r="G622" s="92"/>
      <c r="H622" s="92"/>
      <c r="I622" s="92"/>
      <c r="J622" s="92"/>
      <c r="K622" s="92"/>
    </row>
    <row r="623" spans="5:11" x14ac:dyDescent="0.35">
      <c r="E623" s="92"/>
      <c r="F623" s="92"/>
      <c r="G623" s="92"/>
      <c r="H623" s="92"/>
      <c r="I623" s="92"/>
      <c r="J623" s="92"/>
      <c r="K623" s="92"/>
    </row>
    <row r="624" spans="5:11" x14ac:dyDescent="0.35">
      <c r="E624" s="92"/>
      <c r="F624" s="92"/>
      <c r="G624" s="92"/>
      <c r="H624" s="92"/>
      <c r="I624" s="92"/>
      <c r="J624" s="92"/>
      <c r="K624" s="92"/>
    </row>
    <row r="625" spans="5:11" x14ac:dyDescent="0.35">
      <c r="E625" s="92"/>
      <c r="F625" s="92"/>
      <c r="G625" s="92"/>
      <c r="H625" s="92"/>
      <c r="I625" s="92"/>
      <c r="J625" s="92"/>
      <c r="K625" s="92"/>
    </row>
    <row r="626" spans="5:11" x14ac:dyDescent="0.35">
      <c r="E626" s="92"/>
      <c r="F626" s="92"/>
      <c r="G626" s="92"/>
      <c r="H626" s="92"/>
      <c r="I626" s="92"/>
      <c r="J626" s="92"/>
      <c r="K626" s="92"/>
    </row>
    <row r="627" spans="5:11" x14ac:dyDescent="0.35">
      <c r="E627" s="92"/>
      <c r="F627" s="92"/>
      <c r="G627" s="92"/>
      <c r="H627" s="92"/>
      <c r="I627" s="92"/>
      <c r="J627" s="92"/>
      <c r="K627" s="92"/>
    </row>
    <row r="628" spans="5:11" x14ac:dyDescent="0.35">
      <c r="E628" s="92"/>
      <c r="F628" s="92"/>
      <c r="G628" s="92"/>
      <c r="H628" s="92"/>
      <c r="I628" s="92"/>
      <c r="J628" s="92"/>
      <c r="K628" s="92"/>
    </row>
    <row r="629" spans="5:11" x14ac:dyDescent="0.35">
      <c r="E629" s="92"/>
      <c r="F629" s="92"/>
      <c r="G629" s="92"/>
      <c r="H629" s="92"/>
      <c r="I629" s="92"/>
      <c r="J629" s="92"/>
      <c r="K629" s="92"/>
    </row>
    <row r="630" spans="5:11" x14ac:dyDescent="0.35">
      <c r="E630" s="92"/>
      <c r="F630" s="92"/>
      <c r="G630" s="92"/>
      <c r="H630" s="92"/>
      <c r="I630" s="92"/>
      <c r="J630" s="92"/>
      <c r="K630" s="92"/>
    </row>
    <row r="631" spans="5:11" x14ac:dyDescent="0.35">
      <c r="E631" s="92"/>
      <c r="F631" s="92"/>
      <c r="G631" s="92"/>
      <c r="H631" s="92"/>
      <c r="I631" s="92"/>
      <c r="J631" s="92"/>
      <c r="K631" s="92"/>
    </row>
    <row r="632" spans="5:11" x14ac:dyDescent="0.35">
      <c r="E632" s="92"/>
      <c r="F632" s="92"/>
      <c r="G632" s="92"/>
      <c r="H632" s="92"/>
      <c r="I632" s="92"/>
      <c r="J632" s="92"/>
      <c r="K632" s="92"/>
    </row>
    <row r="633" spans="5:11" x14ac:dyDescent="0.35">
      <c r="E633" s="92"/>
      <c r="F633" s="92"/>
      <c r="G633" s="92"/>
      <c r="H633" s="92"/>
      <c r="I633" s="92"/>
      <c r="J633" s="92"/>
      <c r="K633" s="92"/>
    </row>
    <row r="634" spans="5:11" x14ac:dyDescent="0.35">
      <c r="E634" s="92"/>
      <c r="F634" s="92"/>
      <c r="G634" s="92"/>
      <c r="H634" s="92"/>
      <c r="I634" s="92"/>
      <c r="J634" s="92"/>
      <c r="K634" s="92"/>
    </row>
    <row r="635" spans="5:11" x14ac:dyDescent="0.35">
      <c r="E635" s="92"/>
      <c r="F635" s="92"/>
      <c r="G635" s="92"/>
      <c r="H635" s="92"/>
      <c r="I635" s="92"/>
      <c r="J635" s="92"/>
      <c r="K635" s="92"/>
    </row>
    <row r="636" spans="5:11" x14ac:dyDescent="0.35">
      <c r="E636" s="92"/>
      <c r="F636" s="92"/>
      <c r="G636" s="92"/>
      <c r="H636" s="92"/>
      <c r="I636" s="92"/>
      <c r="J636" s="92"/>
      <c r="K636" s="92"/>
    </row>
    <row r="637" spans="5:11" x14ac:dyDescent="0.35">
      <c r="E637" s="92"/>
      <c r="F637" s="92"/>
      <c r="G637" s="92"/>
      <c r="H637" s="92"/>
      <c r="I637" s="92"/>
      <c r="J637" s="92"/>
      <c r="K637" s="92"/>
    </row>
    <row r="638" spans="5:11" x14ac:dyDescent="0.35">
      <c r="E638" s="92"/>
      <c r="F638" s="92"/>
      <c r="G638" s="92"/>
      <c r="H638" s="92"/>
      <c r="I638" s="92"/>
      <c r="J638" s="92"/>
      <c r="K638" s="92"/>
    </row>
    <row r="639" spans="5:11" x14ac:dyDescent="0.35">
      <c r="E639" s="92"/>
      <c r="F639" s="92"/>
      <c r="G639" s="92"/>
      <c r="H639" s="92"/>
      <c r="I639" s="92"/>
      <c r="J639" s="92"/>
      <c r="K639" s="92"/>
    </row>
    <row r="640" spans="5:11" x14ac:dyDescent="0.35">
      <c r="E640" s="92"/>
      <c r="F640" s="92"/>
      <c r="G640" s="92"/>
      <c r="H640" s="92"/>
      <c r="I640" s="92"/>
      <c r="J640" s="92"/>
      <c r="K640" s="92"/>
    </row>
    <row r="641" spans="5:11" x14ac:dyDescent="0.35">
      <c r="E641" s="92"/>
      <c r="F641" s="92"/>
      <c r="G641" s="92"/>
      <c r="H641" s="92"/>
      <c r="I641" s="92"/>
      <c r="J641" s="92"/>
      <c r="K641" s="92"/>
    </row>
    <row r="642" spans="5:11" x14ac:dyDescent="0.35">
      <c r="E642" s="92"/>
      <c r="F642" s="92"/>
      <c r="G642" s="92"/>
      <c r="H642" s="92"/>
      <c r="I642" s="92"/>
      <c r="J642" s="92"/>
      <c r="K642" s="92"/>
    </row>
    <row r="643" spans="5:11" x14ac:dyDescent="0.35">
      <c r="E643" s="92"/>
      <c r="F643" s="92"/>
      <c r="G643" s="92"/>
      <c r="H643" s="92"/>
      <c r="I643" s="92"/>
      <c r="J643" s="92"/>
      <c r="K643" s="92"/>
    </row>
    <row r="644" spans="5:11" x14ac:dyDescent="0.35">
      <c r="E644" s="92"/>
      <c r="F644" s="92"/>
      <c r="G644" s="92"/>
      <c r="H644" s="92"/>
      <c r="I644" s="92"/>
      <c r="J644" s="92"/>
      <c r="K644" s="92"/>
    </row>
    <row r="645" spans="5:11" x14ac:dyDescent="0.35">
      <c r="E645" s="92"/>
      <c r="F645" s="92"/>
      <c r="G645" s="92"/>
      <c r="H645" s="92"/>
      <c r="I645" s="92"/>
      <c r="J645" s="92"/>
      <c r="K645" s="92"/>
    </row>
    <row r="646" spans="5:11" x14ac:dyDescent="0.35">
      <c r="E646" s="92"/>
      <c r="F646" s="92"/>
      <c r="G646" s="92"/>
      <c r="H646" s="92"/>
      <c r="I646" s="92"/>
      <c r="J646" s="92"/>
      <c r="K646" s="92"/>
    </row>
    <row r="647" spans="5:11" x14ac:dyDescent="0.35">
      <c r="E647" s="92"/>
      <c r="F647" s="92"/>
      <c r="G647" s="92"/>
      <c r="H647" s="92"/>
      <c r="I647" s="92"/>
      <c r="J647" s="92"/>
      <c r="K647" s="92"/>
    </row>
    <row r="648" spans="5:11" x14ac:dyDescent="0.35">
      <c r="E648" s="92"/>
      <c r="F648" s="92"/>
      <c r="G648" s="92"/>
      <c r="H648" s="92"/>
      <c r="I648" s="92"/>
      <c r="J648" s="92"/>
      <c r="K648" s="92"/>
    </row>
    <row r="649" spans="5:11" x14ac:dyDescent="0.35">
      <c r="E649" s="92"/>
      <c r="F649" s="92"/>
      <c r="G649" s="92"/>
      <c r="H649" s="92"/>
      <c r="I649" s="92"/>
      <c r="J649" s="92"/>
      <c r="K649" s="92"/>
    </row>
    <row r="650" spans="5:11" x14ac:dyDescent="0.35">
      <c r="E650" s="92"/>
      <c r="F650" s="92"/>
      <c r="G650" s="92"/>
      <c r="H650" s="92"/>
      <c r="I650" s="92"/>
      <c r="J650" s="92"/>
      <c r="K650" s="92"/>
    </row>
    <row r="651" spans="5:11" x14ac:dyDescent="0.35">
      <c r="E651" s="92"/>
      <c r="F651" s="92"/>
      <c r="G651" s="92"/>
      <c r="H651" s="92"/>
      <c r="I651" s="92"/>
      <c r="J651" s="92"/>
      <c r="K651" s="92"/>
    </row>
    <row r="652" spans="5:11" x14ac:dyDescent="0.35">
      <c r="E652" s="92"/>
      <c r="F652" s="92"/>
      <c r="G652" s="92"/>
      <c r="H652" s="92"/>
      <c r="I652" s="92"/>
      <c r="J652" s="92"/>
      <c r="K652" s="92"/>
    </row>
    <row r="653" spans="5:11" x14ac:dyDescent="0.35">
      <c r="E653" s="92"/>
      <c r="F653" s="92"/>
      <c r="G653" s="92"/>
      <c r="H653" s="92"/>
      <c r="I653" s="92"/>
      <c r="J653" s="92"/>
      <c r="K653" s="92"/>
    </row>
    <row r="654" spans="5:11" x14ac:dyDescent="0.35">
      <c r="E654" s="92"/>
      <c r="F654" s="92"/>
      <c r="G654" s="92"/>
      <c r="H654" s="92"/>
      <c r="I654" s="92"/>
      <c r="J654" s="92"/>
      <c r="K654" s="92"/>
    </row>
    <row r="655" spans="5:11" x14ac:dyDescent="0.35">
      <c r="E655" s="92"/>
      <c r="F655" s="92"/>
      <c r="G655" s="92"/>
      <c r="H655" s="92"/>
      <c r="I655" s="92"/>
      <c r="J655" s="92"/>
      <c r="K655" s="92"/>
    </row>
    <row r="656" spans="5:11" x14ac:dyDescent="0.35">
      <c r="E656" s="92"/>
      <c r="F656" s="92"/>
      <c r="G656" s="92"/>
      <c r="H656" s="92"/>
      <c r="I656" s="92"/>
      <c r="J656" s="92"/>
      <c r="K656" s="92"/>
    </row>
    <row r="657" spans="5:11" x14ac:dyDescent="0.35">
      <c r="E657" s="92"/>
      <c r="F657" s="92"/>
      <c r="G657" s="92"/>
      <c r="H657" s="92"/>
      <c r="I657" s="92"/>
      <c r="J657" s="92"/>
      <c r="K657" s="92"/>
    </row>
    <row r="658" spans="5:11" x14ac:dyDescent="0.35">
      <c r="E658" s="92"/>
      <c r="F658" s="92"/>
      <c r="G658" s="92"/>
      <c r="H658" s="92"/>
      <c r="I658" s="92"/>
      <c r="J658" s="92"/>
      <c r="K658" s="92"/>
    </row>
    <row r="659" spans="5:11" x14ac:dyDescent="0.35">
      <c r="E659" s="92"/>
      <c r="F659" s="92"/>
      <c r="G659" s="92"/>
      <c r="H659" s="92"/>
      <c r="I659" s="92"/>
      <c r="J659" s="92"/>
      <c r="K659" s="92"/>
    </row>
    <row r="660" spans="5:11" x14ac:dyDescent="0.35">
      <c r="E660" s="92"/>
      <c r="F660" s="92"/>
      <c r="G660" s="92"/>
      <c r="H660" s="92"/>
      <c r="I660" s="92"/>
      <c r="J660" s="92"/>
      <c r="K660" s="92"/>
    </row>
    <row r="661" spans="5:11" x14ac:dyDescent="0.35">
      <c r="E661" s="92"/>
      <c r="F661" s="92"/>
      <c r="G661" s="92"/>
      <c r="H661" s="92"/>
      <c r="I661" s="92"/>
      <c r="J661" s="92"/>
      <c r="K661" s="92"/>
    </row>
    <row r="662" spans="5:11" x14ac:dyDescent="0.35">
      <c r="E662" s="92"/>
      <c r="F662" s="92"/>
      <c r="G662" s="92"/>
      <c r="H662" s="92"/>
      <c r="I662" s="92"/>
      <c r="J662" s="92"/>
      <c r="K662" s="92"/>
    </row>
    <row r="663" spans="5:11" x14ac:dyDescent="0.35">
      <c r="E663" s="92"/>
      <c r="F663" s="92"/>
      <c r="G663" s="92"/>
      <c r="H663" s="92"/>
      <c r="I663" s="92"/>
      <c r="J663" s="92"/>
      <c r="K663" s="92"/>
    </row>
    <row r="664" spans="5:11" x14ac:dyDescent="0.35">
      <c r="E664" s="92"/>
      <c r="F664" s="92"/>
      <c r="G664" s="92"/>
      <c r="H664" s="92"/>
      <c r="I664" s="92"/>
      <c r="J664" s="92"/>
      <c r="K664" s="92"/>
    </row>
    <row r="665" spans="5:11" x14ac:dyDescent="0.35">
      <c r="E665" s="92"/>
      <c r="F665" s="92"/>
      <c r="G665" s="92"/>
      <c r="H665" s="92"/>
      <c r="I665" s="92"/>
      <c r="J665" s="92"/>
      <c r="K665" s="92"/>
    </row>
    <row r="666" spans="5:11" x14ac:dyDescent="0.35">
      <c r="E666" s="92"/>
      <c r="F666" s="92"/>
      <c r="G666" s="92"/>
      <c r="H666" s="92"/>
      <c r="I666" s="92"/>
      <c r="J666" s="92"/>
      <c r="K666" s="92"/>
    </row>
    <row r="667" spans="5:11" x14ac:dyDescent="0.35">
      <c r="E667" s="92"/>
      <c r="F667" s="92"/>
      <c r="G667" s="92"/>
      <c r="H667" s="92"/>
      <c r="I667" s="92"/>
      <c r="J667" s="92"/>
      <c r="K667" s="92"/>
    </row>
    <row r="668" spans="5:11" x14ac:dyDescent="0.35">
      <c r="E668" s="92"/>
      <c r="F668" s="92"/>
      <c r="G668" s="92"/>
      <c r="H668" s="92"/>
      <c r="I668" s="92"/>
      <c r="J668" s="92"/>
      <c r="K668" s="92"/>
    </row>
    <row r="669" spans="5:11" x14ac:dyDescent="0.35">
      <c r="E669" s="92"/>
      <c r="F669" s="92"/>
      <c r="G669" s="92"/>
      <c r="H669" s="92"/>
      <c r="I669" s="92"/>
      <c r="J669" s="92"/>
      <c r="K669" s="92"/>
    </row>
    <row r="670" spans="5:11" x14ac:dyDescent="0.35">
      <c r="E670" s="92"/>
      <c r="F670" s="92"/>
      <c r="G670" s="92"/>
      <c r="H670" s="92"/>
      <c r="I670" s="92"/>
      <c r="J670" s="92"/>
      <c r="K670" s="92"/>
    </row>
    <row r="671" spans="5:11" x14ac:dyDescent="0.35">
      <c r="E671" s="92"/>
      <c r="F671" s="92"/>
      <c r="G671" s="92"/>
      <c r="H671" s="92"/>
      <c r="I671" s="92"/>
      <c r="J671" s="92"/>
      <c r="K671" s="92"/>
    </row>
    <row r="672" spans="5:11" x14ac:dyDescent="0.35">
      <c r="E672" s="92"/>
      <c r="F672" s="92"/>
      <c r="G672" s="92"/>
      <c r="H672" s="92"/>
      <c r="I672" s="92"/>
      <c r="J672" s="92"/>
      <c r="K672" s="92"/>
    </row>
    <row r="673" spans="5:11" x14ac:dyDescent="0.35">
      <c r="E673" s="92"/>
      <c r="F673" s="92"/>
      <c r="G673" s="92"/>
      <c r="H673" s="92"/>
      <c r="I673" s="92"/>
      <c r="J673" s="92"/>
      <c r="K673" s="92"/>
    </row>
    <row r="674" spans="5:11" x14ac:dyDescent="0.35">
      <c r="E674" s="92"/>
      <c r="F674" s="92"/>
      <c r="G674" s="92"/>
      <c r="H674" s="92"/>
      <c r="I674" s="92"/>
      <c r="J674" s="92"/>
      <c r="K674" s="92"/>
    </row>
    <row r="675" spans="5:11" x14ac:dyDescent="0.35">
      <c r="E675" s="92"/>
      <c r="F675" s="92"/>
      <c r="G675" s="92"/>
      <c r="H675" s="92"/>
      <c r="I675" s="92"/>
      <c r="J675" s="92"/>
      <c r="K675" s="92"/>
    </row>
    <row r="676" spans="5:11" x14ac:dyDescent="0.35">
      <c r="E676" s="92"/>
      <c r="F676" s="92"/>
      <c r="G676" s="92"/>
      <c r="H676" s="92"/>
      <c r="I676" s="92"/>
      <c r="J676" s="92"/>
      <c r="K676" s="92"/>
    </row>
    <row r="677" spans="5:11" x14ac:dyDescent="0.35">
      <c r="E677" s="92"/>
      <c r="F677" s="92"/>
      <c r="G677" s="92"/>
      <c r="H677" s="92"/>
      <c r="I677" s="92"/>
      <c r="J677" s="92"/>
      <c r="K677" s="92"/>
    </row>
    <row r="678" spans="5:11" x14ac:dyDescent="0.35">
      <c r="E678" s="92"/>
      <c r="F678" s="92"/>
      <c r="G678" s="92"/>
      <c r="H678" s="92"/>
      <c r="I678" s="92"/>
      <c r="J678" s="92"/>
      <c r="K678" s="92"/>
    </row>
    <row r="679" spans="5:11" x14ac:dyDescent="0.35">
      <c r="E679" s="92"/>
      <c r="F679" s="92"/>
      <c r="G679" s="92"/>
      <c r="H679" s="92"/>
      <c r="I679" s="92"/>
      <c r="J679" s="92"/>
      <c r="K679" s="92"/>
    </row>
    <row r="680" spans="5:11" x14ac:dyDescent="0.35">
      <c r="E680" s="92"/>
      <c r="F680" s="92"/>
      <c r="G680" s="92"/>
      <c r="H680" s="92"/>
      <c r="I680" s="92"/>
      <c r="J680" s="92"/>
      <c r="K680" s="92"/>
    </row>
    <row r="681" spans="5:11" x14ac:dyDescent="0.35">
      <c r="E681" s="92"/>
      <c r="F681" s="92"/>
      <c r="G681" s="92"/>
      <c r="H681" s="92"/>
      <c r="I681" s="92"/>
      <c r="J681" s="92"/>
      <c r="K681" s="92"/>
    </row>
    <row r="682" spans="5:11" x14ac:dyDescent="0.35">
      <c r="E682" s="92"/>
      <c r="F682" s="92"/>
      <c r="G682" s="92"/>
      <c r="H682" s="92"/>
      <c r="I682" s="92"/>
      <c r="J682" s="92"/>
      <c r="K682" s="92"/>
    </row>
    <row r="683" spans="5:11" x14ac:dyDescent="0.35">
      <c r="E683" s="92"/>
      <c r="F683" s="92"/>
      <c r="G683" s="92"/>
      <c r="H683" s="92"/>
      <c r="I683" s="92"/>
      <c r="J683" s="92"/>
      <c r="K683" s="92"/>
    </row>
    <row r="684" spans="5:11" x14ac:dyDescent="0.35">
      <c r="E684" s="92"/>
      <c r="F684" s="92"/>
      <c r="G684" s="92"/>
      <c r="H684" s="92"/>
      <c r="I684" s="92"/>
      <c r="J684" s="92"/>
      <c r="K684" s="92"/>
    </row>
    <row r="685" spans="5:11" x14ac:dyDescent="0.35">
      <c r="E685" s="92"/>
      <c r="F685" s="92"/>
      <c r="G685" s="92"/>
      <c r="H685" s="92"/>
      <c r="I685" s="92"/>
      <c r="J685" s="92"/>
      <c r="K685" s="92"/>
    </row>
    <row r="686" spans="5:11" x14ac:dyDescent="0.35">
      <c r="E686" s="92"/>
      <c r="F686" s="92"/>
      <c r="G686" s="92"/>
      <c r="H686" s="92"/>
      <c r="I686" s="92"/>
      <c r="J686" s="92"/>
      <c r="K686" s="92"/>
    </row>
    <row r="687" spans="5:11" x14ac:dyDescent="0.35">
      <c r="E687" s="92"/>
      <c r="F687" s="92"/>
      <c r="G687" s="92"/>
      <c r="H687" s="92"/>
      <c r="I687" s="92"/>
      <c r="J687" s="92"/>
      <c r="K687" s="92"/>
    </row>
    <row r="688" spans="5:11" x14ac:dyDescent="0.35">
      <c r="E688" s="92"/>
      <c r="F688" s="92"/>
      <c r="G688" s="92"/>
      <c r="H688" s="92"/>
      <c r="I688" s="92"/>
      <c r="J688" s="92"/>
      <c r="K688" s="92"/>
    </row>
    <row r="689" spans="5:11" x14ac:dyDescent="0.35">
      <c r="E689" s="92"/>
      <c r="F689" s="92"/>
      <c r="G689" s="92"/>
      <c r="H689" s="92"/>
      <c r="I689" s="92"/>
      <c r="J689" s="92"/>
      <c r="K689" s="92"/>
    </row>
    <row r="690" spans="5:11" x14ac:dyDescent="0.35">
      <c r="E690" s="92"/>
      <c r="F690" s="92"/>
      <c r="G690" s="92"/>
      <c r="H690" s="92"/>
      <c r="I690" s="92"/>
      <c r="J690" s="92"/>
      <c r="K690" s="92"/>
    </row>
    <row r="691" spans="5:11" x14ac:dyDescent="0.35">
      <c r="E691" s="92"/>
      <c r="F691" s="92"/>
      <c r="G691" s="92"/>
      <c r="H691" s="92"/>
      <c r="I691" s="92"/>
      <c r="J691" s="92"/>
      <c r="K691" s="92"/>
    </row>
    <row r="692" spans="5:11" x14ac:dyDescent="0.35">
      <c r="E692" s="92"/>
      <c r="F692" s="92"/>
      <c r="G692" s="92"/>
      <c r="H692" s="92"/>
      <c r="I692" s="92"/>
      <c r="J692" s="92"/>
      <c r="K692" s="92"/>
    </row>
    <row r="693" spans="5:11" x14ac:dyDescent="0.35">
      <c r="E693" s="92"/>
      <c r="F693" s="92"/>
      <c r="G693" s="92"/>
      <c r="H693" s="92"/>
      <c r="I693" s="92"/>
      <c r="J693" s="92"/>
      <c r="K693" s="92"/>
    </row>
    <row r="694" spans="5:11" x14ac:dyDescent="0.35">
      <c r="E694" s="92"/>
      <c r="F694" s="92"/>
      <c r="G694" s="92"/>
      <c r="H694" s="92"/>
      <c r="I694" s="92"/>
      <c r="J694" s="92"/>
      <c r="K694" s="92"/>
    </row>
    <row r="695" spans="5:11" x14ac:dyDescent="0.35">
      <c r="E695" s="92"/>
      <c r="F695" s="92"/>
      <c r="G695" s="92"/>
      <c r="H695" s="92"/>
      <c r="I695" s="92"/>
      <c r="J695" s="92"/>
      <c r="K695" s="92"/>
    </row>
    <row r="696" spans="5:11" x14ac:dyDescent="0.35">
      <c r="E696" s="92"/>
      <c r="F696" s="92"/>
      <c r="G696" s="92"/>
      <c r="H696" s="92"/>
      <c r="I696" s="92"/>
      <c r="J696" s="92"/>
      <c r="K696" s="92"/>
    </row>
    <row r="697" spans="5:11" x14ac:dyDescent="0.35">
      <c r="E697" s="92"/>
      <c r="F697" s="92"/>
      <c r="G697" s="92"/>
      <c r="H697" s="92"/>
      <c r="I697" s="92"/>
      <c r="J697" s="92"/>
      <c r="K697" s="92"/>
    </row>
    <row r="698" spans="5:11" x14ac:dyDescent="0.35">
      <c r="E698" s="92"/>
      <c r="F698" s="92"/>
      <c r="G698" s="92"/>
      <c r="H698" s="92"/>
      <c r="I698" s="92"/>
      <c r="J698" s="92"/>
      <c r="K698" s="92"/>
    </row>
    <row r="699" spans="5:11" x14ac:dyDescent="0.35">
      <c r="E699" s="92"/>
      <c r="F699" s="92"/>
      <c r="G699" s="92"/>
      <c r="H699" s="92"/>
      <c r="I699" s="92"/>
      <c r="J699" s="92"/>
      <c r="K699" s="92"/>
    </row>
    <row r="700" spans="5:11" x14ac:dyDescent="0.35">
      <c r="E700" s="92"/>
      <c r="F700" s="92"/>
      <c r="G700" s="92"/>
      <c r="H700" s="92"/>
      <c r="I700" s="92"/>
      <c r="J700" s="92"/>
      <c r="K700" s="92"/>
    </row>
    <row r="701" spans="5:11" x14ac:dyDescent="0.35">
      <c r="E701" s="92"/>
      <c r="F701" s="92"/>
      <c r="G701" s="92"/>
      <c r="H701" s="92"/>
      <c r="I701" s="92"/>
      <c r="J701" s="92"/>
      <c r="K701" s="92"/>
    </row>
    <row r="702" spans="5:11" x14ac:dyDescent="0.35">
      <c r="E702" s="92"/>
      <c r="F702" s="92"/>
      <c r="G702" s="92"/>
      <c r="H702" s="92"/>
      <c r="I702" s="92"/>
      <c r="J702" s="92"/>
      <c r="K702" s="92"/>
    </row>
    <row r="703" spans="5:11" x14ac:dyDescent="0.35">
      <c r="E703" s="92"/>
      <c r="F703" s="92"/>
      <c r="G703" s="92"/>
      <c r="H703" s="92"/>
      <c r="I703" s="92"/>
      <c r="J703" s="92"/>
      <c r="K703" s="92"/>
    </row>
    <row r="704" spans="5:11" x14ac:dyDescent="0.35">
      <c r="E704" s="92"/>
      <c r="F704" s="92"/>
      <c r="G704" s="92"/>
      <c r="H704" s="92"/>
      <c r="I704" s="92"/>
      <c r="J704" s="92"/>
      <c r="K704" s="92"/>
    </row>
    <row r="705" spans="5:11" x14ac:dyDescent="0.35">
      <c r="E705" s="92"/>
      <c r="F705" s="92"/>
      <c r="G705" s="92"/>
      <c r="H705" s="92"/>
      <c r="I705" s="92"/>
      <c r="J705" s="92"/>
      <c r="K705" s="92"/>
    </row>
    <row r="706" spans="5:11" x14ac:dyDescent="0.35">
      <c r="E706" s="92"/>
      <c r="F706" s="92"/>
      <c r="G706" s="92"/>
      <c r="H706" s="92"/>
      <c r="I706" s="92"/>
      <c r="J706" s="92"/>
      <c r="K706" s="92"/>
    </row>
    <row r="707" spans="5:11" x14ac:dyDescent="0.35">
      <c r="E707" s="92"/>
      <c r="F707" s="92"/>
      <c r="G707" s="92"/>
      <c r="H707" s="92"/>
      <c r="I707" s="92"/>
      <c r="J707" s="92"/>
      <c r="K707" s="92"/>
    </row>
    <row r="708" spans="5:11" x14ac:dyDescent="0.35">
      <c r="E708" s="92"/>
      <c r="F708" s="92"/>
      <c r="G708" s="92"/>
      <c r="H708" s="92"/>
      <c r="I708" s="92"/>
      <c r="J708" s="92"/>
      <c r="K708" s="92"/>
    </row>
    <row r="709" spans="5:11" x14ac:dyDescent="0.35">
      <c r="E709" s="92"/>
      <c r="F709" s="92"/>
      <c r="G709" s="92"/>
      <c r="H709" s="92"/>
      <c r="I709" s="92"/>
      <c r="J709" s="92"/>
      <c r="K709" s="92"/>
    </row>
    <row r="710" spans="5:11" x14ac:dyDescent="0.35">
      <c r="E710" s="92"/>
      <c r="F710" s="92"/>
      <c r="G710" s="92"/>
      <c r="H710" s="92"/>
      <c r="I710" s="92"/>
      <c r="J710" s="92"/>
      <c r="K710" s="92"/>
    </row>
    <row r="711" spans="5:11" x14ac:dyDescent="0.35">
      <c r="E711" s="92"/>
      <c r="F711" s="92"/>
      <c r="G711" s="92"/>
      <c r="H711" s="92"/>
      <c r="I711" s="92"/>
      <c r="J711" s="92"/>
      <c r="K711" s="92"/>
    </row>
    <row r="712" spans="5:11" x14ac:dyDescent="0.35">
      <c r="E712" s="92"/>
      <c r="F712" s="92"/>
      <c r="G712" s="92"/>
      <c r="H712" s="92"/>
      <c r="I712" s="92"/>
      <c r="J712" s="92"/>
      <c r="K712" s="92"/>
    </row>
    <row r="713" spans="5:11" x14ac:dyDescent="0.35">
      <c r="E713" s="92"/>
      <c r="F713" s="92"/>
      <c r="G713" s="92"/>
      <c r="H713" s="92"/>
      <c r="I713" s="92"/>
      <c r="J713" s="92"/>
      <c r="K713" s="92"/>
    </row>
    <row r="714" spans="5:11" x14ac:dyDescent="0.35">
      <c r="E714" s="92"/>
      <c r="F714" s="92"/>
      <c r="G714" s="92"/>
      <c r="H714" s="92"/>
      <c r="I714" s="92"/>
      <c r="J714" s="92"/>
      <c r="K714" s="92"/>
    </row>
    <row r="715" spans="5:11" x14ac:dyDescent="0.35">
      <c r="E715" s="92"/>
      <c r="F715" s="92"/>
      <c r="G715" s="92"/>
      <c r="H715" s="92"/>
      <c r="I715" s="92"/>
      <c r="J715" s="92"/>
      <c r="K715" s="92"/>
    </row>
    <row r="716" spans="5:11" x14ac:dyDescent="0.35">
      <c r="E716" s="92"/>
      <c r="F716" s="92"/>
      <c r="G716" s="92"/>
      <c r="H716" s="92"/>
      <c r="I716" s="92"/>
      <c r="J716" s="92"/>
      <c r="K716" s="92"/>
    </row>
    <row r="717" spans="5:11" x14ac:dyDescent="0.35">
      <c r="E717" s="92"/>
      <c r="F717" s="92"/>
      <c r="G717" s="92"/>
      <c r="H717" s="92"/>
      <c r="I717" s="92"/>
      <c r="J717" s="92"/>
      <c r="K717" s="92"/>
    </row>
    <row r="718" spans="5:11" x14ac:dyDescent="0.35">
      <c r="E718" s="92"/>
      <c r="F718" s="92"/>
      <c r="G718" s="92"/>
      <c r="H718" s="92"/>
      <c r="I718" s="92"/>
      <c r="J718" s="92"/>
      <c r="K718" s="92"/>
    </row>
    <row r="719" spans="5:11" x14ac:dyDescent="0.35">
      <c r="E719" s="92"/>
      <c r="F719" s="92"/>
      <c r="G719" s="92"/>
      <c r="H719" s="92"/>
      <c r="I719" s="92"/>
      <c r="J719" s="92"/>
      <c r="K719" s="92"/>
    </row>
    <row r="720" spans="5:11" x14ac:dyDescent="0.35">
      <c r="E720" s="92"/>
      <c r="F720" s="92"/>
      <c r="G720" s="92"/>
      <c r="H720" s="92"/>
      <c r="I720" s="92"/>
      <c r="J720" s="92"/>
      <c r="K720" s="92"/>
    </row>
    <row r="721" spans="5:11" x14ac:dyDescent="0.35">
      <c r="E721" s="92"/>
      <c r="F721" s="92"/>
      <c r="G721" s="92"/>
      <c r="H721" s="92"/>
      <c r="I721" s="92"/>
      <c r="J721" s="92"/>
      <c r="K721" s="92"/>
    </row>
    <row r="722" spans="5:11" x14ac:dyDescent="0.35">
      <c r="E722" s="92"/>
      <c r="F722" s="92"/>
      <c r="G722" s="92"/>
      <c r="H722" s="92"/>
      <c r="I722" s="92"/>
      <c r="J722" s="92"/>
      <c r="K722" s="92"/>
    </row>
    <row r="723" spans="5:11" x14ac:dyDescent="0.35">
      <c r="E723" s="92"/>
      <c r="F723" s="92"/>
      <c r="G723" s="92"/>
      <c r="H723" s="92"/>
      <c r="I723" s="92"/>
      <c r="J723" s="92"/>
      <c r="K723" s="92"/>
    </row>
    <row r="724" spans="5:11" x14ac:dyDescent="0.35">
      <c r="E724" s="92"/>
      <c r="F724" s="92"/>
      <c r="G724" s="92"/>
      <c r="H724" s="92"/>
      <c r="I724" s="92"/>
      <c r="J724" s="92"/>
      <c r="K724" s="92"/>
    </row>
    <row r="725" spans="5:11" x14ac:dyDescent="0.35">
      <c r="E725" s="92"/>
      <c r="F725" s="92"/>
      <c r="G725" s="92"/>
      <c r="H725" s="92"/>
      <c r="I725" s="92"/>
      <c r="J725" s="92"/>
      <c r="K725" s="92"/>
    </row>
    <row r="726" spans="5:11" x14ac:dyDescent="0.35">
      <c r="E726" s="92"/>
      <c r="F726" s="92"/>
      <c r="G726" s="92"/>
      <c r="H726" s="92"/>
      <c r="I726" s="92"/>
      <c r="J726" s="92"/>
      <c r="K726" s="92"/>
    </row>
    <row r="727" spans="5:11" x14ac:dyDescent="0.35">
      <c r="E727" s="92"/>
      <c r="F727" s="92"/>
      <c r="G727" s="92"/>
      <c r="H727" s="92"/>
      <c r="I727" s="92"/>
      <c r="J727" s="92"/>
      <c r="K727" s="92"/>
    </row>
    <row r="728" spans="5:11" x14ac:dyDescent="0.35">
      <c r="E728" s="92"/>
      <c r="F728" s="92"/>
      <c r="G728" s="92"/>
      <c r="H728" s="92"/>
      <c r="I728" s="92"/>
      <c r="J728" s="92"/>
      <c r="K728" s="92"/>
    </row>
    <row r="729" spans="5:11" x14ac:dyDescent="0.35">
      <c r="E729" s="92"/>
      <c r="F729" s="92"/>
      <c r="G729" s="92"/>
      <c r="H729" s="92"/>
      <c r="I729" s="92"/>
      <c r="J729" s="92"/>
      <c r="K729" s="92"/>
    </row>
    <row r="730" spans="5:11" x14ac:dyDescent="0.35">
      <c r="E730" s="92"/>
      <c r="F730" s="92"/>
      <c r="G730" s="92"/>
      <c r="H730" s="92"/>
      <c r="I730" s="92"/>
      <c r="J730" s="92"/>
      <c r="K730" s="92"/>
    </row>
    <row r="731" spans="5:11" x14ac:dyDescent="0.35">
      <c r="E731" s="92"/>
      <c r="F731" s="92"/>
      <c r="G731" s="92"/>
      <c r="H731" s="92"/>
      <c r="I731" s="92"/>
      <c r="J731" s="92"/>
      <c r="K731" s="92"/>
    </row>
    <row r="732" spans="5:11" x14ac:dyDescent="0.35">
      <c r="E732" s="92"/>
      <c r="F732" s="92"/>
      <c r="G732" s="92"/>
      <c r="H732" s="92"/>
      <c r="I732" s="92"/>
      <c r="J732" s="92"/>
      <c r="K732" s="92"/>
    </row>
    <row r="733" spans="5:11" x14ac:dyDescent="0.35">
      <c r="E733" s="92"/>
      <c r="F733" s="92"/>
      <c r="G733" s="92"/>
      <c r="H733" s="92"/>
      <c r="I733" s="92"/>
      <c r="J733" s="92"/>
      <c r="K733" s="92"/>
    </row>
    <row r="734" spans="5:11" x14ac:dyDescent="0.35">
      <c r="E734" s="92"/>
      <c r="F734" s="92"/>
      <c r="G734" s="92"/>
      <c r="H734" s="92"/>
      <c r="I734" s="92"/>
      <c r="J734" s="92"/>
      <c r="K734" s="92"/>
    </row>
    <row r="735" spans="5:11" x14ac:dyDescent="0.35">
      <c r="E735" s="92"/>
      <c r="F735" s="92"/>
      <c r="G735" s="92"/>
      <c r="H735" s="92"/>
      <c r="I735" s="92"/>
      <c r="J735" s="92"/>
      <c r="K735" s="92"/>
    </row>
    <row r="736" spans="5:11" x14ac:dyDescent="0.35">
      <c r="E736" s="92"/>
      <c r="F736" s="92"/>
      <c r="G736" s="92"/>
      <c r="H736" s="92"/>
      <c r="I736" s="92"/>
      <c r="J736" s="92"/>
      <c r="K736" s="92"/>
    </row>
    <row r="737" spans="5:11" x14ac:dyDescent="0.35">
      <c r="E737" s="92"/>
      <c r="F737" s="92"/>
      <c r="G737" s="92"/>
      <c r="H737" s="92"/>
      <c r="I737" s="92"/>
      <c r="J737" s="92"/>
      <c r="K737" s="92"/>
    </row>
    <row r="738" spans="5:11" x14ac:dyDescent="0.35">
      <c r="E738" s="92"/>
      <c r="F738" s="92"/>
      <c r="G738" s="92"/>
      <c r="H738" s="92"/>
      <c r="I738" s="92"/>
      <c r="J738" s="92"/>
      <c r="K738" s="92"/>
    </row>
    <row r="739" spans="5:11" x14ac:dyDescent="0.35">
      <c r="E739" s="92"/>
      <c r="F739" s="92"/>
      <c r="G739" s="92"/>
      <c r="H739" s="92"/>
      <c r="I739" s="92"/>
      <c r="J739" s="92"/>
      <c r="K739" s="92"/>
    </row>
    <row r="740" spans="5:11" x14ac:dyDescent="0.35">
      <c r="E740" s="92"/>
      <c r="F740" s="92"/>
      <c r="G740" s="92"/>
      <c r="H740" s="92"/>
      <c r="I740" s="92"/>
      <c r="J740" s="92"/>
      <c r="K740" s="92"/>
    </row>
    <row r="741" spans="5:11" x14ac:dyDescent="0.35">
      <c r="E741" s="92"/>
      <c r="F741" s="92"/>
      <c r="G741" s="92"/>
      <c r="H741" s="92"/>
      <c r="I741" s="92"/>
      <c r="J741" s="92"/>
      <c r="K741" s="92"/>
    </row>
    <row r="742" spans="5:11" x14ac:dyDescent="0.35">
      <c r="E742" s="92"/>
      <c r="F742" s="92"/>
      <c r="G742" s="92"/>
      <c r="H742" s="92"/>
      <c r="I742" s="92"/>
      <c r="J742" s="92"/>
      <c r="K742" s="92"/>
    </row>
    <row r="743" spans="5:11" x14ac:dyDescent="0.35">
      <c r="E743" s="92"/>
      <c r="F743" s="92"/>
      <c r="G743" s="92"/>
      <c r="H743" s="92"/>
      <c r="I743" s="92"/>
      <c r="J743" s="92"/>
      <c r="K743" s="92"/>
    </row>
    <row r="744" spans="5:11" x14ac:dyDescent="0.35">
      <c r="E744" s="92"/>
      <c r="F744" s="92"/>
      <c r="G744" s="92"/>
      <c r="H744" s="92"/>
      <c r="I744" s="92"/>
      <c r="J744" s="92"/>
      <c r="K744" s="92"/>
    </row>
    <row r="745" spans="5:11" x14ac:dyDescent="0.35">
      <c r="E745" s="92"/>
      <c r="F745" s="92"/>
      <c r="G745" s="92"/>
      <c r="H745" s="92"/>
      <c r="I745" s="92"/>
      <c r="J745" s="92"/>
      <c r="K745" s="92"/>
    </row>
    <row r="746" spans="5:11" x14ac:dyDescent="0.35">
      <c r="E746" s="92"/>
      <c r="F746" s="92"/>
      <c r="G746" s="92"/>
      <c r="H746" s="92"/>
      <c r="I746" s="92"/>
      <c r="J746" s="92"/>
      <c r="K746" s="92"/>
    </row>
    <row r="747" spans="5:11" x14ac:dyDescent="0.35">
      <c r="E747" s="92"/>
      <c r="F747" s="92"/>
      <c r="G747" s="92"/>
      <c r="H747" s="92"/>
      <c r="I747" s="92"/>
      <c r="J747" s="92"/>
      <c r="K747" s="92"/>
    </row>
    <row r="748" spans="5:11" x14ac:dyDescent="0.35">
      <c r="E748" s="92"/>
      <c r="F748" s="92"/>
      <c r="G748" s="92"/>
      <c r="H748" s="92"/>
      <c r="I748" s="92"/>
      <c r="J748" s="92"/>
      <c r="K748" s="92"/>
    </row>
    <row r="749" spans="5:11" x14ac:dyDescent="0.35">
      <c r="E749" s="92"/>
      <c r="F749" s="92"/>
      <c r="G749" s="92"/>
      <c r="H749" s="92"/>
      <c r="I749" s="92"/>
      <c r="J749" s="92"/>
      <c r="K749" s="92"/>
    </row>
    <row r="750" spans="5:11" x14ac:dyDescent="0.35">
      <c r="E750" s="92"/>
      <c r="F750" s="92"/>
      <c r="G750" s="92"/>
      <c r="H750" s="92"/>
      <c r="I750" s="92"/>
      <c r="J750" s="92"/>
      <c r="K750" s="92"/>
    </row>
    <row r="751" spans="5:11" x14ac:dyDescent="0.35">
      <c r="E751" s="92"/>
      <c r="F751" s="92"/>
      <c r="G751" s="92"/>
      <c r="H751" s="92"/>
      <c r="I751" s="92"/>
      <c r="J751" s="92"/>
      <c r="K751" s="92"/>
    </row>
    <row r="752" spans="5:11" x14ac:dyDescent="0.35">
      <c r="E752" s="92"/>
      <c r="F752" s="92"/>
      <c r="G752" s="92"/>
      <c r="H752" s="92"/>
      <c r="I752" s="92"/>
      <c r="J752" s="92"/>
      <c r="K752" s="92"/>
    </row>
    <row r="753" spans="5:11" x14ac:dyDescent="0.35">
      <c r="E753" s="92"/>
      <c r="F753" s="92"/>
      <c r="G753" s="92"/>
      <c r="H753" s="92"/>
      <c r="I753" s="92"/>
      <c r="J753" s="92"/>
      <c r="K753" s="92"/>
    </row>
    <row r="754" spans="5:11" x14ac:dyDescent="0.35">
      <c r="E754" s="92"/>
      <c r="F754" s="92"/>
      <c r="G754" s="92"/>
      <c r="H754" s="92"/>
      <c r="I754" s="92"/>
      <c r="J754" s="92"/>
      <c r="K754" s="92"/>
    </row>
    <row r="755" spans="5:11" x14ac:dyDescent="0.35">
      <c r="E755" s="92"/>
      <c r="F755" s="92"/>
      <c r="G755" s="92"/>
      <c r="H755" s="92"/>
      <c r="I755" s="92"/>
      <c r="J755" s="92"/>
      <c r="K755" s="92"/>
    </row>
    <row r="756" spans="5:11" x14ac:dyDescent="0.35">
      <c r="E756" s="92"/>
      <c r="F756" s="92"/>
      <c r="G756" s="92"/>
      <c r="H756" s="92"/>
      <c r="I756" s="92"/>
      <c r="J756" s="92"/>
      <c r="K756" s="92"/>
    </row>
    <row r="757" spans="5:11" x14ac:dyDescent="0.35">
      <c r="E757" s="92"/>
      <c r="F757" s="92"/>
      <c r="G757" s="92"/>
      <c r="H757" s="92"/>
      <c r="I757" s="92"/>
      <c r="J757" s="92"/>
      <c r="K757" s="92"/>
    </row>
    <row r="758" spans="5:11" x14ac:dyDescent="0.35">
      <c r="E758" s="92"/>
      <c r="F758" s="92"/>
      <c r="G758" s="92"/>
      <c r="H758" s="92"/>
      <c r="I758" s="92"/>
      <c r="J758" s="92"/>
      <c r="K758" s="92"/>
    </row>
    <row r="759" spans="5:11" x14ac:dyDescent="0.35">
      <c r="E759" s="92"/>
      <c r="F759" s="92"/>
      <c r="G759" s="92"/>
      <c r="H759" s="92"/>
      <c r="I759" s="92"/>
      <c r="J759" s="92"/>
      <c r="K759" s="92"/>
    </row>
    <row r="760" spans="5:11" x14ac:dyDescent="0.35">
      <c r="E760" s="92"/>
      <c r="F760" s="92"/>
      <c r="G760" s="92"/>
      <c r="H760" s="92"/>
      <c r="I760" s="92"/>
      <c r="J760" s="92"/>
      <c r="K760" s="92"/>
    </row>
    <row r="761" spans="5:11" x14ac:dyDescent="0.35">
      <c r="E761" s="92"/>
      <c r="F761" s="92"/>
      <c r="G761" s="92"/>
      <c r="H761" s="92"/>
      <c r="I761" s="92"/>
      <c r="J761" s="92"/>
      <c r="K761" s="92"/>
    </row>
    <row r="762" spans="5:11" x14ac:dyDescent="0.35">
      <c r="E762" s="92"/>
      <c r="F762" s="92"/>
      <c r="G762" s="92"/>
      <c r="H762" s="92"/>
      <c r="I762" s="92"/>
      <c r="J762" s="92"/>
      <c r="K762" s="92"/>
    </row>
    <row r="763" spans="5:11" x14ac:dyDescent="0.35">
      <c r="E763" s="92"/>
      <c r="F763" s="92"/>
      <c r="G763" s="92"/>
      <c r="H763" s="92"/>
      <c r="I763" s="92"/>
      <c r="J763" s="92"/>
      <c r="K763" s="92"/>
    </row>
    <row r="764" spans="5:11" x14ac:dyDescent="0.35">
      <c r="E764" s="92"/>
      <c r="F764" s="92"/>
      <c r="G764" s="92"/>
      <c r="H764" s="92"/>
      <c r="I764" s="92"/>
      <c r="J764" s="92"/>
      <c r="K764" s="92"/>
    </row>
    <row r="765" spans="5:11" x14ac:dyDescent="0.35">
      <c r="E765" s="92"/>
      <c r="F765" s="92"/>
      <c r="G765" s="92"/>
      <c r="H765" s="92"/>
      <c r="I765" s="92"/>
      <c r="J765" s="92"/>
      <c r="K765" s="92"/>
    </row>
    <row r="766" spans="5:11" x14ac:dyDescent="0.35">
      <c r="E766" s="92"/>
      <c r="F766" s="92"/>
      <c r="G766" s="92"/>
      <c r="H766" s="92"/>
      <c r="I766" s="92"/>
      <c r="J766" s="92"/>
      <c r="K766" s="92"/>
    </row>
    <row r="767" spans="5:11" x14ac:dyDescent="0.35">
      <c r="E767" s="92"/>
      <c r="F767" s="92"/>
      <c r="G767" s="92"/>
      <c r="H767" s="92"/>
      <c r="I767" s="92"/>
      <c r="J767" s="92"/>
      <c r="K767" s="92"/>
    </row>
    <row r="768" spans="5:11" x14ac:dyDescent="0.35">
      <c r="E768" s="92"/>
      <c r="F768" s="92"/>
      <c r="G768" s="92"/>
      <c r="H768" s="92"/>
      <c r="I768" s="92"/>
      <c r="J768" s="92"/>
      <c r="K768" s="92"/>
    </row>
    <row r="769" spans="5:11" x14ac:dyDescent="0.35">
      <c r="E769" s="92"/>
      <c r="F769" s="92"/>
      <c r="G769" s="92"/>
      <c r="H769" s="92"/>
      <c r="I769" s="92"/>
      <c r="J769" s="92"/>
      <c r="K769" s="92"/>
    </row>
    <row r="770" spans="5:11" x14ac:dyDescent="0.35">
      <c r="E770" s="92"/>
      <c r="F770" s="92"/>
      <c r="G770" s="92"/>
      <c r="H770" s="92"/>
      <c r="I770" s="92"/>
      <c r="J770" s="92"/>
      <c r="K770" s="92"/>
    </row>
    <row r="771" spans="5:11" x14ac:dyDescent="0.35">
      <c r="E771" s="92"/>
      <c r="F771" s="92"/>
      <c r="G771" s="92"/>
      <c r="H771" s="92"/>
      <c r="I771" s="92"/>
      <c r="J771" s="92"/>
      <c r="K771" s="92"/>
    </row>
    <row r="772" spans="5:11" x14ac:dyDescent="0.35">
      <c r="E772" s="92"/>
      <c r="F772" s="92"/>
      <c r="G772" s="92"/>
      <c r="H772" s="92"/>
      <c r="I772" s="92"/>
      <c r="J772" s="92"/>
      <c r="K772" s="92"/>
    </row>
    <row r="773" spans="5:11" x14ac:dyDescent="0.35">
      <c r="E773" s="92"/>
      <c r="F773" s="92"/>
      <c r="G773" s="92"/>
      <c r="H773" s="92"/>
      <c r="I773" s="92"/>
      <c r="J773" s="92"/>
      <c r="K773" s="92"/>
    </row>
    <row r="774" spans="5:11" x14ac:dyDescent="0.35">
      <c r="E774" s="92"/>
      <c r="F774" s="92"/>
      <c r="G774" s="92"/>
      <c r="H774" s="92"/>
      <c r="I774" s="92"/>
      <c r="J774" s="92"/>
      <c r="K774" s="92"/>
    </row>
    <row r="775" spans="5:11" x14ac:dyDescent="0.35">
      <c r="E775" s="92"/>
      <c r="F775" s="92"/>
      <c r="G775" s="92"/>
      <c r="H775" s="92"/>
      <c r="I775" s="92"/>
      <c r="J775" s="92"/>
      <c r="K775" s="92"/>
    </row>
    <row r="776" spans="5:11" x14ac:dyDescent="0.35">
      <c r="E776" s="92"/>
      <c r="F776" s="92"/>
      <c r="G776" s="92"/>
      <c r="H776" s="92"/>
      <c r="I776" s="92"/>
      <c r="J776" s="92"/>
      <c r="K776" s="92"/>
    </row>
    <row r="777" spans="5:11" x14ac:dyDescent="0.35">
      <c r="E777" s="92"/>
      <c r="F777" s="92"/>
      <c r="G777" s="92"/>
      <c r="H777" s="92"/>
      <c r="I777" s="92"/>
      <c r="J777" s="92"/>
      <c r="K777" s="92"/>
    </row>
    <row r="778" spans="5:11" x14ac:dyDescent="0.35">
      <c r="E778" s="92"/>
      <c r="F778" s="92"/>
      <c r="G778" s="92"/>
      <c r="H778" s="92"/>
      <c r="I778" s="92"/>
      <c r="J778" s="92"/>
      <c r="K778" s="92"/>
    </row>
    <row r="779" spans="5:11" x14ac:dyDescent="0.35">
      <c r="E779" s="92"/>
      <c r="F779" s="92"/>
      <c r="G779" s="92"/>
      <c r="H779" s="92"/>
      <c r="I779" s="92"/>
      <c r="J779" s="92"/>
      <c r="K779" s="92"/>
    </row>
    <row r="780" spans="5:11" x14ac:dyDescent="0.35">
      <c r="E780" s="92"/>
      <c r="F780" s="92"/>
      <c r="G780" s="92"/>
      <c r="H780" s="92"/>
      <c r="I780" s="92"/>
      <c r="J780" s="92"/>
      <c r="K780" s="92"/>
    </row>
    <row r="781" spans="5:11" x14ac:dyDescent="0.35">
      <c r="E781" s="92"/>
      <c r="F781" s="92"/>
      <c r="G781" s="92"/>
      <c r="H781" s="92"/>
      <c r="I781" s="92"/>
      <c r="J781" s="92"/>
      <c r="K781" s="92"/>
    </row>
    <row r="782" spans="5:11" x14ac:dyDescent="0.35">
      <c r="E782" s="92"/>
      <c r="F782" s="92"/>
      <c r="G782" s="92"/>
      <c r="H782" s="92"/>
      <c r="I782" s="92"/>
      <c r="J782" s="92"/>
      <c r="K782" s="92"/>
    </row>
    <row r="783" spans="5:11" x14ac:dyDescent="0.35">
      <c r="E783" s="92"/>
      <c r="F783" s="92"/>
      <c r="G783" s="92"/>
      <c r="H783" s="92"/>
      <c r="I783" s="92"/>
      <c r="J783" s="92"/>
      <c r="K783" s="92"/>
    </row>
    <row r="784" spans="5:11" x14ac:dyDescent="0.35">
      <c r="E784" s="92"/>
      <c r="F784" s="92"/>
      <c r="G784" s="92"/>
      <c r="H784" s="92"/>
      <c r="I784" s="92"/>
      <c r="J784" s="92"/>
      <c r="K784" s="92"/>
    </row>
    <row r="785" spans="5:11" x14ac:dyDescent="0.35">
      <c r="E785" s="92"/>
      <c r="F785" s="92"/>
      <c r="G785" s="92"/>
      <c r="H785" s="92"/>
      <c r="I785" s="92"/>
      <c r="J785" s="92"/>
      <c r="K785" s="92"/>
    </row>
    <row r="786" spans="5:11" x14ac:dyDescent="0.35">
      <c r="E786" s="92"/>
      <c r="F786" s="92"/>
      <c r="G786" s="92"/>
      <c r="H786" s="92"/>
      <c r="I786" s="92"/>
      <c r="J786" s="92"/>
      <c r="K786" s="92"/>
    </row>
    <row r="787" spans="5:11" x14ac:dyDescent="0.35">
      <c r="E787" s="92"/>
      <c r="F787" s="92"/>
      <c r="G787" s="92"/>
      <c r="H787" s="92"/>
      <c r="I787" s="92"/>
      <c r="J787" s="92"/>
      <c r="K787" s="92"/>
    </row>
    <row r="788" spans="5:11" x14ac:dyDescent="0.35">
      <c r="E788" s="92"/>
      <c r="F788" s="92"/>
      <c r="G788" s="92"/>
      <c r="H788" s="92"/>
      <c r="I788" s="92"/>
      <c r="J788" s="92"/>
      <c r="K788" s="92"/>
    </row>
    <row r="789" spans="5:11" x14ac:dyDescent="0.35">
      <c r="E789" s="92"/>
      <c r="F789" s="92"/>
      <c r="G789" s="92"/>
      <c r="H789" s="92"/>
      <c r="I789" s="92"/>
      <c r="J789" s="92"/>
      <c r="K789" s="92"/>
    </row>
    <row r="790" spans="5:11" x14ac:dyDescent="0.35">
      <c r="E790" s="92"/>
      <c r="F790" s="92"/>
      <c r="G790" s="92"/>
      <c r="H790" s="92"/>
      <c r="I790" s="92"/>
      <c r="J790" s="92"/>
      <c r="K790" s="92"/>
    </row>
    <row r="791" spans="5:11" x14ac:dyDescent="0.35">
      <c r="E791" s="92"/>
      <c r="F791" s="92"/>
      <c r="G791" s="92"/>
      <c r="H791" s="92"/>
      <c r="I791" s="92"/>
      <c r="J791" s="92"/>
      <c r="K791" s="92"/>
    </row>
    <row r="792" spans="5:11" x14ac:dyDescent="0.35">
      <c r="E792" s="92"/>
      <c r="F792" s="92"/>
      <c r="G792" s="92"/>
      <c r="H792" s="92"/>
      <c r="I792" s="92"/>
      <c r="J792" s="92"/>
      <c r="K792" s="92"/>
    </row>
    <row r="793" spans="5:11" x14ac:dyDescent="0.35">
      <c r="E793" s="92"/>
      <c r="F793" s="92"/>
      <c r="G793" s="92"/>
      <c r="H793" s="92"/>
      <c r="I793" s="92"/>
      <c r="J793" s="92"/>
      <c r="K793" s="92"/>
    </row>
    <row r="794" spans="5:11" x14ac:dyDescent="0.35">
      <c r="E794" s="92"/>
      <c r="F794" s="92"/>
      <c r="G794" s="92"/>
      <c r="H794" s="92"/>
      <c r="I794" s="92"/>
      <c r="J794" s="92"/>
      <c r="K794" s="92"/>
    </row>
    <row r="795" spans="5:11" x14ac:dyDescent="0.35">
      <c r="E795" s="92"/>
      <c r="F795" s="92"/>
      <c r="G795" s="92"/>
      <c r="H795" s="92"/>
      <c r="I795" s="92"/>
      <c r="J795" s="92"/>
      <c r="K795" s="92"/>
    </row>
    <row r="796" spans="5:11" x14ac:dyDescent="0.35">
      <c r="E796" s="92"/>
      <c r="F796" s="92"/>
      <c r="G796" s="92"/>
      <c r="H796" s="92"/>
      <c r="I796" s="92"/>
      <c r="J796" s="92"/>
      <c r="K796" s="92"/>
    </row>
    <row r="797" spans="5:11" x14ac:dyDescent="0.35">
      <c r="E797" s="92"/>
      <c r="F797" s="92"/>
      <c r="G797" s="92"/>
      <c r="H797" s="92"/>
      <c r="I797" s="92"/>
      <c r="J797" s="92"/>
      <c r="K797" s="92"/>
    </row>
    <row r="798" spans="5:11" x14ac:dyDescent="0.35">
      <c r="E798" s="92"/>
      <c r="F798" s="92"/>
      <c r="G798" s="92"/>
      <c r="H798" s="92"/>
      <c r="I798" s="92"/>
      <c r="J798" s="92"/>
      <c r="K798" s="92"/>
    </row>
    <row r="799" spans="5:11" x14ac:dyDescent="0.35">
      <c r="E799" s="92"/>
      <c r="F799" s="92"/>
      <c r="G799" s="92"/>
      <c r="H799" s="92"/>
      <c r="I799" s="92"/>
      <c r="J799" s="92"/>
      <c r="K799" s="92"/>
    </row>
    <row r="800" spans="5:11" x14ac:dyDescent="0.35">
      <c r="E800" s="92"/>
      <c r="F800" s="92"/>
      <c r="G800" s="92"/>
      <c r="H800" s="92"/>
      <c r="I800" s="92"/>
      <c r="J800" s="92"/>
      <c r="K800" s="92"/>
    </row>
    <row r="801" spans="5:11" x14ac:dyDescent="0.35">
      <c r="E801" s="92"/>
      <c r="F801" s="92"/>
      <c r="G801" s="92"/>
      <c r="H801" s="92"/>
      <c r="I801" s="92"/>
      <c r="J801" s="92"/>
      <c r="K801" s="92"/>
    </row>
    <row r="802" spans="5:11" x14ac:dyDescent="0.35">
      <c r="E802" s="92"/>
      <c r="F802" s="92"/>
      <c r="G802" s="92"/>
      <c r="H802" s="92"/>
      <c r="I802" s="92"/>
      <c r="J802" s="92"/>
      <c r="K802" s="92"/>
    </row>
    <row r="803" spans="5:11" x14ac:dyDescent="0.35">
      <c r="E803" s="92"/>
      <c r="F803" s="92"/>
      <c r="G803" s="92"/>
      <c r="H803" s="92"/>
      <c r="I803" s="92"/>
      <c r="J803" s="92"/>
      <c r="K803" s="92"/>
    </row>
    <row r="804" spans="5:11" x14ac:dyDescent="0.35">
      <c r="E804" s="92"/>
      <c r="F804" s="92"/>
      <c r="G804" s="92"/>
      <c r="H804" s="92"/>
      <c r="I804" s="92"/>
      <c r="J804" s="92"/>
      <c r="K804" s="92"/>
    </row>
    <row r="805" spans="5:11" x14ac:dyDescent="0.35">
      <c r="E805" s="92"/>
      <c r="F805" s="92"/>
      <c r="G805" s="92"/>
      <c r="H805" s="92"/>
      <c r="I805" s="92"/>
      <c r="J805" s="92"/>
      <c r="K805" s="92"/>
    </row>
    <row r="806" spans="5:11" x14ac:dyDescent="0.35">
      <c r="E806" s="92"/>
      <c r="F806" s="92"/>
      <c r="G806" s="92"/>
      <c r="H806" s="92"/>
      <c r="I806" s="92"/>
      <c r="J806" s="92"/>
      <c r="K806" s="92"/>
    </row>
    <row r="807" spans="5:11" x14ac:dyDescent="0.35">
      <c r="E807" s="92"/>
      <c r="F807" s="92"/>
      <c r="G807" s="92"/>
      <c r="H807" s="92"/>
      <c r="I807" s="92"/>
      <c r="J807" s="92"/>
      <c r="K807" s="92"/>
    </row>
    <row r="808" spans="5:11" x14ac:dyDescent="0.35">
      <c r="E808" s="92"/>
      <c r="F808" s="92"/>
      <c r="G808" s="92"/>
      <c r="H808" s="92"/>
      <c r="I808" s="92"/>
      <c r="J808" s="92"/>
      <c r="K808" s="92"/>
    </row>
    <row r="809" spans="5:11" x14ac:dyDescent="0.35">
      <c r="E809" s="92"/>
      <c r="F809" s="92"/>
      <c r="G809" s="92"/>
      <c r="H809" s="92"/>
      <c r="I809" s="92"/>
      <c r="J809" s="92"/>
      <c r="K809" s="92"/>
    </row>
    <row r="810" spans="5:11" x14ac:dyDescent="0.35">
      <c r="E810" s="92"/>
      <c r="F810" s="92"/>
      <c r="G810" s="92"/>
      <c r="H810" s="92"/>
      <c r="I810" s="92"/>
      <c r="J810" s="92"/>
      <c r="K810" s="92"/>
    </row>
    <row r="811" spans="5:11" x14ac:dyDescent="0.35">
      <c r="E811" s="92"/>
      <c r="F811" s="92"/>
      <c r="G811" s="92"/>
      <c r="H811" s="92"/>
      <c r="I811" s="92"/>
      <c r="J811" s="92"/>
      <c r="K811" s="92"/>
    </row>
    <row r="812" spans="5:11" x14ac:dyDescent="0.35">
      <c r="E812" s="92"/>
      <c r="F812" s="92"/>
      <c r="G812" s="92"/>
      <c r="H812" s="92"/>
      <c r="I812" s="92"/>
      <c r="J812" s="92"/>
      <c r="K812" s="92"/>
    </row>
    <row r="813" spans="5:11" x14ac:dyDescent="0.35">
      <c r="E813" s="92"/>
      <c r="F813" s="92"/>
      <c r="G813" s="92"/>
      <c r="H813" s="92"/>
      <c r="I813" s="92"/>
      <c r="J813" s="92"/>
      <c r="K813" s="92"/>
    </row>
    <row r="814" spans="5:11" x14ac:dyDescent="0.35">
      <c r="E814" s="92"/>
      <c r="F814" s="92"/>
      <c r="G814" s="92"/>
      <c r="H814" s="92"/>
      <c r="I814" s="92"/>
      <c r="J814" s="92"/>
      <c r="K814" s="92"/>
    </row>
    <row r="815" spans="5:11" x14ac:dyDescent="0.35">
      <c r="E815" s="92"/>
      <c r="F815" s="92"/>
      <c r="G815" s="92"/>
      <c r="H815" s="92"/>
      <c r="I815" s="92"/>
      <c r="J815" s="92"/>
      <c r="K815" s="92"/>
    </row>
    <row r="816" spans="5:11" x14ac:dyDescent="0.35">
      <c r="E816" s="92"/>
      <c r="F816" s="92"/>
      <c r="G816" s="92"/>
      <c r="H816" s="92"/>
      <c r="I816" s="92"/>
      <c r="J816" s="92"/>
      <c r="K816" s="92"/>
    </row>
    <row r="817" spans="5:11" x14ac:dyDescent="0.35">
      <c r="E817" s="92"/>
      <c r="F817" s="92"/>
      <c r="G817" s="92"/>
      <c r="H817" s="92"/>
      <c r="I817" s="92"/>
      <c r="J817" s="92"/>
      <c r="K817" s="92"/>
    </row>
    <row r="818" spans="5:11" x14ac:dyDescent="0.35">
      <c r="E818" s="92"/>
      <c r="F818" s="92"/>
      <c r="G818" s="92"/>
      <c r="H818" s="92"/>
      <c r="I818" s="92"/>
      <c r="J818" s="92"/>
      <c r="K818" s="92"/>
    </row>
    <row r="819" spans="5:11" x14ac:dyDescent="0.35">
      <c r="E819" s="92"/>
      <c r="F819" s="92"/>
      <c r="G819" s="92"/>
      <c r="H819" s="92"/>
      <c r="I819" s="92"/>
      <c r="J819" s="92"/>
      <c r="K819" s="92"/>
    </row>
    <row r="820" spans="5:11" x14ac:dyDescent="0.35">
      <c r="E820" s="92"/>
      <c r="F820" s="92"/>
      <c r="G820" s="92"/>
      <c r="H820" s="92"/>
      <c r="I820" s="92"/>
      <c r="J820" s="92"/>
      <c r="K820" s="92"/>
    </row>
    <row r="821" spans="5:11" x14ac:dyDescent="0.35">
      <c r="E821" s="92"/>
      <c r="F821" s="92"/>
      <c r="G821" s="92"/>
      <c r="H821" s="92"/>
      <c r="I821" s="92"/>
      <c r="J821" s="92"/>
      <c r="K821" s="92"/>
    </row>
    <row r="822" spans="5:11" x14ac:dyDescent="0.35">
      <c r="E822" s="92"/>
      <c r="F822" s="92"/>
      <c r="G822" s="92"/>
      <c r="H822" s="92"/>
      <c r="I822" s="92"/>
      <c r="J822" s="92"/>
      <c r="K822" s="92"/>
    </row>
    <row r="823" spans="5:11" x14ac:dyDescent="0.35">
      <c r="E823" s="92"/>
      <c r="F823" s="92"/>
      <c r="G823" s="92"/>
      <c r="H823" s="92"/>
      <c r="I823" s="92"/>
      <c r="J823" s="92"/>
      <c r="K823" s="92"/>
    </row>
    <row r="824" spans="5:11" x14ac:dyDescent="0.35">
      <c r="E824" s="92"/>
      <c r="F824" s="92"/>
      <c r="G824" s="92"/>
      <c r="H824" s="92"/>
      <c r="I824" s="92"/>
      <c r="J824" s="92"/>
      <c r="K824" s="92"/>
    </row>
    <row r="825" spans="5:11" x14ac:dyDescent="0.35">
      <c r="E825" s="92"/>
      <c r="F825" s="92"/>
      <c r="G825" s="92"/>
      <c r="H825" s="92"/>
      <c r="I825" s="92"/>
      <c r="J825" s="92"/>
      <c r="K825" s="92"/>
    </row>
    <row r="826" spans="5:11" x14ac:dyDescent="0.35">
      <c r="E826" s="92"/>
      <c r="F826" s="92"/>
      <c r="G826" s="92"/>
      <c r="H826" s="92"/>
      <c r="I826" s="92"/>
      <c r="J826" s="92"/>
      <c r="K826" s="92"/>
    </row>
    <row r="827" spans="5:11" x14ac:dyDescent="0.35">
      <c r="E827" s="92"/>
      <c r="F827" s="92"/>
      <c r="G827" s="92"/>
      <c r="H827" s="92"/>
      <c r="I827" s="92"/>
      <c r="J827" s="92"/>
      <c r="K827" s="92"/>
    </row>
    <row r="828" spans="5:11" x14ac:dyDescent="0.35">
      <c r="E828" s="92"/>
      <c r="F828" s="92"/>
      <c r="G828" s="92"/>
      <c r="H828" s="92"/>
      <c r="I828" s="92"/>
      <c r="J828" s="92"/>
      <c r="K828" s="92"/>
    </row>
    <row r="829" spans="5:11" x14ac:dyDescent="0.35">
      <c r="E829" s="92"/>
      <c r="F829" s="92"/>
      <c r="G829" s="92"/>
      <c r="H829" s="92"/>
      <c r="I829" s="92"/>
      <c r="J829" s="92"/>
      <c r="K829" s="92"/>
    </row>
    <row r="830" spans="5:11" x14ac:dyDescent="0.35">
      <c r="E830" s="92"/>
      <c r="F830" s="92"/>
      <c r="G830" s="92"/>
      <c r="H830" s="92"/>
      <c r="I830" s="92"/>
      <c r="J830" s="92"/>
      <c r="K830" s="92"/>
    </row>
    <row r="831" spans="5:11" x14ac:dyDescent="0.35">
      <c r="E831" s="92"/>
      <c r="F831" s="92"/>
      <c r="G831" s="92"/>
      <c r="H831" s="92"/>
      <c r="I831" s="92"/>
      <c r="J831" s="92"/>
      <c r="K831" s="92"/>
    </row>
    <row r="832" spans="5:11" x14ac:dyDescent="0.35">
      <c r="E832" s="92"/>
      <c r="F832" s="92"/>
      <c r="G832" s="92"/>
      <c r="H832" s="92"/>
      <c r="I832" s="92"/>
      <c r="J832" s="92"/>
      <c r="K832" s="92"/>
    </row>
    <row r="833" spans="5:11" x14ac:dyDescent="0.35">
      <c r="E833" s="92"/>
      <c r="F833" s="92"/>
      <c r="G833" s="92"/>
      <c r="H833" s="92"/>
      <c r="I833" s="92"/>
      <c r="J833" s="92"/>
      <c r="K833" s="92"/>
    </row>
    <row r="834" spans="5:11" x14ac:dyDescent="0.35">
      <c r="E834" s="92"/>
      <c r="F834" s="92"/>
      <c r="G834" s="92"/>
      <c r="H834" s="92"/>
      <c r="I834" s="92"/>
      <c r="J834" s="92"/>
      <c r="K834" s="92"/>
    </row>
    <row r="835" spans="5:11" x14ac:dyDescent="0.35">
      <c r="E835" s="92"/>
      <c r="F835" s="92"/>
      <c r="G835" s="92"/>
      <c r="H835" s="92"/>
      <c r="I835" s="92"/>
      <c r="J835" s="92"/>
      <c r="K835" s="92"/>
    </row>
    <row r="836" spans="5:11" x14ac:dyDescent="0.35">
      <c r="E836" s="92"/>
      <c r="F836" s="92"/>
      <c r="G836" s="92"/>
      <c r="H836" s="92"/>
      <c r="I836" s="92"/>
      <c r="J836" s="92"/>
      <c r="K836" s="92"/>
    </row>
    <row r="837" spans="5:11" x14ac:dyDescent="0.35">
      <c r="E837" s="92"/>
      <c r="F837" s="92"/>
      <c r="G837" s="92"/>
      <c r="H837" s="92"/>
      <c r="I837" s="92"/>
      <c r="J837" s="92"/>
      <c r="K837" s="92"/>
    </row>
    <row r="838" spans="5:11" x14ac:dyDescent="0.35">
      <c r="E838" s="92"/>
      <c r="F838" s="92"/>
      <c r="G838" s="92"/>
      <c r="H838" s="92"/>
      <c r="I838" s="92"/>
      <c r="J838" s="92"/>
      <c r="K838" s="92"/>
    </row>
    <row r="839" spans="5:11" x14ac:dyDescent="0.35">
      <c r="E839" s="92"/>
      <c r="F839" s="92"/>
      <c r="G839" s="92"/>
      <c r="H839" s="92"/>
      <c r="I839" s="92"/>
      <c r="J839" s="92"/>
      <c r="K839" s="92"/>
    </row>
    <row r="840" spans="5:11" x14ac:dyDescent="0.35">
      <c r="E840" s="92"/>
      <c r="F840" s="92"/>
      <c r="G840" s="92"/>
      <c r="H840" s="92"/>
      <c r="I840" s="92"/>
      <c r="J840" s="92"/>
      <c r="K840" s="92"/>
    </row>
    <row r="841" spans="5:11" x14ac:dyDescent="0.35">
      <c r="E841" s="92"/>
      <c r="F841" s="92"/>
      <c r="G841" s="92"/>
      <c r="H841" s="92"/>
      <c r="I841" s="92"/>
      <c r="J841" s="92"/>
      <c r="K841" s="92"/>
    </row>
    <row r="842" spans="5:11" x14ac:dyDescent="0.35">
      <c r="E842" s="92"/>
      <c r="F842" s="92"/>
      <c r="G842" s="92"/>
      <c r="H842" s="92"/>
      <c r="I842" s="92"/>
      <c r="J842" s="92"/>
      <c r="K842" s="92"/>
    </row>
    <row r="843" spans="5:11" x14ac:dyDescent="0.35">
      <c r="E843" s="92"/>
      <c r="F843" s="92"/>
      <c r="G843" s="92"/>
      <c r="H843" s="92"/>
      <c r="I843" s="92"/>
      <c r="J843" s="92"/>
      <c r="K843" s="92"/>
    </row>
    <row r="844" spans="5:11" x14ac:dyDescent="0.35">
      <c r="E844" s="92"/>
      <c r="F844" s="92"/>
      <c r="G844" s="92"/>
      <c r="H844" s="92"/>
      <c r="I844" s="92"/>
      <c r="J844" s="92"/>
      <c r="K844" s="92"/>
    </row>
    <row r="845" spans="5:11" x14ac:dyDescent="0.35">
      <c r="E845" s="92"/>
      <c r="F845" s="92"/>
      <c r="G845" s="92"/>
      <c r="H845" s="92"/>
      <c r="I845" s="92"/>
      <c r="J845" s="92"/>
      <c r="K845" s="92"/>
    </row>
    <row r="846" spans="5:11" x14ac:dyDescent="0.35">
      <c r="E846" s="92"/>
      <c r="F846" s="92"/>
      <c r="G846" s="92"/>
      <c r="H846" s="92"/>
      <c r="I846" s="92"/>
      <c r="J846" s="92"/>
      <c r="K846" s="92"/>
    </row>
    <row r="847" spans="5:11" x14ac:dyDescent="0.35">
      <c r="E847" s="92"/>
      <c r="F847" s="92"/>
      <c r="G847" s="92"/>
      <c r="H847" s="92"/>
      <c r="I847" s="92"/>
      <c r="J847" s="92"/>
      <c r="K847" s="92"/>
    </row>
    <row r="848" spans="5:11" x14ac:dyDescent="0.35">
      <c r="E848" s="92"/>
      <c r="F848" s="92"/>
      <c r="G848" s="92"/>
      <c r="H848" s="92"/>
      <c r="I848" s="92"/>
      <c r="J848" s="92"/>
      <c r="K848" s="92"/>
    </row>
    <row r="849" spans="5:11" x14ac:dyDescent="0.35">
      <c r="E849" s="92"/>
      <c r="F849" s="92"/>
      <c r="G849" s="92"/>
      <c r="H849" s="92"/>
      <c r="I849" s="92"/>
      <c r="J849" s="92"/>
      <c r="K849" s="92"/>
    </row>
    <row r="850" spans="5:11" x14ac:dyDescent="0.35">
      <c r="E850" s="92"/>
      <c r="F850" s="92"/>
      <c r="G850" s="92"/>
      <c r="H850" s="92"/>
      <c r="I850" s="92"/>
      <c r="J850" s="92"/>
      <c r="K850" s="92"/>
    </row>
    <row r="851" spans="5:11" x14ac:dyDescent="0.35">
      <c r="E851" s="92"/>
      <c r="F851" s="92"/>
      <c r="G851" s="92"/>
      <c r="H851" s="92"/>
      <c r="I851" s="92"/>
      <c r="J851" s="92"/>
      <c r="K851" s="92"/>
    </row>
    <row r="852" spans="5:11" x14ac:dyDescent="0.35">
      <c r="E852" s="92"/>
      <c r="F852" s="92"/>
      <c r="G852" s="92"/>
      <c r="H852" s="92"/>
      <c r="I852" s="92"/>
      <c r="J852" s="92"/>
      <c r="K852" s="92"/>
    </row>
    <row r="853" spans="5:11" x14ac:dyDescent="0.35">
      <c r="E853" s="92"/>
      <c r="F853" s="92"/>
      <c r="G853" s="92"/>
      <c r="H853" s="92"/>
      <c r="I853" s="92"/>
      <c r="J853" s="92"/>
      <c r="K853" s="92"/>
    </row>
    <row r="854" spans="5:11" x14ac:dyDescent="0.35">
      <c r="E854" s="92"/>
      <c r="F854" s="92"/>
      <c r="G854" s="92"/>
      <c r="H854" s="92"/>
      <c r="I854" s="92"/>
      <c r="J854" s="92"/>
      <c r="K854" s="92"/>
    </row>
    <row r="855" spans="5:11" x14ac:dyDescent="0.35">
      <c r="E855" s="92"/>
      <c r="F855" s="92"/>
      <c r="G855" s="92"/>
      <c r="H855" s="92"/>
      <c r="I855" s="92"/>
      <c r="J855" s="92"/>
      <c r="K855" s="92"/>
    </row>
    <row r="856" spans="5:11" x14ac:dyDescent="0.35">
      <c r="E856" s="92"/>
      <c r="F856" s="92"/>
      <c r="G856" s="92"/>
      <c r="H856" s="92"/>
      <c r="I856" s="92"/>
      <c r="J856" s="92"/>
      <c r="K856" s="92"/>
    </row>
    <row r="857" spans="5:11" x14ac:dyDescent="0.35">
      <c r="E857" s="92"/>
      <c r="F857" s="92"/>
      <c r="G857" s="92"/>
      <c r="H857" s="92"/>
      <c r="I857" s="92"/>
      <c r="J857" s="92"/>
      <c r="K857" s="92"/>
    </row>
    <row r="858" spans="5:11" x14ac:dyDescent="0.35">
      <c r="E858" s="92"/>
      <c r="F858" s="92"/>
      <c r="G858" s="92"/>
      <c r="H858" s="92"/>
      <c r="I858" s="92"/>
      <c r="J858" s="92"/>
      <c r="K858" s="92"/>
    </row>
    <row r="859" spans="5:11" x14ac:dyDescent="0.35">
      <c r="E859" s="92"/>
      <c r="F859" s="92"/>
      <c r="G859" s="92"/>
      <c r="H859" s="92"/>
      <c r="I859" s="92"/>
      <c r="J859" s="92"/>
      <c r="K859" s="92"/>
    </row>
    <row r="860" spans="5:11" x14ac:dyDescent="0.35">
      <c r="E860" s="92"/>
      <c r="F860" s="92"/>
      <c r="G860" s="92"/>
      <c r="H860" s="92"/>
      <c r="I860" s="92"/>
      <c r="J860" s="92"/>
      <c r="K860" s="92"/>
    </row>
    <row r="861" spans="5:11" x14ac:dyDescent="0.35">
      <c r="E861" s="92"/>
      <c r="F861" s="92"/>
      <c r="G861" s="92"/>
      <c r="H861" s="92"/>
      <c r="I861" s="92"/>
      <c r="J861" s="92"/>
      <c r="K861" s="92"/>
    </row>
    <row r="862" spans="5:11" x14ac:dyDescent="0.35">
      <c r="E862" s="92"/>
      <c r="F862" s="92"/>
      <c r="G862" s="92"/>
      <c r="H862" s="92"/>
      <c r="I862" s="92"/>
      <c r="J862" s="92"/>
      <c r="K862" s="92"/>
    </row>
    <row r="863" spans="5:11" x14ac:dyDescent="0.35">
      <c r="E863" s="92"/>
      <c r="F863" s="92"/>
      <c r="G863" s="92"/>
      <c r="H863" s="92"/>
      <c r="I863" s="92"/>
      <c r="J863" s="92"/>
      <c r="K863" s="92"/>
    </row>
    <row r="864" spans="5:11" x14ac:dyDescent="0.35">
      <c r="E864" s="92"/>
      <c r="F864" s="92"/>
      <c r="G864" s="92"/>
      <c r="H864" s="92"/>
      <c r="I864" s="92"/>
      <c r="J864" s="92"/>
      <c r="K864" s="92"/>
    </row>
    <row r="865" spans="5:11" x14ac:dyDescent="0.35">
      <c r="E865" s="92"/>
      <c r="F865" s="92"/>
      <c r="G865" s="92"/>
      <c r="H865" s="92"/>
      <c r="I865" s="92"/>
      <c r="J865" s="92"/>
      <c r="K865" s="92"/>
    </row>
    <row r="866" spans="5:11" x14ac:dyDescent="0.35">
      <c r="E866" s="92"/>
      <c r="F866" s="92"/>
      <c r="G866" s="92"/>
      <c r="H866" s="92"/>
      <c r="I866" s="92"/>
      <c r="J866" s="92"/>
      <c r="K866" s="92"/>
    </row>
    <row r="867" spans="5:11" x14ac:dyDescent="0.35">
      <c r="E867" s="92"/>
      <c r="F867" s="92"/>
      <c r="G867" s="92"/>
      <c r="H867" s="92"/>
      <c r="I867" s="92"/>
      <c r="J867" s="92"/>
      <c r="K867" s="92"/>
    </row>
    <row r="868" spans="5:11" x14ac:dyDescent="0.35">
      <c r="E868" s="92"/>
      <c r="F868" s="92"/>
      <c r="G868" s="92"/>
      <c r="H868" s="92"/>
      <c r="I868" s="92"/>
      <c r="J868" s="92"/>
      <c r="K868" s="92"/>
    </row>
    <row r="869" spans="5:11" x14ac:dyDescent="0.35">
      <c r="E869" s="92"/>
      <c r="F869" s="92"/>
      <c r="G869" s="92"/>
      <c r="H869" s="92"/>
      <c r="I869" s="92"/>
      <c r="J869" s="92"/>
      <c r="K869" s="92"/>
    </row>
    <row r="870" spans="5:11" x14ac:dyDescent="0.35">
      <c r="E870" s="92"/>
      <c r="F870" s="92"/>
      <c r="G870" s="92"/>
      <c r="H870" s="92"/>
      <c r="I870" s="92"/>
      <c r="J870" s="92"/>
      <c r="K870" s="92"/>
    </row>
    <row r="871" spans="5:11" x14ac:dyDescent="0.35">
      <c r="E871" s="92"/>
      <c r="F871" s="92"/>
      <c r="G871" s="92"/>
      <c r="H871" s="92"/>
      <c r="I871" s="92"/>
      <c r="J871" s="92"/>
      <c r="K871" s="92"/>
    </row>
    <row r="872" spans="5:11" x14ac:dyDescent="0.35">
      <c r="E872" s="92"/>
      <c r="F872" s="92"/>
      <c r="G872" s="92"/>
      <c r="H872" s="92"/>
      <c r="I872" s="92"/>
      <c r="J872" s="92"/>
      <c r="K872" s="92"/>
    </row>
    <row r="873" spans="5:11" x14ac:dyDescent="0.35">
      <c r="E873" s="92"/>
      <c r="F873" s="92"/>
      <c r="G873" s="92"/>
      <c r="H873" s="92"/>
      <c r="I873" s="92"/>
      <c r="J873" s="92"/>
      <c r="K873" s="92"/>
    </row>
    <row r="874" spans="5:11" x14ac:dyDescent="0.35">
      <c r="E874" s="92"/>
      <c r="F874" s="92"/>
      <c r="G874" s="92"/>
      <c r="H874" s="92"/>
      <c r="I874" s="92"/>
      <c r="J874" s="92"/>
      <c r="K874" s="92"/>
    </row>
    <row r="875" spans="5:11" x14ac:dyDescent="0.35">
      <c r="E875" s="92"/>
      <c r="F875" s="92"/>
      <c r="G875" s="92"/>
      <c r="H875" s="92"/>
      <c r="I875" s="92"/>
      <c r="J875" s="92"/>
      <c r="K875" s="92"/>
    </row>
    <row r="876" spans="5:11" x14ac:dyDescent="0.35">
      <c r="E876" s="92"/>
      <c r="F876" s="92"/>
      <c r="G876" s="92"/>
      <c r="H876" s="92"/>
      <c r="I876" s="92"/>
      <c r="J876" s="92"/>
      <c r="K876" s="92"/>
    </row>
    <row r="877" spans="5:11" x14ac:dyDescent="0.35">
      <c r="E877" s="92"/>
      <c r="F877" s="92"/>
      <c r="G877" s="92"/>
      <c r="H877" s="92"/>
      <c r="I877" s="92"/>
      <c r="J877" s="92"/>
      <c r="K877" s="92"/>
    </row>
    <row r="878" spans="5:11" x14ac:dyDescent="0.35">
      <c r="E878" s="92"/>
      <c r="F878" s="92"/>
      <c r="G878" s="92"/>
      <c r="H878" s="92"/>
      <c r="I878" s="92"/>
      <c r="J878" s="92"/>
      <c r="K878" s="92"/>
    </row>
    <row r="879" spans="5:11" x14ac:dyDescent="0.35">
      <c r="E879" s="92"/>
      <c r="F879" s="92"/>
      <c r="G879" s="92"/>
      <c r="H879" s="92"/>
      <c r="I879" s="92"/>
      <c r="J879" s="92"/>
      <c r="K879" s="92"/>
    </row>
    <row r="880" spans="5:11" x14ac:dyDescent="0.35">
      <c r="E880" s="92"/>
      <c r="F880" s="92"/>
      <c r="G880" s="92"/>
      <c r="H880" s="92"/>
      <c r="I880" s="92"/>
      <c r="J880" s="92"/>
      <c r="K880" s="92"/>
    </row>
    <row r="881" spans="5:11" x14ac:dyDescent="0.35">
      <c r="E881" s="92"/>
      <c r="F881" s="92"/>
      <c r="G881" s="92"/>
      <c r="H881" s="92"/>
      <c r="I881" s="92"/>
      <c r="J881" s="92"/>
      <c r="K881" s="92"/>
    </row>
    <row r="882" spans="5:11" x14ac:dyDescent="0.35">
      <c r="E882" s="92"/>
      <c r="F882" s="92"/>
      <c r="G882" s="92"/>
      <c r="H882" s="92"/>
      <c r="I882" s="92"/>
      <c r="J882" s="92"/>
      <c r="K882" s="92"/>
    </row>
    <row r="883" spans="5:11" x14ac:dyDescent="0.35">
      <c r="E883" s="92"/>
      <c r="F883" s="92"/>
      <c r="G883" s="92"/>
      <c r="H883" s="92"/>
      <c r="I883" s="92"/>
      <c r="J883" s="92"/>
      <c r="K883" s="92"/>
    </row>
    <row r="884" spans="5:11" x14ac:dyDescent="0.35">
      <c r="E884" s="92"/>
      <c r="F884" s="92"/>
      <c r="G884" s="92"/>
      <c r="H884" s="92"/>
      <c r="I884" s="92"/>
      <c r="J884" s="92"/>
      <c r="K884" s="92"/>
    </row>
    <row r="885" spans="5:11" x14ac:dyDescent="0.35">
      <c r="E885" s="92"/>
      <c r="F885" s="92"/>
      <c r="G885" s="92"/>
      <c r="H885" s="92"/>
      <c r="I885" s="92"/>
      <c r="J885" s="92"/>
      <c r="K885" s="92"/>
    </row>
    <row r="886" spans="5:11" x14ac:dyDescent="0.35">
      <c r="E886" s="92"/>
      <c r="F886" s="92"/>
      <c r="G886" s="92"/>
      <c r="H886" s="92"/>
      <c r="I886" s="92"/>
      <c r="J886" s="92"/>
      <c r="K886" s="92"/>
    </row>
    <row r="887" spans="5:11" x14ac:dyDescent="0.35">
      <c r="E887" s="92"/>
      <c r="F887" s="92"/>
      <c r="G887" s="92"/>
      <c r="H887" s="92"/>
      <c r="I887" s="92"/>
      <c r="J887" s="92"/>
      <c r="K887" s="92"/>
    </row>
    <row r="888" spans="5:11" x14ac:dyDescent="0.35">
      <c r="E888" s="92"/>
      <c r="F888" s="92"/>
      <c r="G888" s="92"/>
      <c r="H888" s="92"/>
      <c r="I888" s="92"/>
      <c r="J888" s="92"/>
      <c r="K888" s="92"/>
    </row>
    <row r="889" spans="5:11" x14ac:dyDescent="0.35">
      <c r="E889" s="92"/>
      <c r="F889" s="92"/>
      <c r="G889" s="92"/>
      <c r="H889" s="92"/>
      <c r="I889" s="92"/>
      <c r="J889" s="92"/>
      <c r="K889" s="92"/>
    </row>
    <row r="890" spans="5:11" x14ac:dyDescent="0.35">
      <c r="E890" s="92"/>
      <c r="F890" s="92"/>
      <c r="G890" s="92"/>
      <c r="H890" s="92"/>
      <c r="I890" s="92"/>
      <c r="J890" s="92"/>
      <c r="K890" s="92"/>
    </row>
    <row r="891" spans="5:11" x14ac:dyDescent="0.35">
      <c r="E891" s="92"/>
      <c r="F891" s="92"/>
      <c r="G891" s="92"/>
      <c r="H891" s="92"/>
      <c r="I891" s="92"/>
      <c r="J891" s="92"/>
      <c r="K891" s="92"/>
    </row>
    <row r="892" spans="5:11" x14ac:dyDescent="0.35">
      <c r="E892" s="92"/>
      <c r="F892" s="92"/>
      <c r="G892" s="92"/>
      <c r="H892" s="92"/>
      <c r="I892" s="92"/>
      <c r="J892" s="92"/>
      <c r="K892" s="92"/>
    </row>
    <row r="893" spans="5:11" x14ac:dyDescent="0.35">
      <c r="E893" s="92"/>
      <c r="F893" s="92"/>
      <c r="G893" s="92"/>
      <c r="H893" s="92"/>
      <c r="I893" s="92"/>
      <c r="J893" s="92"/>
      <c r="K893" s="92"/>
    </row>
    <row r="894" spans="5:11" x14ac:dyDescent="0.35">
      <c r="E894" s="92"/>
      <c r="F894" s="92"/>
      <c r="G894" s="92"/>
      <c r="H894" s="92"/>
      <c r="I894" s="92"/>
      <c r="J894" s="92"/>
      <c r="K894" s="92"/>
    </row>
    <row r="895" spans="5:11" x14ac:dyDescent="0.35">
      <c r="E895" s="92"/>
      <c r="F895" s="92"/>
      <c r="G895" s="92"/>
      <c r="H895" s="92"/>
      <c r="I895" s="92"/>
      <c r="J895" s="92"/>
      <c r="K895" s="92"/>
    </row>
    <row r="896" spans="5:11" x14ac:dyDescent="0.35">
      <c r="E896" s="92"/>
      <c r="F896" s="92"/>
      <c r="G896" s="92"/>
      <c r="H896" s="92"/>
      <c r="I896" s="92"/>
      <c r="J896" s="92"/>
      <c r="K896" s="92"/>
    </row>
    <row r="897" spans="5:11" x14ac:dyDescent="0.35">
      <c r="E897" s="92"/>
      <c r="F897" s="92"/>
      <c r="G897" s="92"/>
      <c r="H897" s="92"/>
      <c r="I897" s="92"/>
      <c r="J897" s="92"/>
      <c r="K897" s="92"/>
    </row>
    <row r="898" spans="5:11" x14ac:dyDescent="0.35">
      <c r="E898" s="92"/>
      <c r="F898" s="92"/>
      <c r="G898" s="92"/>
      <c r="H898" s="92"/>
      <c r="I898" s="92"/>
      <c r="J898" s="92"/>
      <c r="K898" s="92"/>
    </row>
    <row r="899" spans="5:11" x14ac:dyDescent="0.35">
      <c r="E899" s="92"/>
      <c r="F899" s="92"/>
      <c r="G899" s="92"/>
      <c r="H899" s="92"/>
      <c r="I899" s="92"/>
      <c r="J899" s="92"/>
      <c r="K899" s="92"/>
    </row>
    <row r="900" spans="5:11" x14ac:dyDescent="0.35">
      <c r="E900" s="92"/>
      <c r="F900" s="92"/>
      <c r="G900" s="92"/>
      <c r="H900" s="92"/>
      <c r="I900" s="92"/>
      <c r="J900" s="92"/>
      <c r="K900" s="92"/>
    </row>
    <row r="901" spans="5:11" x14ac:dyDescent="0.35">
      <c r="E901" s="92"/>
      <c r="F901" s="92"/>
      <c r="G901" s="92"/>
      <c r="H901" s="92"/>
      <c r="I901" s="92"/>
      <c r="J901" s="92"/>
      <c r="K901" s="92"/>
    </row>
    <row r="902" spans="5:11" x14ac:dyDescent="0.35">
      <c r="E902" s="92"/>
      <c r="F902" s="92"/>
      <c r="G902" s="92"/>
      <c r="H902" s="92"/>
      <c r="I902" s="92"/>
      <c r="J902" s="92"/>
      <c r="K902" s="92"/>
    </row>
    <row r="903" spans="5:11" x14ac:dyDescent="0.35">
      <c r="E903" s="92"/>
      <c r="F903" s="92"/>
      <c r="G903" s="92"/>
      <c r="H903" s="92"/>
      <c r="I903" s="92"/>
      <c r="J903" s="92"/>
      <c r="K903" s="92"/>
    </row>
    <row r="904" spans="5:11" x14ac:dyDescent="0.35">
      <c r="E904" s="92"/>
      <c r="F904" s="92"/>
      <c r="G904" s="92"/>
      <c r="H904" s="92"/>
      <c r="I904" s="92"/>
      <c r="J904" s="92"/>
      <c r="K904" s="92"/>
    </row>
    <row r="905" spans="5:11" x14ac:dyDescent="0.35">
      <c r="E905" s="92"/>
      <c r="F905" s="92"/>
      <c r="G905" s="92"/>
      <c r="H905" s="92"/>
      <c r="I905" s="92"/>
      <c r="J905" s="92"/>
      <c r="K905" s="92"/>
    </row>
    <row r="906" spans="5:11" x14ac:dyDescent="0.35">
      <c r="E906" s="92"/>
      <c r="F906" s="92"/>
      <c r="G906" s="92"/>
      <c r="H906" s="92"/>
      <c r="I906" s="92"/>
      <c r="J906" s="92"/>
      <c r="K906" s="92"/>
    </row>
    <row r="907" spans="5:11" x14ac:dyDescent="0.35">
      <c r="E907" s="92"/>
      <c r="F907" s="92"/>
      <c r="G907" s="92"/>
      <c r="H907" s="92"/>
      <c r="I907" s="92"/>
      <c r="J907" s="92"/>
      <c r="K907" s="92"/>
    </row>
    <row r="908" spans="5:11" x14ac:dyDescent="0.35">
      <c r="E908" s="92"/>
      <c r="F908" s="92"/>
      <c r="G908" s="92"/>
      <c r="H908" s="92"/>
      <c r="I908" s="92"/>
      <c r="J908" s="92"/>
      <c r="K908" s="92"/>
    </row>
    <row r="909" spans="5:11" x14ac:dyDescent="0.35">
      <c r="E909" s="92"/>
      <c r="F909" s="92"/>
      <c r="G909" s="92"/>
      <c r="H909" s="92"/>
      <c r="I909" s="92"/>
      <c r="J909" s="92"/>
      <c r="K909" s="92"/>
    </row>
    <row r="910" spans="5:11" x14ac:dyDescent="0.35">
      <c r="E910" s="92"/>
      <c r="F910" s="92"/>
      <c r="G910" s="92"/>
      <c r="H910" s="92"/>
      <c r="I910" s="92"/>
      <c r="J910" s="92"/>
      <c r="K910" s="92"/>
    </row>
    <row r="911" spans="5:11" x14ac:dyDescent="0.35">
      <c r="E911" s="92"/>
      <c r="F911" s="92"/>
      <c r="G911" s="92"/>
      <c r="H911" s="92"/>
      <c r="I911" s="92"/>
      <c r="J911" s="92"/>
      <c r="K911" s="92"/>
    </row>
  </sheetData>
  <sheetProtection password="AAC6" sheet="1" objects="1" scenarios="1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Z43"/>
  <sheetViews>
    <sheetView workbookViewId="0">
      <selection activeCell="E5" sqref="E5"/>
    </sheetView>
  </sheetViews>
  <sheetFormatPr defaultRowHeight="14.5" x14ac:dyDescent="0.35"/>
  <cols>
    <col min="3" max="3" width="9.54296875" bestFit="1" customWidth="1"/>
    <col min="4" max="4" width="15.26953125" bestFit="1" customWidth="1"/>
  </cols>
  <sheetData>
    <row r="1" spans="1:26" ht="15.5" x14ac:dyDescent="0.35">
      <c r="A1" s="86" t="s">
        <v>644</v>
      </c>
      <c r="B1" s="86"/>
    </row>
    <row r="3" spans="1:26" ht="15.5" x14ac:dyDescent="0.35">
      <c r="A3" s="88" t="s">
        <v>594</v>
      </c>
      <c r="B3" s="88" t="s">
        <v>699</v>
      </c>
      <c r="C3" s="88" t="s">
        <v>700</v>
      </c>
      <c r="D3" s="88" t="s">
        <v>701</v>
      </c>
      <c r="E3" s="88" t="s">
        <v>607</v>
      </c>
      <c r="F3" s="88" t="s">
        <v>608</v>
      </c>
      <c r="G3" s="88" t="s">
        <v>609</v>
      </c>
      <c r="H3" s="88" t="s">
        <v>610</v>
      </c>
      <c r="I3" s="88" t="s">
        <v>611</v>
      </c>
      <c r="J3" s="88" t="s">
        <v>702</v>
      </c>
      <c r="K3" s="88" t="s">
        <v>612</v>
      </c>
      <c r="L3" s="88" t="s">
        <v>613</v>
      </c>
      <c r="M3" s="88" t="s">
        <v>582</v>
      </c>
      <c r="N3" s="88" t="s">
        <v>583</v>
      </c>
      <c r="O3" s="88" t="s">
        <v>584</v>
      </c>
      <c r="P3" s="88" t="s">
        <v>585</v>
      </c>
      <c r="Q3" s="88" t="s">
        <v>586</v>
      </c>
      <c r="R3" s="88" t="s">
        <v>587</v>
      </c>
      <c r="S3" s="88" t="s">
        <v>588</v>
      </c>
      <c r="T3" s="88" t="s">
        <v>589</v>
      </c>
      <c r="U3" s="88" t="s">
        <v>712</v>
      </c>
      <c r="V3" s="88" t="s">
        <v>707</v>
      </c>
      <c r="W3" s="88" t="s">
        <v>708</v>
      </c>
      <c r="X3" s="88" t="s">
        <v>709</v>
      </c>
      <c r="Y3" s="88" t="s">
        <v>710</v>
      </c>
      <c r="Z3" s="88" t="s">
        <v>711</v>
      </c>
    </row>
    <row r="4" spans="1:26" x14ac:dyDescent="0.35">
      <c r="A4" t="str">
        <f t="shared" ref="A4:A35" si="0">VLOOKUP($B4,LISTScenMap,2)</f>
        <v>LISTReinsurance</v>
      </c>
      <c r="B4" t="s">
        <v>387</v>
      </c>
      <c r="C4" s="89" t="s">
        <v>379</v>
      </c>
      <c r="D4" s="89" t="s">
        <v>487</v>
      </c>
      <c r="E4" s="90" t="str">
        <f ca="1">IF(OFFSET(INDIRECT($B4&amp;"_Corner",0),MATCH($C4,INDIRECT($B4&amp;"_Row",0),0),MATCH(LEFT($E$3,5),INDIRECT($B4&amp;"_Column",0),0))="","",OFFSET(INDIRECT($B4&amp;"_Corner",0),MATCH($C4,INDIRECT($B4&amp;"_Row",0),0),MATCH(LEFT(E$3,5),INDIRECT($B4&amp;"_Column",0),0)))</f>
        <v/>
      </c>
      <c r="F4" s="90" t="str">
        <f t="shared" ref="F4:U19" ca="1" si="1">IF(OFFSET(INDIRECT($B4&amp;"_Corner",0),MATCH($C4,INDIRECT($B4&amp;"_Row",0),0),MATCH(LEFT($E$3,5),INDIRECT($B4&amp;"_Column",0),0))="","",OFFSET(INDIRECT($B4&amp;"_Corner",0),MATCH($C4,INDIRECT($B4&amp;"_Row",0),0),MATCH(LEFT(F$3,5),INDIRECT($B4&amp;"_Column",0),0)))</f>
        <v/>
      </c>
      <c r="G4" s="90" t="str">
        <f t="shared" ca="1" si="1"/>
        <v/>
      </c>
      <c r="H4" s="90" t="str">
        <f t="shared" ca="1" si="1"/>
        <v/>
      </c>
      <c r="I4" s="90" t="str">
        <f t="shared" ca="1" si="1"/>
        <v/>
      </c>
      <c r="J4" s="90" t="str">
        <f t="shared" ca="1" si="1"/>
        <v/>
      </c>
      <c r="K4" s="90" t="str">
        <f t="shared" ca="1" si="1"/>
        <v/>
      </c>
      <c r="L4" s="90" t="str">
        <f t="shared" ca="1" si="1"/>
        <v/>
      </c>
      <c r="M4" s="90" t="str">
        <f t="shared" ca="1" si="1"/>
        <v/>
      </c>
      <c r="N4" s="90" t="str">
        <f t="shared" ca="1" si="1"/>
        <v/>
      </c>
      <c r="O4" s="90" t="str">
        <f t="shared" ca="1" si="1"/>
        <v/>
      </c>
      <c r="P4" s="90" t="str">
        <f t="shared" ca="1" si="1"/>
        <v/>
      </c>
      <c r="Q4" s="90" t="str">
        <f t="shared" ca="1" si="1"/>
        <v/>
      </c>
      <c r="R4" s="90" t="str">
        <f t="shared" ca="1" si="1"/>
        <v/>
      </c>
      <c r="S4" s="90" t="str">
        <f t="shared" ca="1" si="1"/>
        <v/>
      </c>
      <c r="T4" s="90" t="str">
        <f t="shared" ca="1" si="1"/>
        <v/>
      </c>
      <c r="U4" s="90" t="str">
        <f t="shared" ca="1" si="1"/>
        <v/>
      </c>
      <c r="V4" s="90" t="str">
        <f t="shared" ref="V4:Z19" ca="1" si="2">IF(OFFSET(INDIRECT($B4&amp;"_Corner",0),MATCH($C4,INDIRECT($B4&amp;"_Row",0),0),MATCH(LEFT($E$3,5),INDIRECT($B4&amp;"_Column",0),0))="","",OFFSET(INDIRECT($B4&amp;"_Corner",0),MATCH($C4,INDIRECT($B4&amp;"_Row",0),0),MATCH(LEFT(V$3,5),INDIRECT($B4&amp;"_Column",0),0)))</f>
        <v/>
      </c>
      <c r="W4" s="90" t="str">
        <f t="shared" ca="1" si="2"/>
        <v/>
      </c>
      <c r="X4" s="90" t="str">
        <f t="shared" ca="1" si="2"/>
        <v/>
      </c>
      <c r="Y4" s="90" t="str">
        <f t="shared" ca="1" si="2"/>
        <v/>
      </c>
      <c r="Z4" s="90" t="str">
        <f t="shared" ca="1" si="2"/>
        <v/>
      </c>
    </row>
    <row r="5" spans="1:26" x14ac:dyDescent="0.35">
      <c r="A5" t="str">
        <f t="shared" si="0"/>
        <v>LISTReinsurance</v>
      </c>
      <c r="B5" t="s">
        <v>387</v>
      </c>
      <c r="C5" s="89" t="s">
        <v>380</v>
      </c>
      <c r="D5" s="89" t="s">
        <v>488</v>
      </c>
      <c r="E5" s="90" t="str">
        <f t="shared" ref="E5:T20" ca="1" si="3">IF(OFFSET(INDIRECT($B5&amp;"_Corner",0),MATCH($C5,INDIRECT($B5&amp;"_Row",0),0),MATCH(LEFT($E$3,5),INDIRECT($B5&amp;"_Column",0),0))="","",OFFSET(INDIRECT($B5&amp;"_Corner",0),MATCH($C5,INDIRECT($B5&amp;"_Row",0),0),MATCH(LEFT(E$3,5),INDIRECT($B5&amp;"_Column",0),0)))</f>
        <v/>
      </c>
      <c r="F5" s="90" t="str">
        <f t="shared" ca="1" si="1"/>
        <v/>
      </c>
      <c r="G5" s="90" t="str">
        <f t="shared" ca="1" si="1"/>
        <v/>
      </c>
      <c r="H5" s="90" t="str">
        <f t="shared" ca="1" si="1"/>
        <v/>
      </c>
      <c r="I5" s="90" t="str">
        <f t="shared" ca="1" si="1"/>
        <v/>
      </c>
      <c r="J5" s="90" t="str">
        <f t="shared" ca="1" si="1"/>
        <v/>
      </c>
      <c r="K5" s="90" t="str">
        <f t="shared" ca="1" si="1"/>
        <v/>
      </c>
      <c r="L5" s="90" t="str">
        <f t="shared" ca="1" si="1"/>
        <v/>
      </c>
      <c r="M5" s="90" t="str">
        <f t="shared" ca="1" si="1"/>
        <v/>
      </c>
      <c r="N5" s="90" t="str">
        <f t="shared" ca="1" si="1"/>
        <v/>
      </c>
      <c r="O5" s="90" t="str">
        <f t="shared" ca="1" si="1"/>
        <v/>
      </c>
      <c r="P5" s="90" t="str">
        <f t="shared" ca="1" si="1"/>
        <v/>
      </c>
      <c r="Q5" s="90" t="str">
        <f t="shared" ca="1" si="1"/>
        <v/>
      </c>
      <c r="R5" s="90" t="str">
        <f t="shared" ca="1" si="1"/>
        <v/>
      </c>
      <c r="S5" s="90" t="str">
        <f t="shared" ca="1" si="1"/>
        <v/>
      </c>
      <c r="T5" s="90" t="str">
        <f t="shared" ca="1" si="1"/>
        <v/>
      </c>
      <c r="U5" s="90" t="str">
        <f t="shared" ca="1" si="1"/>
        <v/>
      </c>
      <c r="V5" s="90" t="str">
        <f t="shared" ca="1" si="2"/>
        <v/>
      </c>
      <c r="W5" s="90" t="str">
        <f t="shared" ca="1" si="2"/>
        <v/>
      </c>
      <c r="X5" s="90" t="str">
        <f t="shared" ca="1" si="2"/>
        <v/>
      </c>
      <c r="Y5" s="90" t="str">
        <f t="shared" ca="1" si="2"/>
        <v/>
      </c>
      <c r="Z5" s="90" t="str">
        <f t="shared" ca="1" si="2"/>
        <v/>
      </c>
    </row>
    <row r="6" spans="1:26" x14ac:dyDescent="0.35">
      <c r="A6" t="str">
        <f t="shared" si="0"/>
        <v>LISTReinsurance</v>
      </c>
      <c r="B6" t="s">
        <v>387</v>
      </c>
      <c r="C6" s="89" t="s">
        <v>404</v>
      </c>
      <c r="D6" s="89" t="s">
        <v>489</v>
      </c>
      <c r="E6" s="90" t="str">
        <f t="shared" ca="1" si="3"/>
        <v/>
      </c>
      <c r="F6" s="90" t="str">
        <f t="shared" ca="1" si="1"/>
        <v/>
      </c>
      <c r="G6" s="90" t="str">
        <f t="shared" ca="1" si="1"/>
        <v/>
      </c>
      <c r="H6" s="90" t="str">
        <f t="shared" ca="1" si="1"/>
        <v/>
      </c>
      <c r="I6" s="90" t="str">
        <f t="shared" ca="1" si="1"/>
        <v/>
      </c>
      <c r="J6" s="90" t="str">
        <f t="shared" ca="1" si="1"/>
        <v/>
      </c>
      <c r="K6" s="90" t="str">
        <f t="shared" ca="1" si="1"/>
        <v/>
      </c>
      <c r="L6" s="90" t="str">
        <f t="shared" ca="1" si="1"/>
        <v/>
      </c>
      <c r="M6" s="90" t="str">
        <f t="shared" ca="1" si="1"/>
        <v/>
      </c>
      <c r="N6" s="90" t="str">
        <f t="shared" ca="1" si="1"/>
        <v/>
      </c>
      <c r="O6" s="90" t="str">
        <f t="shared" ca="1" si="1"/>
        <v/>
      </c>
      <c r="P6" s="90" t="str">
        <f t="shared" ca="1" si="1"/>
        <v/>
      </c>
      <c r="Q6" s="90" t="str">
        <f t="shared" ca="1" si="1"/>
        <v/>
      </c>
      <c r="R6" s="90" t="str">
        <f t="shared" ca="1" si="1"/>
        <v/>
      </c>
      <c r="S6" s="90" t="str">
        <f t="shared" ca="1" si="1"/>
        <v/>
      </c>
      <c r="T6" s="90" t="str">
        <f t="shared" ca="1" si="1"/>
        <v/>
      </c>
      <c r="U6" s="90" t="str">
        <f t="shared" ca="1" si="1"/>
        <v/>
      </c>
      <c r="V6" s="90" t="str">
        <f t="shared" ca="1" si="2"/>
        <v/>
      </c>
      <c r="W6" s="90" t="str">
        <f t="shared" ca="1" si="2"/>
        <v/>
      </c>
      <c r="X6" s="90" t="str">
        <f t="shared" ca="1" si="2"/>
        <v/>
      </c>
      <c r="Y6" s="90" t="str">
        <f t="shared" ca="1" si="2"/>
        <v/>
      </c>
      <c r="Z6" s="90" t="str">
        <f t="shared" ca="1" si="2"/>
        <v/>
      </c>
    </row>
    <row r="7" spans="1:26" x14ac:dyDescent="0.35">
      <c r="A7" t="str">
        <f t="shared" si="0"/>
        <v>LISTReinsurance</v>
      </c>
      <c r="B7" t="s">
        <v>387</v>
      </c>
      <c r="C7" s="89" t="s">
        <v>405</v>
      </c>
      <c r="D7" s="89" t="s">
        <v>490</v>
      </c>
      <c r="E7" s="90" t="str">
        <f t="shared" ca="1" si="3"/>
        <v/>
      </c>
      <c r="F7" s="90" t="str">
        <f t="shared" ca="1" si="1"/>
        <v/>
      </c>
      <c r="G7" s="90" t="str">
        <f t="shared" ca="1" si="1"/>
        <v/>
      </c>
      <c r="H7" s="90" t="str">
        <f t="shared" ca="1" si="1"/>
        <v/>
      </c>
      <c r="I7" s="90" t="str">
        <f t="shared" ca="1" si="1"/>
        <v/>
      </c>
      <c r="J7" s="90" t="str">
        <f t="shared" ca="1" si="1"/>
        <v/>
      </c>
      <c r="K7" s="90" t="str">
        <f t="shared" ca="1" si="1"/>
        <v/>
      </c>
      <c r="L7" s="90" t="str">
        <f t="shared" ca="1" si="1"/>
        <v/>
      </c>
      <c r="M7" s="90" t="str">
        <f t="shared" ca="1" si="1"/>
        <v/>
      </c>
      <c r="N7" s="90" t="str">
        <f t="shared" ca="1" si="1"/>
        <v/>
      </c>
      <c r="O7" s="90" t="str">
        <f t="shared" ca="1" si="1"/>
        <v/>
      </c>
      <c r="P7" s="90" t="str">
        <f t="shared" ca="1" si="1"/>
        <v/>
      </c>
      <c r="Q7" s="90" t="str">
        <f t="shared" ca="1" si="1"/>
        <v/>
      </c>
      <c r="R7" s="90" t="str">
        <f t="shared" ca="1" si="1"/>
        <v/>
      </c>
      <c r="S7" s="90" t="str">
        <f t="shared" ca="1" si="1"/>
        <v/>
      </c>
      <c r="T7" s="90" t="str">
        <f t="shared" ca="1" si="1"/>
        <v/>
      </c>
      <c r="U7" s="90" t="str">
        <f t="shared" ca="1" si="1"/>
        <v/>
      </c>
      <c r="V7" s="90" t="str">
        <f t="shared" ca="1" si="2"/>
        <v/>
      </c>
      <c r="W7" s="90" t="str">
        <f t="shared" ca="1" si="2"/>
        <v/>
      </c>
      <c r="X7" s="90" t="str">
        <f t="shared" ca="1" si="2"/>
        <v/>
      </c>
      <c r="Y7" s="90" t="str">
        <f t="shared" ca="1" si="2"/>
        <v/>
      </c>
      <c r="Z7" s="90" t="str">
        <f t="shared" ca="1" si="2"/>
        <v/>
      </c>
    </row>
    <row r="8" spans="1:26" x14ac:dyDescent="0.35">
      <c r="A8" t="str">
        <f t="shared" si="0"/>
        <v>LISTReinsurance</v>
      </c>
      <c r="B8" t="s">
        <v>387</v>
      </c>
      <c r="C8" s="89" t="s">
        <v>406</v>
      </c>
      <c r="D8" s="89" t="s">
        <v>491</v>
      </c>
      <c r="E8" s="90" t="str">
        <f t="shared" ca="1" si="3"/>
        <v/>
      </c>
      <c r="F8" s="90" t="str">
        <f t="shared" ca="1" si="1"/>
        <v/>
      </c>
      <c r="G8" s="90" t="str">
        <f t="shared" ca="1" si="1"/>
        <v/>
      </c>
      <c r="H8" s="90" t="str">
        <f t="shared" ca="1" si="1"/>
        <v/>
      </c>
      <c r="I8" s="90" t="str">
        <f t="shared" ca="1" si="1"/>
        <v/>
      </c>
      <c r="J8" s="90" t="str">
        <f t="shared" ca="1" si="1"/>
        <v/>
      </c>
      <c r="K8" s="90" t="str">
        <f t="shared" ca="1" si="1"/>
        <v/>
      </c>
      <c r="L8" s="90" t="str">
        <f t="shared" ca="1" si="1"/>
        <v/>
      </c>
      <c r="M8" s="90" t="str">
        <f t="shared" ca="1" si="1"/>
        <v/>
      </c>
      <c r="N8" s="90" t="str">
        <f t="shared" ca="1" si="1"/>
        <v/>
      </c>
      <c r="O8" s="90" t="str">
        <f t="shared" ca="1" si="1"/>
        <v/>
      </c>
      <c r="P8" s="90" t="str">
        <f t="shared" ca="1" si="1"/>
        <v/>
      </c>
      <c r="Q8" s="90" t="str">
        <f t="shared" ca="1" si="1"/>
        <v/>
      </c>
      <c r="R8" s="90" t="str">
        <f t="shared" ca="1" si="1"/>
        <v/>
      </c>
      <c r="S8" s="90" t="str">
        <f t="shared" ca="1" si="1"/>
        <v/>
      </c>
      <c r="T8" s="90" t="str">
        <f t="shared" ca="1" si="1"/>
        <v/>
      </c>
      <c r="U8" s="90" t="str">
        <f t="shared" ca="1" si="1"/>
        <v/>
      </c>
      <c r="V8" s="90" t="str">
        <f t="shared" ca="1" si="2"/>
        <v/>
      </c>
      <c r="W8" s="90" t="str">
        <f t="shared" ca="1" si="2"/>
        <v/>
      </c>
      <c r="X8" s="90" t="str">
        <f t="shared" ca="1" si="2"/>
        <v/>
      </c>
      <c r="Y8" s="90" t="str">
        <f t="shared" ca="1" si="2"/>
        <v/>
      </c>
      <c r="Z8" s="90" t="str">
        <f t="shared" ca="1" si="2"/>
        <v/>
      </c>
    </row>
    <row r="9" spans="1:26" x14ac:dyDescent="0.35">
      <c r="A9" t="str">
        <f t="shared" si="0"/>
        <v>LISTReinsurance</v>
      </c>
      <c r="B9" t="s">
        <v>387</v>
      </c>
      <c r="C9" s="89" t="s">
        <v>407</v>
      </c>
      <c r="D9" s="89" t="s">
        <v>492</v>
      </c>
      <c r="E9" s="90" t="str">
        <f t="shared" ca="1" si="3"/>
        <v/>
      </c>
      <c r="F9" s="90" t="str">
        <f t="shared" ca="1" si="1"/>
        <v/>
      </c>
      <c r="G9" s="90" t="str">
        <f t="shared" ca="1" si="1"/>
        <v/>
      </c>
      <c r="H9" s="90" t="str">
        <f t="shared" ca="1" si="1"/>
        <v/>
      </c>
      <c r="I9" s="90" t="str">
        <f t="shared" ca="1" si="1"/>
        <v/>
      </c>
      <c r="J9" s="90" t="str">
        <f t="shared" ca="1" si="1"/>
        <v/>
      </c>
      <c r="K9" s="90" t="str">
        <f t="shared" ca="1" si="1"/>
        <v/>
      </c>
      <c r="L9" s="90" t="str">
        <f t="shared" ca="1" si="1"/>
        <v/>
      </c>
      <c r="M9" s="90" t="str">
        <f t="shared" ca="1" si="1"/>
        <v/>
      </c>
      <c r="N9" s="90" t="str">
        <f t="shared" ca="1" si="1"/>
        <v/>
      </c>
      <c r="O9" s="90" t="str">
        <f t="shared" ca="1" si="1"/>
        <v/>
      </c>
      <c r="P9" s="90" t="str">
        <f t="shared" ca="1" si="1"/>
        <v/>
      </c>
      <c r="Q9" s="90" t="str">
        <f t="shared" ca="1" si="1"/>
        <v/>
      </c>
      <c r="R9" s="90" t="str">
        <f t="shared" ca="1" si="1"/>
        <v/>
      </c>
      <c r="S9" s="90" t="str">
        <f t="shared" ca="1" si="1"/>
        <v/>
      </c>
      <c r="T9" s="90" t="str">
        <f t="shared" ca="1" si="1"/>
        <v/>
      </c>
      <c r="U9" s="90" t="str">
        <f t="shared" ca="1" si="1"/>
        <v/>
      </c>
      <c r="V9" s="90" t="str">
        <f t="shared" ca="1" si="2"/>
        <v/>
      </c>
      <c r="W9" s="90" t="str">
        <f t="shared" ca="1" si="2"/>
        <v/>
      </c>
      <c r="X9" s="90" t="str">
        <f t="shared" ca="1" si="2"/>
        <v/>
      </c>
      <c r="Y9" s="90" t="str">
        <f t="shared" ca="1" si="2"/>
        <v/>
      </c>
      <c r="Z9" s="90" t="str">
        <f t="shared" ca="1" si="2"/>
        <v/>
      </c>
    </row>
    <row r="10" spans="1:26" x14ac:dyDescent="0.35">
      <c r="A10" t="str">
        <f t="shared" si="0"/>
        <v>LISTReinsurance</v>
      </c>
      <c r="B10" t="s">
        <v>387</v>
      </c>
      <c r="C10" s="89" t="s">
        <v>408</v>
      </c>
      <c r="D10" s="89" t="s">
        <v>493</v>
      </c>
      <c r="E10" s="90" t="str">
        <f t="shared" ca="1" si="3"/>
        <v/>
      </c>
      <c r="F10" s="90" t="str">
        <f t="shared" ca="1" si="1"/>
        <v/>
      </c>
      <c r="G10" s="90" t="str">
        <f t="shared" ca="1" si="1"/>
        <v/>
      </c>
      <c r="H10" s="90" t="str">
        <f t="shared" ca="1" si="1"/>
        <v/>
      </c>
      <c r="I10" s="90" t="str">
        <f t="shared" ca="1" si="1"/>
        <v/>
      </c>
      <c r="J10" s="90" t="str">
        <f t="shared" ca="1" si="1"/>
        <v/>
      </c>
      <c r="K10" s="90" t="str">
        <f t="shared" ca="1" si="1"/>
        <v/>
      </c>
      <c r="L10" s="90" t="str">
        <f t="shared" ca="1" si="1"/>
        <v/>
      </c>
      <c r="M10" s="90" t="str">
        <f t="shared" ca="1" si="1"/>
        <v/>
      </c>
      <c r="N10" s="90" t="str">
        <f t="shared" ca="1" si="1"/>
        <v/>
      </c>
      <c r="O10" s="90" t="str">
        <f t="shared" ca="1" si="1"/>
        <v/>
      </c>
      <c r="P10" s="90" t="str">
        <f t="shared" ca="1" si="1"/>
        <v/>
      </c>
      <c r="Q10" s="90" t="str">
        <f t="shared" ca="1" si="1"/>
        <v/>
      </c>
      <c r="R10" s="90" t="str">
        <f t="shared" ca="1" si="1"/>
        <v/>
      </c>
      <c r="S10" s="90" t="str">
        <f t="shared" ca="1" si="1"/>
        <v/>
      </c>
      <c r="T10" s="90" t="str">
        <f t="shared" ca="1" si="1"/>
        <v/>
      </c>
      <c r="U10" s="90" t="str">
        <f t="shared" ca="1" si="1"/>
        <v/>
      </c>
      <c r="V10" s="90" t="str">
        <f t="shared" ca="1" si="2"/>
        <v/>
      </c>
      <c r="W10" s="90" t="str">
        <f t="shared" ca="1" si="2"/>
        <v/>
      </c>
      <c r="X10" s="90" t="str">
        <f t="shared" ca="1" si="2"/>
        <v/>
      </c>
      <c r="Y10" s="90" t="str">
        <f t="shared" ca="1" si="2"/>
        <v/>
      </c>
      <c r="Z10" s="90" t="str">
        <f t="shared" ca="1" si="2"/>
        <v/>
      </c>
    </row>
    <row r="11" spans="1:26" x14ac:dyDescent="0.35">
      <c r="A11" t="str">
        <f t="shared" si="0"/>
        <v>LISTReinsurance</v>
      </c>
      <c r="B11" t="s">
        <v>387</v>
      </c>
      <c r="C11" s="89" t="s">
        <v>409</v>
      </c>
      <c r="D11" s="89" t="s">
        <v>494</v>
      </c>
      <c r="E11" s="90" t="str">
        <f t="shared" ca="1" si="3"/>
        <v/>
      </c>
      <c r="F11" s="90" t="str">
        <f t="shared" ca="1" si="1"/>
        <v/>
      </c>
      <c r="G11" s="90" t="str">
        <f t="shared" ca="1" si="1"/>
        <v/>
      </c>
      <c r="H11" s="90" t="str">
        <f t="shared" ca="1" si="1"/>
        <v/>
      </c>
      <c r="I11" s="90" t="str">
        <f t="shared" ca="1" si="1"/>
        <v/>
      </c>
      <c r="J11" s="90" t="str">
        <f t="shared" ca="1" si="1"/>
        <v/>
      </c>
      <c r="K11" s="90" t="str">
        <f t="shared" ca="1" si="1"/>
        <v/>
      </c>
      <c r="L11" s="90" t="str">
        <f t="shared" ca="1" si="1"/>
        <v/>
      </c>
      <c r="M11" s="90" t="str">
        <f t="shared" ca="1" si="1"/>
        <v/>
      </c>
      <c r="N11" s="90" t="str">
        <f t="shared" ca="1" si="1"/>
        <v/>
      </c>
      <c r="O11" s="90" t="str">
        <f t="shared" ca="1" si="1"/>
        <v/>
      </c>
      <c r="P11" s="90" t="str">
        <f t="shared" ca="1" si="1"/>
        <v/>
      </c>
      <c r="Q11" s="90" t="str">
        <f t="shared" ca="1" si="1"/>
        <v/>
      </c>
      <c r="R11" s="90" t="str">
        <f t="shared" ca="1" si="1"/>
        <v/>
      </c>
      <c r="S11" s="90" t="str">
        <f t="shared" ca="1" si="1"/>
        <v/>
      </c>
      <c r="T11" s="90" t="str">
        <f t="shared" ca="1" si="1"/>
        <v/>
      </c>
      <c r="U11" s="90" t="str">
        <f t="shared" ca="1" si="1"/>
        <v/>
      </c>
      <c r="V11" s="90" t="str">
        <f t="shared" ca="1" si="2"/>
        <v/>
      </c>
      <c r="W11" s="90" t="str">
        <f t="shared" ca="1" si="2"/>
        <v/>
      </c>
      <c r="X11" s="90" t="str">
        <f t="shared" ca="1" si="2"/>
        <v/>
      </c>
      <c r="Y11" s="90" t="str">
        <f t="shared" ca="1" si="2"/>
        <v/>
      </c>
      <c r="Z11" s="90" t="str">
        <f t="shared" ca="1" si="2"/>
        <v/>
      </c>
    </row>
    <row r="12" spans="1:26" x14ac:dyDescent="0.35">
      <c r="A12" t="str">
        <f t="shared" si="0"/>
        <v>LISTReinsurance</v>
      </c>
      <c r="B12" t="s">
        <v>387</v>
      </c>
      <c r="C12" s="89" t="s">
        <v>410</v>
      </c>
      <c r="D12" s="89" t="s">
        <v>495</v>
      </c>
      <c r="E12" s="90" t="str">
        <f t="shared" ca="1" si="3"/>
        <v/>
      </c>
      <c r="F12" s="90" t="str">
        <f t="shared" ca="1" si="1"/>
        <v/>
      </c>
      <c r="G12" s="90" t="str">
        <f t="shared" ca="1" si="1"/>
        <v/>
      </c>
      <c r="H12" s="90" t="str">
        <f t="shared" ca="1" si="1"/>
        <v/>
      </c>
      <c r="I12" s="90" t="str">
        <f t="shared" ca="1" si="1"/>
        <v/>
      </c>
      <c r="J12" s="90" t="str">
        <f t="shared" ca="1" si="1"/>
        <v/>
      </c>
      <c r="K12" s="90" t="str">
        <f t="shared" ca="1" si="1"/>
        <v/>
      </c>
      <c r="L12" s="90" t="str">
        <f t="shared" ca="1" si="1"/>
        <v/>
      </c>
      <c r="M12" s="90" t="str">
        <f t="shared" ca="1" si="1"/>
        <v/>
      </c>
      <c r="N12" s="90" t="str">
        <f t="shared" ca="1" si="1"/>
        <v/>
      </c>
      <c r="O12" s="90" t="str">
        <f t="shared" ca="1" si="1"/>
        <v/>
      </c>
      <c r="P12" s="90" t="str">
        <f t="shared" ca="1" si="1"/>
        <v/>
      </c>
      <c r="Q12" s="90" t="str">
        <f t="shared" ca="1" si="1"/>
        <v/>
      </c>
      <c r="R12" s="90" t="str">
        <f t="shared" ca="1" si="1"/>
        <v/>
      </c>
      <c r="S12" s="90" t="str">
        <f t="shared" ca="1" si="1"/>
        <v/>
      </c>
      <c r="T12" s="90" t="str">
        <f t="shared" ca="1" si="1"/>
        <v/>
      </c>
      <c r="U12" s="90" t="str">
        <f t="shared" ca="1" si="1"/>
        <v/>
      </c>
      <c r="V12" s="90" t="str">
        <f t="shared" ca="1" si="2"/>
        <v/>
      </c>
      <c r="W12" s="90" t="str">
        <f t="shared" ca="1" si="2"/>
        <v/>
      </c>
      <c r="X12" s="90" t="str">
        <f t="shared" ca="1" si="2"/>
        <v/>
      </c>
      <c r="Y12" s="90" t="str">
        <f t="shared" ca="1" si="2"/>
        <v/>
      </c>
      <c r="Z12" s="90" t="str">
        <f t="shared" ca="1" si="2"/>
        <v/>
      </c>
    </row>
    <row r="13" spans="1:26" x14ac:dyDescent="0.35">
      <c r="A13" t="str">
        <f t="shared" si="0"/>
        <v>LISTReinsurance</v>
      </c>
      <c r="B13" t="s">
        <v>387</v>
      </c>
      <c r="C13" s="89" t="s">
        <v>411</v>
      </c>
      <c r="D13" s="89" t="s">
        <v>470</v>
      </c>
      <c r="E13" s="90" t="str">
        <f t="shared" ca="1" si="3"/>
        <v/>
      </c>
      <c r="F13" s="90" t="str">
        <f t="shared" ca="1" si="1"/>
        <v/>
      </c>
      <c r="G13" s="90" t="str">
        <f t="shared" ca="1" si="1"/>
        <v/>
      </c>
      <c r="H13" s="90" t="str">
        <f t="shared" ca="1" si="1"/>
        <v/>
      </c>
      <c r="I13" s="90" t="str">
        <f t="shared" ca="1" si="1"/>
        <v/>
      </c>
      <c r="J13" s="90" t="str">
        <f t="shared" ca="1" si="1"/>
        <v/>
      </c>
      <c r="K13" s="90" t="str">
        <f t="shared" ca="1" si="1"/>
        <v/>
      </c>
      <c r="L13" s="90" t="str">
        <f t="shared" ca="1" si="1"/>
        <v/>
      </c>
      <c r="M13" s="90" t="str">
        <f t="shared" ca="1" si="1"/>
        <v/>
      </c>
      <c r="N13" s="90" t="str">
        <f t="shared" ca="1" si="1"/>
        <v/>
      </c>
      <c r="O13" s="90" t="str">
        <f t="shared" ca="1" si="1"/>
        <v/>
      </c>
      <c r="P13" s="90" t="str">
        <f t="shared" ca="1" si="1"/>
        <v/>
      </c>
      <c r="Q13" s="90" t="str">
        <f t="shared" ca="1" si="1"/>
        <v/>
      </c>
      <c r="R13" s="90" t="str">
        <f t="shared" ca="1" si="1"/>
        <v/>
      </c>
      <c r="S13" s="90" t="str">
        <f t="shared" ca="1" si="1"/>
        <v/>
      </c>
      <c r="T13" s="90" t="str">
        <f t="shared" ca="1" si="1"/>
        <v/>
      </c>
      <c r="U13" s="90" t="str">
        <f t="shared" ca="1" si="1"/>
        <v/>
      </c>
      <c r="V13" s="90" t="str">
        <f t="shared" ca="1" si="2"/>
        <v/>
      </c>
      <c r="W13" s="90" t="str">
        <f t="shared" ca="1" si="2"/>
        <v/>
      </c>
      <c r="X13" s="90" t="str">
        <f t="shared" ca="1" si="2"/>
        <v/>
      </c>
      <c r="Y13" s="90" t="str">
        <f t="shared" ca="1" si="2"/>
        <v/>
      </c>
      <c r="Z13" s="90" t="str">
        <f t="shared" ca="1" si="2"/>
        <v/>
      </c>
    </row>
    <row r="14" spans="1:26" x14ac:dyDescent="0.35">
      <c r="A14" t="str">
        <f t="shared" si="0"/>
        <v>LISTReinsurance</v>
      </c>
      <c r="B14" t="s">
        <v>387</v>
      </c>
      <c r="C14" s="89" t="s">
        <v>412</v>
      </c>
      <c r="D14" s="89" t="s">
        <v>471</v>
      </c>
      <c r="E14" s="90" t="str">
        <f t="shared" ca="1" si="3"/>
        <v/>
      </c>
      <c r="F14" s="90" t="str">
        <f t="shared" ca="1" si="1"/>
        <v/>
      </c>
      <c r="G14" s="90" t="str">
        <f t="shared" ca="1" si="1"/>
        <v/>
      </c>
      <c r="H14" s="90" t="str">
        <f t="shared" ca="1" si="1"/>
        <v/>
      </c>
      <c r="I14" s="90" t="str">
        <f t="shared" ca="1" si="1"/>
        <v/>
      </c>
      <c r="J14" s="90" t="str">
        <f t="shared" ca="1" si="1"/>
        <v/>
      </c>
      <c r="K14" s="90" t="str">
        <f t="shared" ca="1" si="1"/>
        <v/>
      </c>
      <c r="L14" s="90" t="str">
        <f t="shared" ca="1" si="1"/>
        <v/>
      </c>
      <c r="M14" s="90" t="str">
        <f t="shared" ca="1" si="1"/>
        <v/>
      </c>
      <c r="N14" s="90" t="str">
        <f t="shared" ca="1" si="1"/>
        <v/>
      </c>
      <c r="O14" s="90" t="str">
        <f t="shared" ca="1" si="1"/>
        <v/>
      </c>
      <c r="P14" s="90" t="str">
        <f t="shared" ca="1" si="1"/>
        <v/>
      </c>
      <c r="Q14" s="90" t="str">
        <f t="shared" ca="1" si="1"/>
        <v/>
      </c>
      <c r="R14" s="90" t="str">
        <f t="shared" ca="1" si="1"/>
        <v/>
      </c>
      <c r="S14" s="90" t="str">
        <f t="shared" ca="1" si="1"/>
        <v/>
      </c>
      <c r="T14" s="90" t="str">
        <f t="shared" ca="1" si="1"/>
        <v/>
      </c>
      <c r="U14" s="90" t="str">
        <f t="shared" ca="1" si="1"/>
        <v/>
      </c>
      <c r="V14" s="90" t="str">
        <f t="shared" ca="1" si="2"/>
        <v/>
      </c>
      <c r="W14" s="90" t="str">
        <f t="shared" ca="1" si="2"/>
        <v/>
      </c>
      <c r="X14" s="90" t="str">
        <f t="shared" ca="1" si="2"/>
        <v/>
      </c>
      <c r="Y14" s="90" t="str">
        <f t="shared" ca="1" si="2"/>
        <v/>
      </c>
      <c r="Z14" s="90" t="str">
        <f t="shared" ca="1" si="2"/>
        <v/>
      </c>
    </row>
    <row r="15" spans="1:26" x14ac:dyDescent="0.35">
      <c r="A15" t="str">
        <f t="shared" si="0"/>
        <v>LISTReinsurance</v>
      </c>
      <c r="B15" t="s">
        <v>387</v>
      </c>
      <c r="C15" s="89" t="s">
        <v>413</v>
      </c>
      <c r="D15" s="89" t="s">
        <v>472</v>
      </c>
      <c r="E15" s="90" t="str">
        <f t="shared" ca="1" si="3"/>
        <v/>
      </c>
      <c r="F15" s="90" t="str">
        <f t="shared" ca="1" si="1"/>
        <v/>
      </c>
      <c r="G15" s="90" t="str">
        <f t="shared" ca="1" si="1"/>
        <v/>
      </c>
      <c r="H15" s="90" t="str">
        <f t="shared" ca="1" si="1"/>
        <v/>
      </c>
      <c r="I15" s="90" t="str">
        <f t="shared" ca="1" si="1"/>
        <v/>
      </c>
      <c r="J15" s="90" t="str">
        <f t="shared" ca="1" si="1"/>
        <v/>
      </c>
      <c r="K15" s="90" t="str">
        <f t="shared" ca="1" si="1"/>
        <v/>
      </c>
      <c r="L15" s="90" t="str">
        <f t="shared" ca="1" si="1"/>
        <v/>
      </c>
      <c r="M15" s="90" t="str">
        <f t="shared" ca="1" si="1"/>
        <v/>
      </c>
      <c r="N15" s="90" t="str">
        <f t="shared" ca="1" si="1"/>
        <v/>
      </c>
      <c r="O15" s="90" t="str">
        <f t="shared" ca="1" si="1"/>
        <v/>
      </c>
      <c r="P15" s="90" t="str">
        <f t="shared" ca="1" si="1"/>
        <v/>
      </c>
      <c r="Q15" s="90" t="str">
        <f t="shared" ca="1" si="1"/>
        <v/>
      </c>
      <c r="R15" s="90" t="str">
        <f t="shared" ca="1" si="1"/>
        <v/>
      </c>
      <c r="S15" s="90" t="str">
        <f t="shared" ca="1" si="1"/>
        <v/>
      </c>
      <c r="T15" s="90" t="str">
        <f t="shared" ca="1" si="1"/>
        <v/>
      </c>
      <c r="U15" s="90" t="str">
        <f t="shared" ca="1" si="1"/>
        <v/>
      </c>
      <c r="V15" s="90" t="str">
        <f t="shared" ca="1" si="2"/>
        <v/>
      </c>
      <c r="W15" s="90" t="str">
        <f t="shared" ca="1" si="2"/>
        <v/>
      </c>
      <c r="X15" s="90" t="str">
        <f t="shared" ca="1" si="2"/>
        <v/>
      </c>
      <c r="Y15" s="90" t="str">
        <f t="shared" ca="1" si="2"/>
        <v/>
      </c>
      <c r="Z15" s="90" t="str">
        <f t="shared" ca="1" si="2"/>
        <v/>
      </c>
    </row>
    <row r="16" spans="1:26" x14ac:dyDescent="0.35">
      <c r="A16" t="str">
        <f t="shared" si="0"/>
        <v>LISTReinsurance</v>
      </c>
      <c r="B16" t="s">
        <v>387</v>
      </c>
      <c r="C16" s="89" t="s">
        <v>414</v>
      </c>
      <c r="D16" s="89" t="s">
        <v>473</v>
      </c>
      <c r="E16" s="90" t="str">
        <f t="shared" ca="1" si="3"/>
        <v/>
      </c>
      <c r="F16" s="90" t="str">
        <f t="shared" ca="1" si="1"/>
        <v/>
      </c>
      <c r="G16" s="90" t="str">
        <f t="shared" ca="1" si="1"/>
        <v/>
      </c>
      <c r="H16" s="90" t="str">
        <f t="shared" ca="1" si="1"/>
        <v/>
      </c>
      <c r="I16" s="90" t="str">
        <f t="shared" ca="1" si="1"/>
        <v/>
      </c>
      <c r="J16" s="90" t="str">
        <f t="shared" ca="1" si="1"/>
        <v/>
      </c>
      <c r="K16" s="90" t="str">
        <f t="shared" ca="1" si="1"/>
        <v/>
      </c>
      <c r="L16" s="90" t="str">
        <f t="shared" ca="1" si="1"/>
        <v/>
      </c>
      <c r="M16" s="90" t="str">
        <f t="shared" ca="1" si="1"/>
        <v/>
      </c>
      <c r="N16" s="90" t="str">
        <f t="shared" ca="1" si="1"/>
        <v/>
      </c>
      <c r="O16" s="90" t="str">
        <f t="shared" ca="1" si="1"/>
        <v/>
      </c>
      <c r="P16" s="90" t="str">
        <f t="shared" ca="1" si="1"/>
        <v/>
      </c>
      <c r="Q16" s="90" t="str">
        <f t="shared" ca="1" si="1"/>
        <v/>
      </c>
      <c r="R16" s="90" t="str">
        <f t="shared" ca="1" si="1"/>
        <v/>
      </c>
      <c r="S16" s="90" t="str">
        <f t="shared" ca="1" si="1"/>
        <v/>
      </c>
      <c r="T16" s="90" t="str">
        <f t="shared" ca="1" si="1"/>
        <v/>
      </c>
      <c r="U16" s="90" t="str">
        <f t="shared" ca="1" si="1"/>
        <v/>
      </c>
      <c r="V16" s="90" t="str">
        <f t="shared" ca="1" si="2"/>
        <v/>
      </c>
      <c r="W16" s="90" t="str">
        <f t="shared" ca="1" si="2"/>
        <v/>
      </c>
      <c r="X16" s="90" t="str">
        <f t="shared" ca="1" si="2"/>
        <v/>
      </c>
      <c r="Y16" s="90" t="str">
        <f t="shared" ca="1" si="2"/>
        <v/>
      </c>
      <c r="Z16" s="90" t="str">
        <f t="shared" ca="1" si="2"/>
        <v/>
      </c>
    </row>
    <row r="17" spans="1:26" x14ac:dyDescent="0.35">
      <c r="A17" t="str">
        <f t="shared" si="0"/>
        <v>LISTReinsurance</v>
      </c>
      <c r="B17" t="s">
        <v>387</v>
      </c>
      <c r="C17" s="89" t="s">
        <v>415</v>
      </c>
      <c r="D17" s="89" t="s">
        <v>474</v>
      </c>
      <c r="E17" s="90" t="str">
        <f t="shared" ca="1" si="3"/>
        <v/>
      </c>
      <c r="F17" s="90" t="str">
        <f t="shared" ca="1" si="1"/>
        <v/>
      </c>
      <c r="G17" s="90" t="str">
        <f t="shared" ca="1" si="1"/>
        <v/>
      </c>
      <c r="H17" s="90" t="str">
        <f t="shared" ca="1" si="1"/>
        <v/>
      </c>
      <c r="I17" s="90" t="str">
        <f t="shared" ca="1" si="1"/>
        <v/>
      </c>
      <c r="J17" s="90" t="str">
        <f t="shared" ca="1" si="1"/>
        <v/>
      </c>
      <c r="K17" s="90" t="str">
        <f t="shared" ca="1" si="1"/>
        <v/>
      </c>
      <c r="L17" s="90" t="str">
        <f t="shared" ca="1" si="1"/>
        <v/>
      </c>
      <c r="M17" s="90" t="str">
        <f t="shared" ca="1" si="1"/>
        <v/>
      </c>
      <c r="N17" s="90" t="str">
        <f t="shared" ca="1" si="1"/>
        <v/>
      </c>
      <c r="O17" s="90" t="str">
        <f t="shared" ca="1" si="1"/>
        <v/>
      </c>
      <c r="P17" s="90" t="str">
        <f t="shared" ca="1" si="1"/>
        <v/>
      </c>
      <c r="Q17" s="90" t="str">
        <f t="shared" ca="1" si="1"/>
        <v/>
      </c>
      <c r="R17" s="90" t="str">
        <f t="shared" ca="1" si="1"/>
        <v/>
      </c>
      <c r="S17" s="90" t="str">
        <f t="shared" ca="1" si="1"/>
        <v/>
      </c>
      <c r="T17" s="90" t="str">
        <f t="shared" ca="1" si="1"/>
        <v/>
      </c>
      <c r="U17" s="90" t="str">
        <f t="shared" ca="1" si="1"/>
        <v/>
      </c>
      <c r="V17" s="90" t="str">
        <f t="shared" ca="1" si="2"/>
        <v/>
      </c>
      <c r="W17" s="90" t="str">
        <f t="shared" ca="1" si="2"/>
        <v/>
      </c>
      <c r="X17" s="90" t="str">
        <f t="shared" ca="1" si="2"/>
        <v/>
      </c>
      <c r="Y17" s="90" t="str">
        <f t="shared" ca="1" si="2"/>
        <v/>
      </c>
      <c r="Z17" s="90" t="str">
        <f t="shared" ca="1" si="2"/>
        <v/>
      </c>
    </row>
    <row r="18" spans="1:26" x14ac:dyDescent="0.35">
      <c r="A18" t="str">
        <f t="shared" si="0"/>
        <v>LISTReinsurance</v>
      </c>
      <c r="B18" t="s">
        <v>387</v>
      </c>
      <c r="C18" s="89" t="s">
        <v>416</v>
      </c>
      <c r="D18" s="89" t="s">
        <v>475</v>
      </c>
      <c r="E18" s="90" t="str">
        <f t="shared" ca="1" si="3"/>
        <v/>
      </c>
      <c r="F18" s="90" t="str">
        <f t="shared" ca="1" si="1"/>
        <v/>
      </c>
      <c r="G18" s="90" t="str">
        <f t="shared" ca="1" si="1"/>
        <v/>
      </c>
      <c r="H18" s="90" t="str">
        <f t="shared" ca="1" si="1"/>
        <v/>
      </c>
      <c r="I18" s="90" t="str">
        <f t="shared" ca="1" si="1"/>
        <v/>
      </c>
      <c r="J18" s="90" t="str">
        <f t="shared" ca="1" si="1"/>
        <v/>
      </c>
      <c r="K18" s="90" t="str">
        <f t="shared" ca="1" si="1"/>
        <v/>
      </c>
      <c r="L18" s="90" t="str">
        <f t="shared" ca="1" si="1"/>
        <v/>
      </c>
      <c r="M18" s="90" t="str">
        <f t="shared" ca="1" si="1"/>
        <v/>
      </c>
      <c r="N18" s="90" t="str">
        <f t="shared" ca="1" si="1"/>
        <v/>
      </c>
      <c r="O18" s="90" t="str">
        <f t="shared" ca="1" si="1"/>
        <v/>
      </c>
      <c r="P18" s="90" t="str">
        <f t="shared" ca="1" si="1"/>
        <v/>
      </c>
      <c r="Q18" s="90" t="str">
        <f t="shared" ca="1" si="1"/>
        <v/>
      </c>
      <c r="R18" s="90" t="str">
        <f t="shared" ca="1" si="1"/>
        <v/>
      </c>
      <c r="S18" s="90" t="str">
        <f t="shared" ca="1" si="1"/>
        <v/>
      </c>
      <c r="T18" s="90" t="str">
        <f t="shared" ca="1" si="1"/>
        <v/>
      </c>
      <c r="U18" s="90" t="str">
        <f t="shared" ca="1" si="1"/>
        <v/>
      </c>
      <c r="V18" s="90" t="str">
        <f t="shared" ca="1" si="2"/>
        <v/>
      </c>
      <c r="W18" s="90" t="str">
        <f t="shared" ca="1" si="2"/>
        <v/>
      </c>
      <c r="X18" s="90" t="str">
        <f t="shared" ca="1" si="2"/>
        <v/>
      </c>
      <c r="Y18" s="90" t="str">
        <f t="shared" ca="1" si="2"/>
        <v/>
      </c>
      <c r="Z18" s="90" t="str">
        <f t="shared" ca="1" si="2"/>
        <v/>
      </c>
    </row>
    <row r="19" spans="1:26" x14ac:dyDescent="0.35">
      <c r="A19" t="str">
        <f t="shared" si="0"/>
        <v>LISTReinsurance</v>
      </c>
      <c r="B19" t="s">
        <v>387</v>
      </c>
      <c r="C19" s="89" t="s">
        <v>417</v>
      </c>
      <c r="D19" s="89" t="s">
        <v>476</v>
      </c>
      <c r="E19" s="90" t="str">
        <f t="shared" ca="1" si="3"/>
        <v/>
      </c>
      <c r="F19" s="90" t="str">
        <f t="shared" ca="1" si="1"/>
        <v/>
      </c>
      <c r="G19" s="90" t="str">
        <f t="shared" ca="1" si="1"/>
        <v/>
      </c>
      <c r="H19" s="90" t="str">
        <f t="shared" ca="1" si="1"/>
        <v/>
      </c>
      <c r="I19" s="90" t="str">
        <f t="shared" ca="1" si="1"/>
        <v/>
      </c>
      <c r="J19" s="90" t="str">
        <f t="shared" ca="1" si="1"/>
        <v/>
      </c>
      <c r="K19" s="90" t="str">
        <f t="shared" ca="1" si="1"/>
        <v/>
      </c>
      <c r="L19" s="90" t="str">
        <f t="shared" ca="1" si="1"/>
        <v/>
      </c>
      <c r="M19" s="90" t="str">
        <f t="shared" ca="1" si="1"/>
        <v/>
      </c>
      <c r="N19" s="90" t="str">
        <f t="shared" ca="1" si="1"/>
        <v/>
      </c>
      <c r="O19" s="90" t="str">
        <f t="shared" ca="1" si="1"/>
        <v/>
      </c>
      <c r="P19" s="90" t="str">
        <f t="shared" ca="1" si="1"/>
        <v/>
      </c>
      <c r="Q19" s="90" t="str">
        <f t="shared" ca="1" si="1"/>
        <v/>
      </c>
      <c r="R19" s="90" t="str">
        <f t="shared" ca="1" si="1"/>
        <v/>
      </c>
      <c r="S19" s="90" t="str">
        <f t="shared" ca="1" si="1"/>
        <v/>
      </c>
      <c r="T19" s="90" t="str">
        <f t="shared" ca="1" si="1"/>
        <v/>
      </c>
      <c r="U19" s="90" t="str">
        <f t="shared" ref="U19:Z34" ca="1" si="4">IF(OFFSET(INDIRECT($B19&amp;"_Corner",0),MATCH($C19,INDIRECT($B19&amp;"_Row",0),0),MATCH(LEFT($E$3,5),INDIRECT($B19&amp;"_Column",0),0))="","",OFFSET(INDIRECT($B19&amp;"_Corner",0),MATCH($C19,INDIRECT($B19&amp;"_Row",0),0),MATCH(LEFT(U$3,5),INDIRECT($B19&amp;"_Column",0),0)))</f>
        <v/>
      </c>
      <c r="V19" s="90" t="str">
        <f t="shared" ca="1" si="2"/>
        <v/>
      </c>
      <c r="W19" s="90" t="str">
        <f t="shared" ca="1" si="2"/>
        <v/>
      </c>
      <c r="X19" s="90" t="str">
        <f t="shared" ca="1" si="2"/>
        <v/>
      </c>
      <c r="Y19" s="90" t="str">
        <f t="shared" ca="1" si="2"/>
        <v/>
      </c>
      <c r="Z19" s="90" t="str">
        <f t="shared" ca="1" si="2"/>
        <v/>
      </c>
    </row>
    <row r="20" spans="1:26" x14ac:dyDescent="0.35">
      <c r="A20" t="str">
        <f t="shared" si="0"/>
        <v>LISTReinsurance</v>
      </c>
      <c r="B20" t="s">
        <v>387</v>
      </c>
      <c r="C20" s="89" t="s">
        <v>418</v>
      </c>
      <c r="D20" s="89" t="s">
        <v>496</v>
      </c>
      <c r="E20" s="90" t="str">
        <f t="shared" ca="1" si="3"/>
        <v/>
      </c>
      <c r="F20" s="90" t="str">
        <f t="shared" ca="1" si="3"/>
        <v/>
      </c>
      <c r="G20" s="90" t="str">
        <f t="shared" ca="1" si="3"/>
        <v/>
      </c>
      <c r="H20" s="90" t="str">
        <f t="shared" ca="1" si="3"/>
        <v/>
      </c>
      <c r="I20" s="90" t="str">
        <f t="shared" ca="1" si="3"/>
        <v/>
      </c>
      <c r="J20" s="90" t="str">
        <f t="shared" ca="1" si="3"/>
        <v/>
      </c>
      <c r="K20" s="90" t="str">
        <f t="shared" ca="1" si="3"/>
        <v/>
      </c>
      <c r="L20" s="90" t="str">
        <f t="shared" ca="1" si="3"/>
        <v/>
      </c>
      <c r="M20" s="90" t="str">
        <f t="shared" ca="1" si="3"/>
        <v/>
      </c>
      <c r="N20" s="90" t="str">
        <f t="shared" ca="1" si="3"/>
        <v/>
      </c>
      <c r="O20" s="90" t="str">
        <f t="shared" ca="1" si="3"/>
        <v/>
      </c>
      <c r="P20" s="90" t="str">
        <f t="shared" ca="1" si="3"/>
        <v/>
      </c>
      <c r="Q20" s="90" t="str">
        <f t="shared" ca="1" si="3"/>
        <v/>
      </c>
      <c r="R20" s="90" t="str">
        <f t="shared" ca="1" si="3"/>
        <v/>
      </c>
      <c r="S20" s="90" t="str">
        <f t="shared" ca="1" si="3"/>
        <v/>
      </c>
      <c r="T20" s="90" t="str">
        <f t="shared" ca="1" si="3"/>
        <v/>
      </c>
      <c r="U20" s="90" t="str">
        <f t="shared" ca="1" si="4"/>
        <v/>
      </c>
      <c r="V20" s="90" t="str">
        <f t="shared" ca="1" si="4"/>
        <v/>
      </c>
      <c r="W20" s="90" t="str">
        <f t="shared" ca="1" si="4"/>
        <v/>
      </c>
      <c r="X20" s="90" t="str">
        <f t="shared" ca="1" si="4"/>
        <v/>
      </c>
      <c r="Y20" s="90" t="str">
        <f t="shared" ca="1" si="4"/>
        <v/>
      </c>
      <c r="Z20" s="90" t="str">
        <f t="shared" ca="1" si="4"/>
        <v/>
      </c>
    </row>
    <row r="21" spans="1:26" x14ac:dyDescent="0.35">
      <c r="A21" t="str">
        <f t="shared" si="0"/>
        <v>LISTReinsurance</v>
      </c>
      <c r="B21" t="s">
        <v>387</v>
      </c>
      <c r="C21" s="89" t="s">
        <v>419</v>
      </c>
      <c r="D21" s="89" t="s">
        <v>497</v>
      </c>
      <c r="E21" s="90" t="str">
        <f t="shared" ref="E21:T36" ca="1" si="5">IF(OFFSET(INDIRECT($B21&amp;"_Corner",0),MATCH($C21,INDIRECT($B21&amp;"_Row",0),0),MATCH(LEFT($E$3,5),INDIRECT($B21&amp;"_Column",0),0))="","",OFFSET(INDIRECT($B21&amp;"_Corner",0),MATCH($C21,INDIRECT($B21&amp;"_Row",0),0),MATCH(LEFT(E$3,5),INDIRECT($B21&amp;"_Column",0),0)))</f>
        <v/>
      </c>
      <c r="F21" s="90" t="str">
        <f t="shared" ca="1" si="5"/>
        <v/>
      </c>
      <c r="G21" s="90" t="str">
        <f t="shared" ca="1" si="5"/>
        <v/>
      </c>
      <c r="H21" s="90" t="str">
        <f t="shared" ca="1" si="5"/>
        <v/>
      </c>
      <c r="I21" s="90" t="str">
        <f t="shared" ca="1" si="5"/>
        <v/>
      </c>
      <c r="J21" s="90" t="str">
        <f t="shared" ca="1" si="5"/>
        <v/>
      </c>
      <c r="K21" s="90" t="str">
        <f t="shared" ca="1" si="5"/>
        <v/>
      </c>
      <c r="L21" s="90" t="str">
        <f t="shared" ca="1" si="5"/>
        <v/>
      </c>
      <c r="M21" s="90" t="str">
        <f t="shared" ca="1" si="5"/>
        <v/>
      </c>
      <c r="N21" s="90" t="str">
        <f t="shared" ca="1" si="5"/>
        <v/>
      </c>
      <c r="O21" s="90" t="str">
        <f t="shared" ca="1" si="5"/>
        <v/>
      </c>
      <c r="P21" s="90" t="str">
        <f t="shared" ca="1" si="5"/>
        <v/>
      </c>
      <c r="Q21" s="90" t="str">
        <f t="shared" ca="1" si="5"/>
        <v/>
      </c>
      <c r="R21" s="90" t="str">
        <f t="shared" ca="1" si="5"/>
        <v/>
      </c>
      <c r="S21" s="90" t="str">
        <f t="shared" ca="1" si="5"/>
        <v/>
      </c>
      <c r="T21" s="90" t="str">
        <f t="shared" ca="1" si="5"/>
        <v/>
      </c>
      <c r="U21" s="90" t="str">
        <f t="shared" ca="1" si="4"/>
        <v/>
      </c>
      <c r="V21" s="90" t="str">
        <f t="shared" ca="1" si="4"/>
        <v/>
      </c>
      <c r="W21" s="90" t="str">
        <f t="shared" ca="1" si="4"/>
        <v/>
      </c>
      <c r="X21" s="90" t="str">
        <f t="shared" ca="1" si="4"/>
        <v/>
      </c>
      <c r="Y21" s="90" t="str">
        <f t="shared" ca="1" si="4"/>
        <v/>
      </c>
      <c r="Z21" s="90" t="str">
        <f t="shared" ca="1" si="4"/>
        <v/>
      </c>
    </row>
    <row r="22" spans="1:26" x14ac:dyDescent="0.35">
      <c r="A22" t="str">
        <f t="shared" si="0"/>
        <v>LISTReinsurance</v>
      </c>
      <c r="B22" t="s">
        <v>387</v>
      </c>
      <c r="C22" s="89" t="s">
        <v>420</v>
      </c>
      <c r="D22" s="89" t="s">
        <v>498</v>
      </c>
      <c r="E22" s="90" t="str">
        <f t="shared" ca="1" si="5"/>
        <v/>
      </c>
      <c r="F22" s="90" t="str">
        <f t="shared" ca="1" si="5"/>
        <v/>
      </c>
      <c r="G22" s="90" t="str">
        <f t="shared" ca="1" si="5"/>
        <v/>
      </c>
      <c r="H22" s="90" t="str">
        <f t="shared" ca="1" si="5"/>
        <v/>
      </c>
      <c r="I22" s="90" t="str">
        <f t="shared" ca="1" si="5"/>
        <v/>
      </c>
      <c r="J22" s="90" t="str">
        <f t="shared" ca="1" si="5"/>
        <v/>
      </c>
      <c r="K22" s="90" t="str">
        <f t="shared" ca="1" si="5"/>
        <v/>
      </c>
      <c r="L22" s="90" t="str">
        <f t="shared" ca="1" si="5"/>
        <v/>
      </c>
      <c r="M22" s="90" t="str">
        <f t="shared" ca="1" si="5"/>
        <v/>
      </c>
      <c r="N22" s="90" t="str">
        <f t="shared" ca="1" si="5"/>
        <v/>
      </c>
      <c r="O22" s="90" t="str">
        <f t="shared" ca="1" si="5"/>
        <v/>
      </c>
      <c r="P22" s="90" t="str">
        <f t="shared" ca="1" si="5"/>
        <v/>
      </c>
      <c r="Q22" s="90" t="str">
        <f t="shared" ca="1" si="5"/>
        <v/>
      </c>
      <c r="R22" s="90" t="str">
        <f t="shared" ca="1" si="5"/>
        <v/>
      </c>
      <c r="S22" s="90" t="str">
        <f t="shared" ca="1" si="5"/>
        <v/>
      </c>
      <c r="T22" s="90" t="str">
        <f t="shared" ca="1" si="5"/>
        <v/>
      </c>
      <c r="U22" s="90" t="str">
        <f t="shared" ca="1" si="4"/>
        <v/>
      </c>
      <c r="V22" s="90" t="str">
        <f t="shared" ca="1" si="4"/>
        <v/>
      </c>
      <c r="W22" s="90" t="str">
        <f t="shared" ca="1" si="4"/>
        <v/>
      </c>
      <c r="X22" s="90" t="str">
        <f t="shared" ca="1" si="4"/>
        <v/>
      </c>
      <c r="Y22" s="90" t="str">
        <f t="shared" ca="1" si="4"/>
        <v/>
      </c>
      <c r="Z22" s="90" t="str">
        <f t="shared" ca="1" si="4"/>
        <v/>
      </c>
    </row>
    <row r="23" spans="1:26" x14ac:dyDescent="0.35">
      <c r="A23" t="str">
        <f t="shared" si="0"/>
        <v>LISTReinsurance</v>
      </c>
      <c r="B23" t="s">
        <v>387</v>
      </c>
      <c r="C23" s="89" t="s">
        <v>421</v>
      </c>
      <c r="D23" s="89" t="s">
        <v>499</v>
      </c>
      <c r="E23" s="90" t="str">
        <f t="shared" ca="1" si="5"/>
        <v/>
      </c>
      <c r="F23" s="90" t="str">
        <f t="shared" ca="1" si="5"/>
        <v/>
      </c>
      <c r="G23" s="90" t="str">
        <f t="shared" ca="1" si="5"/>
        <v/>
      </c>
      <c r="H23" s="90" t="str">
        <f t="shared" ca="1" si="5"/>
        <v/>
      </c>
      <c r="I23" s="90" t="str">
        <f t="shared" ca="1" si="5"/>
        <v/>
      </c>
      <c r="J23" s="90" t="str">
        <f t="shared" ca="1" si="5"/>
        <v/>
      </c>
      <c r="K23" s="90" t="str">
        <f t="shared" ca="1" si="5"/>
        <v/>
      </c>
      <c r="L23" s="90" t="str">
        <f t="shared" ca="1" si="5"/>
        <v/>
      </c>
      <c r="M23" s="90" t="str">
        <f t="shared" ca="1" si="5"/>
        <v/>
      </c>
      <c r="N23" s="90" t="str">
        <f t="shared" ca="1" si="5"/>
        <v/>
      </c>
      <c r="O23" s="90" t="str">
        <f t="shared" ca="1" si="5"/>
        <v/>
      </c>
      <c r="P23" s="90" t="str">
        <f t="shared" ca="1" si="5"/>
        <v/>
      </c>
      <c r="Q23" s="90" t="str">
        <f t="shared" ca="1" si="5"/>
        <v/>
      </c>
      <c r="R23" s="90" t="str">
        <f t="shared" ca="1" si="5"/>
        <v/>
      </c>
      <c r="S23" s="90" t="str">
        <f t="shared" ca="1" si="5"/>
        <v/>
      </c>
      <c r="T23" s="90" t="str">
        <f t="shared" ca="1" si="5"/>
        <v/>
      </c>
      <c r="U23" s="90" t="str">
        <f t="shared" ca="1" si="4"/>
        <v/>
      </c>
      <c r="V23" s="90" t="str">
        <f t="shared" ca="1" si="4"/>
        <v/>
      </c>
      <c r="W23" s="90" t="str">
        <f t="shared" ca="1" si="4"/>
        <v/>
      </c>
      <c r="X23" s="90" t="str">
        <f t="shared" ca="1" si="4"/>
        <v/>
      </c>
      <c r="Y23" s="90" t="str">
        <f t="shared" ca="1" si="4"/>
        <v/>
      </c>
      <c r="Z23" s="90" t="str">
        <f t="shared" ca="1" si="4"/>
        <v/>
      </c>
    </row>
    <row r="24" spans="1:26" x14ac:dyDescent="0.35">
      <c r="A24" t="str">
        <f t="shared" si="0"/>
        <v>LISTReinsurance</v>
      </c>
      <c r="B24" t="s">
        <v>387</v>
      </c>
      <c r="C24" s="89" t="s">
        <v>422</v>
      </c>
      <c r="D24" s="89" t="s">
        <v>500</v>
      </c>
      <c r="E24" s="90" t="str">
        <f t="shared" ca="1" si="5"/>
        <v/>
      </c>
      <c r="F24" s="90" t="str">
        <f t="shared" ca="1" si="5"/>
        <v/>
      </c>
      <c r="G24" s="90" t="str">
        <f t="shared" ca="1" si="5"/>
        <v/>
      </c>
      <c r="H24" s="90" t="str">
        <f t="shared" ca="1" si="5"/>
        <v/>
      </c>
      <c r="I24" s="90" t="str">
        <f t="shared" ca="1" si="5"/>
        <v/>
      </c>
      <c r="J24" s="90" t="str">
        <f t="shared" ca="1" si="5"/>
        <v/>
      </c>
      <c r="K24" s="90" t="str">
        <f t="shared" ca="1" si="5"/>
        <v/>
      </c>
      <c r="L24" s="90" t="str">
        <f t="shared" ca="1" si="5"/>
        <v/>
      </c>
      <c r="M24" s="90" t="str">
        <f t="shared" ca="1" si="5"/>
        <v/>
      </c>
      <c r="N24" s="90" t="str">
        <f t="shared" ca="1" si="5"/>
        <v/>
      </c>
      <c r="O24" s="90" t="str">
        <f t="shared" ca="1" si="5"/>
        <v/>
      </c>
      <c r="P24" s="90" t="str">
        <f t="shared" ca="1" si="5"/>
        <v/>
      </c>
      <c r="Q24" s="90" t="str">
        <f t="shared" ca="1" si="5"/>
        <v/>
      </c>
      <c r="R24" s="90" t="str">
        <f t="shared" ca="1" si="5"/>
        <v/>
      </c>
      <c r="S24" s="90" t="str">
        <f t="shared" ca="1" si="5"/>
        <v/>
      </c>
      <c r="T24" s="90" t="str">
        <f t="shared" ca="1" si="5"/>
        <v/>
      </c>
      <c r="U24" s="90" t="str">
        <f t="shared" ca="1" si="4"/>
        <v/>
      </c>
      <c r="V24" s="90" t="str">
        <f t="shared" ca="1" si="4"/>
        <v/>
      </c>
      <c r="W24" s="90" t="str">
        <f t="shared" ca="1" si="4"/>
        <v/>
      </c>
      <c r="X24" s="90" t="str">
        <f t="shared" ca="1" si="4"/>
        <v/>
      </c>
      <c r="Y24" s="90" t="str">
        <f t="shared" ca="1" si="4"/>
        <v/>
      </c>
      <c r="Z24" s="90" t="str">
        <f t="shared" ca="1" si="4"/>
        <v/>
      </c>
    </row>
    <row r="25" spans="1:26" x14ac:dyDescent="0.35">
      <c r="A25" t="str">
        <f t="shared" si="0"/>
        <v>LISTReinsurance</v>
      </c>
      <c r="B25" t="s">
        <v>387</v>
      </c>
      <c r="C25" s="89" t="s">
        <v>423</v>
      </c>
      <c r="D25" s="89" t="s">
        <v>501</v>
      </c>
      <c r="E25" s="90" t="str">
        <f t="shared" ca="1" si="5"/>
        <v/>
      </c>
      <c r="F25" s="90" t="str">
        <f t="shared" ca="1" si="5"/>
        <v/>
      </c>
      <c r="G25" s="90" t="str">
        <f t="shared" ca="1" si="5"/>
        <v/>
      </c>
      <c r="H25" s="90" t="str">
        <f t="shared" ca="1" si="5"/>
        <v/>
      </c>
      <c r="I25" s="90" t="str">
        <f t="shared" ca="1" si="5"/>
        <v/>
      </c>
      <c r="J25" s="90" t="str">
        <f t="shared" ca="1" si="5"/>
        <v/>
      </c>
      <c r="K25" s="90" t="str">
        <f t="shared" ca="1" si="5"/>
        <v/>
      </c>
      <c r="L25" s="90" t="str">
        <f t="shared" ca="1" si="5"/>
        <v/>
      </c>
      <c r="M25" s="90" t="str">
        <f t="shared" ca="1" si="5"/>
        <v/>
      </c>
      <c r="N25" s="90" t="str">
        <f t="shared" ca="1" si="5"/>
        <v/>
      </c>
      <c r="O25" s="90" t="str">
        <f t="shared" ca="1" si="5"/>
        <v/>
      </c>
      <c r="P25" s="90" t="str">
        <f t="shared" ca="1" si="5"/>
        <v/>
      </c>
      <c r="Q25" s="90" t="str">
        <f t="shared" ca="1" si="5"/>
        <v/>
      </c>
      <c r="R25" s="90" t="str">
        <f t="shared" ca="1" si="5"/>
        <v/>
      </c>
      <c r="S25" s="90" t="str">
        <f t="shared" ca="1" si="5"/>
        <v/>
      </c>
      <c r="T25" s="90" t="str">
        <f t="shared" ca="1" si="5"/>
        <v/>
      </c>
      <c r="U25" s="90" t="str">
        <f t="shared" ca="1" si="4"/>
        <v/>
      </c>
      <c r="V25" s="90" t="str">
        <f t="shared" ca="1" si="4"/>
        <v/>
      </c>
      <c r="W25" s="90" t="str">
        <f t="shared" ca="1" si="4"/>
        <v/>
      </c>
      <c r="X25" s="90" t="str">
        <f t="shared" ca="1" si="4"/>
        <v/>
      </c>
      <c r="Y25" s="90" t="str">
        <f t="shared" ca="1" si="4"/>
        <v/>
      </c>
      <c r="Z25" s="90" t="str">
        <f t="shared" ca="1" si="4"/>
        <v/>
      </c>
    </row>
    <row r="26" spans="1:26" x14ac:dyDescent="0.35">
      <c r="A26" t="str">
        <f t="shared" si="0"/>
        <v>LISTReinsurance</v>
      </c>
      <c r="B26" t="s">
        <v>387</v>
      </c>
      <c r="C26" s="89" t="s">
        <v>424</v>
      </c>
      <c r="D26" s="89" t="s">
        <v>502</v>
      </c>
      <c r="E26" s="90" t="str">
        <f t="shared" ca="1" si="5"/>
        <v/>
      </c>
      <c r="F26" s="90" t="str">
        <f t="shared" ca="1" si="5"/>
        <v/>
      </c>
      <c r="G26" s="90" t="str">
        <f t="shared" ca="1" si="5"/>
        <v/>
      </c>
      <c r="H26" s="90" t="str">
        <f t="shared" ca="1" si="5"/>
        <v/>
      </c>
      <c r="I26" s="90" t="str">
        <f t="shared" ca="1" si="5"/>
        <v/>
      </c>
      <c r="J26" s="90" t="str">
        <f t="shared" ca="1" si="5"/>
        <v/>
      </c>
      <c r="K26" s="90" t="str">
        <f t="shared" ca="1" si="5"/>
        <v/>
      </c>
      <c r="L26" s="90" t="str">
        <f t="shared" ca="1" si="5"/>
        <v/>
      </c>
      <c r="M26" s="90" t="str">
        <f t="shared" ca="1" si="5"/>
        <v/>
      </c>
      <c r="N26" s="90" t="str">
        <f t="shared" ca="1" si="5"/>
        <v/>
      </c>
      <c r="O26" s="90" t="str">
        <f t="shared" ca="1" si="5"/>
        <v/>
      </c>
      <c r="P26" s="90" t="str">
        <f t="shared" ca="1" si="5"/>
        <v/>
      </c>
      <c r="Q26" s="90" t="str">
        <f t="shared" ca="1" si="5"/>
        <v/>
      </c>
      <c r="R26" s="90" t="str">
        <f t="shared" ca="1" si="5"/>
        <v/>
      </c>
      <c r="S26" s="90" t="str">
        <f t="shared" ca="1" si="5"/>
        <v/>
      </c>
      <c r="T26" s="90" t="str">
        <f t="shared" ca="1" si="5"/>
        <v/>
      </c>
      <c r="U26" s="90" t="str">
        <f t="shared" ca="1" si="4"/>
        <v/>
      </c>
      <c r="V26" s="90" t="str">
        <f t="shared" ca="1" si="4"/>
        <v/>
      </c>
      <c r="W26" s="90" t="str">
        <f t="shared" ca="1" si="4"/>
        <v/>
      </c>
      <c r="X26" s="90" t="str">
        <f t="shared" ca="1" si="4"/>
        <v/>
      </c>
      <c r="Y26" s="90" t="str">
        <f t="shared" ca="1" si="4"/>
        <v/>
      </c>
      <c r="Z26" s="90" t="str">
        <f t="shared" ca="1" si="4"/>
        <v/>
      </c>
    </row>
    <row r="27" spans="1:26" x14ac:dyDescent="0.35">
      <c r="A27" t="str">
        <f t="shared" si="0"/>
        <v>LISTReinsurance</v>
      </c>
      <c r="B27" t="s">
        <v>387</v>
      </c>
      <c r="C27" s="89" t="s">
        <v>425</v>
      </c>
      <c r="D27" s="89" t="s">
        <v>503</v>
      </c>
      <c r="E27" s="90" t="str">
        <f t="shared" ca="1" si="5"/>
        <v/>
      </c>
      <c r="F27" s="90" t="str">
        <f t="shared" ca="1" si="5"/>
        <v/>
      </c>
      <c r="G27" s="90" t="str">
        <f t="shared" ca="1" si="5"/>
        <v/>
      </c>
      <c r="H27" s="90" t="str">
        <f t="shared" ca="1" si="5"/>
        <v/>
      </c>
      <c r="I27" s="90" t="str">
        <f t="shared" ca="1" si="5"/>
        <v/>
      </c>
      <c r="J27" s="90" t="str">
        <f t="shared" ca="1" si="5"/>
        <v/>
      </c>
      <c r="K27" s="90" t="str">
        <f t="shared" ca="1" si="5"/>
        <v/>
      </c>
      <c r="L27" s="90" t="str">
        <f t="shared" ca="1" si="5"/>
        <v/>
      </c>
      <c r="M27" s="90" t="str">
        <f t="shared" ca="1" si="5"/>
        <v/>
      </c>
      <c r="N27" s="90" t="str">
        <f t="shared" ca="1" si="5"/>
        <v/>
      </c>
      <c r="O27" s="90" t="str">
        <f t="shared" ca="1" si="5"/>
        <v/>
      </c>
      <c r="P27" s="90" t="str">
        <f t="shared" ca="1" si="5"/>
        <v/>
      </c>
      <c r="Q27" s="90" t="str">
        <f t="shared" ca="1" si="5"/>
        <v/>
      </c>
      <c r="R27" s="90" t="str">
        <f t="shared" ca="1" si="5"/>
        <v/>
      </c>
      <c r="S27" s="90" t="str">
        <f t="shared" ca="1" si="5"/>
        <v/>
      </c>
      <c r="T27" s="90" t="str">
        <f t="shared" ca="1" si="5"/>
        <v/>
      </c>
      <c r="U27" s="90" t="str">
        <f t="shared" ca="1" si="4"/>
        <v/>
      </c>
      <c r="V27" s="90" t="str">
        <f t="shared" ca="1" si="4"/>
        <v/>
      </c>
      <c r="W27" s="90" t="str">
        <f t="shared" ca="1" si="4"/>
        <v/>
      </c>
      <c r="X27" s="90" t="str">
        <f t="shared" ca="1" si="4"/>
        <v/>
      </c>
      <c r="Y27" s="90" t="str">
        <f t="shared" ca="1" si="4"/>
        <v/>
      </c>
      <c r="Z27" s="90" t="str">
        <f t="shared" ca="1" si="4"/>
        <v/>
      </c>
    </row>
    <row r="28" spans="1:26" x14ac:dyDescent="0.35">
      <c r="A28" t="str">
        <f t="shared" si="0"/>
        <v>LISTReinsurance</v>
      </c>
      <c r="B28" t="s">
        <v>387</v>
      </c>
      <c r="C28" s="89" t="s">
        <v>426</v>
      </c>
      <c r="D28" s="89" t="s">
        <v>504</v>
      </c>
      <c r="E28" s="90" t="str">
        <f t="shared" ca="1" si="5"/>
        <v/>
      </c>
      <c r="F28" s="90" t="str">
        <f t="shared" ca="1" si="5"/>
        <v/>
      </c>
      <c r="G28" s="90" t="str">
        <f t="shared" ca="1" si="5"/>
        <v/>
      </c>
      <c r="H28" s="90" t="str">
        <f t="shared" ca="1" si="5"/>
        <v/>
      </c>
      <c r="I28" s="90" t="str">
        <f t="shared" ca="1" si="5"/>
        <v/>
      </c>
      <c r="J28" s="90" t="str">
        <f t="shared" ca="1" si="5"/>
        <v/>
      </c>
      <c r="K28" s="90" t="str">
        <f t="shared" ca="1" si="5"/>
        <v/>
      </c>
      <c r="L28" s="90" t="str">
        <f t="shared" ca="1" si="5"/>
        <v/>
      </c>
      <c r="M28" s="90" t="str">
        <f t="shared" ca="1" si="5"/>
        <v/>
      </c>
      <c r="N28" s="90" t="str">
        <f t="shared" ca="1" si="5"/>
        <v/>
      </c>
      <c r="O28" s="90" t="str">
        <f t="shared" ca="1" si="5"/>
        <v/>
      </c>
      <c r="P28" s="90" t="str">
        <f t="shared" ca="1" si="5"/>
        <v/>
      </c>
      <c r="Q28" s="90" t="str">
        <f t="shared" ca="1" si="5"/>
        <v/>
      </c>
      <c r="R28" s="90" t="str">
        <f t="shared" ca="1" si="5"/>
        <v/>
      </c>
      <c r="S28" s="90" t="str">
        <f t="shared" ca="1" si="5"/>
        <v/>
      </c>
      <c r="T28" s="90" t="str">
        <f t="shared" ca="1" si="5"/>
        <v/>
      </c>
      <c r="U28" s="90" t="str">
        <f t="shared" ca="1" si="4"/>
        <v/>
      </c>
      <c r="V28" s="90" t="str">
        <f t="shared" ca="1" si="4"/>
        <v/>
      </c>
      <c r="W28" s="90" t="str">
        <f t="shared" ca="1" si="4"/>
        <v/>
      </c>
      <c r="X28" s="90" t="str">
        <f t="shared" ca="1" si="4"/>
        <v/>
      </c>
      <c r="Y28" s="90" t="str">
        <f t="shared" ca="1" si="4"/>
        <v/>
      </c>
      <c r="Z28" s="90" t="str">
        <f t="shared" ca="1" si="4"/>
        <v/>
      </c>
    </row>
    <row r="29" spans="1:26" x14ac:dyDescent="0.35">
      <c r="A29" t="str">
        <f t="shared" si="0"/>
        <v>LISTReinsurance</v>
      </c>
      <c r="B29" t="s">
        <v>387</v>
      </c>
      <c r="C29" s="89" t="s">
        <v>427</v>
      </c>
      <c r="D29" s="89" t="s">
        <v>505</v>
      </c>
      <c r="E29" s="90" t="str">
        <f t="shared" ca="1" si="5"/>
        <v/>
      </c>
      <c r="F29" s="90" t="str">
        <f t="shared" ca="1" si="5"/>
        <v/>
      </c>
      <c r="G29" s="90" t="str">
        <f t="shared" ca="1" si="5"/>
        <v/>
      </c>
      <c r="H29" s="90" t="str">
        <f t="shared" ca="1" si="5"/>
        <v/>
      </c>
      <c r="I29" s="90" t="str">
        <f t="shared" ca="1" si="5"/>
        <v/>
      </c>
      <c r="J29" s="90" t="str">
        <f t="shared" ca="1" si="5"/>
        <v/>
      </c>
      <c r="K29" s="90" t="str">
        <f t="shared" ca="1" si="5"/>
        <v/>
      </c>
      <c r="L29" s="90" t="str">
        <f t="shared" ca="1" si="5"/>
        <v/>
      </c>
      <c r="M29" s="90" t="str">
        <f t="shared" ca="1" si="5"/>
        <v/>
      </c>
      <c r="N29" s="90" t="str">
        <f t="shared" ca="1" si="5"/>
        <v/>
      </c>
      <c r="O29" s="90" t="str">
        <f t="shared" ca="1" si="5"/>
        <v/>
      </c>
      <c r="P29" s="90" t="str">
        <f t="shared" ca="1" si="5"/>
        <v/>
      </c>
      <c r="Q29" s="90" t="str">
        <f t="shared" ca="1" si="5"/>
        <v/>
      </c>
      <c r="R29" s="90" t="str">
        <f t="shared" ca="1" si="5"/>
        <v/>
      </c>
      <c r="S29" s="90" t="str">
        <f t="shared" ca="1" si="5"/>
        <v/>
      </c>
      <c r="T29" s="90" t="str">
        <f t="shared" ca="1" si="5"/>
        <v/>
      </c>
      <c r="U29" s="90" t="str">
        <f t="shared" ca="1" si="4"/>
        <v/>
      </c>
      <c r="V29" s="90" t="str">
        <f t="shared" ca="1" si="4"/>
        <v/>
      </c>
      <c r="W29" s="90" t="str">
        <f t="shared" ca="1" si="4"/>
        <v/>
      </c>
      <c r="X29" s="90" t="str">
        <f t="shared" ca="1" si="4"/>
        <v/>
      </c>
      <c r="Y29" s="90" t="str">
        <f t="shared" ca="1" si="4"/>
        <v/>
      </c>
      <c r="Z29" s="90" t="str">
        <f t="shared" ca="1" si="4"/>
        <v/>
      </c>
    </row>
    <row r="30" spans="1:26" x14ac:dyDescent="0.35">
      <c r="A30" t="str">
        <f t="shared" si="0"/>
        <v>LISTReinsurance</v>
      </c>
      <c r="B30" t="s">
        <v>387</v>
      </c>
      <c r="C30" s="89" t="s">
        <v>428</v>
      </c>
      <c r="D30" s="89" t="s">
        <v>506</v>
      </c>
      <c r="E30" s="90" t="str">
        <f t="shared" ca="1" si="5"/>
        <v/>
      </c>
      <c r="F30" s="90" t="str">
        <f t="shared" ca="1" si="5"/>
        <v/>
      </c>
      <c r="G30" s="90" t="str">
        <f t="shared" ca="1" si="5"/>
        <v/>
      </c>
      <c r="H30" s="90" t="str">
        <f t="shared" ca="1" si="5"/>
        <v/>
      </c>
      <c r="I30" s="90" t="str">
        <f t="shared" ca="1" si="5"/>
        <v/>
      </c>
      <c r="J30" s="90" t="str">
        <f t="shared" ca="1" si="5"/>
        <v/>
      </c>
      <c r="K30" s="90" t="str">
        <f t="shared" ca="1" si="5"/>
        <v/>
      </c>
      <c r="L30" s="90" t="str">
        <f t="shared" ca="1" si="5"/>
        <v/>
      </c>
      <c r="M30" s="90" t="str">
        <f t="shared" ca="1" si="5"/>
        <v/>
      </c>
      <c r="N30" s="90" t="str">
        <f t="shared" ca="1" si="5"/>
        <v/>
      </c>
      <c r="O30" s="90" t="str">
        <f t="shared" ca="1" si="5"/>
        <v/>
      </c>
      <c r="P30" s="90" t="str">
        <f t="shared" ca="1" si="5"/>
        <v/>
      </c>
      <c r="Q30" s="90" t="str">
        <f t="shared" ca="1" si="5"/>
        <v/>
      </c>
      <c r="R30" s="90" t="str">
        <f t="shared" ca="1" si="5"/>
        <v/>
      </c>
      <c r="S30" s="90" t="str">
        <f t="shared" ca="1" si="5"/>
        <v/>
      </c>
      <c r="T30" s="90" t="str">
        <f t="shared" ca="1" si="5"/>
        <v/>
      </c>
      <c r="U30" s="90" t="str">
        <f t="shared" ca="1" si="4"/>
        <v/>
      </c>
      <c r="V30" s="90" t="str">
        <f t="shared" ca="1" si="4"/>
        <v/>
      </c>
      <c r="W30" s="90" t="str">
        <f t="shared" ca="1" si="4"/>
        <v/>
      </c>
      <c r="X30" s="90" t="str">
        <f t="shared" ca="1" si="4"/>
        <v/>
      </c>
      <c r="Y30" s="90" t="str">
        <f t="shared" ca="1" si="4"/>
        <v/>
      </c>
      <c r="Z30" s="90" t="str">
        <f t="shared" ca="1" si="4"/>
        <v/>
      </c>
    </row>
    <row r="31" spans="1:26" x14ac:dyDescent="0.35">
      <c r="A31" t="str">
        <f t="shared" si="0"/>
        <v>LISTReinsurance</v>
      </c>
      <c r="B31" t="s">
        <v>387</v>
      </c>
      <c r="C31" s="89" t="s">
        <v>429</v>
      </c>
      <c r="D31" s="89" t="s">
        <v>507</v>
      </c>
      <c r="E31" s="90" t="str">
        <f t="shared" ca="1" si="5"/>
        <v/>
      </c>
      <c r="F31" s="90" t="str">
        <f t="shared" ca="1" si="5"/>
        <v/>
      </c>
      <c r="G31" s="90" t="str">
        <f t="shared" ca="1" si="5"/>
        <v/>
      </c>
      <c r="H31" s="90" t="str">
        <f t="shared" ca="1" si="5"/>
        <v/>
      </c>
      <c r="I31" s="90" t="str">
        <f t="shared" ca="1" si="5"/>
        <v/>
      </c>
      <c r="J31" s="90" t="str">
        <f t="shared" ca="1" si="5"/>
        <v/>
      </c>
      <c r="K31" s="90" t="str">
        <f t="shared" ca="1" si="5"/>
        <v/>
      </c>
      <c r="L31" s="90" t="str">
        <f t="shared" ca="1" si="5"/>
        <v/>
      </c>
      <c r="M31" s="90" t="str">
        <f t="shared" ca="1" si="5"/>
        <v/>
      </c>
      <c r="N31" s="90" t="str">
        <f t="shared" ca="1" si="5"/>
        <v/>
      </c>
      <c r="O31" s="90" t="str">
        <f t="shared" ca="1" si="5"/>
        <v/>
      </c>
      <c r="P31" s="90" t="str">
        <f t="shared" ca="1" si="5"/>
        <v/>
      </c>
      <c r="Q31" s="90" t="str">
        <f t="shared" ca="1" si="5"/>
        <v/>
      </c>
      <c r="R31" s="90" t="str">
        <f t="shared" ca="1" si="5"/>
        <v/>
      </c>
      <c r="S31" s="90" t="str">
        <f t="shared" ca="1" si="5"/>
        <v/>
      </c>
      <c r="T31" s="90" t="str">
        <f t="shared" ca="1" si="5"/>
        <v/>
      </c>
      <c r="U31" s="90" t="str">
        <f t="shared" ca="1" si="4"/>
        <v/>
      </c>
      <c r="V31" s="90" t="str">
        <f t="shared" ca="1" si="4"/>
        <v/>
      </c>
      <c r="W31" s="90" t="str">
        <f t="shared" ca="1" si="4"/>
        <v/>
      </c>
      <c r="X31" s="90" t="str">
        <f t="shared" ca="1" si="4"/>
        <v/>
      </c>
      <c r="Y31" s="90" t="str">
        <f t="shared" ca="1" si="4"/>
        <v/>
      </c>
      <c r="Z31" s="90" t="str">
        <f t="shared" ca="1" si="4"/>
        <v/>
      </c>
    </row>
    <row r="32" spans="1:26" x14ac:dyDescent="0.35">
      <c r="A32" t="str">
        <f t="shared" si="0"/>
        <v>LISTReinsurance</v>
      </c>
      <c r="B32" t="s">
        <v>387</v>
      </c>
      <c r="C32" s="89" t="s">
        <v>430</v>
      </c>
      <c r="D32" s="89" t="s">
        <v>508</v>
      </c>
      <c r="E32" s="90" t="str">
        <f t="shared" ca="1" si="5"/>
        <v/>
      </c>
      <c r="F32" s="90" t="str">
        <f t="shared" ca="1" si="5"/>
        <v/>
      </c>
      <c r="G32" s="90" t="str">
        <f t="shared" ca="1" si="5"/>
        <v/>
      </c>
      <c r="H32" s="90" t="str">
        <f t="shared" ca="1" si="5"/>
        <v/>
      </c>
      <c r="I32" s="90" t="str">
        <f t="shared" ca="1" si="5"/>
        <v/>
      </c>
      <c r="J32" s="90" t="str">
        <f t="shared" ca="1" si="5"/>
        <v/>
      </c>
      <c r="K32" s="90" t="str">
        <f t="shared" ca="1" si="5"/>
        <v/>
      </c>
      <c r="L32" s="90" t="str">
        <f t="shared" ca="1" si="5"/>
        <v/>
      </c>
      <c r="M32" s="90" t="str">
        <f t="shared" ca="1" si="5"/>
        <v/>
      </c>
      <c r="N32" s="90" t="str">
        <f t="shared" ca="1" si="5"/>
        <v/>
      </c>
      <c r="O32" s="90" t="str">
        <f t="shared" ca="1" si="5"/>
        <v/>
      </c>
      <c r="P32" s="90" t="str">
        <f t="shared" ca="1" si="5"/>
        <v/>
      </c>
      <c r="Q32" s="90" t="str">
        <f t="shared" ca="1" si="5"/>
        <v/>
      </c>
      <c r="R32" s="90" t="str">
        <f t="shared" ca="1" si="5"/>
        <v/>
      </c>
      <c r="S32" s="90" t="str">
        <f t="shared" ca="1" si="5"/>
        <v/>
      </c>
      <c r="T32" s="90" t="str">
        <f t="shared" ca="1" si="5"/>
        <v/>
      </c>
      <c r="U32" s="90" t="str">
        <f t="shared" ca="1" si="4"/>
        <v/>
      </c>
      <c r="V32" s="90" t="str">
        <f t="shared" ca="1" si="4"/>
        <v/>
      </c>
      <c r="W32" s="90" t="str">
        <f t="shared" ca="1" si="4"/>
        <v/>
      </c>
      <c r="X32" s="90" t="str">
        <f t="shared" ca="1" si="4"/>
        <v/>
      </c>
      <c r="Y32" s="90" t="str">
        <f t="shared" ca="1" si="4"/>
        <v/>
      </c>
      <c r="Z32" s="90" t="str">
        <f t="shared" ca="1" si="4"/>
        <v/>
      </c>
    </row>
    <row r="33" spans="1:26" x14ac:dyDescent="0.35">
      <c r="A33" t="str">
        <f t="shared" si="0"/>
        <v>LISTReinsurance</v>
      </c>
      <c r="B33" t="s">
        <v>387</v>
      </c>
      <c r="C33" s="89" t="s">
        <v>431</v>
      </c>
      <c r="D33" s="89" t="s">
        <v>509</v>
      </c>
      <c r="E33" s="90" t="str">
        <f t="shared" ca="1" si="5"/>
        <v/>
      </c>
      <c r="F33" s="90" t="str">
        <f t="shared" ca="1" si="5"/>
        <v/>
      </c>
      <c r="G33" s="90" t="str">
        <f t="shared" ca="1" si="5"/>
        <v/>
      </c>
      <c r="H33" s="90" t="str">
        <f t="shared" ca="1" si="5"/>
        <v/>
      </c>
      <c r="I33" s="90" t="str">
        <f t="shared" ca="1" si="5"/>
        <v/>
      </c>
      <c r="J33" s="90" t="str">
        <f t="shared" ca="1" si="5"/>
        <v/>
      </c>
      <c r="K33" s="90" t="str">
        <f t="shared" ca="1" si="5"/>
        <v/>
      </c>
      <c r="L33" s="90" t="str">
        <f t="shared" ca="1" si="5"/>
        <v/>
      </c>
      <c r="M33" s="90" t="str">
        <f t="shared" ca="1" si="5"/>
        <v/>
      </c>
      <c r="N33" s="90" t="str">
        <f t="shared" ca="1" si="5"/>
        <v/>
      </c>
      <c r="O33" s="90" t="str">
        <f t="shared" ca="1" si="5"/>
        <v/>
      </c>
      <c r="P33" s="90" t="str">
        <f t="shared" ca="1" si="5"/>
        <v/>
      </c>
      <c r="Q33" s="90" t="str">
        <f t="shared" ca="1" si="5"/>
        <v/>
      </c>
      <c r="R33" s="90" t="str">
        <f t="shared" ca="1" si="5"/>
        <v/>
      </c>
      <c r="S33" s="90" t="str">
        <f t="shared" ca="1" si="5"/>
        <v/>
      </c>
      <c r="T33" s="90" t="str">
        <f t="shared" ca="1" si="5"/>
        <v/>
      </c>
      <c r="U33" s="90" t="str">
        <f t="shared" ca="1" si="4"/>
        <v/>
      </c>
      <c r="V33" s="90" t="str">
        <f t="shared" ca="1" si="4"/>
        <v/>
      </c>
      <c r="W33" s="90" t="str">
        <f t="shared" ca="1" si="4"/>
        <v/>
      </c>
      <c r="X33" s="90" t="str">
        <f t="shared" ca="1" si="4"/>
        <v/>
      </c>
      <c r="Y33" s="90" t="str">
        <f t="shared" ca="1" si="4"/>
        <v/>
      </c>
      <c r="Z33" s="90" t="str">
        <f t="shared" ca="1" si="4"/>
        <v/>
      </c>
    </row>
    <row r="34" spans="1:26" x14ac:dyDescent="0.35">
      <c r="A34" t="str">
        <f t="shared" si="0"/>
        <v>LISTReinsurance</v>
      </c>
      <c r="B34" t="s">
        <v>387</v>
      </c>
      <c r="C34" s="89" t="s">
        <v>432</v>
      </c>
      <c r="D34" s="89" t="s">
        <v>510</v>
      </c>
      <c r="E34" s="90" t="str">
        <f t="shared" ca="1" si="5"/>
        <v/>
      </c>
      <c r="F34" s="90" t="str">
        <f t="shared" ca="1" si="5"/>
        <v/>
      </c>
      <c r="G34" s="90" t="str">
        <f t="shared" ca="1" si="5"/>
        <v/>
      </c>
      <c r="H34" s="90" t="str">
        <f t="shared" ca="1" si="5"/>
        <v/>
      </c>
      <c r="I34" s="90" t="str">
        <f t="shared" ca="1" si="5"/>
        <v/>
      </c>
      <c r="J34" s="90" t="str">
        <f t="shared" ca="1" si="5"/>
        <v/>
      </c>
      <c r="K34" s="90" t="str">
        <f t="shared" ca="1" si="5"/>
        <v/>
      </c>
      <c r="L34" s="90" t="str">
        <f t="shared" ca="1" si="5"/>
        <v/>
      </c>
      <c r="M34" s="90" t="str">
        <f t="shared" ca="1" si="5"/>
        <v/>
      </c>
      <c r="N34" s="90" t="str">
        <f t="shared" ca="1" si="5"/>
        <v/>
      </c>
      <c r="O34" s="90" t="str">
        <f t="shared" ca="1" si="5"/>
        <v/>
      </c>
      <c r="P34" s="90" t="str">
        <f t="shared" ca="1" si="5"/>
        <v/>
      </c>
      <c r="Q34" s="90" t="str">
        <f t="shared" ca="1" si="5"/>
        <v/>
      </c>
      <c r="R34" s="90" t="str">
        <f t="shared" ca="1" si="5"/>
        <v/>
      </c>
      <c r="S34" s="90" t="str">
        <f t="shared" ca="1" si="5"/>
        <v/>
      </c>
      <c r="T34" s="90" t="str">
        <f t="shared" ca="1" si="5"/>
        <v/>
      </c>
      <c r="U34" s="90" t="str">
        <f t="shared" ca="1" si="4"/>
        <v/>
      </c>
      <c r="V34" s="90" t="str">
        <f t="shared" ca="1" si="4"/>
        <v/>
      </c>
      <c r="W34" s="90" t="str">
        <f t="shared" ca="1" si="4"/>
        <v/>
      </c>
      <c r="X34" s="90" t="str">
        <f t="shared" ca="1" si="4"/>
        <v/>
      </c>
      <c r="Y34" s="90" t="str">
        <f t="shared" ca="1" si="4"/>
        <v/>
      </c>
      <c r="Z34" s="90" t="str">
        <f t="shared" ca="1" si="4"/>
        <v/>
      </c>
    </row>
    <row r="35" spans="1:26" x14ac:dyDescent="0.35">
      <c r="A35" t="str">
        <f t="shared" si="0"/>
        <v>LISTReinsurance</v>
      </c>
      <c r="B35" t="s">
        <v>387</v>
      </c>
      <c r="C35" s="89" t="s">
        <v>433</v>
      </c>
      <c r="D35" s="89" t="s">
        <v>511</v>
      </c>
      <c r="E35" s="90" t="str">
        <f t="shared" ca="1" si="5"/>
        <v/>
      </c>
      <c r="F35" s="90" t="str">
        <f t="shared" ca="1" si="5"/>
        <v/>
      </c>
      <c r="G35" s="90" t="str">
        <f t="shared" ca="1" si="5"/>
        <v/>
      </c>
      <c r="H35" s="90" t="str">
        <f t="shared" ca="1" si="5"/>
        <v/>
      </c>
      <c r="I35" s="90" t="str">
        <f t="shared" ca="1" si="5"/>
        <v/>
      </c>
      <c r="J35" s="90" t="str">
        <f t="shared" ca="1" si="5"/>
        <v/>
      </c>
      <c r="K35" s="90" t="str">
        <f t="shared" ca="1" si="5"/>
        <v/>
      </c>
      <c r="L35" s="90" t="str">
        <f t="shared" ca="1" si="5"/>
        <v/>
      </c>
      <c r="M35" s="90" t="str">
        <f t="shared" ca="1" si="5"/>
        <v/>
      </c>
      <c r="N35" s="90" t="str">
        <f t="shared" ca="1" si="5"/>
        <v/>
      </c>
      <c r="O35" s="90" t="str">
        <f t="shared" ca="1" si="5"/>
        <v/>
      </c>
      <c r="P35" s="90" t="str">
        <f t="shared" ca="1" si="5"/>
        <v/>
      </c>
      <c r="Q35" s="90" t="str">
        <f t="shared" ca="1" si="5"/>
        <v/>
      </c>
      <c r="R35" s="90" t="str">
        <f t="shared" ca="1" si="5"/>
        <v/>
      </c>
      <c r="S35" s="90" t="str">
        <f t="shared" ca="1" si="5"/>
        <v/>
      </c>
      <c r="T35" s="90" t="str">
        <f t="shared" ca="1" si="5"/>
        <v/>
      </c>
      <c r="U35" s="90" t="str">
        <f t="shared" ref="U35:Z43" ca="1" si="6">IF(OFFSET(INDIRECT($B35&amp;"_Corner",0),MATCH($C35,INDIRECT($B35&amp;"_Row",0),0),MATCH(LEFT($E$3,5),INDIRECT($B35&amp;"_Column",0),0))="","",OFFSET(INDIRECT($B35&amp;"_Corner",0),MATCH($C35,INDIRECT($B35&amp;"_Row",0),0),MATCH(LEFT(U$3,5),INDIRECT($B35&amp;"_Column",0),0)))</f>
        <v/>
      </c>
      <c r="V35" s="90" t="str">
        <f t="shared" ca="1" si="6"/>
        <v/>
      </c>
      <c r="W35" s="90" t="str">
        <f t="shared" ca="1" si="6"/>
        <v/>
      </c>
      <c r="X35" s="90" t="str">
        <f t="shared" ca="1" si="6"/>
        <v/>
      </c>
      <c r="Y35" s="90" t="str">
        <f t="shared" ca="1" si="6"/>
        <v/>
      </c>
      <c r="Z35" s="90" t="str">
        <f t="shared" ca="1" si="6"/>
        <v/>
      </c>
    </row>
    <row r="36" spans="1:26" x14ac:dyDescent="0.35">
      <c r="A36" t="str">
        <f t="shared" ref="A36:A43" si="7">VLOOKUP($B36,LISTScenMap,2)</f>
        <v>LISTReinsurance</v>
      </c>
      <c r="B36" t="s">
        <v>387</v>
      </c>
      <c r="C36" s="89" t="s">
        <v>434</v>
      </c>
      <c r="D36" s="89" t="s">
        <v>512</v>
      </c>
      <c r="E36" s="90" t="str">
        <f t="shared" ca="1" si="5"/>
        <v/>
      </c>
      <c r="F36" s="90" t="str">
        <f t="shared" ca="1" si="5"/>
        <v/>
      </c>
      <c r="G36" s="90" t="str">
        <f t="shared" ca="1" si="5"/>
        <v/>
      </c>
      <c r="H36" s="90" t="str">
        <f t="shared" ca="1" si="5"/>
        <v/>
      </c>
      <c r="I36" s="90" t="str">
        <f t="shared" ca="1" si="5"/>
        <v/>
      </c>
      <c r="J36" s="90" t="str">
        <f t="shared" ca="1" si="5"/>
        <v/>
      </c>
      <c r="K36" s="90" t="str">
        <f t="shared" ca="1" si="5"/>
        <v/>
      </c>
      <c r="L36" s="90" t="str">
        <f t="shared" ca="1" si="5"/>
        <v/>
      </c>
      <c r="M36" s="90" t="str">
        <f t="shared" ca="1" si="5"/>
        <v/>
      </c>
      <c r="N36" s="90" t="str">
        <f t="shared" ca="1" si="5"/>
        <v/>
      </c>
      <c r="O36" s="90" t="str">
        <f t="shared" ca="1" si="5"/>
        <v/>
      </c>
      <c r="P36" s="90" t="str">
        <f t="shared" ca="1" si="5"/>
        <v/>
      </c>
      <c r="Q36" s="90" t="str">
        <f t="shared" ca="1" si="5"/>
        <v/>
      </c>
      <c r="R36" s="90" t="str">
        <f t="shared" ca="1" si="5"/>
        <v/>
      </c>
      <c r="S36" s="90" t="str">
        <f t="shared" ca="1" si="5"/>
        <v/>
      </c>
      <c r="T36" s="90" t="str">
        <f t="shared" ref="T36:T43" ca="1" si="8">IF(OFFSET(INDIRECT($B36&amp;"_Corner",0),MATCH($C36,INDIRECT($B36&amp;"_Row",0),0),MATCH(LEFT($E$3,5),INDIRECT($B36&amp;"_Column",0),0))="","",OFFSET(INDIRECT($B36&amp;"_Corner",0),MATCH($C36,INDIRECT($B36&amp;"_Row",0),0),MATCH(LEFT(T$3,5),INDIRECT($B36&amp;"_Column",0),0)))</f>
        <v/>
      </c>
      <c r="U36" s="90" t="str">
        <f t="shared" ca="1" si="6"/>
        <v/>
      </c>
      <c r="V36" s="90" t="str">
        <f t="shared" ca="1" si="6"/>
        <v/>
      </c>
      <c r="W36" s="90" t="str">
        <f t="shared" ca="1" si="6"/>
        <v/>
      </c>
      <c r="X36" s="90" t="str">
        <f t="shared" ca="1" si="6"/>
        <v/>
      </c>
      <c r="Y36" s="90" t="str">
        <f t="shared" ca="1" si="6"/>
        <v/>
      </c>
      <c r="Z36" s="90" t="str">
        <f t="shared" ca="1" si="6"/>
        <v/>
      </c>
    </row>
    <row r="37" spans="1:26" x14ac:dyDescent="0.35">
      <c r="A37" t="str">
        <f t="shared" si="7"/>
        <v>LISTReinsurance</v>
      </c>
      <c r="B37" t="s">
        <v>387</v>
      </c>
      <c r="C37" s="89" t="s">
        <v>435</v>
      </c>
      <c r="D37" s="89" t="s">
        <v>513</v>
      </c>
      <c r="E37" s="90" t="str">
        <f t="shared" ref="E37:S43" ca="1" si="9">IF(OFFSET(INDIRECT($B37&amp;"_Corner",0),MATCH($C37,INDIRECT($B37&amp;"_Row",0),0),MATCH(LEFT($E$3,5),INDIRECT($B37&amp;"_Column",0),0))="","",OFFSET(INDIRECT($B37&amp;"_Corner",0),MATCH($C37,INDIRECT($B37&amp;"_Row",0),0),MATCH(LEFT(E$3,5),INDIRECT($B37&amp;"_Column",0),0)))</f>
        <v/>
      </c>
      <c r="F37" s="90" t="str">
        <f t="shared" ca="1" si="9"/>
        <v/>
      </c>
      <c r="G37" s="90" t="str">
        <f t="shared" ca="1" si="9"/>
        <v/>
      </c>
      <c r="H37" s="90" t="str">
        <f t="shared" ca="1" si="9"/>
        <v/>
      </c>
      <c r="I37" s="90" t="str">
        <f t="shared" ca="1" si="9"/>
        <v/>
      </c>
      <c r="J37" s="90" t="str">
        <f t="shared" ca="1" si="9"/>
        <v/>
      </c>
      <c r="K37" s="90" t="str">
        <f t="shared" ca="1" si="9"/>
        <v/>
      </c>
      <c r="L37" s="90" t="str">
        <f t="shared" ca="1" si="9"/>
        <v/>
      </c>
      <c r="M37" s="90" t="str">
        <f t="shared" ca="1" si="9"/>
        <v/>
      </c>
      <c r="N37" s="90" t="str">
        <f t="shared" ca="1" si="9"/>
        <v/>
      </c>
      <c r="O37" s="90" t="str">
        <f t="shared" ca="1" si="9"/>
        <v/>
      </c>
      <c r="P37" s="90" t="str">
        <f t="shared" ca="1" si="9"/>
        <v/>
      </c>
      <c r="Q37" s="90" t="str">
        <f t="shared" ca="1" si="9"/>
        <v/>
      </c>
      <c r="R37" s="90" t="str">
        <f t="shared" ca="1" si="9"/>
        <v/>
      </c>
      <c r="S37" s="90" t="str">
        <f t="shared" ca="1" si="9"/>
        <v/>
      </c>
      <c r="T37" s="90" t="str">
        <f t="shared" ca="1" si="8"/>
        <v/>
      </c>
      <c r="U37" s="90" t="str">
        <f t="shared" ca="1" si="6"/>
        <v/>
      </c>
      <c r="V37" s="90" t="str">
        <f t="shared" ca="1" si="6"/>
        <v/>
      </c>
      <c r="W37" s="90" t="str">
        <f t="shared" ca="1" si="6"/>
        <v/>
      </c>
      <c r="X37" s="90" t="str">
        <f t="shared" ca="1" si="6"/>
        <v/>
      </c>
      <c r="Y37" s="90" t="str">
        <f t="shared" ca="1" si="6"/>
        <v/>
      </c>
      <c r="Z37" s="90" t="str">
        <f t="shared" ca="1" si="6"/>
        <v/>
      </c>
    </row>
    <row r="38" spans="1:26" x14ac:dyDescent="0.35">
      <c r="A38" t="str">
        <f t="shared" si="7"/>
        <v>LISTReinsurance</v>
      </c>
      <c r="B38" t="s">
        <v>387</v>
      </c>
      <c r="C38" s="89" t="s">
        <v>436</v>
      </c>
      <c r="D38" s="89" t="s">
        <v>514</v>
      </c>
      <c r="E38" s="90" t="str">
        <f t="shared" ca="1" si="9"/>
        <v/>
      </c>
      <c r="F38" s="90" t="str">
        <f t="shared" ca="1" si="9"/>
        <v/>
      </c>
      <c r="G38" s="90" t="str">
        <f t="shared" ca="1" si="9"/>
        <v/>
      </c>
      <c r="H38" s="90" t="str">
        <f t="shared" ca="1" si="9"/>
        <v/>
      </c>
      <c r="I38" s="90" t="str">
        <f t="shared" ca="1" si="9"/>
        <v/>
      </c>
      <c r="J38" s="90" t="str">
        <f t="shared" ca="1" si="9"/>
        <v/>
      </c>
      <c r="K38" s="90" t="str">
        <f t="shared" ca="1" si="9"/>
        <v/>
      </c>
      <c r="L38" s="90" t="str">
        <f t="shared" ca="1" si="9"/>
        <v/>
      </c>
      <c r="M38" s="90" t="str">
        <f t="shared" ca="1" si="9"/>
        <v/>
      </c>
      <c r="N38" s="90" t="str">
        <f t="shared" ca="1" si="9"/>
        <v/>
      </c>
      <c r="O38" s="90" t="str">
        <f t="shared" ca="1" si="9"/>
        <v/>
      </c>
      <c r="P38" s="90" t="str">
        <f t="shared" ca="1" si="9"/>
        <v/>
      </c>
      <c r="Q38" s="90" t="str">
        <f t="shared" ca="1" si="9"/>
        <v/>
      </c>
      <c r="R38" s="90" t="str">
        <f t="shared" ca="1" si="9"/>
        <v/>
      </c>
      <c r="S38" s="90" t="str">
        <f t="shared" ca="1" si="9"/>
        <v/>
      </c>
      <c r="T38" s="90" t="str">
        <f t="shared" ca="1" si="8"/>
        <v/>
      </c>
      <c r="U38" s="90" t="str">
        <f t="shared" ca="1" si="6"/>
        <v/>
      </c>
      <c r="V38" s="90" t="str">
        <f t="shared" ca="1" si="6"/>
        <v/>
      </c>
      <c r="W38" s="90" t="str">
        <f t="shared" ca="1" si="6"/>
        <v/>
      </c>
      <c r="X38" s="90" t="str">
        <f t="shared" ca="1" si="6"/>
        <v/>
      </c>
      <c r="Y38" s="90" t="str">
        <f t="shared" ca="1" si="6"/>
        <v/>
      </c>
      <c r="Z38" s="90" t="str">
        <f t="shared" ca="1" si="6"/>
        <v/>
      </c>
    </row>
    <row r="39" spans="1:26" x14ac:dyDescent="0.35">
      <c r="A39" t="str">
        <f t="shared" si="7"/>
        <v>LISTReinsurance</v>
      </c>
      <c r="B39" t="s">
        <v>387</v>
      </c>
      <c r="C39" s="89" t="s">
        <v>437</v>
      </c>
      <c r="D39" s="89" t="s">
        <v>515</v>
      </c>
      <c r="E39" s="90" t="str">
        <f t="shared" ca="1" si="9"/>
        <v/>
      </c>
      <c r="F39" s="90" t="str">
        <f t="shared" ca="1" si="9"/>
        <v/>
      </c>
      <c r="G39" s="90" t="str">
        <f t="shared" ca="1" si="9"/>
        <v/>
      </c>
      <c r="H39" s="90" t="str">
        <f t="shared" ca="1" si="9"/>
        <v/>
      </c>
      <c r="I39" s="90" t="str">
        <f t="shared" ca="1" si="9"/>
        <v/>
      </c>
      <c r="J39" s="90" t="str">
        <f t="shared" ca="1" si="9"/>
        <v/>
      </c>
      <c r="K39" s="90" t="str">
        <f t="shared" ca="1" si="9"/>
        <v/>
      </c>
      <c r="L39" s="90" t="str">
        <f t="shared" ca="1" si="9"/>
        <v/>
      </c>
      <c r="M39" s="90" t="str">
        <f t="shared" ca="1" si="9"/>
        <v/>
      </c>
      <c r="N39" s="90" t="str">
        <f t="shared" ca="1" si="9"/>
        <v/>
      </c>
      <c r="O39" s="90" t="str">
        <f t="shared" ca="1" si="9"/>
        <v/>
      </c>
      <c r="P39" s="90" t="str">
        <f t="shared" ca="1" si="9"/>
        <v/>
      </c>
      <c r="Q39" s="90" t="str">
        <f t="shared" ca="1" si="9"/>
        <v/>
      </c>
      <c r="R39" s="90" t="str">
        <f t="shared" ca="1" si="9"/>
        <v/>
      </c>
      <c r="S39" s="90" t="str">
        <f t="shared" ca="1" si="9"/>
        <v/>
      </c>
      <c r="T39" s="90" t="str">
        <f t="shared" ca="1" si="8"/>
        <v/>
      </c>
      <c r="U39" s="90" t="str">
        <f t="shared" ca="1" si="6"/>
        <v/>
      </c>
      <c r="V39" s="90" t="str">
        <f t="shared" ca="1" si="6"/>
        <v/>
      </c>
      <c r="W39" s="90" t="str">
        <f t="shared" ca="1" si="6"/>
        <v/>
      </c>
      <c r="X39" s="90" t="str">
        <f t="shared" ca="1" si="6"/>
        <v/>
      </c>
      <c r="Y39" s="90" t="str">
        <f t="shared" ca="1" si="6"/>
        <v/>
      </c>
      <c r="Z39" s="90" t="str">
        <f t="shared" ca="1" si="6"/>
        <v/>
      </c>
    </row>
    <row r="40" spans="1:26" x14ac:dyDescent="0.35">
      <c r="A40" t="str">
        <f t="shared" si="7"/>
        <v>LISTReinsurance</v>
      </c>
      <c r="B40" t="s">
        <v>387</v>
      </c>
      <c r="C40" s="89" t="s">
        <v>438</v>
      </c>
      <c r="D40" s="89" t="s">
        <v>516</v>
      </c>
      <c r="E40" s="90" t="str">
        <f t="shared" ca="1" si="9"/>
        <v/>
      </c>
      <c r="F40" s="90" t="str">
        <f t="shared" ca="1" si="9"/>
        <v/>
      </c>
      <c r="G40" s="90" t="str">
        <f t="shared" ca="1" si="9"/>
        <v/>
      </c>
      <c r="H40" s="90" t="str">
        <f t="shared" ca="1" si="9"/>
        <v/>
      </c>
      <c r="I40" s="90" t="str">
        <f t="shared" ca="1" si="9"/>
        <v/>
      </c>
      <c r="J40" s="90" t="str">
        <f t="shared" ca="1" si="9"/>
        <v/>
      </c>
      <c r="K40" s="90" t="str">
        <f t="shared" ca="1" si="9"/>
        <v/>
      </c>
      <c r="L40" s="90" t="str">
        <f t="shared" ca="1" si="9"/>
        <v/>
      </c>
      <c r="M40" s="90" t="str">
        <f t="shared" ca="1" si="9"/>
        <v/>
      </c>
      <c r="N40" s="90" t="str">
        <f t="shared" ca="1" si="9"/>
        <v/>
      </c>
      <c r="O40" s="90" t="str">
        <f t="shared" ca="1" si="9"/>
        <v/>
      </c>
      <c r="P40" s="90" t="str">
        <f t="shared" ca="1" si="9"/>
        <v/>
      </c>
      <c r="Q40" s="90" t="str">
        <f t="shared" ca="1" si="9"/>
        <v/>
      </c>
      <c r="R40" s="90" t="str">
        <f t="shared" ca="1" si="9"/>
        <v/>
      </c>
      <c r="S40" s="90" t="str">
        <f t="shared" ca="1" si="9"/>
        <v/>
      </c>
      <c r="T40" s="90" t="str">
        <f t="shared" ca="1" si="8"/>
        <v/>
      </c>
      <c r="U40" s="90" t="str">
        <f t="shared" ca="1" si="6"/>
        <v/>
      </c>
      <c r="V40" s="90" t="str">
        <f t="shared" ca="1" si="6"/>
        <v/>
      </c>
      <c r="W40" s="90" t="str">
        <f t="shared" ca="1" si="6"/>
        <v/>
      </c>
      <c r="X40" s="90" t="str">
        <f t="shared" ca="1" si="6"/>
        <v/>
      </c>
      <c r="Y40" s="90" t="str">
        <f t="shared" ca="1" si="6"/>
        <v/>
      </c>
      <c r="Z40" s="90" t="str">
        <f t="shared" ca="1" si="6"/>
        <v/>
      </c>
    </row>
    <row r="41" spans="1:26" x14ac:dyDescent="0.35">
      <c r="A41" t="str">
        <f t="shared" si="7"/>
        <v>LISTReinsurance</v>
      </c>
      <c r="B41" t="s">
        <v>387</v>
      </c>
      <c r="C41" s="89" t="s">
        <v>439</v>
      </c>
      <c r="D41" s="89" t="s">
        <v>517</v>
      </c>
      <c r="E41" s="90" t="str">
        <f t="shared" ca="1" si="9"/>
        <v/>
      </c>
      <c r="F41" s="90" t="str">
        <f t="shared" ca="1" si="9"/>
        <v/>
      </c>
      <c r="G41" s="90" t="str">
        <f t="shared" ca="1" si="9"/>
        <v/>
      </c>
      <c r="H41" s="90" t="str">
        <f t="shared" ca="1" si="9"/>
        <v/>
      </c>
      <c r="I41" s="90" t="str">
        <f t="shared" ca="1" si="9"/>
        <v/>
      </c>
      <c r="J41" s="90" t="str">
        <f t="shared" ca="1" si="9"/>
        <v/>
      </c>
      <c r="K41" s="90" t="str">
        <f t="shared" ca="1" si="9"/>
        <v/>
      </c>
      <c r="L41" s="90" t="str">
        <f t="shared" ca="1" si="9"/>
        <v/>
      </c>
      <c r="M41" s="90" t="str">
        <f t="shared" ca="1" si="9"/>
        <v/>
      </c>
      <c r="N41" s="90" t="str">
        <f t="shared" ca="1" si="9"/>
        <v/>
      </c>
      <c r="O41" s="90" t="str">
        <f t="shared" ca="1" si="9"/>
        <v/>
      </c>
      <c r="P41" s="90" t="str">
        <f t="shared" ca="1" si="9"/>
        <v/>
      </c>
      <c r="Q41" s="90" t="str">
        <f t="shared" ca="1" si="9"/>
        <v/>
      </c>
      <c r="R41" s="90" t="str">
        <f t="shared" ca="1" si="9"/>
        <v/>
      </c>
      <c r="S41" s="90" t="str">
        <f t="shared" ca="1" si="9"/>
        <v/>
      </c>
      <c r="T41" s="90" t="str">
        <f t="shared" ca="1" si="8"/>
        <v/>
      </c>
      <c r="U41" s="90" t="str">
        <f t="shared" ca="1" si="6"/>
        <v/>
      </c>
      <c r="V41" s="90" t="str">
        <f t="shared" ca="1" si="6"/>
        <v/>
      </c>
      <c r="W41" s="90" t="str">
        <f t="shared" ca="1" si="6"/>
        <v/>
      </c>
      <c r="X41" s="90" t="str">
        <f t="shared" ca="1" si="6"/>
        <v/>
      </c>
      <c r="Y41" s="90" t="str">
        <f t="shared" ca="1" si="6"/>
        <v/>
      </c>
      <c r="Z41" s="90" t="str">
        <f t="shared" ca="1" si="6"/>
        <v/>
      </c>
    </row>
    <row r="42" spans="1:26" x14ac:dyDescent="0.35">
      <c r="A42" t="str">
        <f t="shared" si="7"/>
        <v>LISTReinsurance</v>
      </c>
      <c r="B42" t="s">
        <v>387</v>
      </c>
      <c r="C42" s="89" t="s">
        <v>440</v>
      </c>
      <c r="D42" s="89" t="s">
        <v>518</v>
      </c>
      <c r="E42" s="90" t="str">
        <f t="shared" ca="1" si="9"/>
        <v/>
      </c>
      <c r="F42" s="90" t="str">
        <f t="shared" ca="1" si="9"/>
        <v/>
      </c>
      <c r="G42" s="90" t="str">
        <f t="shared" ca="1" si="9"/>
        <v/>
      </c>
      <c r="H42" s="90" t="str">
        <f t="shared" ca="1" si="9"/>
        <v/>
      </c>
      <c r="I42" s="90" t="str">
        <f t="shared" ca="1" si="9"/>
        <v/>
      </c>
      <c r="J42" s="90" t="str">
        <f t="shared" ca="1" si="9"/>
        <v/>
      </c>
      <c r="K42" s="90" t="str">
        <f t="shared" ca="1" si="9"/>
        <v/>
      </c>
      <c r="L42" s="90" t="str">
        <f t="shared" ca="1" si="9"/>
        <v/>
      </c>
      <c r="M42" s="90" t="str">
        <f t="shared" ca="1" si="9"/>
        <v/>
      </c>
      <c r="N42" s="90" t="str">
        <f t="shared" ca="1" si="9"/>
        <v/>
      </c>
      <c r="O42" s="90" t="str">
        <f t="shared" ca="1" si="9"/>
        <v/>
      </c>
      <c r="P42" s="90" t="str">
        <f t="shared" ca="1" si="9"/>
        <v/>
      </c>
      <c r="Q42" s="90" t="str">
        <f t="shared" ca="1" si="9"/>
        <v/>
      </c>
      <c r="R42" s="90" t="str">
        <f t="shared" ca="1" si="9"/>
        <v/>
      </c>
      <c r="S42" s="90" t="str">
        <f t="shared" ca="1" si="9"/>
        <v/>
      </c>
      <c r="T42" s="90" t="str">
        <f t="shared" ca="1" si="8"/>
        <v/>
      </c>
      <c r="U42" s="90" t="str">
        <f t="shared" ca="1" si="6"/>
        <v/>
      </c>
      <c r="V42" s="90" t="str">
        <f t="shared" ca="1" si="6"/>
        <v/>
      </c>
      <c r="W42" s="90" t="str">
        <f t="shared" ca="1" si="6"/>
        <v/>
      </c>
      <c r="X42" s="90" t="str">
        <f t="shared" ca="1" si="6"/>
        <v/>
      </c>
      <c r="Y42" s="90" t="str">
        <f t="shared" ca="1" si="6"/>
        <v/>
      </c>
      <c r="Z42" s="90" t="str">
        <f t="shared" ca="1" si="6"/>
        <v/>
      </c>
    </row>
    <row r="43" spans="1:26" x14ac:dyDescent="0.35">
      <c r="A43" t="str">
        <f t="shared" si="7"/>
        <v>LISTReinsurance</v>
      </c>
      <c r="B43" t="s">
        <v>387</v>
      </c>
      <c r="C43" s="89" t="s">
        <v>441</v>
      </c>
      <c r="D43" s="89" t="s">
        <v>519</v>
      </c>
      <c r="E43" s="90" t="str">
        <f t="shared" ca="1" si="9"/>
        <v/>
      </c>
      <c r="F43" s="90" t="str">
        <f t="shared" ca="1" si="9"/>
        <v/>
      </c>
      <c r="G43" s="90" t="str">
        <f t="shared" ca="1" si="9"/>
        <v/>
      </c>
      <c r="H43" s="90" t="str">
        <f t="shared" ca="1" si="9"/>
        <v/>
      </c>
      <c r="I43" s="90" t="str">
        <f t="shared" ca="1" si="9"/>
        <v/>
      </c>
      <c r="J43" s="90" t="str">
        <f t="shared" ca="1" si="9"/>
        <v/>
      </c>
      <c r="K43" s="90" t="str">
        <f t="shared" ca="1" si="9"/>
        <v/>
      </c>
      <c r="L43" s="90" t="str">
        <f t="shared" ca="1" si="9"/>
        <v/>
      </c>
      <c r="M43" s="90" t="str">
        <f t="shared" ca="1" si="9"/>
        <v/>
      </c>
      <c r="N43" s="90" t="str">
        <f t="shared" ca="1" si="9"/>
        <v/>
      </c>
      <c r="O43" s="90" t="str">
        <f t="shared" ca="1" si="9"/>
        <v/>
      </c>
      <c r="P43" s="90" t="str">
        <f t="shared" ca="1" si="9"/>
        <v/>
      </c>
      <c r="Q43" s="90" t="str">
        <f t="shared" ca="1" si="9"/>
        <v/>
      </c>
      <c r="R43" s="90" t="str">
        <f t="shared" ca="1" si="9"/>
        <v/>
      </c>
      <c r="S43" s="90" t="str">
        <f t="shared" ca="1" si="9"/>
        <v/>
      </c>
      <c r="T43" s="90" t="str">
        <f t="shared" ca="1" si="8"/>
        <v/>
      </c>
      <c r="U43" s="90" t="str">
        <f t="shared" ca="1" si="6"/>
        <v/>
      </c>
      <c r="V43" s="90" t="str">
        <f t="shared" ca="1" si="6"/>
        <v/>
      </c>
      <c r="W43" s="90" t="str">
        <f t="shared" ca="1" si="6"/>
        <v/>
      </c>
      <c r="X43" s="90" t="str">
        <f t="shared" ca="1" si="6"/>
        <v/>
      </c>
      <c r="Y43" s="90" t="str">
        <f t="shared" ca="1" si="6"/>
        <v/>
      </c>
      <c r="Z43" s="90" t="str">
        <f t="shared" ca="1" si="6"/>
        <v/>
      </c>
    </row>
  </sheetData>
  <sheetProtection password="AAC6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 tint="0.59999389629810485"/>
    <pageSetUpPr fitToPage="1"/>
  </sheetPr>
  <dimension ref="A1:S186"/>
  <sheetViews>
    <sheetView showGridLines="0" zoomScale="55" zoomScaleNormal="55" workbookViewId="0">
      <selection activeCell="E17" sqref="E17"/>
    </sheetView>
  </sheetViews>
  <sheetFormatPr defaultColWidth="0" defaultRowHeight="14.5" zeroHeight="1" x14ac:dyDescent="0.35"/>
  <cols>
    <col min="1" max="1" width="71.81640625" style="111" customWidth="1"/>
    <col min="2" max="2" width="41.453125" style="111" customWidth="1"/>
    <col min="3" max="3" width="14.7265625" style="17" bestFit="1" customWidth="1"/>
    <col min="4" max="4" width="29.26953125" style="17" bestFit="1" customWidth="1"/>
    <col min="5" max="5" width="22" style="17" customWidth="1"/>
    <col min="6" max="6" width="24.81640625" style="17" customWidth="1"/>
    <col min="7" max="7" width="2.54296875" style="106" customWidth="1"/>
    <col min="8" max="8" width="76.7265625" style="13" customWidth="1"/>
    <col min="9" max="9" width="4.1796875" style="13" customWidth="1"/>
    <col min="10" max="15" width="14.7265625" style="13" customWidth="1"/>
    <col min="16" max="19" width="9" style="13" customWidth="1"/>
    <col min="20" max="16384" width="9" style="13" hidden="1"/>
  </cols>
  <sheetData>
    <row r="1" spans="1:8" ht="34.5" customHeight="1" x14ac:dyDescent="0.55000000000000004">
      <c r="A1" s="12" t="str">
        <f>Summary!$A$1</f>
        <v>PRA Insurance Stress Testing 2022</v>
      </c>
      <c r="B1" s="12"/>
    </row>
    <row r="2" spans="1:8" ht="21" customHeight="1" x14ac:dyDescent="0.55000000000000004">
      <c r="A2" s="12" t="s">
        <v>263</v>
      </c>
      <c r="B2" s="12"/>
      <c r="F2" s="107" t="s">
        <v>4</v>
      </c>
      <c r="G2" s="109"/>
    </row>
    <row r="3" spans="1:8" ht="21" customHeight="1" x14ac:dyDescent="0.35">
      <c r="F3" s="110" t="s">
        <v>5</v>
      </c>
      <c r="G3" s="109"/>
    </row>
    <row r="4" spans="1:8" ht="21" customHeight="1" x14ac:dyDescent="0.35">
      <c r="F4" s="112" t="s">
        <v>6</v>
      </c>
      <c r="G4" s="113"/>
    </row>
    <row r="5" spans="1:8" x14ac:dyDescent="0.35">
      <c r="G5" s="113"/>
    </row>
    <row r="6" spans="1:8" x14ac:dyDescent="0.35">
      <c r="A6" s="100" t="s">
        <v>7</v>
      </c>
      <c r="B6" s="280" t="e">
        <f ca="1">IF('Firm Info'!$B$6="","",'Firm Info'!$B$6)</f>
        <v>#N/A</v>
      </c>
      <c r="C6" s="281"/>
      <c r="D6" s="281"/>
      <c r="E6" s="282"/>
      <c r="F6" s="106"/>
      <c r="G6" s="13"/>
    </row>
    <row r="7" spans="1:8" x14ac:dyDescent="0.35">
      <c r="A7" s="100" t="str">
        <f>Summary!A7</f>
        <v>Group name</v>
      </c>
      <c r="B7" s="280" t="e">
        <f ca="1">IF('Firm Info'!B8="","",'Firm Info'!$B$8)</f>
        <v>#N/A</v>
      </c>
      <c r="C7" s="281"/>
      <c r="D7" s="281"/>
      <c r="E7" s="282"/>
      <c r="F7" s="114"/>
      <c r="G7" s="13"/>
    </row>
    <row r="8" spans="1:8" x14ac:dyDescent="0.35">
      <c r="A8" s="115" t="s">
        <v>8</v>
      </c>
      <c r="B8" s="283" t="str">
        <f>IF('Firm Info'!$B$12="","", TEXT('Firm Info'!$B$12,"dd/mm/yyyy"))</f>
        <v>31/12/2021</v>
      </c>
      <c r="C8" s="284"/>
      <c r="D8" s="284"/>
      <c r="E8" s="285"/>
      <c r="F8" s="116"/>
      <c r="G8" s="13"/>
    </row>
    <row r="9" spans="1:8" x14ac:dyDescent="0.35">
      <c r="A9" s="117"/>
      <c r="B9" s="117"/>
      <c r="C9" s="116"/>
      <c r="D9" s="116"/>
      <c r="E9" s="116"/>
      <c r="F9" s="116"/>
      <c r="G9" s="116"/>
    </row>
    <row r="10" spans="1:8" x14ac:dyDescent="0.35">
      <c r="A10" s="189" t="s">
        <v>249</v>
      </c>
      <c r="B10" s="189"/>
      <c r="C10" s="116"/>
      <c r="D10" s="116"/>
      <c r="E10" s="116"/>
      <c r="F10" s="116"/>
      <c r="G10" s="116"/>
    </row>
    <row r="11" spans="1:8" x14ac:dyDescent="0.35">
      <c r="A11" s="117"/>
      <c r="B11" s="117"/>
      <c r="C11" s="116"/>
      <c r="D11" s="116"/>
      <c r="E11" s="116"/>
      <c r="F11" s="116"/>
      <c r="G11" s="116"/>
    </row>
    <row r="12" spans="1:8" ht="21" x14ac:dyDescent="0.35">
      <c r="A12" s="118" t="s">
        <v>22</v>
      </c>
      <c r="B12" s="118"/>
      <c r="C12" s="116"/>
      <c r="D12" s="116"/>
      <c r="E12" s="116"/>
      <c r="F12" s="116"/>
      <c r="G12" s="116"/>
    </row>
    <row r="13" spans="1:8" ht="15" thickBot="1" x14ac:dyDescent="0.4">
      <c r="C13" s="116"/>
      <c r="D13" s="116"/>
      <c r="E13" s="116"/>
      <c r="F13" s="116"/>
      <c r="G13" s="116"/>
    </row>
    <row r="14" spans="1:8" x14ac:dyDescent="0.35">
      <c r="C14" s="119"/>
      <c r="D14" s="201" t="s">
        <v>24</v>
      </c>
    </row>
    <row r="15" spans="1:8" ht="21" x14ac:dyDescent="0.35">
      <c r="A15" s="118" t="s">
        <v>365</v>
      </c>
      <c r="B15" s="118" t="s">
        <v>23</v>
      </c>
      <c r="C15" s="119"/>
      <c r="D15" s="278" t="s">
        <v>25</v>
      </c>
      <c r="E15" s="202"/>
      <c r="F15" s="202"/>
      <c r="G15" s="203"/>
    </row>
    <row r="16" spans="1:8" ht="131.25" customHeight="1" x14ac:dyDescent="0.35">
      <c r="A16" s="118" t="s">
        <v>366</v>
      </c>
      <c r="B16" s="118" t="s">
        <v>367</v>
      </c>
      <c r="C16" s="202"/>
      <c r="D16" s="279"/>
      <c r="E16" s="276" t="s">
        <v>715</v>
      </c>
      <c r="F16" s="277"/>
      <c r="G16" s="153"/>
      <c r="H16" s="102" t="s">
        <v>229</v>
      </c>
    </row>
    <row r="17" spans="1:19" ht="29" x14ac:dyDescent="0.35">
      <c r="A17" s="202"/>
      <c r="B17" s="202"/>
      <c r="C17" s="81" t="s">
        <v>362</v>
      </c>
      <c r="D17" s="81" t="s">
        <v>26</v>
      </c>
      <c r="E17" s="63" t="s">
        <v>364</v>
      </c>
      <c r="F17" s="102" t="s">
        <v>364</v>
      </c>
      <c r="G17" s="153"/>
      <c r="H17" s="102" t="s">
        <v>364</v>
      </c>
    </row>
    <row r="18" spans="1:19" ht="29" x14ac:dyDescent="0.35">
      <c r="A18" s="202"/>
      <c r="B18" s="202"/>
      <c r="C18" s="81" t="s">
        <v>363</v>
      </c>
      <c r="D18" s="81" t="s">
        <v>26</v>
      </c>
      <c r="E18" s="63" t="s">
        <v>207</v>
      </c>
      <c r="F18" s="102" t="s">
        <v>208</v>
      </c>
      <c r="G18" s="153"/>
      <c r="H18" s="102" t="s">
        <v>191</v>
      </c>
    </row>
    <row r="19" spans="1:19" x14ac:dyDescent="0.35">
      <c r="A19" s="13"/>
      <c r="B19" s="13"/>
      <c r="C19" s="202"/>
      <c r="D19" s="233" t="s">
        <v>27</v>
      </c>
      <c r="E19" s="235" t="s">
        <v>336</v>
      </c>
      <c r="F19" s="237" t="s">
        <v>337</v>
      </c>
      <c r="G19" s="158"/>
      <c r="H19" s="204"/>
    </row>
    <row r="20" spans="1:19" ht="14.25" customHeight="1" x14ac:dyDescent="0.35">
      <c r="A20" s="136" t="s">
        <v>10</v>
      </c>
      <c r="B20" s="136"/>
      <c r="C20" s="202"/>
      <c r="D20" s="234"/>
      <c r="E20" s="236"/>
      <c r="F20" s="198"/>
      <c r="G20" s="158"/>
      <c r="H20" s="204"/>
    </row>
    <row r="21" spans="1:19" ht="14.25" customHeight="1" x14ac:dyDescent="0.35">
      <c r="A21" s="205" t="s">
        <v>17</v>
      </c>
      <c r="B21" s="239" t="s">
        <v>360</v>
      </c>
      <c r="C21" s="206" t="s">
        <v>361</v>
      </c>
      <c r="D21" s="196"/>
      <c r="E21" s="156"/>
      <c r="F21" s="199"/>
      <c r="G21" s="207"/>
      <c r="H21" s="208"/>
      <c r="J21" s="122" t="s">
        <v>580</v>
      </c>
      <c r="K21" s="122"/>
      <c r="L21" s="122" t="s">
        <v>580</v>
      </c>
      <c r="M21" s="122"/>
      <c r="N21" s="122" t="s">
        <v>580</v>
      </c>
      <c r="O21" s="122"/>
      <c r="P21" s="122" t="s">
        <v>580</v>
      </c>
      <c r="Q21" s="122"/>
      <c r="R21" s="122" t="s">
        <v>580</v>
      </c>
      <c r="S21" s="122"/>
    </row>
    <row r="22" spans="1:19" x14ac:dyDescent="0.35">
      <c r="A22" s="174" t="s">
        <v>30</v>
      </c>
      <c r="B22" s="239" t="s">
        <v>31</v>
      </c>
      <c r="C22" s="206" t="s">
        <v>31</v>
      </c>
      <c r="D22" s="155"/>
      <c r="E22" s="159"/>
      <c r="F22" s="161"/>
      <c r="G22" s="171"/>
      <c r="H22" s="208"/>
      <c r="J22" s="122" t="str">
        <f>$B$16&amp;"_001"</f>
        <v>L_002_001</v>
      </c>
      <c r="K22" s="122" t="str">
        <f>IF(OR($D22&lt;0,$E22&lt;0,$F22&lt;0),"Error Balance Sheet entries must be positive","Pass")</f>
        <v>Pass</v>
      </c>
      <c r="L22" s="122" t="str">
        <f>$B$16&amp;"_"&amp;TEXT(VALUE(RIGHT(J105,3))+1,"000")</f>
        <v>L_002_084</v>
      </c>
      <c r="M22" s="122" t="str">
        <f t="shared" ref="M22:M64" si="0">IF(ABS($D22-E22-F22)&gt;LIST_Tolerance,"Error Balance Sheet Total must equal Main Fund plus Remaining Ring-Fenced Funds","Pass")</f>
        <v>Pass</v>
      </c>
      <c r="N22" s="122"/>
      <c r="O22" s="122"/>
      <c r="P22" s="122"/>
      <c r="Q22" s="122"/>
      <c r="R22" s="122"/>
      <c r="S22" s="122"/>
    </row>
    <row r="23" spans="1:19" x14ac:dyDescent="0.35">
      <c r="A23" s="174" t="s">
        <v>32</v>
      </c>
      <c r="B23" s="239" t="s">
        <v>33</v>
      </c>
      <c r="C23" s="206" t="s">
        <v>33</v>
      </c>
      <c r="D23" s="155"/>
      <c r="E23" s="159"/>
      <c r="F23" s="161"/>
      <c r="G23" s="171"/>
      <c r="H23" s="208"/>
      <c r="J23" s="122" t="str">
        <f t="shared" ref="J23:J64" si="1">$B$16&amp;"_"&amp;TEXT(VALUE(RIGHT(J22,3))+1,"000")</f>
        <v>L_002_002</v>
      </c>
      <c r="K23" s="122" t="str">
        <f t="shared" ref="K23:K64" si="2">IF(OR($D23&lt;0,$E23&lt;0,$F23&lt;0),"Error Balance Sheet entries must be positive","Pass")</f>
        <v>Pass</v>
      </c>
      <c r="L23" s="122" t="str">
        <f t="shared" ref="L23:L64" si="3">$B$16&amp;"_"&amp;TEXT(VALUE(RIGHT(L22,3))+1,"000")</f>
        <v>L_002_085</v>
      </c>
      <c r="M23" s="122" t="str">
        <f t="shared" si="0"/>
        <v>Pass</v>
      </c>
      <c r="N23" s="122"/>
      <c r="O23" s="122"/>
      <c r="P23" s="122"/>
      <c r="Q23" s="122"/>
      <c r="R23" s="122"/>
      <c r="S23" s="122"/>
    </row>
    <row r="24" spans="1:19" x14ac:dyDescent="0.35">
      <c r="A24" s="174" t="s">
        <v>34</v>
      </c>
      <c r="B24" s="239" t="s">
        <v>35</v>
      </c>
      <c r="C24" s="206" t="s">
        <v>35</v>
      </c>
      <c r="D24" s="209"/>
      <c r="E24" s="163"/>
      <c r="F24" s="126"/>
      <c r="G24" s="171"/>
      <c r="H24" s="210"/>
      <c r="J24" s="122" t="str">
        <f t="shared" si="1"/>
        <v>L_002_003</v>
      </c>
      <c r="K24" s="122" t="str">
        <f t="shared" si="2"/>
        <v>Pass</v>
      </c>
      <c r="L24" s="122" t="str">
        <f t="shared" si="3"/>
        <v>L_002_086</v>
      </c>
      <c r="M24" s="122" t="str">
        <f t="shared" si="0"/>
        <v>Pass</v>
      </c>
      <c r="N24" s="122"/>
      <c r="O24" s="122"/>
      <c r="P24" s="122"/>
      <c r="Q24" s="122"/>
      <c r="R24" s="122"/>
      <c r="S24" s="122"/>
    </row>
    <row r="25" spans="1:19" x14ac:dyDescent="0.35">
      <c r="A25" s="174" t="s">
        <v>36</v>
      </c>
      <c r="B25" s="239" t="s">
        <v>37</v>
      </c>
      <c r="C25" s="206" t="s">
        <v>37</v>
      </c>
      <c r="D25" s="209"/>
      <c r="E25" s="163"/>
      <c r="F25" s="126"/>
      <c r="G25" s="171"/>
      <c r="H25" s="210"/>
      <c r="J25" s="122" t="str">
        <f t="shared" si="1"/>
        <v>L_002_004</v>
      </c>
      <c r="K25" s="122" t="str">
        <f>IF(OR($D25="",$E25="",AND($F$64&gt;0,$F25="")),"Error Balance Sheet entries required","Pass")</f>
        <v>Error Balance Sheet entries required</v>
      </c>
      <c r="L25" s="122" t="str">
        <f t="shared" si="3"/>
        <v>L_002_087</v>
      </c>
      <c r="M25" s="122" t="str">
        <f t="shared" si="0"/>
        <v>Pass</v>
      </c>
      <c r="N25" s="122"/>
      <c r="O25" s="122"/>
      <c r="P25" s="122"/>
      <c r="Q25" s="122"/>
      <c r="R25" s="122"/>
      <c r="S25" s="122"/>
    </row>
    <row r="26" spans="1:19" x14ac:dyDescent="0.35">
      <c r="A26" s="174" t="s">
        <v>38</v>
      </c>
      <c r="B26" s="239" t="s">
        <v>39</v>
      </c>
      <c r="C26" s="206" t="s">
        <v>39</v>
      </c>
      <c r="D26" s="209"/>
      <c r="E26" s="163"/>
      <c r="F26" s="126"/>
      <c r="G26" s="171"/>
      <c r="H26" s="210"/>
      <c r="J26" s="122" t="str">
        <f t="shared" si="1"/>
        <v>L_002_005</v>
      </c>
      <c r="K26" s="122" t="str">
        <f t="shared" si="2"/>
        <v>Pass</v>
      </c>
      <c r="L26" s="122" t="str">
        <f t="shared" si="3"/>
        <v>L_002_088</v>
      </c>
      <c r="M26" s="122" t="str">
        <f t="shared" si="0"/>
        <v>Pass</v>
      </c>
      <c r="N26" s="122"/>
      <c r="O26" s="122"/>
      <c r="P26" s="122"/>
      <c r="Q26" s="122"/>
      <c r="R26" s="122"/>
      <c r="S26" s="122"/>
    </row>
    <row r="27" spans="1:19" x14ac:dyDescent="0.35">
      <c r="A27" s="174" t="s">
        <v>40</v>
      </c>
      <c r="B27" s="239" t="s">
        <v>41</v>
      </c>
      <c r="C27" s="206" t="s">
        <v>41</v>
      </c>
      <c r="D27" s="209"/>
      <c r="E27" s="163"/>
      <c r="F27" s="126"/>
      <c r="G27" s="171"/>
      <c r="H27" s="210"/>
      <c r="J27" s="122" t="str">
        <f t="shared" si="1"/>
        <v>L_002_006</v>
      </c>
      <c r="K27" s="122" t="str">
        <f t="shared" si="2"/>
        <v>Pass</v>
      </c>
      <c r="L27" s="122" t="str">
        <f t="shared" si="3"/>
        <v>L_002_089</v>
      </c>
      <c r="M27" s="122" t="str">
        <f t="shared" si="0"/>
        <v>Pass</v>
      </c>
      <c r="N27" s="122"/>
      <c r="O27" s="122"/>
      <c r="P27" s="122"/>
      <c r="Q27" s="122"/>
      <c r="R27" s="122"/>
      <c r="S27" s="122"/>
    </row>
    <row r="28" spans="1:19" x14ac:dyDescent="0.35">
      <c r="A28" s="174" t="s">
        <v>42</v>
      </c>
      <c r="B28" s="239" t="s">
        <v>43</v>
      </c>
      <c r="C28" s="206" t="s">
        <v>43</v>
      </c>
      <c r="D28" s="209"/>
      <c r="E28" s="163"/>
      <c r="F28" s="126"/>
      <c r="G28" s="171"/>
      <c r="H28" s="210"/>
      <c r="J28" s="122" t="str">
        <f t="shared" si="1"/>
        <v>L_002_007</v>
      </c>
      <c r="K28" s="122" t="str">
        <f t="shared" si="2"/>
        <v>Pass</v>
      </c>
      <c r="L28" s="122" t="str">
        <f t="shared" si="3"/>
        <v>L_002_090</v>
      </c>
      <c r="M28" s="122" t="str">
        <f t="shared" si="0"/>
        <v>Pass</v>
      </c>
      <c r="N28" s="122" t="str">
        <f>$B$16&amp;"_"&amp;TEXT(VALUE(RIGHT(L$105,3))+1,"000")</f>
        <v>L_002_167</v>
      </c>
      <c r="O28" s="122" t="str">
        <f>IF(ABS(D28-SUM(D29:D31,D34,D39:D42))&gt;LIST_Tolerance,"Error total and components not consistent for column "&amp;D$19,"Pass")</f>
        <v>Pass</v>
      </c>
      <c r="P28" s="122" t="str">
        <f>$B$16&amp;"_"&amp;TEXT(VALUE(RIGHT(N$105,3))+1,"000")</f>
        <v>L_002_185</v>
      </c>
      <c r="Q28" s="122" t="str">
        <f>IF(ABS(E28-SUM(E29:E31,E34,E39:E42))&gt;LIST_Tolerance,"Error total and components not consistent for column "&amp;E$19,"Pass")</f>
        <v>Pass</v>
      </c>
      <c r="R28" s="122" t="str">
        <f>$B$16&amp;"_"&amp;TEXT(VALUE(RIGHT(P$105,3))+1,"000")</f>
        <v>L_002_203</v>
      </c>
      <c r="S28" s="122" t="str">
        <f>IF(ABS(F28-SUM(F29:F31,F34,F39:F42))&gt;LIST_Tolerance,"Error total and components not consistent for column "&amp;F$19,"Pass")</f>
        <v>Pass</v>
      </c>
    </row>
    <row r="29" spans="1:19" x14ac:dyDescent="0.35">
      <c r="A29" s="211" t="s">
        <v>44</v>
      </c>
      <c r="B29" s="239" t="s">
        <v>45</v>
      </c>
      <c r="C29" s="206" t="s">
        <v>45</v>
      </c>
      <c r="D29" s="209"/>
      <c r="E29" s="163"/>
      <c r="F29" s="126"/>
      <c r="G29" s="171"/>
      <c r="H29" s="210"/>
      <c r="J29" s="122" t="str">
        <f t="shared" si="1"/>
        <v>L_002_008</v>
      </c>
      <c r="K29" s="122" t="str">
        <f t="shared" si="2"/>
        <v>Pass</v>
      </c>
      <c r="L29" s="122" t="str">
        <f t="shared" si="3"/>
        <v>L_002_091</v>
      </c>
      <c r="M29" s="122" t="str">
        <f t="shared" si="0"/>
        <v>Pass</v>
      </c>
      <c r="N29" s="122"/>
      <c r="O29" s="122"/>
      <c r="P29" s="122"/>
      <c r="Q29" s="122"/>
      <c r="R29" s="122"/>
      <c r="S29" s="122"/>
    </row>
    <row r="30" spans="1:19" x14ac:dyDescent="0.35">
      <c r="A30" s="211" t="s">
        <v>46</v>
      </c>
      <c r="B30" s="239" t="s">
        <v>47</v>
      </c>
      <c r="C30" s="206" t="s">
        <v>47</v>
      </c>
      <c r="D30" s="209"/>
      <c r="E30" s="163"/>
      <c r="F30" s="126"/>
      <c r="G30" s="171"/>
      <c r="H30" s="210"/>
      <c r="J30" s="122" t="str">
        <f t="shared" si="1"/>
        <v>L_002_009</v>
      </c>
      <c r="K30" s="122" t="str">
        <f t="shared" si="2"/>
        <v>Pass</v>
      </c>
      <c r="L30" s="122" t="str">
        <f t="shared" si="3"/>
        <v>L_002_092</v>
      </c>
      <c r="M30" s="122" t="str">
        <f t="shared" si="0"/>
        <v>Pass</v>
      </c>
      <c r="N30" s="122"/>
      <c r="O30" s="122"/>
      <c r="P30" s="122"/>
      <c r="Q30" s="122"/>
      <c r="R30" s="122"/>
      <c r="S30" s="122"/>
    </row>
    <row r="31" spans="1:19" x14ac:dyDescent="0.35">
      <c r="A31" s="211" t="s">
        <v>48</v>
      </c>
      <c r="B31" s="239" t="s">
        <v>49</v>
      </c>
      <c r="C31" s="206" t="s">
        <v>49</v>
      </c>
      <c r="D31" s="209"/>
      <c r="E31" s="163"/>
      <c r="F31" s="126"/>
      <c r="G31" s="171"/>
      <c r="H31" s="210"/>
      <c r="J31" s="122" t="str">
        <f t="shared" si="1"/>
        <v>L_002_010</v>
      </c>
      <c r="K31" s="122" t="str">
        <f t="shared" si="2"/>
        <v>Pass</v>
      </c>
      <c r="L31" s="122" t="str">
        <f t="shared" si="3"/>
        <v>L_002_093</v>
      </c>
      <c r="M31" s="122" t="str">
        <f t="shared" si="0"/>
        <v>Pass</v>
      </c>
      <c r="N31" s="122" t="str">
        <f>$B$16&amp;"_"&amp;TEXT(VALUE(RIGHT(N28,3))+1,"000")</f>
        <v>L_002_168</v>
      </c>
      <c r="O31" s="122" t="str">
        <f>IF(ABS(D31-SUM(D32:D33))&gt;LIST_Tolerance,"Error total and components not consistent for column "&amp;D$19,"Pass")</f>
        <v>Pass</v>
      </c>
      <c r="P31" s="122" t="str">
        <f>$B$16&amp;"_"&amp;TEXT(VALUE(RIGHT(P28,3))+1,"000")</f>
        <v>L_002_186</v>
      </c>
      <c r="Q31" s="122" t="str">
        <f>IF(ABS(E31-SUM(E32:E33))&gt;LIST_Tolerance,"Error total and components not consistent for column "&amp;E$19,"Pass")</f>
        <v>Pass</v>
      </c>
      <c r="R31" s="122" t="str">
        <f>$B$16&amp;"_"&amp;TEXT(VALUE(RIGHT(R28,3))+1,"000")</f>
        <v>L_002_204</v>
      </c>
      <c r="S31" s="122" t="str">
        <f>IF(ABS(F31-SUM(F32:F33))&gt;LIST_Tolerance,"Error total and components not consistent for column "&amp;F$19,"Pass")</f>
        <v>Pass</v>
      </c>
    </row>
    <row r="32" spans="1:19" x14ac:dyDescent="0.35">
      <c r="A32" s="212" t="s">
        <v>50</v>
      </c>
      <c r="B32" s="239" t="s">
        <v>51</v>
      </c>
      <c r="C32" s="206" t="s">
        <v>51</v>
      </c>
      <c r="D32" s="209"/>
      <c r="E32" s="163"/>
      <c r="F32" s="126"/>
      <c r="G32" s="171"/>
      <c r="H32" s="210"/>
      <c r="J32" s="122" t="str">
        <f t="shared" si="1"/>
        <v>L_002_011</v>
      </c>
      <c r="K32" s="122" t="str">
        <f t="shared" si="2"/>
        <v>Pass</v>
      </c>
      <c r="L32" s="122" t="str">
        <f t="shared" si="3"/>
        <v>L_002_094</v>
      </c>
      <c r="M32" s="122" t="str">
        <f t="shared" si="0"/>
        <v>Pass</v>
      </c>
      <c r="N32" s="122"/>
      <c r="O32" s="122"/>
      <c r="P32" s="122"/>
      <c r="Q32" s="122"/>
      <c r="R32" s="122"/>
      <c r="S32" s="122"/>
    </row>
    <row r="33" spans="1:19" x14ac:dyDescent="0.35">
      <c r="A33" s="212" t="s">
        <v>52</v>
      </c>
      <c r="B33" s="239" t="s">
        <v>53</v>
      </c>
      <c r="C33" s="206" t="s">
        <v>53</v>
      </c>
      <c r="D33" s="209"/>
      <c r="E33" s="163"/>
      <c r="F33" s="126"/>
      <c r="G33" s="171"/>
      <c r="H33" s="210"/>
      <c r="J33" s="122" t="str">
        <f t="shared" si="1"/>
        <v>L_002_012</v>
      </c>
      <c r="K33" s="122" t="str">
        <f t="shared" si="2"/>
        <v>Pass</v>
      </c>
      <c r="L33" s="122" t="str">
        <f t="shared" si="3"/>
        <v>L_002_095</v>
      </c>
      <c r="M33" s="122" t="str">
        <f t="shared" si="0"/>
        <v>Pass</v>
      </c>
      <c r="N33" s="122"/>
      <c r="O33" s="122"/>
      <c r="P33" s="122"/>
      <c r="Q33" s="122"/>
      <c r="R33" s="122"/>
      <c r="S33" s="122"/>
    </row>
    <row r="34" spans="1:19" x14ac:dyDescent="0.35">
      <c r="A34" s="211" t="s">
        <v>54</v>
      </c>
      <c r="B34" s="239" t="s">
        <v>55</v>
      </c>
      <c r="C34" s="206" t="s">
        <v>55</v>
      </c>
      <c r="D34" s="209"/>
      <c r="E34" s="163"/>
      <c r="F34" s="126"/>
      <c r="G34" s="171"/>
      <c r="H34" s="210"/>
      <c r="J34" s="122" t="str">
        <f t="shared" si="1"/>
        <v>L_002_013</v>
      </c>
      <c r="K34" s="122" t="str">
        <f t="shared" si="2"/>
        <v>Pass</v>
      </c>
      <c r="L34" s="122" t="str">
        <f t="shared" si="3"/>
        <v>L_002_096</v>
      </c>
      <c r="M34" s="122" t="str">
        <f t="shared" si="0"/>
        <v>Pass</v>
      </c>
      <c r="N34" s="122" t="str">
        <f>$B$16&amp;"_"&amp;TEXT(VALUE(RIGHT(N31,3))+1,"000")</f>
        <v>L_002_169</v>
      </c>
      <c r="O34" s="122" t="str">
        <f>IF(ABS(D34-SUM(D35:D38))&gt;LIST_Tolerance,"Error total and components not consistent for column "&amp;D$19,"Pass")</f>
        <v>Pass</v>
      </c>
      <c r="P34" s="122" t="str">
        <f>$B$16&amp;"_"&amp;TEXT(VALUE(RIGHT(P31,3))+1,"000")</f>
        <v>L_002_187</v>
      </c>
      <c r="Q34" s="122" t="str">
        <f>IF(ABS(E34-SUM(E35:E38))&gt;LIST_Tolerance,"Error total and components not consistent for column "&amp;E$19,"Pass")</f>
        <v>Pass</v>
      </c>
      <c r="R34" s="122" t="str">
        <f>$B$16&amp;"_"&amp;TEXT(VALUE(RIGHT(R31,3))+1,"000")</f>
        <v>L_002_205</v>
      </c>
      <c r="S34" s="122" t="str">
        <f>IF(ABS(F34-SUM(F35:F38))&gt;LIST_Tolerance,"Error total and components not consistent for column "&amp;F$19,"Pass")</f>
        <v>Pass</v>
      </c>
    </row>
    <row r="35" spans="1:19" x14ac:dyDescent="0.35">
      <c r="A35" s="212" t="s">
        <v>56</v>
      </c>
      <c r="B35" s="239" t="s">
        <v>57</v>
      </c>
      <c r="C35" s="206" t="s">
        <v>57</v>
      </c>
      <c r="D35" s="209"/>
      <c r="E35" s="163"/>
      <c r="F35" s="126"/>
      <c r="G35" s="171"/>
      <c r="H35" s="210"/>
      <c r="J35" s="122" t="str">
        <f t="shared" si="1"/>
        <v>L_002_014</v>
      </c>
      <c r="K35" s="122" t="str">
        <f t="shared" si="2"/>
        <v>Pass</v>
      </c>
      <c r="L35" s="122" t="str">
        <f t="shared" si="3"/>
        <v>L_002_097</v>
      </c>
      <c r="M35" s="122" t="str">
        <f t="shared" si="0"/>
        <v>Pass</v>
      </c>
      <c r="N35" s="122"/>
      <c r="O35" s="122"/>
      <c r="P35" s="122"/>
      <c r="Q35" s="122"/>
      <c r="R35" s="122"/>
      <c r="S35" s="122"/>
    </row>
    <row r="36" spans="1:19" x14ac:dyDescent="0.35">
      <c r="A36" s="212" t="s">
        <v>58</v>
      </c>
      <c r="B36" s="239" t="s">
        <v>59</v>
      </c>
      <c r="C36" s="206" t="s">
        <v>59</v>
      </c>
      <c r="D36" s="209"/>
      <c r="E36" s="163"/>
      <c r="F36" s="126"/>
      <c r="G36" s="171"/>
      <c r="H36" s="210"/>
      <c r="J36" s="122" t="str">
        <f t="shared" si="1"/>
        <v>L_002_015</v>
      </c>
      <c r="K36" s="122" t="str">
        <f t="shared" si="2"/>
        <v>Pass</v>
      </c>
      <c r="L36" s="122" t="str">
        <f t="shared" si="3"/>
        <v>L_002_098</v>
      </c>
      <c r="M36" s="122" t="str">
        <f t="shared" si="0"/>
        <v>Pass</v>
      </c>
      <c r="N36" s="122"/>
      <c r="O36" s="122"/>
      <c r="P36" s="122"/>
      <c r="Q36" s="122"/>
      <c r="R36" s="122"/>
      <c r="S36" s="122"/>
    </row>
    <row r="37" spans="1:19" x14ac:dyDescent="0.35">
      <c r="A37" s="212" t="s">
        <v>60</v>
      </c>
      <c r="B37" s="239" t="s">
        <v>61</v>
      </c>
      <c r="C37" s="206" t="s">
        <v>61</v>
      </c>
      <c r="D37" s="209"/>
      <c r="E37" s="163"/>
      <c r="F37" s="126"/>
      <c r="G37" s="171"/>
      <c r="H37" s="210"/>
      <c r="J37" s="122" t="str">
        <f t="shared" si="1"/>
        <v>L_002_016</v>
      </c>
      <c r="K37" s="122" t="str">
        <f t="shared" si="2"/>
        <v>Pass</v>
      </c>
      <c r="L37" s="122" t="str">
        <f t="shared" si="3"/>
        <v>L_002_099</v>
      </c>
      <c r="M37" s="122" t="str">
        <f t="shared" si="0"/>
        <v>Pass</v>
      </c>
      <c r="N37" s="122"/>
      <c r="O37" s="122"/>
      <c r="P37" s="122"/>
      <c r="Q37" s="122"/>
      <c r="R37" s="122"/>
      <c r="S37" s="122"/>
    </row>
    <row r="38" spans="1:19" x14ac:dyDescent="0.35">
      <c r="A38" s="212" t="s">
        <v>62</v>
      </c>
      <c r="B38" s="239" t="s">
        <v>63</v>
      </c>
      <c r="C38" s="206" t="s">
        <v>63</v>
      </c>
      <c r="D38" s="209"/>
      <c r="E38" s="163"/>
      <c r="F38" s="126"/>
      <c r="G38" s="171"/>
      <c r="H38" s="210"/>
      <c r="J38" s="122" t="str">
        <f t="shared" si="1"/>
        <v>L_002_017</v>
      </c>
      <c r="K38" s="122" t="str">
        <f t="shared" si="2"/>
        <v>Pass</v>
      </c>
      <c r="L38" s="122" t="str">
        <f t="shared" si="3"/>
        <v>L_002_100</v>
      </c>
      <c r="M38" s="122" t="str">
        <f t="shared" si="0"/>
        <v>Pass</v>
      </c>
      <c r="N38" s="122"/>
      <c r="O38" s="122"/>
      <c r="P38" s="122"/>
      <c r="Q38" s="122"/>
      <c r="R38" s="122"/>
      <c r="S38" s="122"/>
    </row>
    <row r="39" spans="1:19" x14ac:dyDescent="0.35">
      <c r="A39" s="211" t="s">
        <v>64</v>
      </c>
      <c r="B39" s="239" t="s">
        <v>65</v>
      </c>
      <c r="C39" s="206" t="s">
        <v>65</v>
      </c>
      <c r="D39" s="209"/>
      <c r="E39" s="213"/>
      <c r="F39" s="214"/>
      <c r="G39" s="215"/>
      <c r="H39" s="213"/>
      <c r="J39" s="122" t="str">
        <f t="shared" si="1"/>
        <v>L_002_018</v>
      </c>
      <c r="K39" s="122" t="str">
        <f>IF(OR($D39="",$E39="",AND($F$64&gt;0,$F39="")),"Error Balance Sheet entries required","Pass")</f>
        <v>Error Balance Sheet entries required</v>
      </c>
      <c r="L39" s="122" t="str">
        <f t="shared" si="3"/>
        <v>L_002_101</v>
      </c>
      <c r="M39" s="122" t="str">
        <f t="shared" si="0"/>
        <v>Pass</v>
      </c>
      <c r="N39" s="122"/>
      <c r="O39" s="122"/>
      <c r="P39" s="122"/>
      <c r="Q39" s="122"/>
      <c r="R39" s="122"/>
      <c r="S39" s="122"/>
    </row>
    <row r="40" spans="1:19" x14ac:dyDescent="0.35">
      <c r="A40" s="211" t="s">
        <v>66</v>
      </c>
      <c r="B40" s="239" t="s">
        <v>67</v>
      </c>
      <c r="C40" s="206" t="s">
        <v>67</v>
      </c>
      <c r="D40" s="209"/>
      <c r="E40" s="163"/>
      <c r="F40" s="126"/>
      <c r="G40" s="171"/>
      <c r="H40" s="210"/>
      <c r="J40" s="122" t="str">
        <f t="shared" si="1"/>
        <v>L_002_019</v>
      </c>
      <c r="K40" s="122" t="str">
        <f>IF(OR($D40="",$E40="",AND($F$64&gt;0,$F40="")),"Error Balance Sheet entries required","Pass")</f>
        <v>Error Balance Sheet entries required</v>
      </c>
      <c r="L40" s="122" t="str">
        <f t="shared" si="3"/>
        <v>L_002_102</v>
      </c>
      <c r="M40" s="122" t="str">
        <f t="shared" si="0"/>
        <v>Pass</v>
      </c>
      <c r="N40" s="122"/>
      <c r="O40" s="122"/>
      <c r="P40" s="122"/>
      <c r="Q40" s="122"/>
      <c r="R40" s="122"/>
      <c r="S40" s="122"/>
    </row>
    <row r="41" spans="1:19" x14ac:dyDescent="0.35">
      <c r="A41" s="211" t="s">
        <v>68</v>
      </c>
      <c r="B41" s="239" t="s">
        <v>69</v>
      </c>
      <c r="C41" s="206" t="s">
        <v>69</v>
      </c>
      <c r="D41" s="209"/>
      <c r="E41" s="163"/>
      <c r="F41" s="126"/>
      <c r="G41" s="171"/>
      <c r="H41" s="210"/>
      <c r="J41" s="122" t="str">
        <f t="shared" si="1"/>
        <v>L_002_020</v>
      </c>
      <c r="K41" s="122" t="str">
        <f>IF(OR($D41="",$E41="",AND($F$64&gt;0,$F41="")),"Error Balance Sheet entries required","Pass")</f>
        <v>Error Balance Sheet entries required</v>
      </c>
      <c r="L41" s="122" t="str">
        <f t="shared" si="3"/>
        <v>L_002_103</v>
      </c>
      <c r="M41" s="122" t="str">
        <f t="shared" si="0"/>
        <v>Pass</v>
      </c>
      <c r="N41" s="122"/>
      <c r="O41" s="122"/>
      <c r="P41" s="122"/>
      <c r="Q41" s="122"/>
      <c r="R41" s="122"/>
      <c r="S41" s="122"/>
    </row>
    <row r="42" spans="1:19" ht="14.25" customHeight="1" x14ac:dyDescent="0.35">
      <c r="A42" s="211" t="s">
        <v>70</v>
      </c>
      <c r="B42" s="239" t="s">
        <v>71</v>
      </c>
      <c r="C42" s="206" t="s">
        <v>71</v>
      </c>
      <c r="D42" s="209"/>
      <c r="E42" s="163"/>
      <c r="F42" s="126"/>
      <c r="G42" s="171"/>
      <c r="H42" s="210"/>
      <c r="J42" s="122" t="str">
        <f t="shared" si="1"/>
        <v>L_002_021</v>
      </c>
      <c r="K42" s="122" t="str">
        <f t="shared" si="2"/>
        <v>Pass</v>
      </c>
      <c r="L42" s="122" t="str">
        <f t="shared" si="3"/>
        <v>L_002_104</v>
      </c>
      <c r="M42" s="122" t="str">
        <f t="shared" si="0"/>
        <v>Pass</v>
      </c>
      <c r="N42" s="122"/>
      <c r="O42" s="122"/>
      <c r="P42" s="122"/>
      <c r="Q42" s="122"/>
      <c r="R42" s="122"/>
      <c r="S42" s="122"/>
    </row>
    <row r="43" spans="1:19" x14ac:dyDescent="0.35">
      <c r="A43" s="216" t="s">
        <v>72</v>
      </c>
      <c r="B43" s="239" t="s">
        <v>73</v>
      </c>
      <c r="C43" s="206" t="s">
        <v>73</v>
      </c>
      <c r="D43" s="209"/>
      <c r="E43" s="163"/>
      <c r="F43" s="126"/>
      <c r="G43" s="171"/>
      <c r="H43" s="210"/>
      <c r="J43" s="122" t="str">
        <f t="shared" si="1"/>
        <v>L_002_022</v>
      </c>
      <c r="K43" s="122" t="str">
        <f t="shared" si="2"/>
        <v>Pass</v>
      </c>
      <c r="L43" s="122" t="str">
        <f t="shared" si="3"/>
        <v>L_002_105</v>
      </c>
      <c r="M43" s="122" t="str">
        <f t="shared" si="0"/>
        <v>Pass</v>
      </c>
      <c r="N43" s="122"/>
      <c r="O43" s="122"/>
      <c r="P43" s="122"/>
      <c r="Q43" s="122"/>
      <c r="R43" s="122"/>
      <c r="S43" s="122"/>
    </row>
    <row r="44" spans="1:19" x14ac:dyDescent="0.35">
      <c r="A44" s="216" t="s">
        <v>74</v>
      </c>
      <c r="B44" s="239" t="s">
        <v>75</v>
      </c>
      <c r="C44" s="206" t="s">
        <v>75</v>
      </c>
      <c r="D44" s="209"/>
      <c r="E44" s="163"/>
      <c r="F44" s="126"/>
      <c r="G44" s="171"/>
      <c r="H44" s="210"/>
      <c r="J44" s="122" t="str">
        <f t="shared" si="1"/>
        <v>L_002_023</v>
      </c>
      <c r="K44" s="122" t="str">
        <f t="shared" si="2"/>
        <v>Pass</v>
      </c>
      <c r="L44" s="122" t="str">
        <f t="shared" si="3"/>
        <v>L_002_106</v>
      </c>
      <c r="M44" s="122" t="str">
        <f t="shared" si="0"/>
        <v>Pass</v>
      </c>
      <c r="N44" s="122" t="str">
        <f>$B$16&amp;"_"&amp;TEXT(VALUE(RIGHT(N34,3))+1,"000")</f>
        <v>L_002_170</v>
      </c>
      <c r="O44" s="122" t="str">
        <f>IF(ABS(D44-SUM(D45:D47))&gt;LIST_Tolerance,"Error total and components not consistent for column "&amp;D$19,"Pass")</f>
        <v>Pass</v>
      </c>
      <c r="P44" s="122" t="str">
        <f>$B$16&amp;"_"&amp;TEXT(VALUE(RIGHT(P34,3))+1,"000")</f>
        <v>L_002_188</v>
      </c>
      <c r="Q44" s="122" t="str">
        <f>IF(ABS(E44-SUM(E45:E47))&gt;LIST_Tolerance,"Error total and components not consistent for column "&amp;E$19,"Pass")</f>
        <v>Pass</v>
      </c>
      <c r="R44" s="122" t="str">
        <f>$B$16&amp;"_"&amp;TEXT(VALUE(RIGHT(R34,3))+1,"000")</f>
        <v>L_002_206</v>
      </c>
      <c r="S44" s="122" t="str">
        <f>IF(ABS(F44-SUM(F45:F47))&gt;LIST_Tolerance,"Error total and components not consistent for column "&amp;F$19,"Pass")</f>
        <v>Pass</v>
      </c>
    </row>
    <row r="45" spans="1:19" x14ac:dyDescent="0.35">
      <c r="A45" s="211" t="s">
        <v>76</v>
      </c>
      <c r="B45" s="239" t="s">
        <v>77</v>
      </c>
      <c r="C45" s="206" t="s">
        <v>77</v>
      </c>
      <c r="D45" s="209"/>
      <c r="E45" s="163"/>
      <c r="F45" s="126"/>
      <c r="G45" s="171"/>
      <c r="H45" s="210"/>
      <c r="J45" s="122" t="str">
        <f t="shared" si="1"/>
        <v>L_002_024</v>
      </c>
      <c r="K45" s="122" t="str">
        <f t="shared" si="2"/>
        <v>Pass</v>
      </c>
      <c r="L45" s="122" t="str">
        <f t="shared" si="3"/>
        <v>L_002_107</v>
      </c>
      <c r="M45" s="122" t="str">
        <f t="shared" si="0"/>
        <v>Pass</v>
      </c>
      <c r="N45" s="122"/>
      <c r="O45" s="122"/>
      <c r="P45" s="122"/>
      <c r="Q45" s="122"/>
      <c r="R45" s="122"/>
      <c r="S45" s="122"/>
    </row>
    <row r="46" spans="1:19" x14ac:dyDescent="0.35">
      <c r="A46" s="211" t="s">
        <v>78</v>
      </c>
      <c r="B46" s="239" t="s">
        <v>79</v>
      </c>
      <c r="C46" s="206" t="s">
        <v>79</v>
      </c>
      <c r="D46" s="209"/>
      <c r="E46" s="163"/>
      <c r="F46" s="126"/>
      <c r="G46" s="171"/>
      <c r="H46" s="210"/>
      <c r="J46" s="122" t="str">
        <f t="shared" si="1"/>
        <v>L_002_025</v>
      </c>
      <c r="K46" s="122" t="str">
        <f t="shared" si="2"/>
        <v>Pass</v>
      </c>
      <c r="L46" s="122" t="str">
        <f t="shared" si="3"/>
        <v>L_002_108</v>
      </c>
      <c r="M46" s="122" t="str">
        <f t="shared" si="0"/>
        <v>Pass</v>
      </c>
      <c r="N46" s="122"/>
      <c r="O46" s="122"/>
      <c r="P46" s="122"/>
      <c r="Q46" s="122"/>
      <c r="R46" s="122"/>
      <c r="S46" s="122"/>
    </row>
    <row r="47" spans="1:19" x14ac:dyDescent="0.35">
      <c r="A47" s="211" t="s">
        <v>80</v>
      </c>
      <c r="B47" s="239" t="s">
        <v>81</v>
      </c>
      <c r="C47" s="206" t="s">
        <v>81</v>
      </c>
      <c r="D47" s="209"/>
      <c r="E47" s="163"/>
      <c r="F47" s="126"/>
      <c r="G47" s="171"/>
      <c r="H47" s="210"/>
      <c r="J47" s="122" t="str">
        <f t="shared" si="1"/>
        <v>L_002_026</v>
      </c>
      <c r="K47" s="122" t="str">
        <f t="shared" si="2"/>
        <v>Pass</v>
      </c>
      <c r="L47" s="122" t="str">
        <f t="shared" si="3"/>
        <v>L_002_109</v>
      </c>
      <c r="M47" s="122" t="str">
        <f t="shared" si="0"/>
        <v>Pass</v>
      </c>
      <c r="N47" s="122"/>
      <c r="O47" s="122"/>
      <c r="P47" s="122"/>
      <c r="Q47" s="122"/>
      <c r="R47" s="122"/>
      <c r="S47" s="122"/>
    </row>
    <row r="48" spans="1:19" x14ac:dyDescent="0.35">
      <c r="A48" s="216" t="s">
        <v>82</v>
      </c>
      <c r="B48" s="239" t="s">
        <v>83</v>
      </c>
      <c r="C48" s="206" t="s">
        <v>83</v>
      </c>
      <c r="D48" s="209"/>
      <c r="E48" s="163"/>
      <c r="F48" s="126"/>
      <c r="G48" s="171"/>
      <c r="H48" s="210"/>
      <c r="J48" s="122" t="str">
        <f t="shared" si="1"/>
        <v>L_002_027</v>
      </c>
      <c r="K48" s="122" t="str">
        <f t="shared" ref="K48:K55" si="4">IF(OR($D48="",$E48="",AND($F$64&gt;0,$F48="")),"Error Balance Sheet entries required","Pass")</f>
        <v>Error Balance Sheet entries required</v>
      </c>
      <c r="L48" s="122" t="str">
        <f t="shared" si="3"/>
        <v>L_002_110</v>
      </c>
      <c r="M48" s="122" t="str">
        <f t="shared" si="0"/>
        <v>Pass</v>
      </c>
      <c r="N48" s="122" t="str">
        <f>$B$16&amp;"_"&amp;TEXT(VALUE(RIGHT(N44,3))+1,"000")</f>
        <v>L_002_171</v>
      </c>
      <c r="O48" s="122" t="str">
        <f>IF(ABS(D48-SUM(D49,D52,D55))&gt;LIST_Tolerance,"Error total and components not consistent for column "&amp;D$19,"Pass")</f>
        <v>Pass</v>
      </c>
      <c r="P48" s="122" t="str">
        <f>$B$16&amp;"_"&amp;TEXT(VALUE(RIGHT(P44,3))+1,"000")</f>
        <v>L_002_189</v>
      </c>
      <c r="Q48" s="122" t="str">
        <f>IF(ABS(E48-SUM(E49,E52,E55))&gt;LIST_Tolerance,"Error total and components not consistent for column "&amp;E$19,"Pass")</f>
        <v>Pass</v>
      </c>
      <c r="R48" s="122" t="str">
        <f>$B$16&amp;"_"&amp;TEXT(VALUE(RIGHT(R44,3))+1,"000")</f>
        <v>L_002_207</v>
      </c>
      <c r="S48" s="122" t="str">
        <f>IF(ABS(F48-SUM(F49,F52,F55))&gt;LIST_Tolerance,"Error total and components not consistent for column "&amp;F$19,"Pass")</f>
        <v>Pass</v>
      </c>
    </row>
    <row r="49" spans="1:19" x14ac:dyDescent="0.35">
      <c r="A49" s="211" t="s">
        <v>84</v>
      </c>
      <c r="B49" s="239" t="s">
        <v>85</v>
      </c>
      <c r="C49" s="206" t="s">
        <v>85</v>
      </c>
      <c r="D49" s="209"/>
      <c r="E49" s="163"/>
      <c r="F49" s="126"/>
      <c r="G49" s="171"/>
      <c r="H49" s="210"/>
      <c r="J49" s="122" t="str">
        <f t="shared" si="1"/>
        <v>L_002_028</v>
      </c>
      <c r="K49" s="122" t="str">
        <f t="shared" si="4"/>
        <v>Error Balance Sheet entries required</v>
      </c>
      <c r="L49" s="122" t="str">
        <f t="shared" si="3"/>
        <v>L_002_111</v>
      </c>
      <c r="M49" s="122" t="str">
        <f t="shared" si="0"/>
        <v>Pass</v>
      </c>
      <c r="N49" s="122" t="str">
        <f>$B$16&amp;"_"&amp;TEXT(VALUE(RIGHT(N48,3))+1,"000")</f>
        <v>L_002_172</v>
      </c>
      <c r="O49" s="122" t="str">
        <f>IF(ABS(D49-SUM(D50:D51))&gt;LIST_Tolerance,"Error total and components not consistent for column "&amp;D$19,"Pass")</f>
        <v>Pass</v>
      </c>
      <c r="P49" s="122" t="str">
        <f>$B$16&amp;"_"&amp;TEXT(VALUE(RIGHT(P48,3))+1,"000")</f>
        <v>L_002_190</v>
      </c>
      <c r="Q49" s="122" t="str">
        <f>IF(ABS(E49-SUM(E50:E51))&gt;LIST_Tolerance,"Error total and components not consistent for column "&amp;E$19,"Pass")</f>
        <v>Pass</v>
      </c>
      <c r="R49" s="122" t="str">
        <f>$B$16&amp;"_"&amp;TEXT(VALUE(RIGHT(R48,3))+1,"000")</f>
        <v>L_002_208</v>
      </c>
      <c r="S49" s="122" t="str">
        <f>IF(ABS(F49-SUM(F50:F51))&gt;LIST_Tolerance,"Error total and components not consistent for column "&amp;F$19,"Pass")</f>
        <v>Pass</v>
      </c>
    </row>
    <row r="50" spans="1:19" x14ac:dyDescent="0.35">
      <c r="A50" s="212" t="s">
        <v>86</v>
      </c>
      <c r="B50" s="239" t="s">
        <v>87</v>
      </c>
      <c r="C50" s="206" t="s">
        <v>87</v>
      </c>
      <c r="D50" s="209"/>
      <c r="E50" s="163"/>
      <c r="F50" s="126"/>
      <c r="G50" s="171"/>
      <c r="H50" s="210"/>
      <c r="J50" s="122" t="str">
        <f t="shared" si="1"/>
        <v>L_002_029</v>
      </c>
      <c r="K50" s="122" t="str">
        <f t="shared" si="4"/>
        <v>Error Balance Sheet entries required</v>
      </c>
      <c r="L50" s="122" t="str">
        <f t="shared" si="3"/>
        <v>L_002_112</v>
      </c>
      <c r="M50" s="122" t="str">
        <f t="shared" si="0"/>
        <v>Pass</v>
      </c>
      <c r="N50" s="122"/>
      <c r="O50" s="122"/>
      <c r="P50" s="122"/>
      <c r="Q50" s="122"/>
      <c r="R50" s="122"/>
      <c r="S50" s="122"/>
    </row>
    <row r="51" spans="1:19" x14ac:dyDescent="0.35">
      <c r="A51" s="212" t="s">
        <v>88</v>
      </c>
      <c r="B51" s="239" t="s">
        <v>89</v>
      </c>
      <c r="C51" s="206" t="s">
        <v>89</v>
      </c>
      <c r="D51" s="209"/>
      <c r="E51" s="163"/>
      <c r="F51" s="126"/>
      <c r="G51" s="171"/>
      <c r="H51" s="210"/>
      <c r="J51" s="122" t="str">
        <f t="shared" si="1"/>
        <v>L_002_030</v>
      </c>
      <c r="K51" s="122" t="str">
        <f t="shared" si="4"/>
        <v>Error Balance Sheet entries required</v>
      </c>
      <c r="L51" s="122" t="str">
        <f t="shared" si="3"/>
        <v>L_002_113</v>
      </c>
      <c r="M51" s="122" t="str">
        <f t="shared" si="0"/>
        <v>Pass</v>
      </c>
      <c r="N51" s="122"/>
      <c r="O51" s="122"/>
      <c r="P51" s="122"/>
      <c r="Q51" s="122"/>
      <c r="R51" s="122"/>
      <c r="S51" s="122"/>
    </row>
    <row r="52" spans="1:19" x14ac:dyDescent="0.35">
      <c r="A52" s="211" t="s">
        <v>90</v>
      </c>
      <c r="B52" s="239" t="s">
        <v>91</v>
      </c>
      <c r="C52" s="206" t="s">
        <v>91</v>
      </c>
      <c r="D52" s="209"/>
      <c r="E52" s="163"/>
      <c r="F52" s="126"/>
      <c r="G52" s="171"/>
      <c r="H52" s="210"/>
      <c r="J52" s="122" t="str">
        <f t="shared" si="1"/>
        <v>L_002_031</v>
      </c>
      <c r="K52" s="122" t="str">
        <f t="shared" si="4"/>
        <v>Error Balance Sheet entries required</v>
      </c>
      <c r="L52" s="122" t="str">
        <f t="shared" si="3"/>
        <v>L_002_114</v>
      </c>
      <c r="M52" s="122" t="str">
        <f t="shared" si="0"/>
        <v>Pass</v>
      </c>
      <c r="N52" s="122" t="str">
        <f>$B$16&amp;"_"&amp;TEXT(VALUE(RIGHT(N49,3))+1,"000")</f>
        <v>L_002_173</v>
      </c>
      <c r="O52" s="122" t="str">
        <f>IF(ABS(D52-SUM(D53:D54))&gt;LIST_Tolerance,"Error total and components not consistent for column "&amp;D$19,"Pass")</f>
        <v>Pass</v>
      </c>
      <c r="P52" s="122" t="str">
        <f>$B$16&amp;"_"&amp;TEXT(VALUE(RIGHT(P49,3))+1,"000")</f>
        <v>L_002_191</v>
      </c>
      <c r="Q52" s="122" t="str">
        <f>IF(ABS(E52-SUM(E53:E54))&gt;LIST_Tolerance,"Error total and components not consistent for column "&amp;E$19,"Pass")</f>
        <v>Pass</v>
      </c>
      <c r="R52" s="122" t="str">
        <f>$B$16&amp;"_"&amp;TEXT(VALUE(RIGHT(R49,3))+1,"000")</f>
        <v>L_002_209</v>
      </c>
      <c r="S52" s="122" t="str">
        <f>IF(ABS(F52-SUM(F53:F54))&gt;LIST_Tolerance,"Error total and components not consistent for column "&amp;F$19,"Pass")</f>
        <v>Pass</v>
      </c>
    </row>
    <row r="53" spans="1:19" x14ac:dyDescent="0.35">
      <c r="A53" s="212" t="s">
        <v>92</v>
      </c>
      <c r="B53" s="239" t="s">
        <v>93</v>
      </c>
      <c r="C53" s="206" t="s">
        <v>93</v>
      </c>
      <c r="D53" s="209"/>
      <c r="E53" s="163"/>
      <c r="F53" s="126"/>
      <c r="G53" s="171"/>
      <c r="H53" s="210"/>
      <c r="J53" s="122" t="str">
        <f t="shared" si="1"/>
        <v>L_002_032</v>
      </c>
      <c r="K53" s="122" t="str">
        <f t="shared" si="4"/>
        <v>Error Balance Sheet entries required</v>
      </c>
      <c r="L53" s="122" t="str">
        <f t="shared" si="3"/>
        <v>L_002_115</v>
      </c>
      <c r="M53" s="122" t="str">
        <f t="shared" si="0"/>
        <v>Pass</v>
      </c>
      <c r="N53" s="122"/>
      <c r="O53" s="122"/>
      <c r="P53" s="122"/>
      <c r="Q53" s="122"/>
      <c r="R53" s="122"/>
      <c r="S53" s="122"/>
    </row>
    <row r="54" spans="1:19" x14ac:dyDescent="0.35">
      <c r="A54" s="212" t="s">
        <v>94</v>
      </c>
      <c r="B54" s="239" t="s">
        <v>95</v>
      </c>
      <c r="C54" s="206" t="s">
        <v>95</v>
      </c>
      <c r="D54" s="209"/>
      <c r="E54" s="163"/>
      <c r="F54" s="126"/>
      <c r="G54" s="171"/>
      <c r="H54" s="210"/>
      <c r="J54" s="122" t="str">
        <f t="shared" si="1"/>
        <v>L_002_033</v>
      </c>
      <c r="K54" s="122" t="str">
        <f t="shared" si="4"/>
        <v>Error Balance Sheet entries required</v>
      </c>
      <c r="L54" s="122" t="str">
        <f t="shared" si="3"/>
        <v>L_002_116</v>
      </c>
      <c r="M54" s="122" t="str">
        <f t="shared" si="0"/>
        <v>Pass</v>
      </c>
      <c r="N54" s="122"/>
      <c r="O54" s="122"/>
      <c r="P54" s="122"/>
      <c r="Q54" s="122"/>
      <c r="R54" s="122"/>
      <c r="S54" s="122"/>
    </row>
    <row r="55" spans="1:19" x14ac:dyDescent="0.35">
      <c r="A55" s="211" t="s">
        <v>96</v>
      </c>
      <c r="B55" s="239" t="s">
        <v>97</v>
      </c>
      <c r="C55" s="206" t="s">
        <v>97</v>
      </c>
      <c r="D55" s="209"/>
      <c r="E55" s="163"/>
      <c r="F55" s="126"/>
      <c r="G55" s="171"/>
      <c r="H55" s="210"/>
      <c r="J55" s="122" t="str">
        <f t="shared" si="1"/>
        <v>L_002_034</v>
      </c>
      <c r="K55" s="122" t="str">
        <f t="shared" si="4"/>
        <v>Error Balance Sheet entries required</v>
      </c>
      <c r="L55" s="122" t="str">
        <f t="shared" si="3"/>
        <v>L_002_117</v>
      </c>
      <c r="M55" s="122" t="str">
        <f t="shared" si="0"/>
        <v>Pass</v>
      </c>
      <c r="N55" s="122"/>
      <c r="O55" s="122"/>
      <c r="P55" s="122"/>
      <c r="Q55" s="122"/>
      <c r="R55" s="122"/>
      <c r="S55" s="122"/>
    </row>
    <row r="56" spans="1:19" x14ac:dyDescent="0.35">
      <c r="A56" s="174" t="s">
        <v>98</v>
      </c>
      <c r="B56" s="239" t="s">
        <v>99</v>
      </c>
      <c r="C56" s="206" t="s">
        <v>99</v>
      </c>
      <c r="D56" s="209"/>
      <c r="E56" s="163"/>
      <c r="F56" s="126"/>
      <c r="G56" s="171"/>
      <c r="H56" s="210"/>
      <c r="J56" s="122" t="str">
        <f t="shared" si="1"/>
        <v>L_002_035</v>
      </c>
      <c r="K56" s="122" t="str">
        <f t="shared" si="2"/>
        <v>Pass</v>
      </c>
      <c r="L56" s="122" t="str">
        <f t="shared" si="3"/>
        <v>L_002_118</v>
      </c>
      <c r="M56" s="122" t="str">
        <f t="shared" si="0"/>
        <v>Pass</v>
      </c>
      <c r="N56" s="122"/>
      <c r="O56" s="122"/>
      <c r="P56" s="122"/>
      <c r="Q56" s="122"/>
      <c r="R56" s="122"/>
      <c r="S56" s="122"/>
    </row>
    <row r="57" spans="1:19" x14ac:dyDescent="0.35">
      <c r="A57" s="174" t="s">
        <v>100</v>
      </c>
      <c r="B57" s="239" t="s">
        <v>101</v>
      </c>
      <c r="C57" s="206" t="s">
        <v>101</v>
      </c>
      <c r="D57" s="209"/>
      <c r="E57" s="163"/>
      <c r="F57" s="126"/>
      <c r="G57" s="171"/>
      <c r="H57" s="210"/>
      <c r="J57" s="122" t="str">
        <f t="shared" si="1"/>
        <v>L_002_036</v>
      </c>
      <c r="K57" s="122" t="str">
        <f t="shared" si="2"/>
        <v>Pass</v>
      </c>
      <c r="L57" s="122" t="str">
        <f t="shared" si="3"/>
        <v>L_002_119</v>
      </c>
      <c r="M57" s="122" t="str">
        <f t="shared" si="0"/>
        <v>Pass</v>
      </c>
      <c r="N57" s="122"/>
      <c r="O57" s="122"/>
      <c r="P57" s="122"/>
      <c r="Q57" s="122"/>
      <c r="R57" s="122"/>
      <c r="S57" s="122"/>
    </row>
    <row r="58" spans="1:19" x14ac:dyDescent="0.35">
      <c r="A58" s="174" t="s">
        <v>102</v>
      </c>
      <c r="B58" s="239" t="s">
        <v>103</v>
      </c>
      <c r="C58" s="206" t="s">
        <v>103</v>
      </c>
      <c r="D58" s="209"/>
      <c r="E58" s="163"/>
      <c r="F58" s="126"/>
      <c r="G58" s="171"/>
      <c r="H58" s="210"/>
      <c r="J58" s="122" t="str">
        <f t="shared" si="1"/>
        <v>L_002_037</v>
      </c>
      <c r="K58" s="122" t="str">
        <f>IF(OR($D58="",$E58="",AND($F$64&gt;0,$F58="")),"Error Balance Sheet entries required","Pass")</f>
        <v>Error Balance Sheet entries required</v>
      </c>
      <c r="L58" s="122" t="str">
        <f t="shared" si="3"/>
        <v>L_002_120</v>
      </c>
      <c r="M58" s="122" t="str">
        <f t="shared" si="0"/>
        <v>Pass</v>
      </c>
      <c r="N58" s="122"/>
      <c r="O58" s="122"/>
      <c r="P58" s="122"/>
      <c r="Q58" s="122"/>
      <c r="R58" s="122"/>
      <c r="S58" s="122"/>
    </row>
    <row r="59" spans="1:19" x14ac:dyDescent="0.35">
      <c r="A59" s="174" t="s">
        <v>104</v>
      </c>
      <c r="B59" s="239" t="s">
        <v>105</v>
      </c>
      <c r="C59" s="206" t="s">
        <v>105</v>
      </c>
      <c r="D59" s="209"/>
      <c r="E59" s="163"/>
      <c r="F59" s="126"/>
      <c r="G59" s="171"/>
      <c r="H59" s="210"/>
      <c r="J59" s="122" t="str">
        <f t="shared" si="1"/>
        <v>L_002_038</v>
      </c>
      <c r="K59" s="122" t="str">
        <f>IF(OR($D59="",$E59="",AND($F$64&gt;0,$F59="")),"Error Balance Sheet entries required","Pass")</f>
        <v>Error Balance Sheet entries required</v>
      </c>
      <c r="L59" s="122" t="str">
        <f t="shared" si="3"/>
        <v>L_002_121</v>
      </c>
      <c r="M59" s="122" t="str">
        <f t="shared" si="0"/>
        <v>Pass</v>
      </c>
      <c r="N59" s="122"/>
      <c r="O59" s="122"/>
      <c r="P59" s="122"/>
      <c r="Q59" s="122"/>
      <c r="R59" s="122"/>
      <c r="S59" s="122"/>
    </row>
    <row r="60" spans="1:19" x14ac:dyDescent="0.35">
      <c r="A60" s="174" t="s">
        <v>106</v>
      </c>
      <c r="B60" s="239" t="s">
        <v>107</v>
      </c>
      <c r="C60" s="206" t="s">
        <v>107</v>
      </c>
      <c r="D60" s="209"/>
      <c r="E60" s="217"/>
      <c r="F60" s="218"/>
      <c r="G60" s="171"/>
      <c r="H60" s="219"/>
      <c r="J60" s="122" t="str">
        <f t="shared" si="1"/>
        <v>L_002_039</v>
      </c>
      <c r="K60" s="122" t="str">
        <f t="shared" si="2"/>
        <v>Pass</v>
      </c>
      <c r="L60" s="122" t="str">
        <f t="shared" si="3"/>
        <v>L_002_122</v>
      </c>
      <c r="M60" s="122" t="str">
        <f t="shared" si="0"/>
        <v>Pass</v>
      </c>
      <c r="N60" s="122"/>
      <c r="O60" s="122"/>
      <c r="P60" s="122"/>
      <c r="Q60" s="122"/>
      <c r="R60" s="122"/>
      <c r="S60" s="122"/>
    </row>
    <row r="61" spans="1:19" x14ac:dyDescent="0.35">
      <c r="A61" s="174" t="s">
        <v>108</v>
      </c>
      <c r="B61" s="239" t="s">
        <v>109</v>
      </c>
      <c r="C61" s="206" t="s">
        <v>109</v>
      </c>
      <c r="D61" s="209"/>
      <c r="E61" s="217"/>
      <c r="F61" s="218"/>
      <c r="G61" s="171"/>
      <c r="H61" s="219"/>
      <c r="J61" s="122" t="str">
        <f t="shared" si="1"/>
        <v>L_002_040</v>
      </c>
      <c r="K61" s="122" t="str">
        <f t="shared" si="2"/>
        <v>Pass</v>
      </c>
      <c r="L61" s="122" t="str">
        <f t="shared" si="3"/>
        <v>L_002_123</v>
      </c>
      <c r="M61" s="122" t="str">
        <f t="shared" si="0"/>
        <v>Pass</v>
      </c>
      <c r="N61" s="122"/>
      <c r="O61" s="122"/>
      <c r="P61" s="122"/>
      <c r="Q61" s="122"/>
      <c r="R61" s="122"/>
      <c r="S61" s="122"/>
    </row>
    <row r="62" spans="1:19" x14ac:dyDescent="0.35">
      <c r="A62" s="174" t="s">
        <v>110</v>
      </c>
      <c r="B62" s="239" t="s">
        <v>111</v>
      </c>
      <c r="C62" s="206" t="s">
        <v>111</v>
      </c>
      <c r="D62" s="209"/>
      <c r="E62" s="163"/>
      <c r="F62" s="126"/>
      <c r="G62" s="171"/>
      <c r="H62" s="210"/>
      <c r="J62" s="122" t="str">
        <f t="shared" si="1"/>
        <v>L_002_041</v>
      </c>
      <c r="K62" s="122" t="str">
        <f t="shared" si="2"/>
        <v>Pass</v>
      </c>
      <c r="L62" s="122" t="str">
        <f t="shared" si="3"/>
        <v>L_002_124</v>
      </c>
      <c r="M62" s="122" t="str">
        <f t="shared" si="0"/>
        <v>Pass</v>
      </c>
      <c r="N62" s="122"/>
      <c r="O62" s="122"/>
      <c r="P62" s="122"/>
      <c r="Q62" s="122"/>
      <c r="R62" s="122"/>
      <c r="S62" s="122"/>
    </row>
    <row r="63" spans="1:19" x14ac:dyDescent="0.35">
      <c r="A63" s="174" t="s">
        <v>112</v>
      </c>
      <c r="B63" s="239" t="s">
        <v>113</v>
      </c>
      <c r="C63" s="206" t="s">
        <v>113</v>
      </c>
      <c r="D63" s="209"/>
      <c r="E63" s="163"/>
      <c r="F63" s="126"/>
      <c r="G63" s="171"/>
      <c r="H63" s="210"/>
      <c r="J63" s="122" t="str">
        <f t="shared" si="1"/>
        <v>L_002_042</v>
      </c>
      <c r="K63" s="122" t="str">
        <f>IF(OR($D63="",$E63="",AND($F$64&gt;0,$F63="")),"Error Balance Sheet entries required","Pass")</f>
        <v>Error Balance Sheet entries required</v>
      </c>
      <c r="L63" s="122" t="str">
        <f t="shared" si="3"/>
        <v>L_002_125</v>
      </c>
      <c r="M63" s="122" t="str">
        <f t="shared" si="0"/>
        <v>Pass</v>
      </c>
      <c r="N63" s="122"/>
      <c r="O63" s="122"/>
      <c r="P63" s="122"/>
      <c r="Q63" s="122"/>
      <c r="R63" s="122"/>
      <c r="S63" s="122"/>
    </row>
    <row r="64" spans="1:19" x14ac:dyDescent="0.35">
      <c r="A64" s="220" t="s">
        <v>114</v>
      </c>
      <c r="B64" s="240" t="s">
        <v>115</v>
      </c>
      <c r="C64" s="134" t="s">
        <v>115</v>
      </c>
      <c r="D64" s="209"/>
      <c r="E64" s="163"/>
      <c r="F64" s="126"/>
      <c r="G64" s="171"/>
      <c r="H64" s="210"/>
      <c r="J64" s="122" t="str">
        <f t="shared" si="1"/>
        <v>L_002_043</v>
      </c>
      <c r="K64" s="122" t="str">
        <f t="shared" si="2"/>
        <v>Pass</v>
      </c>
      <c r="L64" s="122" t="str">
        <f t="shared" si="3"/>
        <v>L_002_126</v>
      </c>
      <c r="M64" s="122" t="str">
        <f t="shared" si="0"/>
        <v>Pass</v>
      </c>
      <c r="N64" s="122" t="str">
        <f>$B$16&amp;"_"&amp;TEXT(VALUE(RIGHT(N52,3))+1,"000")</f>
        <v>L_002_174</v>
      </c>
      <c r="O64" s="122" t="str">
        <f>IF(ABS(D64-SUM(D22:D28,D43:D44,D48,D56:D63))&gt;LIST_Tolerance,"Error total and components not consistent for column "&amp;D$19,"Pass")</f>
        <v>Pass</v>
      </c>
      <c r="P64" s="122" t="str">
        <f>$B$16&amp;"_"&amp;TEXT(VALUE(RIGHT(P52,3))+1,"000")</f>
        <v>L_002_192</v>
      </c>
      <c r="Q64" s="122" t="str">
        <f>IF(ABS(E64-SUM(E22:E28,E43:E44,E48,E56:E63))&gt;LIST_Tolerance,"Error total and components not consistent for column "&amp;E$19,"Pass")</f>
        <v>Pass</v>
      </c>
      <c r="R64" s="122" t="str">
        <f>$B$16&amp;"_"&amp;TEXT(VALUE(RIGHT(R52,3))+1,"000")</f>
        <v>L_002_210</v>
      </c>
      <c r="S64" s="122" t="str">
        <f>IF(ABS(F64-SUM(F22:F28,F43:F44,F48,F56:F63))&gt;LIST_Tolerance,"Error total and components not consistent for column "&amp;F$19,"Pass")</f>
        <v>Pass</v>
      </c>
    </row>
    <row r="65" spans="1:19" x14ac:dyDescent="0.35">
      <c r="A65" s="205" t="s">
        <v>116</v>
      </c>
      <c r="B65" s="239"/>
      <c r="C65" s="206"/>
      <c r="D65" s="155"/>
      <c r="E65" s="159"/>
      <c r="F65" s="161"/>
      <c r="G65" s="207"/>
      <c r="H65" s="159"/>
      <c r="J65" s="122"/>
      <c r="K65" s="122"/>
      <c r="L65" s="122"/>
      <c r="M65" s="122"/>
      <c r="N65" s="122"/>
      <c r="O65" s="122"/>
      <c r="P65" s="122"/>
      <c r="Q65" s="122"/>
      <c r="R65" s="122"/>
      <c r="S65" s="122"/>
    </row>
    <row r="66" spans="1:19" x14ac:dyDescent="0.35">
      <c r="A66" s="174" t="s">
        <v>117</v>
      </c>
      <c r="B66" s="239" t="s">
        <v>118</v>
      </c>
      <c r="C66" s="206" t="s">
        <v>118</v>
      </c>
      <c r="D66" s="209"/>
      <c r="E66" s="163"/>
      <c r="F66" s="126"/>
      <c r="G66" s="221"/>
      <c r="H66" s="210"/>
      <c r="J66" s="122" t="str">
        <f>$B$16&amp;"_"&amp;TEXT(VALUE(RIGHT(J64,3))+1,"000")</f>
        <v>L_002_044</v>
      </c>
      <c r="K66" s="122" t="str">
        <f>IF(OR($D66="",$E66="",AND($F$104&gt;0,$F66="")),"Error Balance Sheet entries required","Pass")</f>
        <v>Error Balance Sheet entries required</v>
      </c>
      <c r="L66" s="122" t="str">
        <f>$B$16&amp;"_"&amp;TEXT(VALUE(RIGHT(L64,3))+1,"000")</f>
        <v>L_002_127</v>
      </c>
      <c r="M66" s="122" t="str">
        <f t="shared" ref="M66:M105" si="5">IF(ABS($D66-E66-F66)&gt;LIST_Tolerance,"Error Balance Sheet Total must equal Main Fund plus Remaining Ring-Fenced Funds","Pass")</f>
        <v>Pass</v>
      </c>
      <c r="N66" s="122" t="str">
        <f>$B$16&amp;"_"&amp;TEXT(VALUE(RIGHT(N64,3))+1,"000")</f>
        <v>L_002_175</v>
      </c>
      <c r="O66" s="122" t="str">
        <f>IF(ABS(D66-SUM(D67,D71))&gt;LIST_Tolerance,"Error total and components not consistent for column "&amp;D$19,"Pass")</f>
        <v>Pass</v>
      </c>
      <c r="P66" s="122" t="str">
        <f>$B$16&amp;"_"&amp;TEXT(VALUE(RIGHT(P64,3))+1,"000")</f>
        <v>L_002_193</v>
      </c>
      <c r="Q66" s="122" t="str">
        <f>IF(ABS(E66-SUM(E67,E71))&gt;LIST_Tolerance,"Error total and components not consistent for column "&amp;E$19,"Pass")</f>
        <v>Pass</v>
      </c>
      <c r="R66" s="122" t="str">
        <f>$B$16&amp;"_"&amp;TEXT(VALUE(RIGHT(R64,3))+1,"000")</f>
        <v>L_002_211</v>
      </c>
      <c r="S66" s="122" t="str">
        <f>IF(ABS(F66-SUM(F67,F71))&gt;LIST_Tolerance,"Error total and components not consistent for column "&amp;F$19,"Pass")</f>
        <v>Pass</v>
      </c>
    </row>
    <row r="67" spans="1:19" x14ac:dyDescent="0.35">
      <c r="A67" s="211" t="s">
        <v>119</v>
      </c>
      <c r="B67" s="239" t="s">
        <v>120</v>
      </c>
      <c r="C67" s="206" t="s">
        <v>120</v>
      </c>
      <c r="D67" s="209"/>
      <c r="E67" s="163"/>
      <c r="F67" s="126"/>
      <c r="G67" s="171"/>
      <c r="H67" s="210"/>
      <c r="J67" s="122" t="str">
        <f t="shared" ref="J67:J105" si="6">$B$16&amp;"_"&amp;TEXT(VALUE(RIGHT(J66,3))+1,"000")</f>
        <v>L_002_045</v>
      </c>
      <c r="K67" s="122" t="str">
        <f t="shared" ref="K67:K105" si="7">IF(OR($D67&lt;0,$E67&lt;0,$F67&lt;0),"Error Balance Sheet entries must be positive","Pass")</f>
        <v>Pass</v>
      </c>
      <c r="L67" s="122" t="str">
        <f t="shared" ref="L67:L105" si="8">$B$16&amp;"_"&amp;TEXT(VALUE(RIGHT(L66,3))+1,"000")</f>
        <v>L_002_128</v>
      </c>
      <c r="M67" s="122" t="str">
        <f t="shared" si="5"/>
        <v>Pass</v>
      </c>
      <c r="N67" s="122" t="str">
        <f>$B$16&amp;"_"&amp;TEXT(VALUE(RIGHT(N66,3))+1,"000")</f>
        <v>L_002_176</v>
      </c>
      <c r="O67" s="122" t="str">
        <f>IF(ABS(D67-SUM(D68:D70))&gt;LIST_Tolerance,"Error total and components not consistent for column "&amp;D$19,"Pass")</f>
        <v>Pass</v>
      </c>
      <c r="P67" s="122" t="str">
        <f>$B$16&amp;"_"&amp;TEXT(VALUE(RIGHT(P66,3))+1,"000")</f>
        <v>L_002_194</v>
      </c>
      <c r="Q67" s="122" t="str">
        <f>IF(ABS(E67-SUM(E68:E70))&gt;LIST_Tolerance,"Error total and components not consistent for column "&amp;E$19,"Pass")</f>
        <v>Pass</v>
      </c>
      <c r="R67" s="122" t="str">
        <f>$B$16&amp;"_"&amp;TEXT(VALUE(RIGHT(R66,3))+1,"000")</f>
        <v>L_002_212</v>
      </c>
      <c r="S67" s="122" t="str">
        <f>IF(ABS(F67-SUM(F68:F70))&gt;LIST_Tolerance,"Error total and components not consistent for column "&amp;F$19,"Pass")</f>
        <v>Pass</v>
      </c>
    </row>
    <row r="68" spans="1:19" x14ac:dyDescent="0.35">
      <c r="A68" s="212" t="s">
        <v>121</v>
      </c>
      <c r="B68" s="239" t="s">
        <v>122</v>
      </c>
      <c r="C68" s="206" t="s">
        <v>122</v>
      </c>
      <c r="D68" s="209"/>
      <c r="E68" s="163"/>
      <c r="F68" s="126"/>
      <c r="G68" s="171"/>
      <c r="H68" s="210"/>
      <c r="J68" s="122" t="str">
        <f t="shared" si="6"/>
        <v>L_002_046</v>
      </c>
      <c r="K68" s="122" t="str">
        <f t="shared" si="7"/>
        <v>Pass</v>
      </c>
      <c r="L68" s="122" t="str">
        <f t="shared" si="8"/>
        <v>L_002_129</v>
      </c>
      <c r="M68" s="122" t="str">
        <f t="shared" si="5"/>
        <v>Pass</v>
      </c>
      <c r="N68" s="122"/>
      <c r="O68" s="122"/>
      <c r="P68" s="122"/>
      <c r="Q68" s="122"/>
      <c r="R68" s="122"/>
      <c r="S68" s="122"/>
    </row>
    <row r="69" spans="1:19" x14ac:dyDescent="0.35">
      <c r="A69" s="212" t="s">
        <v>123</v>
      </c>
      <c r="B69" s="239" t="s">
        <v>124</v>
      </c>
      <c r="C69" s="206" t="s">
        <v>124</v>
      </c>
      <c r="D69" s="209"/>
      <c r="E69" s="163"/>
      <c r="F69" s="126"/>
      <c r="G69" s="171"/>
      <c r="H69" s="210"/>
      <c r="J69" s="122" t="str">
        <f t="shared" si="6"/>
        <v>L_002_047</v>
      </c>
      <c r="K69" s="122" t="str">
        <f>IF(OR($D69="",$E69="",AND($F$104&gt;0,$F69="")),"Error Balance Sheet entries required","Pass")</f>
        <v>Error Balance Sheet entries required</v>
      </c>
      <c r="L69" s="122" t="str">
        <f t="shared" si="8"/>
        <v>L_002_130</v>
      </c>
      <c r="M69" s="122" t="str">
        <f t="shared" si="5"/>
        <v>Pass</v>
      </c>
      <c r="N69" s="122"/>
      <c r="O69" s="122"/>
      <c r="P69" s="122"/>
      <c r="Q69" s="122"/>
      <c r="R69" s="122"/>
      <c r="S69" s="122"/>
    </row>
    <row r="70" spans="1:19" x14ac:dyDescent="0.35">
      <c r="A70" s="212" t="s">
        <v>125</v>
      </c>
      <c r="B70" s="239" t="s">
        <v>126</v>
      </c>
      <c r="C70" s="206" t="s">
        <v>126</v>
      </c>
      <c r="D70" s="209"/>
      <c r="E70" s="163"/>
      <c r="F70" s="126"/>
      <c r="G70" s="171"/>
      <c r="H70" s="210"/>
      <c r="J70" s="122" t="str">
        <f t="shared" si="6"/>
        <v>L_002_048</v>
      </c>
      <c r="K70" s="122" t="str">
        <f t="shared" si="7"/>
        <v>Pass</v>
      </c>
      <c r="L70" s="122" t="str">
        <f t="shared" si="8"/>
        <v>L_002_131</v>
      </c>
      <c r="M70" s="122" t="str">
        <f t="shared" si="5"/>
        <v>Pass</v>
      </c>
      <c r="N70" s="122"/>
      <c r="O70" s="122"/>
      <c r="P70" s="122"/>
      <c r="Q70" s="122"/>
      <c r="R70" s="122"/>
      <c r="S70" s="122"/>
    </row>
    <row r="71" spans="1:19" x14ac:dyDescent="0.35">
      <c r="A71" s="211" t="s">
        <v>127</v>
      </c>
      <c r="B71" s="239" t="s">
        <v>128</v>
      </c>
      <c r="C71" s="206" t="s">
        <v>128</v>
      </c>
      <c r="D71" s="209"/>
      <c r="E71" s="163"/>
      <c r="F71" s="126"/>
      <c r="G71" s="171"/>
      <c r="H71" s="210"/>
      <c r="J71" s="122" t="str">
        <f t="shared" si="6"/>
        <v>L_002_049</v>
      </c>
      <c r="K71" s="122" t="str">
        <f>IF(OR($D71="",$E71="",AND($F$104&gt;0,$F71="")),"Error Balance Sheet entries required","Pass")</f>
        <v>Error Balance Sheet entries required</v>
      </c>
      <c r="L71" s="122" t="str">
        <f t="shared" si="8"/>
        <v>L_002_132</v>
      </c>
      <c r="M71" s="122" t="str">
        <f t="shared" si="5"/>
        <v>Pass</v>
      </c>
      <c r="N71" s="122" t="str">
        <f>$B$16&amp;"_"&amp;TEXT(VALUE(RIGHT(N67,3))+1,"000")</f>
        <v>L_002_177</v>
      </c>
      <c r="O71" s="122" t="str">
        <f>IF(ABS(D71-SUM(D72:D74))&gt;LIST_Tolerance,"Error total and components not consistent for column "&amp;D$19,"Pass")</f>
        <v>Pass</v>
      </c>
      <c r="P71" s="122" t="str">
        <f>$B$16&amp;"_"&amp;TEXT(VALUE(RIGHT(P67,3))+1,"000")</f>
        <v>L_002_195</v>
      </c>
      <c r="Q71" s="122" t="str">
        <f>IF(ABS(E71-SUM(E72:E74))&gt;LIST_Tolerance,"Error total and components not consistent for column "&amp;E$19,"Pass")</f>
        <v>Pass</v>
      </c>
      <c r="R71" s="122" t="str">
        <f>$B$16&amp;"_"&amp;TEXT(VALUE(RIGHT(R67,3))+1,"000")</f>
        <v>L_002_213</v>
      </c>
      <c r="S71" s="122" t="str">
        <f>IF(ABS(F71-SUM(F72:F74))&gt;LIST_Tolerance,"Error total and components not consistent for column "&amp;F$19,"Pass")</f>
        <v>Pass</v>
      </c>
    </row>
    <row r="72" spans="1:19" x14ac:dyDescent="0.35">
      <c r="A72" s="212" t="s">
        <v>121</v>
      </c>
      <c r="B72" s="239" t="s">
        <v>129</v>
      </c>
      <c r="C72" s="206" t="s">
        <v>129</v>
      </c>
      <c r="D72" s="209"/>
      <c r="E72" s="163"/>
      <c r="F72" s="126"/>
      <c r="G72" s="171"/>
      <c r="H72" s="210"/>
      <c r="J72" s="122" t="str">
        <f t="shared" si="6"/>
        <v>L_002_050</v>
      </c>
      <c r="K72" s="122" t="str">
        <f t="shared" si="7"/>
        <v>Pass</v>
      </c>
      <c r="L72" s="122" t="str">
        <f t="shared" si="8"/>
        <v>L_002_133</v>
      </c>
      <c r="M72" s="122" t="str">
        <f t="shared" si="5"/>
        <v>Pass</v>
      </c>
      <c r="N72" s="122"/>
      <c r="O72" s="122"/>
      <c r="P72" s="122"/>
      <c r="Q72" s="122"/>
      <c r="R72" s="122"/>
      <c r="S72" s="122"/>
    </row>
    <row r="73" spans="1:19" x14ac:dyDescent="0.35">
      <c r="A73" s="212" t="s">
        <v>123</v>
      </c>
      <c r="B73" s="239" t="s">
        <v>130</v>
      </c>
      <c r="C73" s="206" t="s">
        <v>130</v>
      </c>
      <c r="D73" s="209"/>
      <c r="E73" s="163"/>
      <c r="F73" s="126"/>
      <c r="G73" s="171"/>
      <c r="H73" s="210"/>
      <c r="J73" s="122" t="str">
        <f t="shared" si="6"/>
        <v>L_002_051</v>
      </c>
      <c r="K73" s="122" t="str">
        <f>IF(OR($D73="",$E73="",AND($F$104&gt;0,$F73="")),"Error Balance Sheet entries required","Pass")</f>
        <v>Error Balance Sheet entries required</v>
      </c>
      <c r="L73" s="122" t="str">
        <f t="shared" si="8"/>
        <v>L_002_134</v>
      </c>
      <c r="M73" s="122" t="str">
        <f t="shared" si="5"/>
        <v>Pass</v>
      </c>
      <c r="N73" s="122"/>
      <c r="O73" s="122"/>
      <c r="P73" s="122"/>
      <c r="Q73" s="122"/>
      <c r="R73" s="122"/>
      <c r="S73" s="122"/>
    </row>
    <row r="74" spans="1:19" x14ac:dyDescent="0.35">
      <c r="A74" s="212" t="s">
        <v>125</v>
      </c>
      <c r="B74" s="239" t="s">
        <v>131</v>
      </c>
      <c r="C74" s="206" t="s">
        <v>131</v>
      </c>
      <c r="D74" s="209"/>
      <c r="E74" s="163"/>
      <c r="F74" s="126"/>
      <c r="G74" s="171"/>
      <c r="H74" s="210"/>
      <c r="J74" s="122" t="str">
        <f t="shared" si="6"/>
        <v>L_002_052</v>
      </c>
      <c r="K74" s="122" t="str">
        <f t="shared" si="7"/>
        <v>Pass</v>
      </c>
      <c r="L74" s="122" t="str">
        <f t="shared" si="8"/>
        <v>L_002_135</v>
      </c>
      <c r="M74" s="122" t="str">
        <f t="shared" si="5"/>
        <v>Pass</v>
      </c>
      <c r="N74" s="122"/>
      <c r="O74" s="122"/>
      <c r="P74" s="122"/>
      <c r="Q74" s="122"/>
      <c r="R74" s="122"/>
      <c r="S74" s="122"/>
    </row>
    <row r="75" spans="1:19" x14ac:dyDescent="0.35">
      <c r="A75" s="174" t="s">
        <v>132</v>
      </c>
      <c r="B75" s="239" t="s">
        <v>133</v>
      </c>
      <c r="C75" s="206" t="s">
        <v>133</v>
      </c>
      <c r="D75" s="209"/>
      <c r="E75" s="163"/>
      <c r="F75" s="126"/>
      <c r="G75" s="171"/>
      <c r="H75" s="210"/>
      <c r="J75" s="122" t="str">
        <f t="shared" si="6"/>
        <v>L_002_053</v>
      </c>
      <c r="K75" s="122" t="str">
        <f>IF(OR($D75="",$E75="",AND($F$104&gt;0,$F75="")),"Error Balance Sheet entries required","Pass")</f>
        <v>Error Balance Sheet entries required</v>
      </c>
      <c r="L75" s="122" t="str">
        <f t="shared" si="8"/>
        <v>L_002_136</v>
      </c>
      <c r="M75" s="122" t="str">
        <f t="shared" si="5"/>
        <v>Pass</v>
      </c>
      <c r="N75" s="122" t="str">
        <f>$B$16&amp;"_"&amp;TEXT(VALUE(RIGHT(N71,3))+1,"000")</f>
        <v>L_002_178</v>
      </c>
      <c r="O75" s="122" t="str">
        <f>IF(ABS(D75-SUM(D76,D80))&gt;LIST_Tolerance,"Error total and components not consistent for column "&amp;D$19,"Pass")</f>
        <v>Pass</v>
      </c>
      <c r="P75" s="122" t="str">
        <f>$B$16&amp;"_"&amp;TEXT(VALUE(RIGHT(P71,3))+1,"000")</f>
        <v>L_002_196</v>
      </c>
      <c r="Q75" s="122" t="str">
        <f>IF(ABS(E75-SUM(E76,E80))&gt;LIST_Tolerance,"Error total and components not consistent for column "&amp;E$19,"Pass")</f>
        <v>Pass</v>
      </c>
      <c r="R75" s="122" t="str">
        <f>$B$16&amp;"_"&amp;TEXT(VALUE(RIGHT(R71,3))+1,"000")</f>
        <v>L_002_214</v>
      </c>
      <c r="S75" s="122" t="str">
        <f>IF(ABS(F75-SUM(F76,F80))&gt;LIST_Tolerance,"Error total and components not consistent for column "&amp;F$19,"Pass")</f>
        <v>Pass</v>
      </c>
    </row>
    <row r="76" spans="1:19" x14ac:dyDescent="0.35">
      <c r="A76" s="211" t="s">
        <v>134</v>
      </c>
      <c r="B76" s="239" t="s">
        <v>135</v>
      </c>
      <c r="C76" s="206" t="s">
        <v>135</v>
      </c>
      <c r="D76" s="209"/>
      <c r="E76" s="163"/>
      <c r="F76" s="126"/>
      <c r="G76" s="171"/>
      <c r="H76" s="210"/>
      <c r="J76" s="122" t="str">
        <f t="shared" si="6"/>
        <v>L_002_054</v>
      </c>
      <c r="K76" s="122" t="str">
        <f>IF(OR($D76="",$E76="",AND($F$104&gt;0,$F76="")),"Error Balance Sheet entries required","Pass")</f>
        <v>Error Balance Sheet entries required</v>
      </c>
      <c r="L76" s="122" t="str">
        <f t="shared" si="8"/>
        <v>L_002_137</v>
      </c>
      <c r="M76" s="122" t="str">
        <f t="shared" si="5"/>
        <v>Pass</v>
      </c>
      <c r="N76" s="122" t="str">
        <f>$B$16&amp;"_"&amp;TEXT(VALUE(RIGHT(N75,3))+1,"000")</f>
        <v>L_002_179</v>
      </c>
      <c r="O76" s="122" t="str">
        <f>IF(ABS(D76-SUM(D77:D79))&gt;LIST_Tolerance,"Error total and components not consistent for column "&amp;D$19,"Pass")</f>
        <v>Pass</v>
      </c>
      <c r="P76" s="122" t="str">
        <f>$B$16&amp;"_"&amp;TEXT(VALUE(RIGHT(P75,3))+1,"000")</f>
        <v>L_002_197</v>
      </c>
      <c r="Q76" s="122" t="str">
        <f>IF(ABS(E76-SUM(E77:E79))&gt;LIST_Tolerance,"Error total and components not consistent for column "&amp;E$19,"Pass")</f>
        <v>Pass</v>
      </c>
      <c r="R76" s="122" t="str">
        <f>$B$16&amp;"_"&amp;TEXT(VALUE(RIGHT(R75,3))+1,"000")</f>
        <v>L_002_215</v>
      </c>
      <c r="S76" s="122" t="str">
        <f>IF(ABS(F76-SUM(F77:F79))&gt;LIST_Tolerance,"Error total and components not consistent for column "&amp;F$19,"Pass")</f>
        <v>Pass</v>
      </c>
    </row>
    <row r="77" spans="1:19" x14ac:dyDescent="0.35">
      <c r="A77" s="212" t="s">
        <v>121</v>
      </c>
      <c r="B77" s="239" t="s">
        <v>136</v>
      </c>
      <c r="C77" s="206" t="s">
        <v>136</v>
      </c>
      <c r="D77" s="209"/>
      <c r="E77" s="163"/>
      <c r="F77" s="126"/>
      <c r="G77" s="171"/>
      <c r="H77" s="210"/>
      <c r="J77" s="122" t="str">
        <f t="shared" si="6"/>
        <v>L_002_055</v>
      </c>
      <c r="K77" s="122" t="str">
        <f t="shared" si="7"/>
        <v>Pass</v>
      </c>
      <c r="L77" s="122" t="str">
        <f t="shared" si="8"/>
        <v>L_002_138</v>
      </c>
      <c r="M77" s="122" t="str">
        <f t="shared" si="5"/>
        <v>Pass</v>
      </c>
      <c r="N77" s="122"/>
      <c r="O77" s="122"/>
      <c r="P77" s="122"/>
      <c r="Q77" s="122"/>
      <c r="R77" s="122"/>
      <c r="S77" s="122"/>
    </row>
    <row r="78" spans="1:19" x14ac:dyDescent="0.35">
      <c r="A78" s="212" t="s">
        <v>123</v>
      </c>
      <c r="B78" s="239" t="s">
        <v>137</v>
      </c>
      <c r="C78" s="206" t="s">
        <v>137</v>
      </c>
      <c r="D78" s="209"/>
      <c r="E78" s="163"/>
      <c r="F78" s="126"/>
      <c r="G78" s="171"/>
      <c r="H78" s="210"/>
      <c r="J78" s="122" t="str">
        <f t="shared" si="6"/>
        <v>L_002_056</v>
      </c>
      <c r="K78" s="122" t="str">
        <f>IF(OR($D78="",$E78="",AND($F$104&gt;0,$F78="")),"Error Balance Sheet entries required","Pass")</f>
        <v>Error Balance Sheet entries required</v>
      </c>
      <c r="L78" s="122" t="str">
        <f t="shared" si="8"/>
        <v>L_002_139</v>
      </c>
      <c r="M78" s="122" t="str">
        <f t="shared" si="5"/>
        <v>Pass</v>
      </c>
      <c r="N78" s="122"/>
      <c r="O78" s="122"/>
      <c r="P78" s="122"/>
      <c r="Q78" s="122"/>
      <c r="R78" s="122"/>
      <c r="S78" s="122"/>
    </row>
    <row r="79" spans="1:19" x14ac:dyDescent="0.35">
      <c r="A79" s="212" t="s">
        <v>125</v>
      </c>
      <c r="B79" s="239" t="s">
        <v>138</v>
      </c>
      <c r="C79" s="206" t="s">
        <v>138</v>
      </c>
      <c r="D79" s="209"/>
      <c r="E79" s="163"/>
      <c r="F79" s="126"/>
      <c r="G79" s="171"/>
      <c r="H79" s="210"/>
      <c r="J79" s="122" t="str">
        <f t="shared" si="6"/>
        <v>L_002_057</v>
      </c>
      <c r="K79" s="122" t="str">
        <f t="shared" si="7"/>
        <v>Pass</v>
      </c>
      <c r="L79" s="122" t="str">
        <f t="shared" si="8"/>
        <v>L_002_140</v>
      </c>
      <c r="M79" s="122" t="str">
        <f t="shared" si="5"/>
        <v>Pass</v>
      </c>
      <c r="N79" s="122"/>
      <c r="O79" s="122"/>
      <c r="P79" s="122"/>
      <c r="Q79" s="122"/>
      <c r="R79" s="122"/>
      <c r="S79" s="122"/>
    </row>
    <row r="80" spans="1:19" x14ac:dyDescent="0.35">
      <c r="A80" s="211" t="s">
        <v>139</v>
      </c>
      <c r="B80" s="239" t="s">
        <v>140</v>
      </c>
      <c r="C80" s="206" t="s">
        <v>140</v>
      </c>
      <c r="D80" s="209"/>
      <c r="E80" s="163"/>
      <c r="F80" s="126"/>
      <c r="G80" s="171"/>
      <c r="H80" s="210"/>
      <c r="J80" s="122" t="str">
        <f t="shared" si="6"/>
        <v>L_002_058</v>
      </c>
      <c r="K80" s="122" t="str">
        <f>IF(OR($D80="",$E80="",AND($F$104&gt;0,$F80="")),"Error Balance Sheet entries required","Pass")</f>
        <v>Error Balance Sheet entries required</v>
      </c>
      <c r="L80" s="122" t="str">
        <f t="shared" si="8"/>
        <v>L_002_141</v>
      </c>
      <c r="M80" s="122" t="str">
        <f t="shared" si="5"/>
        <v>Pass</v>
      </c>
      <c r="N80" s="122" t="str">
        <f>$B$16&amp;"_"&amp;TEXT(VALUE(RIGHT(N76,3))+1,"000")</f>
        <v>L_002_180</v>
      </c>
      <c r="O80" s="122" t="str">
        <f>IF(ABS(D80-SUM(D81:D83))&gt;LIST_Tolerance,"Error total and components not consistent for column "&amp;D$19,"Pass")</f>
        <v>Pass</v>
      </c>
      <c r="P80" s="122" t="str">
        <f>$B$16&amp;"_"&amp;TEXT(VALUE(RIGHT(P76,3))+1,"000")</f>
        <v>L_002_198</v>
      </c>
      <c r="Q80" s="122" t="str">
        <f>IF(ABS(E80-SUM(E81:E83))&gt;LIST_Tolerance,"Error total and components not consistent for column "&amp;E$19,"Pass")</f>
        <v>Pass</v>
      </c>
      <c r="R80" s="122" t="str">
        <f>$B$16&amp;"_"&amp;TEXT(VALUE(RIGHT(R76,3))+1,"000")</f>
        <v>L_002_216</v>
      </c>
      <c r="S80" s="122" t="str">
        <f>IF(ABS(F80-SUM(F81:F83))&gt;LIST_Tolerance,"Error total and components not consistent for column "&amp;F$19,"Pass")</f>
        <v>Pass</v>
      </c>
    </row>
    <row r="81" spans="1:19" x14ac:dyDescent="0.35">
      <c r="A81" s="212" t="s">
        <v>121</v>
      </c>
      <c r="B81" s="239" t="s">
        <v>141</v>
      </c>
      <c r="C81" s="206" t="s">
        <v>141</v>
      </c>
      <c r="D81" s="209"/>
      <c r="E81" s="163"/>
      <c r="F81" s="126"/>
      <c r="G81" s="171"/>
      <c r="H81" s="210"/>
      <c r="J81" s="122" t="str">
        <f t="shared" si="6"/>
        <v>L_002_059</v>
      </c>
      <c r="K81" s="122" t="str">
        <f t="shared" si="7"/>
        <v>Pass</v>
      </c>
      <c r="L81" s="122" t="str">
        <f t="shared" si="8"/>
        <v>L_002_142</v>
      </c>
      <c r="M81" s="122" t="str">
        <f t="shared" si="5"/>
        <v>Pass</v>
      </c>
      <c r="N81" s="122"/>
      <c r="O81" s="122"/>
      <c r="P81" s="122"/>
      <c r="Q81" s="122"/>
      <c r="R81" s="122"/>
      <c r="S81" s="122"/>
    </row>
    <row r="82" spans="1:19" x14ac:dyDescent="0.35">
      <c r="A82" s="212" t="s">
        <v>123</v>
      </c>
      <c r="B82" s="239" t="s">
        <v>142</v>
      </c>
      <c r="C82" s="206" t="s">
        <v>142</v>
      </c>
      <c r="D82" s="209"/>
      <c r="E82" s="163"/>
      <c r="F82" s="126"/>
      <c r="G82" s="171"/>
      <c r="H82" s="210"/>
      <c r="J82" s="122" t="str">
        <f t="shared" si="6"/>
        <v>L_002_060</v>
      </c>
      <c r="K82" s="122" t="str">
        <f>IF(OR($D82="",$E82="",AND($F$104&gt;0,$F82="")),"Error Balance Sheet entries required","Pass")</f>
        <v>Error Balance Sheet entries required</v>
      </c>
      <c r="L82" s="122" t="str">
        <f t="shared" si="8"/>
        <v>L_002_143</v>
      </c>
      <c r="M82" s="122" t="str">
        <f t="shared" si="5"/>
        <v>Pass</v>
      </c>
      <c r="N82" s="122"/>
      <c r="O82" s="122"/>
      <c r="P82" s="122"/>
      <c r="Q82" s="122"/>
      <c r="R82" s="122"/>
      <c r="S82" s="122"/>
    </row>
    <row r="83" spans="1:19" x14ac:dyDescent="0.35">
      <c r="A83" s="212" t="s">
        <v>125</v>
      </c>
      <c r="B83" s="239" t="s">
        <v>143</v>
      </c>
      <c r="C83" s="206" t="s">
        <v>143</v>
      </c>
      <c r="D83" s="209"/>
      <c r="E83" s="163"/>
      <c r="F83" s="126"/>
      <c r="G83" s="171"/>
      <c r="H83" s="210"/>
      <c r="J83" s="122" t="str">
        <f t="shared" si="6"/>
        <v>L_002_061</v>
      </c>
      <c r="K83" s="122" t="str">
        <f t="shared" si="7"/>
        <v>Pass</v>
      </c>
      <c r="L83" s="122" t="str">
        <f t="shared" si="8"/>
        <v>L_002_144</v>
      </c>
      <c r="M83" s="122" t="str">
        <f t="shared" si="5"/>
        <v>Pass</v>
      </c>
      <c r="N83" s="122"/>
      <c r="O83" s="122"/>
      <c r="P83" s="122"/>
      <c r="Q83" s="122"/>
      <c r="R83" s="122"/>
      <c r="S83" s="122"/>
    </row>
    <row r="84" spans="1:19" x14ac:dyDescent="0.35">
      <c r="A84" s="174" t="s">
        <v>144</v>
      </c>
      <c r="B84" s="239" t="s">
        <v>145</v>
      </c>
      <c r="C84" s="206" t="s">
        <v>145</v>
      </c>
      <c r="D84" s="209"/>
      <c r="E84" s="163"/>
      <c r="F84" s="126"/>
      <c r="G84" s="171"/>
      <c r="H84" s="210"/>
      <c r="J84" s="122" t="str">
        <f t="shared" si="6"/>
        <v>L_002_062</v>
      </c>
      <c r="K84" s="122" t="str">
        <f>IF(OR($D84="",$E84="",AND($F$104&gt;0,$F84="")),"Error Balance Sheet entries required","Pass")</f>
        <v>Error Balance Sheet entries required</v>
      </c>
      <c r="L84" s="122" t="str">
        <f t="shared" si="8"/>
        <v>L_002_145</v>
      </c>
      <c r="M84" s="122" t="str">
        <f t="shared" si="5"/>
        <v>Pass</v>
      </c>
      <c r="N84" s="122" t="str">
        <f>$B$16&amp;"_"&amp;TEXT(VALUE(RIGHT(N80,3))+1,"000")</f>
        <v>L_002_181</v>
      </c>
      <c r="O84" s="122" t="str">
        <f>IF(ABS(D84-SUM(D85:D87))&gt;LIST_Tolerance,"Error total and components not consistent for column "&amp;D$19,"Pass")</f>
        <v>Pass</v>
      </c>
      <c r="P84" s="122" t="str">
        <f>$B$16&amp;"_"&amp;TEXT(VALUE(RIGHT(P80,3))+1,"000")</f>
        <v>L_002_199</v>
      </c>
      <c r="Q84" s="122" t="str">
        <f>IF(ABS(E84-SUM(E85:E87))&gt;LIST_Tolerance,"Error total and components not consistent for column "&amp;E$19,"Pass")</f>
        <v>Pass</v>
      </c>
      <c r="R84" s="122" t="str">
        <f>$B$16&amp;"_"&amp;TEXT(VALUE(RIGHT(R80,3))+1,"000")</f>
        <v>L_002_217</v>
      </c>
      <c r="S84" s="122" t="str">
        <f>IF(ABS(F84-SUM(F85:F87))&gt;LIST_Tolerance,"Error total and components not consistent for column "&amp;F$19,"Pass")</f>
        <v>Pass</v>
      </c>
    </row>
    <row r="85" spans="1:19" x14ac:dyDescent="0.35">
      <c r="A85" s="211" t="s">
        <v>121</v>
      </c>
      <c r="B85" s="239" t="s">
        <v>146</v>
      </c>
      <c r="C85" s="206" t="s">
        <v>146</v>
      </c>
      <c r="D85" s="209"/>
      <c r="E85" s="163"/>
      <c r="F85" s="126"/>
      <c r="G85" s="171"/>
      <c r="H85" s="210"/>
      <c r="J85" s="122" t="str">
        <f t="shared" si="6"/>
        <v>L_002_063</v>
      </c>
      <c r="K85" s="122" t="str">
        <f t="shared" si="7"/>
        <v>Pass</v>
      </c>
      <c r="L85" s="122" t="str">
        <f t="shared" si="8"/>
        <v>L_002_146</v>
      </c>
      <c r="M85" s="122" t="str">
        <f t="shared" si="5"/>
        <v>Pass</v>
      </c>
      <c r="N85" s="122"/>
      <c r="O85" s="122"/>
      <c r="P85" s="122"/>
      <c r="Q85" s="122"/>
      <c r="R85" s="122"/>
      <c r="S85" s="122"/>
    </row>
    <row r="86" spans="1:19" x14ac:dyDescent="0.35">
      <c r="A86" s="211" t="s">
        <v>123</v>
      </c>
      <c r="B86" s="239" t="s">
        <v>147</v>
      </c>
      <c r="C86" s="206" t="s">
        <v>147</v>
      </c>
      <c r="D86" s="209"/>
      <c r="E86" s="163"/>
      <c r="F86" s="126"/>
      <c r="G86" s="171"/>
      <c r="H86" s="210"/>
      <c r="J86" s="122" t="str">
        <f t="shared" si="6"/>
        <v>L_002_064</v>
      </c>
      <c r="K86" s="122" t="str">
        <f>IF(OR($D86="",$E86="",AND($F$104&gt;0,$F86="")),"Error Balance Sheet entries required","Pass")</f>
        <v>Error Balance Sheet entries required</v>
      </c>
      <c r="L86" s="122" t="str">
        <f t="shared" si="8"/>
        <v>L_002_147</v>
      </c>
      <c r="M86" s="122" t="str">
        <f t="shared" si="5"/>
        <v>Pass</v>
      </c>
      <c r="N86" s="122"/>
      <c r="O86" s="122"/>
      <c r="P86" s="122"/>
      <c r="Q86" s="122"/>
      <c r="R86" s="122"/>
      <c r="S86" s="122"/>
    </row>
    <row r="87" spans="1:19" x14ac:dyDescent="0.35">
      <c r="A87" s="211" t="s">
        <v>125</v>
      </c>
      <c r="B87" s="239" t="s">
        <v>148</v>
      </c>
      <c r="C87" s="206" t="s">
        <v>148</v>
      </c>
      <c r="D87" s="209"/>
      <c r="E87" s="163"/>
      <c r="F87" s="126"/>
      <c r="G87" s="171"/>
      <c r="H87" s="210"/>
      <c r="J87" s="122" t="str">
        <f t="shared" si="6"/>
        <v>L_002_065</v>
      </c>
      <c r="K87" s="122" t="str">
        <f t="shared" si="7"/>
        <v>Pass</v>
      </c>
      <c r="L87" s="122" t="str">
        <f t="shared" si="8"/>
        <v>L_002_148</v>
      </c>
      <c r="M87" s="122" t="str">
        <f t="shared" si="5"/>
        <v>Pass</v>
      </c>
      <c r="N87" s="122"/>
      <c r="O87" s="122"/>
      <c r="P87" s="122"/>
      <c r="Q87" s="122"/>
      <c r="R87" s="122"/>
      <c r="S87" s="122"/>
    </row>
    <row r="88" spans="1:19" s="19" customFormat="1" x14ac:dyDescent="0.35">
      <c r="A88" s="174" t="s">
        <v>149</v>
      </c>
      <c r="B88" s="239" t="s">
        <v>150</v>
      </c>
      <c r="C88" s="206" t="s">
        <v>150</v>
      </c>
      <c r="D88" s="155"/>
      <c r="E88" s="159"/>
      <c r="F88" s="161"/>
      <c r="G88" s="207"/>
      <c r="H88" s="159"/>
      <c r="J88" s="122" t="str">
        <f t="shared" si="6"/>
        <v>L_002_066</v>
      </c>
      <c r="K88" s="122" t="str">
        <f t="shared" si="7"/>
        <v>Pass</v>
      </c>
      <c r="L88" s="122" t="str">
        <f t="shared" si="8"/>
        <v>L_002_149</v>
      </c>
      <c r="M88" s="122" t="str">
        <f t="shared" si="5"/>
        <v>Pass</v>
      </c>
      <c r="N88" s="122"/>
      <c r="O88" s="122"/>
      <c r="P88" s="122"/>
      <c r="Q88" s="122"/>
      <c r="R88" s="122"/>
      <c r="S88" s="122"/>
    </row>
    <row r="89" spans="1:19" s="19" customFormat="1" x14ac:dyDescent="0.35">
      <c r="A89" s="174" t="s">
        <v>151</v>
      </c>
      <c r="B89" s="239" t="s">
        <v>152</v>
      </c>
      <c r="C89" s="206" t="s">
        <v>152</v>
      </c>
      <c r="D89" s="209"/>
      <c r="E89" s="163"/>
      <c r="F89" s="126"/>
      <c r="G89" s="171"/>
      <c r="H89" s="210"/>
      <c r="J89" s="122" t="str">
        <f t="shared" si="6"/>
        <v>L_002_067</v>
      </c>
      <c r="K89" s="122" t="str">
        <f t="shared" si="7"/>
        <v>Pass</v>
      </c>
      <c r="L89" s="122" t="str">
        <f t="shared" si="8"/>
        <v>L_002_150</v>
      </c>
      <c r="M89" s="122" t="str">
        <f t="shared" si="5"/>
        <v>Pass</v>
      </c>
      <c r="N89" s="122"/>
      <c r="O89" s="122"/>
      <c r="P89" s="122"/>
      <c r="Q89" s="122"/>
      <c r="R89" s="122"/>
      <c r="S89" s="122"/>
    </row>
    <row r="90" spans="1:19" s="19" customFormat="1" x14ac:dyDescent="0.35">
      <c r="A90" s="174" t="s">
        <v>153</v>
      </c>
      <c r="B90" s="239" t="s">
        <v>154</v>
      </c>
      <c r="C90" s="206" t="s">
        <v>154</v>
      </c>
      <c r="D90" s="209"/>
      <c r="E90" s="163"/>
      <c r="F90" s="126"/>
      <c r="G90" s="171"/>
      <c r="H90" s="210"/>
      <c r="J90" s="122" t="str">
        <f t="shared" si="6"/>
        <v>L_002_068</v>
      </c>
      <c r="K90" s="122" t="str">
        <f t="shared" si="7"/>
        <v>Pass</v>
      </c>
      <c r="L90" s="122" t="str">
        <f t="shared" si="8"/>
        <v>L_002_151</v>
      </c>
      <c r="M90" s="122" t="str">
        <f t="shared" si="5"/>
        <v>Pass</v>
      </c>
      <c r="N90" s="122"/>
      <c r="O90" s="122"/>
      <c r="P90" s="122"/>
      <c r="Q90" s="122"/>
      <c r="R90" s="122"/>
      <c r="S90" s="122"/>
    </row>
    <row r="91" spans="1:19" s="19" customFormat="1" x14ac:dyDescent="0.35">
      <c r="A91" s="174" t="s">
        <v>155</v>
      </c>
      <c r="B91" s="239" t="s">
        <v>156</v>
      </c>
      <c r="C91" s="206" t="s">
        <v>156</v>
      </c>
      <c r="D91" s="209"/>
      <c r="E91" s="163"/>
      <c r="F91" s="126"/>
      <c r="G91" s="171"/>
      <c r="H91" s="210"/>
      <c r="J91" s="122" t="str">
        <f t="shared" si="6"/>
        <v>L_002_069</v>
      </c>
      <c r="K91" s="122" t="str">
        <f t="shared" si="7"/>
        <v>Pass</v>
      </c>
      <c r="L91" s="122" t="str">
        <f t="shared" si="8"/>
        <v>L_002_152</v>
      </c>
      <c r="M91" s="122" t="str">
        <f t="shared" si="5"/>
        <v>Pass</v>
      </c>
      <c r="N91" s="122"/>
      <c r="O91" s="122"/>
      <c r="P91" s="122"/>
      <c r="Q91" s="122"/>
      <c r="R91" s="122"/>
      <c r="S91" s="122"/>
    </row>
    <row r="92" spans="1:19" s="19" customFormat="1" x14ac:dyDescent="0.35">
      <c r="A92" s="174" t="s">
        <v>157</v>
      </c>
      <c r="B92" s="239" t="s">
        <v>158</v>
      </c>
      <c r="C92" s="206" t="s">
        <v>158</v>
      </c>
      <c r="D92" s="209"/>
      <c r="E92" s="163"/>
      <c r="F92" s="126"/>
      <c r="G92" s="171"/>
      <c r="H92" s="210"/>
      <c r="J92" s="122" t="str">
        <f t="shared" si="6"/>
        <v>L_002_070</v>
      </c>
      <c r="K92" s="122" t="str">
        <f>IF(OR($D92="",$E92="",AND($F$104&gt;0,$F92="")),"Error Balance Sheet entries required","Pass")</f>
        <v>Error Balance Sheet entries required</v>
      </c>
      <c r="L92" s="122" t="str">
        <f t="shared" si="8"/>
        <v>L_002_153</v>
      </c>
      <c r="M92" s="122" t="str">
        <f t="shared" si="5"/>
        <v>Pass</v>
      </c>
      <c r="N92" s="122"/>
      <c r="O92" s="122"/>
      <c r="P92" s="122"/>
      <c r="Q92" s="122"/>
      <c r="R92" s="122"/>
      <c r="S92" s="122"/>
    </row>
    <row r="93" spans="1:19" s="19" customFormat="1" x14ac:dyDescent="0.35">
      <c r="A93" s="174" t="s">
        <v>159</v>
      </c>
      <c r="B93" s="239" t="s">
        <v>160</v>
      </c>
      <c r="C93" s="206" t="s">
        <v>160</v>
      </c>
      <c r="D93" s="209"/>
      <c r="E93" s="163"/>
      <c r="F93" s="126"/>
      <c r="G93" s="171"/>
      <c r="H93" s="210"/>
      <c r="J93" s="122" t="str">
        <f t="shared" si="6"/>
        <v>L_002_071</v>
      </c>
      <c r="K93" s="122" t="str">
        <f t="shared" si="7"/>
        <v>Pass</v>
      </c>
      <c r="L93" s="122" t="str">
        <f t="shared" si="8"/>
        <v>L_002_154</v>
      </c>
      <c r="M93" s="122" t="str">
        <f t="shared" si="5"/>
        <v>Pass</v>
      </c>
      <c r="N93" s="122"/>
      <c r="O93" s="122"/>
      <c r="P93" s="122"/>
      <c r="Q93" s="122"/>
      <c r="R93" s="122"/>
      <c r="S93" s="122"/>
    </row>
    <row r="94" spans="1:19" s="19" customFormat="1" x14ac:dyDescent="0.35">
      <c r="A94" s="174" t="s">
        <v>66</v>
      </c>
      <c r="B94" s="239" t="s">
        <v>161</v>
      </c>
      <c r="C94" s="206" t="s">
        <v>161</v>
      </c>
      <c r="D94" s="209"/>
      <c r="E94" s="163"/>
      <c r="F94" s="126"/>
      <c r="G94" s="171"/>
      <c r="H94" s="210"/>
      <c r="J94" s="122" t="str">
        <f t="shared" si="6"/>
        <v>L_002_072</v>
      </c>
      <c r="K94" s="122" t="str">
        <f>IF(OR($D94="",$E94="",AND($F$104&gt;0,$F94="")),"Error Balance Sheet entries required","Pass")</f>
        <v>Error Balance Sheet entries required</v>
      </c>
      <c r="L94" s="122" t="str">
        <f t="shared" si="8"/>
        <v>L_002_155</v>
      </c>
      <c r="M94" s="122" t="str">
        <f t="shared" si="5"/>
        <v>Pass</v>
      </c>
      <c r="N94" s="122"/>
      <c r="O94" s="122"/>
      <c r="P94" s="122"/>
      <c r="Q94" s="122"/>
      <c r="R94" s="122"/>
      <c r="S94" s="122"/>
    </row>
    <row r="95" spans="1:19" s="19" customFormat="1" x14ac:dyDescent="0.35">
      <c r="A95" s="174" t="s">
        <v>162</v>
      </c>
      <c r="B95" s="239" t="s">
        <v>163</v>
      </c>
      <c r="C95" s="206" t="s">
        <v>163</v>
      </c>
      <c r="D95" s="209"/>
      <c r="E95" s="163"/>
      <c r="F95" s="126"/>
      <c r="G95" s="171"/>
      <c r="H95" s="210"/>
      <c r="J95" s="122" t="str">
        <f t="shared" si="6"/>
        <v>L_002_073</v>
      </c>
      <c r="K95" s="122" t="str">
        <f t="shared" si="7"/>
        <v>Pass</v>
      </c>
      <c r="L95" s="122" t="str">
        <f t="shared" si="8"/>
        <v>L_002_156</v>
      </c>
      <c r="M95" s="122" t="str">
        <f t="shared" si="5"/>
        <v>Pass</v>
      </c>
      <c r="N95" s="122"/>
      <c r="O95" s="122"/>
      <c r="P95" s="122"/>
      <c r="Q95" s="122"/>
      <c r="R95" s="122"/>
      <c r="S95" s="122"/>
    </row>
    <row r="96" spans="1:19" s="19" customFormat="1" x14ac:dyDescent="0.35">
      <c r="A96" s="174" t="s">
        <v>164</v>
      </c>
      <c r="B96" s="239" t="s">
        <v>165</v>
      </c>
      <c r="C96" s="206" t="s">
        <v>165</v>
      </c>
      <c r="D96" s="209"/>
      <c r="E96" s="163"/>
      <c r="F96" s="126"/>
      <c r="G96" s="171"/>
      <c r="H96" s="210"/>
      <c r="J96" s="122" t="str">
        <f t="shared" si="6"/>
        <v>L_002_074</v>
      </c>
      <c r="K96" s="122" t="str">
        <f>IF(OR($D96="",$E96="",AND($F$104&gt;0,$F96="")),"Error Balance Sheet entries required","Pass")</f>
        <v>Error Balance Sheet entries required</v>
      </c>
      <c r="L96" s="122" t="str">
        <f t="shared" si="8"/>
        <v>L_002_157</v>
      </c>
      <c r="M96" s="122" t="str">
        <f t="shared" si="5"/>
        <v>Pass</v>
      </c>
      <c r="N96" s="122"/>
      <c r="O96" s="122"/>
      <c r="P96" s="122"/>
      <c r="Q96" s="122"/>
      <c r="R96" s="122"/>
      <c r="S96" s="122"/>
    </row>
    <row r="97" spans="1:19" s="19" customFormat="1" x14ac:dyDescent="0.35">
      <c r="A97" s="174" t="s">
        <v>166</v>
      </c>
      <c r="B97" s="239" t="s">
        <v>167</v>
      </c>
      <c r="C97" s="206" t="s">
        <v>167</v>
      </c>
      <c r="D97" s="209"/>
      <c r="E97" s="163"/>
      <c r="F97" s="126"/>
      <c r="G97" s="171"/>
      <c r="H97" s="210"/>
      <c r="J97" s="122" t="str">
        <f t="shared" si="6"/>
        <v>L_002_075</v>
      </c>
      <c r="K97" s="122" t="str">
        <f t="shared" si="7"/>
        <v>Pass</v>
      </c>
      <c r="L97" s="122" t="str">
        <f t="shared" si="8"/>
        <v>L_002_158</v>
      </c>
      <c r="M97" s="122" t="str">
        <f t="shared" si="5"/>
        <v>Pass</v>
      </c>
      <c r="N97" s="122"/>
      <c r="O97" s="122"/>
      <c r="P97" s="122"/>
      <c r="Q97" s="122"/>
      <c r="R97" s="122"/>
      <c r="S97" s="122"/>
    </row>
    <row r="98" spans="1:19" s="19" customFormat="1" x14ac:dyDescent="0.35">
      <c r="A98" s="174" t="s">
        <v>168</v>
      </c>
      <c r="B98" s="239" t="s">
        <v>169</v>
      </c>
      <c r="C98" s="206" t="s">
        <v>169</v>
      </c>
      <c r="D98" s="209"/>
      <c r="E98" s="163"/>
      <c r="F98" s="126"/>
      <c r="G98" s="171"/>
      <c r="H98" s="210"/>
      <c r="J98" s="122" t="str">
        <f t="shared" si="6"/>
        <v>L_002_076</v>
      </c>
      <c r="K98" s="122" t="str">
        <f t="shared" si="7"/>
        <v>Pass</v>
      </c>
      <c r="L98" s="122" t="str">
        <f t="shared" si="8"/>
        <v>L_002_159</v>
      </c>
      <c r="M98" s="122" t="str">
        <f t="shared" si="5"/>
        <v>Pass</v>
      </c>
      <c r="N98" s="122"/>
      <c r="O98" s="122"/>
      <c r="P98" s="122"/>
      <c r="Q98" s="122"/>
      <c r="R98" s="122"/>
      <c r="S98" s="122"/>
    </row>
    <row r="99" spans="1:19" s="19" customFormat="1" x14ac:dyDescent="0.35">
      <c r="A99" s="174" t="s">
        <v>170</v>
      </c>
      <c r="B99" s="239" t="s">
        <v>171</v>
      </c>
      <c r="C99" s="206" t="s">
        <v>171</v>
      </c>
      <c r="D99" s="209"/>
      <c r="E99" s="163"/>
      <c r="F99" s="126"/>
      <c r="G99" s="171"/>
      <c r="H99" s="210"/>
      <c r="J99" s="122" t="str">
        <f t="shared" si="6"/>
        <v>L_002_077</v>
      </c>
      <c r="K99" s="122" t="str">
        <f>IF(OR($D99="",$E99="",AND($F$104&gt;0,$F99="")),"Error Balance Sheet entries required","Pass")</f>
        <v>Error Balance Sheet entries required</v>
      </c>
      <c r="L99" s="122" t="str">
        <f t="shared" si="8"/>
        <v>L_002_160</v>
      </c>
      <c r="M99" s="122" t="str">
        <f t="shared" si="5"/>
        <v>Pass</v>
      </c>
      <c r="N99" s="122"/>
      <c r="O99" s="122"/>
      <c r="P99" s="122"/>
      <c r="Q99" s="122"/>
      <c r="R99" s="122"/>
      <c r="S99" s="122"/>
    </row>
    <row r="100" spans="1:19" s="19" customFormat="1" x14ac:dyDescent="0.35">
      <c r="A100" s="174" t="s">
        <v>172</v>
      </c>
      <c r="B100" s="239" t="s">
        <v>173</v>
      </c>
      <c r="C100" s="206" t="s">
        <v>173</v>
      </c>
      <c r="D100" s="209"/>
      <c r="E100" s="163"/>
      <c r="F100" s="126"/>
      <c r="G100" s="171"/>
      <c r="H100" s="210"/>
      <c r="J100" s="122" t="str">
        <f t="shared" si="6"/>
        <v>L_002_078</v>
      </c>
      <c r="K100" s="122" t="str">
        <f t="shared" si="7"/>
        <v>Pass</v>
      </c>
      <c r="L100" s="122" t="str">
        <f t="shared" si="8"/>
        <v>L_002_161</v>
      </c>
      <c r="M100" s="122" t="str">
        <f t="shared" si="5"/>
        <v>Pass</v>
      </c>
      <c r="N100" s="122" t="str">
        <f>$B$16&amp;"_"&amp;TEXT(VALUE(RIGHT(N84,3))+1,"000")</f>
        <v>L_002_182</v>
      </c>
      <c r="O100" s="122" t="str">
        <f>IF(ABS(D100-SUM(D101:D102))&gt;LIST_Tolerance,"Error total and components not consistent for column "&amp;D$19,"Pass")</f>
        <v>Pass</v>
      </c>
      <c r="P100" s="122" t="str">
        <f>$B$16&amp;"_"&amp;TEXT(VALUE(RIGHT(P84,3))+1,"000")</f>
        <v>L_002_200</v>
      </c>
      <c r="Q100" s="122" t="str">
        <f>IF(ABS(E100-SUM(E101:E102))&gt;LIST_Tolerance,"Error total and components not consistent for column "&amp;E$19,"Pass")</f>
        <v>Pass</v>
      </c>
      <c r="R100" s="122" t="str">
        <f>$B$16&amp;"_"&amp;TEXT(VALUE(RIGHT(R84,3))+1,"000")</f>
        <v>L_002_218</v>
      </c>
      <c r="S100" s="122" t="str">
        <f>IF(ABS(F100-SUM(F101:F102))&gt;LIST_Tolerance,"Error total and components not consistent for column "&amp;F$19,"Pass")</f>
        <v>Pass</v>
      </c>
    </row>
    <row r="101" spans="1:19" s="19" customFormat="1" x14ac:dyDescent="0.35">
      <c r="A101" s="211" t="s">
        <v>174</v>
      </c>
      <c r="B101" s="239" t="s">
        <v>175</v>
      </c>
      <c r="C101" s="206" t="s">
        <v>175</v>
      </c>
      <c r="D101" s="209"/>
      <c r="E101" s="163"/>
      <c r="F101" s="126"/>
      <c r="G101" s="171"/>
      <c r="H101" s="210"/>
      <c r="J101" s="122" t="str">
        <f t="shared" si="6"/>
        <v>L_002_079</v>
      </c>
      <c r="K101" s="122" t="str">
        <f t="shared" si="7"/>
        <v>Pass</v>
      </c>
      <c r="L101" s="122" t="str">
        <f t="shared" si="8"/>
        <v>L_002_162</v>
      </c>
      <c r="M101" s="122" t="str">
        <f t="shared" si="5"/>
        <v>Pass</v>
      </c>
      <c r="N101" s="122"/>
      <c r="O101" s="122"/>
      <c r="P101" s="122"/>
      <c r="Q101" s="122"/>
      <c r="R101" s="122"/>
      <c r="S101" s="122"/>
    </row>
    <row r="102" spans="1:19" s="19" customFormat="1" x14ac:dyDescent="0.35">
      <c r="A102" s="211" t="s">
        <v>176</v>
      </c>
      <c r="B102" s="239" t="s">
        <v>177</v>
      </c>
      <c r="C102" s="206" t="s">
        <v>177</v>
      </c>
      <c r="D102" s="209"/>
      <c r="E102" s="217"/>
      <c r="F102" s="218"/>
      <c r="G102" s="171"/>
      <c r="H102" s="219"/>
      <c r="J102" s="122" t="str">
        <f t="shared" si="6"/>
        <v>L_002_080</v>
      </c>
      <c r="K102" s="122" t="str">
        <f t="shared" si="7"/>
        <v>Pass</v>
      </c>
      <c r="L102" s="122" t="str">
        <f t="shared" si="8"/>
        <v>L_002_163</v>
      </c>
      <c r="M102" s="122" t="str">
        <f t="shared" si="5"/>
        <v>Pass</v>
      </c>
      <c r="N102" s="122"/>
      <c r="O102" s="122"/>
      <c r="P102" s="122"/>
      <c r="Q102" s="122"/>
      <c r="R102" s="122"/>
      <c r="S102" s="122"/>
    </row>
    <row r="103" spans="1:19" s="19" customFormat="1" x14ac:dyDescent="0.35">
      <c r="A103" s="174" t="s">
        <v>178</v>
      </c>
      <c r="B103" s="239" t="s">
        <v>179</v>
      </c>
      <c r="C103" s="206" t="s">
        <v>179</v>
      </c>
      <c r="D103" s="209"/>
      <c r="E103" s="217"/>
      <c r="F103" s="218"/>
      <c r="G103" s="171"/>
      <c r="H103" s="219"/>
      <c r="J103" s="122" t="str">
        <f t="shared" si="6"/>
        <v>L_002_081</v>
      </c>
      <c r="K103" s="122" t="str">
        <f>IF(OR($D103="",$E103="",AND($F$104&gt;0,$F103="")),"Error Balance Sheet entries required","Pass")</f>
        <v>Error Balance Sheet entries required</v>
      </c>
      <c r="L103" s="122" t="str">
        <f t="shared" si="8"/>
        <v>L_002_164</v>
      </c>
      <c r="M103" s="122" t="str">
        <f t="shared" si="5"/>
        <v>Pass</v>
      </c>
      <c r="N103" s="122"/>
      <c r="O103" s="122"/>
      <c r="P103" s="122"/>
      <c r="Q103" s="122"/>
      <c r="R103" s="122"/>
      <c r="S103" s="122"/>
    </row>
    <row r="104" spans="1:19" s="19" customFormat="1" x14ac:dyDescent="0.35">
      <c r="A104" s="220" t="s">
        <v>19</v>
      </c>
      <c r="B104" s="240" t="s">
        <v>180</v>
      </c>
      <c r="C104" s="134" t="s">
        <v>180</v>
      </c>
      <c r="D104" s="209"/>
      <c r="E104" s="163"/>
      <c r="F104" s="126"/>
      <c r="G104" s="171"/>
      <c r="H104" s="210"/>
      <c r="J104" s="122" t="str">
        <f t="shared" si="6"/>
        <v>L_002_082</v>
      </c>
      <c r="K104" s="122" t="str">
        <f t="shared" si="7"/>
        <v>Pass</v>
      </c>
      <c r="L104" s="122" t="str">
        <f t="shared" si="8"/>
        <v>L_002_165</v>
      </c>
      <c r="M104" s="122" t="str">
        <f t="shared" si="5"/>
        <v>Pass</v>
      </c>
      <c r="N104" s="122" t="str">
        <f>$B$16&amp;"_"&amp;TEXT(VALUE(RIGHT(N100,3))+1,"000")</f>
        <v>L_002_183</v>
      </c>
      <c r="O104" s="122" t="str">
        <f>IF(ABS(D104-SUM(D66,D75,D84,D88:D100,D103))&gt;LIST_Tolerance,"Error total and components not consistent for column "&amp;D$19,"Pass")</f>
        <v>Pass</v>
      </c>
      <c r="P104" s="122" t="str">
        <f>$B$16&amp;"_"&amp;TEXT(VALUE(RIGHT(P100,3))+1,"000")</f>
        <v>L_002_201</v>
      </c>
      <c r="Q104" s="122" t="str">
        <f>IF(ABS(E104-SUM(E66,E75,E84,E88:E100,E103))&gt;LIST_Tolerance,"Error total and components not consistent for column "&amp;E$19,"Pass")</f>
        <v>Pass</v>
      </c>
      <c r="R104" s="122" t="str">
        <f>$B$16&amp;"_"&amp;TEXT(VALUE(RIGHT(R100,3))+1,"000")</f>
        <v>L_002_219</v>
      </c>
      <c r="S104" s="122" t="str">
        <f>IF(ABS(F104-SUM(F66,F75,F84,F88:F100,F103))&gt;LIST_Tolerance,"Error total and components not consistent for column "&amp;F$19,"Pass")</f>
        <v>Pass</v>
      </c>
    </row>
    <row r="105" spans="1:19" s="19" customFormat="1" ht="15" thickBot="1" x14ac:dyDescent="0.4">
      <c r="A105" s="132" t="s">
        <v>181</v>
      </c>
      <c r="B105" s="240" t="s">
        <v>182</v>
      </c>
      <c r="C105" s="134" t="s">
        <v>182</v>
      </c>
      <c r="D105" s="183"/>
      <c r="E105" s="163"/>
      <c r="F105" s="126"/>
      <c r="G105" s="171"/>
      <c r="H105" s="210"/>
      <c r="J105" s="122" t="str">
        <f t="shared" si="6"/>
        <v>L_002_083</v>
      </c>
      <c r="K105" s="122" t="str">
        <f t="shared" si="7"/>
        <v>Pass</v>
      </c>
      <c r="L105" s="122" t="str">
        <f t="shared" si="8"/>
        <v>L_002_166</v>
      </c>
      <c r="M105" s="122" t="str">
        <f t="shared" si="5"/>
        <v>Pass</v>
      </c>
      <c r="N105" s="122" t="str">
        <f>$B$16&amp;"_"&amp;TEXT(VALUE(RIGHT(N104,3))+1,"000")</f>
        <v>L_002_184</v>
      </c>
      <c r="O105" s="122" t="str">
        <f>IF(ABS(D105-SUM(D64,-D104))&gt;LIST_Tolerance,"Error total and components not consistent for column "&amp;D$19,"Pass")</f>
        <v>Pass</v>
      </c>
      <c r="P105" s="122" t="str">
        <f>$B$16&amp;"_"&amp;TEXT(VALUE(RIGHT(P104,3))+1,"000")</f>
        <v>L_002_202</v>
      </c>
      <c r="Q105" s="122" t="str">
        <f>IF(ABS(E105-SUM(E64,-E104))&gt;LIST_Tolerance,"Error total and components not consistent for column "&amp;E$19,"Pass")</f>
        <v>Pass</v>
      </c>
      <c r="R105" s="122" t="str">
        <f>$B$16&amp;"_"&amp;TEXT(VALUE(RIGHT(R104,3))+1,"000")</f>
        <v>L_002_220</v>
      </c>
      <c r="S105" s="122" t="str">
        <f>IF(ABS(F105-SUM(F64,-F104))&gt;LIST_Tolerance,"Error total and components not consistent for column "&amp;F$19,"Pass")</f>
        <v>Pass</v>
      </c>
    </row>
    <row r="106" spans="1:19" s="19" customFormat="1" x14ac:dyDescent="0.35">
      <c r="A106" s="132" t="s">
        <v>442</v>
      </c>
      <c r="B106" s="240" t="s">
        <v>443</v>
      </c>
      <c r="C106" s="134" t="s">
        <v>444</v>
      </c>
      <c r="D106" s="152">
        <f>SUM(D22:D105)</f>
        <v>0</v>
      </c>
      <c r="E106" s="152">
        <f>SUM(E22:E105)</f>
        <v>0</v>
      </c>
      <c r="F106" s="152">
        <f>SUM(F22:F105)</f>
        <v>0</v>
      </c>
      <c r="G106" s="222"/>
    </row>
    <row r="107" spans="1:19" s="19" customFormat="1" x14ac:dyDescent="0.35">
      <c r="A107" s="111"/>
      <c r="B107" s="111"/>
      <c r="C107" s="17"/>
      <c r="D107" s="17"/>
      <c r="E107" s="17"/>
      <c r="F107" s="17"/>
      <c r="G107" s="114"/>
      <c r="H107" s="13"/>
    </row>
    <row r="108" spans="1:19" s="19" customFormat="1" ht="21" x14ac:dyDescent="0.35">
      <c r="A108" s="118" t="s">
        <v>234</v>
      </c>
      <c r="B108" s="241"/>
      <c r="C108" s="17"/>
      <c r="D108" s="17"/>
      <c r="E108" s="17"/>
      <c r="F108" s="17"/>
      <c r="G108" s="114"/>
      <c r="H108" s="13"/>
    </row>
    <row r="109" spans="1:19" s="19" customFormat="1" x14ac:dyDescent="0.35">
      <c r="A109" s="189" t="s">
        <v>279</v>
      </c>
      <c r="B109" s="232"/>
      <c r="C109" s="17"/>
      <c r="D109" s="17"/>
      <c r="E109" s="17"/>
      <c r="F109" s="17"/>
      <c r="G109" s="114"/>
      <c r="H109" s="63" t="s">
        <v>229</v>
      </c>
    </row>
    <row r="110" spans="1:19" s="19" customFormat="1" ht="29" x14ac:dyDescent="0.35">
      <c r="A110" s="118" t="s">
        <v>366</v>
      </c>
      <c r="B110" s="241" t="s">
        <v>368</v>
      </c>
      <c r="C110" s="81" t="s">
        <v>363</v>
      </c>
      <c r="D110" s="81" t="s">
        <v>26</v>
      </c>
      <c r="E110" s="63" t="s">
        <v>207</v>
      </c>
      <c r="F110" s="102" t="s">
        <v>208</v>
      </c>
      <c r="G110" s="114"/>
      <c r="H110" s="63" t="s">
        <v>191</v>
      </c>
    </row>
    <row r="111" spans="1:19" s="19" customFormat="1" x14ac:dyDescent="0.35">
      <c r="A111" s="13"/>
      <c r="B111" s="242"/>
      <c r="C111" s="202"/>
      <c r="D111" s="233" t="s">
        <v>27</v>
      </c>
      <c r="E111" s="235" t="s">
        <v>336</v>
      </c>
      <c r="F111" s="237" t="s">
        <v>337</v>
      </c>
      <c r="G111" s="158"/>
      <c r="H111" s="223"/>
    </row>
    <row r="112" spans="1:19" s="19" customFormat="1" x14ac:dyDescent="0.35">
      <c r="A112" s="136" t="s">
        <v>10</v>
      </c>
      <c r="B112" s="243"/>
      <c r="C112" s="202"/>
      <c r="D112" s="238"/>
      <c r="E112" s="238"/>
      <c r="F112" s="238"/>
      <c r="G112" s="158"/>
      <c r="H112" s="223"/>
    </row>
    <row r="113" spans="1:19" s="19" customFormat="1" x14ac:dyDescent="0.35">
      <c r="A113" s="147" t="s">
        <v>233</v>
      </c>
      <c r="B113" s="244" t="s">
        <v>360</v>
      </c>
      <c r="C113" s="164" t="s">
        <v>361</v>
      </c>
      <c r="D113" s="224"/>
      <c r="E113" s="224"/>
      <c r="F113" s="224"/>
      <c r="G113" s="207"/>
      <c r="H113" s="225"/>
    </row>
    <row r="114" spans="1:19" s="19" customFormat="1" ht="29" x14ac:dyDescent="0.35">
      <c r="A114" s="170" t="s">
        <v>235</v>
      </c>
      <c r="B114" s="245"/>
      <c r="C114" s="164"/>
      <c r="D114" s="155"/>
      <c r="E114" s="159"/>
      <c r="F114" s="161"/>
      <c r="G114" s="207"/>
      <c r="H114" s="159"/>
      <c r="J114" s="122" t="s">
        <v>580</v>
      </c>
      <c r="K114" s="122"/>
      <c r="L114" s="122" t="s">
        <v>580</v>
      </c>
      <c r="M114" s="122"/>
      <c r="N114" s="122"/>
      <c r="O114" s="122"/>
      <c r="P114" s="122"/>
      <c r="Q114" s="122"/>
      <c r="R114" s="122"/>
      <c r="S114" s="122"/>
    </row>
    <row r="115" spans="1:19" s="19" customFormat="1" x14ac:dyDescent="0.35">
      <c r="A115" s="167" t="s">
        <v>239</v>
      </c>
      <c r="B115" s="246" t="s">
        <v>236</v>
      </c>
      <c r="C115" s="164" t="s">
        <v>340</v>
      </c>
      <c r="D115" s="209"/>
      <c r="E115" s="163"/>
      <c r="F115" s="126"/>
      <c r="G115" s="171"/>
      <c r="H115" s="210"/>
      <c r="J115" s="122" t="str">
        <f>$B$110&amp;"_001"</f>
        <v>L_003_001</v>
      </c>
      <c r="K115" s="122" t="str">
        <f>IF(OR($D115&lt;0,$E115&lt;0,$F115&lt;0),"Error Balance Sheet entries must be positive","Pass")</f>
        <v>Pass</v>
      </c>
      <c r="L115" s="122" t="str">
        <f>$B$110&amp;"_"&amp;TEXT(VALUE(RIGHT(J123,3))+1,"000")</f>
        <v>L_003_008</v>
      </c>
      <c r="M115" s="122" t="str">
        <f>IF(ABS($D115-E115-F115)&gt;LIST_Tolerance,"Error Balance Sheet Total must equal Main Fund plus Remaining Ring-Fenced Funds","Pass")</f>
        <v>Pass</v>
      </c>
      <c r="N115" s="122"/>
      <c r="O115" s="122"/>
      <c r="P115" s="122"/>
      <c r="Q115" s="122"/>
      <c r="R115" s="122"/>
      <c r="S115" s="122"/>
    </row>
    <row r="116" spans="1:19" s="19" customFormat="1" x14ac:dyDescent="0.35">
      <c r="A116" s="167" t="s">
        <v>240</v>
      </c>
      <c r="B116" s="246" t="s">
        <v>237</v>
      </c>
      <c r="C116" s="164" t="s">
        <v>341</v>
      </c>
      <c r="D116" s="209"/>
      <c r="E116" s="163"/>
      <c r="F116" s="126"/>
      <c r="G116" s="171"/>
      <c r="H116" s="210"/>
      <c r="J116" s="122" t="str">
        <f>$B$110&amp;"_"&amp;TEXT(VALUE(RIGHT(J115,3))+1,"000")</f>
        <v>L_003_002</v>
      </c>
      <c r="K116" s="122" t="str">
        <f t="shared" ref="K116:K123" si="9">IF(OR($D116&lt;0,$E116&lt;0,$F116&lt;0),"Error Balance Sheet entries must be positive","Pass")</f>
        <v>Pass</v>
      </c>
      <c r="L116" s="122" t="str">
        <f>$B$110&amp;"_"&amp;TEXT(VALUE(RIGHT(L115,3))+1,"000")</f>
        <v>L_003_009</v>
      </c>
      <c r="M116" s="122" t="str">
        <f>IF(ABS($D116-E116-F116)&gt;LIST_Tolerance,"Error Balance Sheet Total must equal Main Fund plus Remaining Ring-Fenced Funds","Pass")</f>
        <v>Pass</v>
      </c>
      <c r="N116" s="122"/>
      <c r="O116" s="122"/>
      <c r="P116" s="122"/>
      <c r="Q116" s="122"/>
      <c r="R116" s="122"/>
      <c r="S116" s="122"/>
    </row>
    <row r="117" spans="1:19" s="19" customFormat="1" x14ac:dyDescent="0.35">
      <c r="A117" s="167" t="s">
        <v>241</v>
      </c>
      <c r="B117" s="246" t="s">
        <v>238</v>
      </c>
      <c r="C117" s="164" t="s">
        <v>342</v>
      </c>
      <c r="D117" s="209"/>
      <c r="E117" s="163"/>
      <c r="F117" s="126"/>
      <c r="G117" s="171"/>
      <c r="H117" s="210"/>
      <c r="J117" s="122" t="str">
        <f t="shared" ref="J117:J121" si="10">$B$110&amp;"_"&amp;TEXT(VALUE(RIGHT(J116,3))+1,"000")</f>
        <v>L_003_003</v>
      </c>
      <c r="K117" s="122" t="str">
        <f t="shared" si="9"/>
        <v>Pass</v>
      </c>
      <c r="L117" s="122" t="str">
        <f t="shared" ref="L117:L121" si="11">$B$110&amp;"_"&amp;TEXT(VALUE(RIGHT(L116,3))+1,"000")</f>
        <v>L_003_010</v>
      </c>
      <c r="M117" s="122" t="str">
        <f>IF(ABS($D117-E117-F117)&gt;LIST_Tolerance,"Error Balance Sheet Total must equal Main Fund plus Remaining Ring-Fenced Funds","Pass")</f>
        <v>Pass</v>
      </c>
      <c r="N117" s="122"/>
      <c r="O117" s="122"/>
      <c r="P117" s="122"/>
      <c r="Q117" s="122"/>
      <c r="R117" s="122"/>
      <c r="S117" s="122"/>
    </row>
    <row r="118" spans="1:19" s="19" customFormat="1" x14ac:dyDescent="0.35">
      <c r="A118" s="41" t="s">
        <v>144</v>
      </c>
      <c r="B118" s="246"/>
      <c r="C118" s="164"/>
      <c r="D118" s="155"/>
      <c r="E118" s="159"/>
      <c r="F118" s="161"/>
      <c r="G118" s="207"/>
      <c r="H118" s="159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</row>
    <row r="119" spans="1:19" s="19" customFormat="1" x14ac:dyDescent="0.35">
      <c r="A119" s="167" t="s">
        <v>239</v>
      </c>
      <c r="B119" s="246" t="s">
        <v>244</v>
      </c>
      <c r="C119" s="164" t="s">
        <v>343</v>
      </c>
      <c r="D119" s="209"/>
      <c r="E119" s="163"/>
      <c r="F119" s="126"/>
      <c r="G119" s="171"/>
      <c r="H119" s="210"/>
      <c r="J119" s="122" t="str">
        <f>$B$110&amp;"_"&amp;TEXT(VALUE(RIGHT(J117,3))+1,"000")</f>
        <v>L_003_004</v>
      </c>
      <c r="K119" s="122" t="str">
        <f t="shared" si="9"/>
        <v>Pass</v>
      </c>
      <c r="L119" s="122" t="str">
        <f>$B$110&amp;"_"&amp;TEXT(VALUE(RIGHT(L117,3))+1,"000")</f>
        <v>L_003_011</v>
      </c>
      <c r="M119" s="122" t="str">
        <f>IF(ABS($D119-E119-F119)&gt;LIST_Tolerance,"Error Balance Sheet Total must equal Main Fund plus Remaining Ring-Fenced Funds","Pass")</f>
        <v>Pass</v>
      </c>
      <c r="N119" s="122"/>
      <c r="O119" s="122"/>
      <c r="P119" s="122"/>
      <c r="Q119" s="122"/>
      <c r="R119" s="122"/>
      <c r="S119" s="122"/>
    </row>
    <row r="120" spans="1:19" s="19" customFormat="1" x14ac:dyDescent="0.35">
      <c r="A120" s="167" t="s">
        <v>240</v>
      </c>
      <c r="B120" s="246" t="s">
        <v>245</v>
      </c>
      <c r="C120" s="164" t="s">
        <v>344</v>
      </c>
      <c r="D120" s="209"/>
      <c r="E120" s="163"/>
      <c r="F120" s="126"/>
      <c r="G120" s="171"/>
      <c r="H120" s="210"/>
      <c r="J120" s="122" t="str">
        <f t="shared" si="10"/>
        <v>L_003_005</v>
      </c>
      <c r="K120" s="122" t="str">
        <f t="shared" si="9"/>
        <v>Pass</v>
      </c>
      <c r="L120" s="122" t="str">
        <f t="shared" si="11"/>
        <v>L_003_012</v>
      </c>
      <c r="M120" s="122" t="str">
        <f>IF(ABS($D120-E120-F120)&gt;LIST_Tolerance,"Error Balance Sheet Total must equal Main Fund plus Remaining Ring-Fenced Funds","Pass")</f>
        <v>Pass</v>
      </c>
      <c r="N120" s="122"/>
      <c r="O120" s="122"/>
      <c r="P120" s="122"/>
      <c r="Q120" s="122"/>
      <c r="R120" s="122"/>
      <c r="S120" s="122"/>
    </row>
    <row r="121" spans="1:19" s="19" customFormat="1" x14ac:dyDescent="0.35">
      <c r="A121" s="167" t="s">
        <v>241</v>
      </c>
      <c r="B121" s="246" t="s">
        <v>246</v>
      </c>
      <c r="C121" s="164" t="s">
        <v>345</v>
      </c>
      <c r="D121" s="209"/>
      <c r="E121" s="163"/>
      <c r="F121" s="126"/>
      <c r="G121" s="171"/>
      <c r="H121" s="210"/>
      <c r="J121" s="122" t="str">
        <f t="shared" si="10"/>
        <v>L_003_006</v>
      </c>
      <c r="K121" s="122" t="str">
        <f t="shared" si="9"/>
        <v>Pass</v>
      </c>
      <c r="L121" s="122" t="str">
        <f t="shared" si="11"/>
        <v>L_003_013</v>
      </c>
      <c r="M121" s="122" t="str">
        <f>IF(ABS($D121-E121-F121)&gt;LIST_Tolerance,"Error Balance Sheet Total must equal Main Fund plus Remaining Ring-Fenced Funds","Pass")</f>
        <v>Pass</v>
      </c>
      <c r="N121" s="122"/>
      <c r="O121" s="122"/>
      <c r="P121" s="122"/>
      <c r="Q121" s="122"/>
      <c r="R121" s="122"/>
      <c r="S121" s="122"/>
    </row>
    <row r="122" spans="1:19" s="19" customFormat="1" x14ac:dyDescent="0.35">
      <c r="A122" s="166"/>
      <c r="B122" s="245"/>
      <c r="C122" s="164"/>
      <c r="D122" s="155"/>
      <c r="E122" s="159"/>
      <c r="F122" s="161"/>
      <c r="G122" s="207"/>
      <c r="H122" s="159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</row>
    <row r="123" spans="1:19" s="19" customFormat="1" x14ac:dyDescent="0.35">
      <c r="A123" s="41" t="s">
        <v>242</v>
      </c>
      <c r="B123" s="246" t="s">
        <v>243</v>
      </c>
      <c r="C123" s="164" t="s">
        <v>346</v>
      </c>
      <c r="D123" s="209"/>
      <c r="E123" s="152">
        <f>SUM(E115:E121)</f>
        <v>0</v>
      </c>
      <c r="F123" s="152">
        <f>SUM(F115:F121)</f>
        <v>0</v>
      </c>
      <c r="G123" s="171"/>
      <c r="H123" s="210"/>
      <c r="J123" s="122" t="str">
        <f>$B$110&amp;"_"&amp;TEXT(VALUE(RIGHT(J121,3))+1,"000")</f>
        <v>L_003_007</v>
      </c>
      <c r="K123" s="122" t="str">
        <f t="shared" si="9"/>
        <v>Pass</v>
      </c>
      <c r="L123" s="122" t="str">
        <f>$B$110&amp;"_"&amp;TEXT(VALUE(RIGHT(L121,3))+1,"000")</f>
        <v>L_003_014</v>
      </c>
      <c r="M123" s="122" t="str">
        <f>IF(ABS($D123-E123-F123)&gt;LIST_Tolerance,"Error Balance Sheet Total must equal Main Fund plus Remaining Ring-Fenced Funds","Pass")</f>
        <v>Pass</v>
      </c>
      <c r="N123" s="122" t="str">
        <f>$B$110&amp;"_"&amp;TEXT(VALUE(RIGHT(L123,3))+1,"000")</f>
        <v>L_003_015</v>
      </c>
      <c r="O123" s="122" t="str">
        <f>IF(ABS(D123-SUM(D115:D117,D119:D121))&gt;LIST_Tolerance,"Error total and components not consistent for column "&amp;D$19,"Pass")</f>
        <v>Pass</v>
      </c>
      <c r="P123" s="122" t="str">
        <f>$B$110&amp;"_"&amp;TEXT(VALUE(RIGHT(N123,3))+1,"000")</f>
        <v>L_003_016</v>
      </c>
      <c r="Q123" s="122" t="str">
        <f>IF(ABS(E123-SUM(E115:E117,E119:E121))&gt;LIST_Tolerance,"Error total and components not consistent for column "&amp;F$19,"Pass")</f>
        <v>Pass</v>
      </c>
      <c r="R123" s="122" t="str">
        <f>$B$110&amp;"_"&amp;TEXT(VALUE(RIGHT(P123,3))+1,"000")</f>
        <v>L_003_017</v>
      </c>
      <c r="S123" s="122" t="str">
        <f>IF(ABS(F123-SUM(F115:F117,F119:F121))&gt;LIST_Tolerance,"Error total and components not consistent for column "&amp;H$19,"Pass")</f>
        <v>Pass</v>
      </c>
    </row>
    <row r="124" spans="1:19" s="19" customFormat="1" x14ac:dyDescent="0.35">
      <c r="A124" s="132" t="s">
        <v>442</v>
      </c>
      <c r="B124" s="240" t="s">
        <v>443</v>
      </c>
      <c r="C124" s="134" t="s">
        <v>444</v>
      </c>
      <c r="D124" s="152">
        <f>SUM(D115:D123)</f>
        <v>0</v>
      </c>
      <c r="E124" s="152">
        <f>SUM(E115:E123)</f>
        <v>0</v>
      </c>
      <c r="F124" s="152">
        <f>SUM(F115:F123)</f>
        <v>0</v>
      </c>
      <c r="G124" s="222"/>
      <c r="H124" s="13"/>
    </row>
    <row r="125" spans="1:19" s="19" customFormat="1" x14ac:dyDescent="0.35">
      <c r="A125" s="111"/>
      <c r="B125" s="111"/>
      <c r="C125" s="17"/>
      <c r="D125" s="17"/>
      <c r="E125" s="17"/>
      <c r="F125" s="17"/>
      <c r="G125" s="114"/>
      <c r="H125" s="13"/>
    </row>
    <row r="126" spans="1:19" s="19" customFormat="1" ht="21" x14ac:dyDescent="0.35">
      <c r="A126" s="118" t="s">
        <v>232</v>
      </c>
      <c r="B126" s="241"/>
      <c r="C126" s="17"/>
      <c r="D126" s="17"/>
      <c r="E126" s="17"/>
      <c r="F126" s="17"/>
      <c r="G126" s="114"/>
      <c r="H126" s="227"/>
    </row>
    <row r="127" spans="1:19" s="19" customFormat="1" ht="132.4" customHeight="1" x14ac:dyDescent="0.35">
      <c r="A127" s="118" t="s">
        <v>366</v>
      </c>
      <c r="B127" s="241" t="s">
        <v>369</v>
      </c>
      <c r="C127" s="17"/>
      <c r="D127" s="103"/>
      <c r="E127" s="276" t="str">
        <f>E16</f>
        <v>Split between:
a) mutual main funds or funds other than ring-fenced (including any corresponding matching adjustment portfolio(s) that are part of those funds) referred to as main fund;
b) the remaining ring-fenced funds (including any matching adjustment portfolio(s) that are part of those funds).
The total of a) and b) should equal the Solvency II total.</v>
      </c>
      <c r="F127" s="277"/>
      <c r="G127" s="154"/>
      <c r="H127" s="227"/>
    </row>
    <row r="128" spans="1:19" s="19" customFormat="1" ht="29" x14ac:dyDescent="0.35">
      <c r="A128" s="136" t="s">
        <v>10</v>
      </c>
      <c r="B128" s="243"/>
      <c r="C128" s="81" t="s">
        <v>363</v>
      </c>
      <c r="D128" s="40" t="s">
        <v>26</v>
      </c>
      <c r="E128" s="102" t="s">
        <v>207</v>
      </c>
      <c r="F128" s="102" t="s">
        <v>208</v>
      </c>
      <c r="G128" s="154"/>
      <c r="H128" s="227"/>
    </row>
    <row r="129" spans="1:8" s="19" customFormat="1" x14ac:dyDescent="0.35">
      <c r="A129" s="147"/>
      <c r="B129" s="244" t="s">
        <v>360</v>
      </c>
      <c r="C129" s="81" t="s">
        <v>361</v>
      </c>
      <c r="D129" s="155" t="s">
        <v>27</v>
      </c>
      <c r="E129" s="235" t="s">
        <v>336</v>
      </c>
      <c r="F129" s="237" t="s">
        <v>337</v>
      </c>
      <c r="G129" s="197"/>
      <c r="H129" s="227"/>
    </row>
    <row r="130" spans="1:8" s="19" customFormat="1" x14ac:dyDescent="0.35">
      <c r="A130" s="147" t="s">
        <v>17</v>
      </c>
      <c r="B130" s="247"/>
      <c r="C130" s="157"/>
      <c r="D130" s="155"/>
      <c r="E130" s="159"/>
      <c r="F130" s="161"/>
      <c r="G130" s="257"/>
      <c r="H130" s="227"/>
    </row>
    <row r="131" spans="1:8" s="19" customFormat="1" x14ac:dyDescent="0.35">
      <c r="A131" s="41" t="s">
        <v>34</v>
      </c>
      <c r="B131" s="248" t="s">
        <v>35</v>
      </c>
      <c r="C131" s="161" t="s">
        <v>35</v>
      </c>
      <c r="D131" s="131">
        <f>VLOOKUP($C131,$C$22:$F$105,2)</f>
        <v>0</v>
      </c>
      <c r="E131" s="131">
        <f>VLOOKUP($C131,$C$22:$F$105,3)</f>
        <v>0</v>
      </c>
      <c r="F131" s="131">
        <f>VLOOKUP($C131,$C$22:$F$105,4)</f>
        <v>0</v>
      </c>
      <c r="G131" s="258"/>
      <c r="H131" s="227"/>
    </row>
    <row r="132" spans="1:8" s="19" customFormat="1" x14ac:dyDescent="0.35">
      <c r="A132" s="41" t="s">
        <v>36</v>
      </c>
      <c r="B132" s="248" t="s">
        <v>37</v>
      </c>
      <c r="C132" s="161" t="s">
        <v>37</v>
      </c>
      <c r="D132" s="131">
        <f t="shared" ref="D132:D165" si="12">VLOOKUP($C132,$C$22:$F$105,2)</f>
        <v>0</v>
      </c>
      <c r="E132" s="131">
        <f t="shared" ref="E132:E165" si="13">VLOOKUP($C132,$C$22:$F$105,3)</f>
        <v>0</v>
      </c>
      <c r="F132" s="131">
        <f t="shared" ref="F132:F165" si="14">VLOOKUP($C132,$C$22:$F$105,4)</f>
        <v>0</v>
      </c>
      <c r="G132" s="258"/>
      <c r="H132" s="227"/>
    </row>
    <row r="133" spans="1:8" s="19" customFormat="1" x14ac:dyDescent="0.35">
      <c r="A133" s="41" t="s">
        <v>38</v>
      </c>
      <c r="B133" s="246" t="s">
        <v>39</v>
      </c>
      <c r="C133" s="164" t="s">
        <v>39</v>
      </c>
      <c r="D133" s="131">
        <f t="shared" si="12"/>
        <v>0</v>
      </c>
      <c r="E133" s="131">
        <f t="shared" si="13"/>
        <v>0</v>
      </c>
      <c r="F133" s="131">
        <f t="shared" si="14"/>
        <v>0</v>
      </c>
      <c r="G133" s="258"/>
      <c r="H133" s="227"/>
    </row>
    <row r="134" spans="1:8" s="19" customFormat="1" x14ac:dyDescent="0.35">
      <c r="A134" s="41" t="s">
        <v>40</v>
      </c>
      <c r="B134" s="248" t="s">
        <v>41</v>
      </c>
      <c r="C134" s="161" t="s">
        <v>41</v>
      </c>
      <c r="D134" s="131">
        <f t="shared" si="12"/>
        <v>0</v>
      </c>
      <c r="E134" s="131">
        <f t="shared" si="13"/>
        <v>0</v>
      </c>
      <c r="F134" s="131">
        <f t="shared" si="14"/>
        <v>0</v>
      </c>
      <c r="G134" s="258"/>
      <c r="H134" s="227"/>
    </row>
    <row r="135" spans="1:8" s="19" customFormat="1" x14ac:dyDescent="0.35">
      <c r="A135" s="165" t="s">
        <v>42</v>
      </c>
      <c r="B135" s="248" t="s">
        <v>43</v>
      </c>
      <c r="C135" s="161" t="s">
        <v>43</v>
      </c>
      <c r="D135" s="131">
        <f t="shared" si="12"/>
        <v>0</v>
      </c>
      <c r="E135" s="131">
        <f t="shared" si="13"/>
        <v>0</v>
      </c>
      <c r="F135" s="131">
        <f t="shared" si="14"/>
        <v>0</v>
      </c>
      <c r="G135" s="258"/>
      <c r="H135" s="227"/>
    </row>
    <row r="136" spans="1:8" s="19" customFormat="1" x14ac:dyDescent="0.35">
      <c r="A136" s="166" t="s">
        <v>44</v>
      </c>
      <c r="B136" s="248" t="s">
        <v>45</v>
      </c>
      <c r="C136" s="161" t="s">
        <v>45</v>
      </c>
      <c r="D136" s="131">
        <f t="shared" si="12"/>
        <v>0</v>
      </c>
      <c r="E136" s="131">
        <f t="shared" si="13"/>
        <v>0</v>
      </c>
      <c r="F136" s="131">
        <f t="shared" si="14"/>
        <v>0</v>
      </c>
      <c r="G136" s="258"/>
      <c r="H136" s="227"/>
    </row>
    <row r="137" spans="1:8" s="19" customFormat="1" x14ac:dyDescent="0.35">
      <c r="A137" s="166" t="s">
        <v>46</v>
      </c>
      <c r="B137" s="248" t="s">
        <v>47</v>
      </c>
      <c r="C137" s="161" t="s">
        <v>47</v>
      </c>
      <c r="D137" s="131">
        <f t="shared" si="12"/>
        <v>0</v>
      </c>
      <c r="E137" s="131">
        <f t="shared" si="13"/>
        <v>0</v>
      </c>
      <c r="F137" s="131">
        <f t="shared" si="14"/>
        <v>0</v>
      </c>
      <c r="G137" s="258"/>
      <c r="H137" s="227"/>
    </row>
    <row r="138" spans="1:8" s="19" customFormat="1" x14ac:dyDescent="0.35">
      <c r="A138" s="166" t="s">
        <v>48</v>
      </c>
      <c r="B138" s="248" t="s">
        <v>49</v>
      </c>
      <c r="C138" s="161" t="s">
        <v>49</v>
      </c>
      <c r="D138" s="131">
        <f t="shared" si="12"/>
        <v>0</v>
      </c>
      <c r="E138" s="131">
        <f t="shared" si="13"/>
        <v>0</v>
      </c>
      <c r="F138" s="131">
        <f t="shared" si="14"/>
        <v>0</v>
      </c>
      <c r="G138" s="258"/>
      <c r="H138" s="227"/>
    </row>
    <row r="139" spans="1:8" s="19" customFormat="1" x14ac:dyDescent="0.35">
      <c r="A139" s="166" t="s">
        <v>54</v>
      </c>
      <c r="B139" s="248" t="s">
        <v>55</v>
      </c>
      <c r="C139" s="161" t="s">
        <v>55</v>
      </c>
      <c r="D139" s="131">
        <f t="shared" si="12"/>
        <v>0</v>
      </c>
      <c r="E139" s="131">
        <f t="shared" si="13"/>
        <v>0</v>
      </c>
      <c r="F139" s="131">
        <f t="shared" si="14"/>
        <v>0</v>
      </c>
      <c r="G139" s="258"/>
      <c r="H139" s="227"/>
    </row>
    <row r="140" spans="1:8" s="19" customFormat="1" x14ac:dyDescent="0.35">
      <c r="A140" s="167" t="s">
        <v>56</v>
      </c>
      <c r="B140" s="248" t="s">
        <v>57</v>
      </c>
      <c r="C140" s="161" t="s">
        <v>57</v>
      </c>
      <c r="D140" s="131">
        <f t="shared" si="12"/>
        <v>0</v>
      </c>
      <c r="E140" s="131">
        <f t="shared" si="13"/>
        <v>0</v>
      </c>
      <c r="F140" s="131">
        <f t="shared" si="14"/>
        <v>0</v>
      </c>
      <c r="G140" s="258"/>
      <c r="H140" s="227"/>
    </row>
    <row r="141" spans="1:8" s="19" customFormat="1" x14ac:dyDescent="0.35">
      <c r="A141" s="167" t="s">
        <v>58</v>
      </c>
      <c r="B141" s="248" t="s">
        <v>59</v>
      </c>
      <c r="C141" s="161" t="s">
        <v>59</v>
      </c>
      <c r="D141" s="131">
        <f t="shared" si="12"/>
        <v>0</v>
      </c>
      <c r="E141" s="131">
        <f t="shared" si="13"/>
        <v>0</v>
      </c>
      <c r="F141" s="131">
        <f t="shared" si="14"/>
        <v>0</v>
      </c>
      <c r="G141" s="258"/>
      <c r="H141" s="227"/>
    </row>
    <row r="142" spans="1:8" s="19" customFormat="1" x14ac:dyDescent="0.35">
      <c r="A142" s="167" t="s">
        <v>60</v>
      </c>
      <c r="B142" s="248" t="s">
        <v>61</v>
      </c>
      <c r="C142" s="161" t="s">
        <v>61</v>
      </c>
      <c r="D142" s="131">
        <f t="shared" si="12"/>
        <v>0</v>
      </c>
      <c r="E142" s="131">
        <f t="shared" si="13"/>
        <v>0</v>
      </c>
      <c r="F142" s="131">
        <f t="shared" si="14"/>
        <v>0</v>
      </c>
      <c r="G142" s="258"/>
      <c r="H142" s="227"/>
    </row>
    <row r="143" spans="1:8" s="19" customFormat="1" x14ac:dyDescent="0.35">
      <c r="A143" s="167" t="s">
        <v>62</v>
      </c>
      <c r="B143" s="248" t="s">
        <v>63</v>
      </c>
      <c r="C143" s="161" t="s">
        <v>63</v>
      </c>
      <c r="D143" s="131">
        <f t="shared" si="12"/>
        <v>0</v>
      </c>
      <c r="E143" s="131">
        <f t="shared" si="13"/>
        <v>0</v>
      </c>
      <c r="F143" s="131">
        <f t="shared" si="14"/>
        <v>0</v>
      </c>
      <c r="G143" s="258"/>
      <c r="H143" s="227"/>
    </row>
    <row r="144" spans="1:8" s="19" customFormat="1" x14ac:dyDescent="0.35">
      <c r="A144" s="167" t="s">
        <v>371</v>
      </c>
      <c r="B144" s="239" t="s">
        <v>364</v>
      </c>
      <c r="C144" s="157" t="s">
        <v>347</v>
      </c>
      <c r="D144" s="131"/>
      <c r="E144" s="131"/>
      <c r="F144" s="131"/>
      <c r="G144" s="258"/>
      <c r="H144" s="227"/>
    </row>
    <row r="145" spans="1:8" s="19" customFormat="1" x14ac:dyDescent="0.35">
      <c r="A145" s="166" t="s">
        <v>64</v>
      </c>
      <c r="B145" s="248" t="s">
        <v>65</v>
      </c>
      <c r="C145" s="161" t="s">
        <v>65</v>
      </c>
      <c r="D145" s="131">
        <f t="shared" si="12"/>
        <v>0</v>
      </c>
      <c r="E145" s="131">
        <f t="shared" si="13"/>
        <v>0</v>
      </c>
      <c r="F145" s="131">
        <f t="shared" si="14"/>
        <v>0</v>
      </c>
      <c r="G145" s="258"/>
      <c r="H145" s="227"/>
    </row>
    <row r="146" spans="1:8" s="19" customFormat="1" x14ac:dyDescent="0.35">
      <c r="A146" s="166" t="s">
        <v>66</v>
      </c>
      <c r="B146" s="248" t="s">
        <v>67</v>
      </c>
      <c r="C146" s="161" t="s">
        <v>67</v>
      </c>
      <c r="D146" s="131">
        <f t="shared" si="12"/>
        <v>0</v>
      </c>
      <c r="E146" s="131">
        <f t="shared" si="13"/>
        <v>0</v>
      </c>
      <c r="F146" s="131">
        <f t="shared" si="14"/>
        <v>0</v>
      </c>
      <c r="G146" s="258"/>
      <c r="H146" s="227"/>
    </row>
    <row r="147" spans="1:8" s="19" customFormat="1" x14ac:dyDescent="0.35">
      <c r="A147" s="166" t="s">
        <v>68</v>
      </c>
      <c r="B147" s="248" t="s">
        <v>69</v>
      </c>
      <c r="C147" s="161" t="s">
        <v>69</v>
      </c>
      <c r="D147" s="131">
        <f t="shared" si="12"/>
        <v>0</v>
      </c>
      <c r="E147" s="131">
        <f t="shared" si="13"/>
        <v>0</v>
      </c>
      <c r="F147" s="131">
        <f t="shared" si="14"/>
        <v>0</v>
      </c>
      <c r="G147" s="258"/>
      <c r="H147" s="227"/>
    </row>
    <row r="148" spans="1:8" s="19" customFormat="1" x14ac:dyDescent="0.35">
      <c r="A148" s="166" t="s">
        <v>70</v>
      </c>
      <c r="B148" s="248" t="s">
        <v>71</v>
      </c>
      <c r="C148" s="161" t="s">
        <v>71</v>
      </c>
      <c r="D148" s="131">
        <f t="shared" si="12"/>
        <v>0</v>
      </c>
      <c r="E148" s="131">
        <f t="shared" si="13"/>
        <v>0</v>
      </c>
      <c r="F148" s="131">
        <f t="shared" si="14"/>
        <v>0</v>
      </c>
      <c r="G148" s="258"/>
      <c r="H148" s="227"/>
    </row>
    <row r="149" spans="1:8" s="19" customFormat="1" x14ac:dyDescent="0.35">
      <c r="A149" s="166" t="s">
        <v>373</v>
      </c>
      <c r="B149" s="239" t="s">
        <v>364</v>
      </c>
      <c r="C149" s="157" t="s">
        <v>375</v>
      </c>
      <c r="D149" s="131"/>
      <c r="E149" s="131"/>
      <c r="F149" s="131"/>
      <c r="G149" s="258"/>
      <c r="H149" s="227"/>
    </row>
    <row r="150" spans="1:8" s="19" customFormat="1" x14ac:dyDescent="0.35">
      <c r="A150" s="41" t="s">
        <v>72</v>
      </c>
      <c r="B150" s="248" t="s">
        <v>73</v>
      </c>
      <c r="C150" s="161" t="s">
        <v>73</v>
      </c>
      <c r="D150" s="131">
        <f t="shared" si="12"/>
        <v>0</v>
      </c>
      <c r="E150" s="131">
        <f t="shared" si="13"/>
        <v>0</v>
      </c>
      <c r="F150" s="131">
        <f t="shared" si="14"/>
        <v>0</v>
      </c>
      <c r="G150" s="258"/>
      <c r="H150" s="227"/>
    </row>
    <row r="151" spans="1:8" s="19" customFormat="1" x14ac:dyDescent="0.35">
      <c r="A151" s="41" t="s">
        <v>74</v>
      </c>
      <c r="B151" s="248" t="s">
        <v>75</v>
      </c>
      <c r="C151" s="161" t="s">
        <v>75</v>
      </c>
      <c r="D151" s="131">
        <f t="shared" si="12"/>
        <v>0</v>
      </c>
      <c r="E151" s="131">
        <f t="shared" si="13"/>
        <v>0</v>
      </c>
      <c r="F151" s="131">
        <f t="shared" si="14"/>
        <v>0</v>
      </c>
      <c r="G151" s="258"/>
      <c r="H151" s="227"/>
    </row>
    <row r="152" spans="1:8" s="19" customFormat="1" x14ac:dyDescent="0.35">
      <c r="A152" s="166" t="s">
        <v>76</v>
      </c>
      <c r="B152" s="248" t="s">
        <v>77</v>
      </c>
      <c r="C152" s="161" t="s">
        <v>77</v>
      </c>
      <c r="D152" s="131">
        <f t="shared" si="12"/>
        <v>0</v>
      </c>
      <c r="E152" s="131">
        <f t="shared" si="13"/>
        <v>0</v>
      </c>
      <c r="F152" s="131">
        <f t="shared" si="14"/>
        <v>0</v>
      </c>
      <c r="G152" s="258"/>
      <c r="H152" s="227"/>
    </row>
    <row r="153" spans="1:8" s="19" customFormat="1" x14ac:dyDescent="0.35">
      <c r="A153" s="166" t="s">
        <v>78</v>
      </c>
      <c r="B153" s="248" t="s">
        <v>79</v>
      </c>
      <c r="C153" s="161" t="s">
        <v>79</v>
      </c>
      <c r="D153" s="131">
        <f t="shared" si="12"/>
        <v>0</v>
      </c>
      <c r="E153" s="131">
        <f t="shared" si="13"/>
        <v>0</v>
      </c>
      <c r="F153" s="131">
        <f t="shared" si="14"/>
        <v>0</v>
      </c>
      <c r="G153" s="258"/>
      <c r="H153" s="227"/>
    </row>
    <row r="154" spans="1:8" s="19" customFormat="1" x14ac:dyDescent="0.35">
      <c r="A154" s="166" t="s">
        <v>80</v>
      </c>
      <c r="B154" s="248" t="s">
        <v>81</v>
      </c>
      <c r="C154" s="161" t="s">
        <v>81</v>
      </c>
      <c r="D154" s="131">
        <f t="shared" si="12"/>
        <v>0</v>
      </c>
      <c r="E154" s="131">
        <f t="shared" si="13"/>
        <v>0</v>
      </c>
      <c r="F154" s="131">
        <f t="shared" si="14"/>
        <v>0</v>
      </c>
      <c r="G154" s="258"/>
      <c r="H154" s="227"/>
    </row>
    <row r="155" spans="1:8" s="19" customFormat="1" x14ac:dyDescent="0.35">
      <c r="A155" s="166" t="s">
        <v>372</v>
      </c>
      <c r="B155" s="239" t="s">
        <v>364</v>
      </c>
      <c r="C155" s="157" t="s">
        <v>376</v>
      </c>
      <c r="D155" s="131"/>
      <c r="E155" s="131"/>
      <c r="F155" s="131"/>
      <c r="G155" s="258"/>
      <c r="H155" s="227"/>
    </row>
    <row r="156" spans="1:8" s="19" customFormat="1" x14ac:dyDescent="0.35">
      <c r="A156" s="168" t="s">
        <v>82</v>
      </c>
      <c r="B156" s="248" t="s">
        <v>83</v>
      </c>
      <c r="C156" s="161" t="s">
        <v>83</v>
      </c>
      <c r="D156" s="131">
        <f t="shared" si="12"/>
        <v>0</v>
      </c>
      <c r="E156" s="131">
        <f t="shared" si="13"/>
        <v>0</v>
      </c>
      <c r="F156" s="131">
        <f t="shared" si="14"/>
        <v>0</v>
      </c>
      <c r="G156" s="258"/>
      <c r="H156" s="227"/>
    </row>
    <row r="157" spans="1:8" s="19" customFormat="1" x14ac:dyDescent="0.35">
      <c r="A157" s="169" t="s">
        <v>84</v>
      </c>
      <c r="B157" s="248" t="s">
        <v>85</v>
      </c>
      <c r="C157" s="161" t="s">
        <v>85</v>
      </c>
      <c r="D157" s="131">
        <f t="shared" si="12"/>
        <v>0</v>
      </c>
      <c r="E157" s="131">
        <f t="shared" si="13"/>
        <v>0</v>
      </c>
      <c r="F157" s="131">
        <f t="shared" si="14"/>
        <v>0</v>
      </c>
      <c r="G157" s="258"/>
      <c r="H157" s="227"/>
    </row>
    <row r="158" spans="1:8" s="19" customFormat="1" x14ac:dyDescent="0.35">
      <c r="A158" s="170" t="s">
        <v>90</v>
      </c>
      <c r="B158" s="248" t="s">
        <v>91</v>
      </c>
      <c r="C158" s="161" t="s">
        <v>91</v>
      </c>
      <c r="D158" s="131">
        <f t="shared" si="12"/>
        <v>0</v>
      </c>
      <c r="E158" s="131">
        <f t="shared" si="13"/>
        <v>0</v>
      </c>
      <c r="F158" s="131">
        <f t="shared" si="14"/>
        <v>0</v>
      </c>
      <c r="G158" s="258"/>
      <c r="H158" s="227"/>
    </row>
    <row r="159" spans="1:8" s="19" customFormat="1" x14ac:dyDescent="0.35">
      <c r="A159" s="166" t="s">
        <v>96</v>
      </c>
      <c r="B159" s="248" t="s">
        <v>97</v>
      </c>
      <c r="C159" s="161" t="s">
        <v>97</v>
      </c>
      <c r="D159" s="131">
        <f t="shared" si="12"/>
        <v>0</v>
      </c>
      <c r="E159" s="131">
        <f t="shared" si="13"/>
        <v>0</v>
      </c>
      <c r="F159" s="131">
        <f t="shared" si="14"/>
        <v>0</v>
      </c>
      <c r="G159" s="114"/>
      <c r="H159" s="227"/>
    </row>
    <row r="160" spans="1:8" s="19" customFormat="1" x14ac:dyDescent="0.35">
      <c r="A160" s="166" t="s">
        <v>374</v>
      </c>
      <c r="B160" s="246" t="s">
        <v>364</v>
      </c>
      <c r="C160" s="164" t="s">
        <v>377</v>
      </c>
      <c r="D160" s="131"/>
      <c r="E160" s="131"/>
      <c r="F160" s="131"/>
      <c r="G160" s="114"/>
      <c r="H160" s="227"/>
    </row>
    <row r="161" spans="1:8" s="19" customFormat="1" x14ac:dyDescent="0.35">
      <c r="A161" s="41" t="s">
        <v>110</v>
      </c>
      <c r="B161" s="246" t="s">
        <v>111</v>
      </c>
      <c r="C161" s="164" t="s">
        <v>111</v>
      </c>
      <c r="D161" s="131">
        <f t="shared" si="12"/>
        <v>0</v>
      </c>
      <c r="E161" s="131">
        <f t="shared" si="13"/>
        <v>0</v>
      </c>
      <c r="F161" s="131">
        <f t="shared" si="14"/>
        <v>0</v>
      </c>
      <c r="G161" s="222"/>
      <c r="H161" s="227"/>
    </row>
    <row r="162" spans="1:8" s="19" customFormat="1" ht="29" x14ac:dyDescent="0.35">
      <c r="A162" s="41" t="s">
        <v>231</v>
      </c>
      <c r="B162" s="248" t="s">
        <v>230</v>
      </c>
      <c r="C162" s="161" t="s">
        <v>378</v>
      </c>
      <c r="D162" s="131">
        <f>SUM(D$56,D$57,D$58,D$59,D$60,D$61,D$63)</f>
        <v>0</v>
      </c>
      <c r="E162" s="131">
        <f>SUM(E$56,E$57,E$58,E$59,E$60,E$61,E$63)</f>
        <v>0</v>
      </c>
      <c r="F162" s="131">
        <f>SUM(F$56,F$57,F$58,F$59,F$60,F$61,F$63)</f>
        <v>0</v>
      </c>
      <c r="G162" s="222"/>
      <c r="H162" s="227"/>
    </row>
    <row r="163" spans="1:8" s="19" customFormat="1" ht="43.5" x14ac:dyDescent="0.35">
      <c r="A163" s="172" t="s">
        <v>114</v>
      </c>
      <c r="B163" s="226" t="str">
        <f>"Sum of "&amp;C131&amp;", "&amp;C132&amp;", "&amp;C134&amp;", "&amp;C135&amp;", "&amp;C150&amp;", "&amp;C151&amp;", "&amp;C156&amp;", "&amp;C161&amp;", and "&amp;B162</f>
        <v>Sum of R0030, R0040, R0060, R0070, R0220, R0230, R0270, R0410, and Sum of R350, R360, R370, R380,R390, R400 and R420</v>
      </c>
      <c r="C163" s="173" t="s">
        <v>115</v>
      </c>
      <c r="D163" s="131">
        <f>SUM(D131,D132,D133,D134,D135,D150,D151,D156,D161,D162)</f>
        <v>0</v>
      </c>
      <c r="E163" s="131">
        <f>SUM(E131,E132,E133,E134,E135,E150,E151,E156,E161,E162)</f>
        <v>0</v>
      </c>
      <c r="F163" s="131">
        <f>SUM(F131,F132,F133,F134,F135,F150,F151,F156,F161,F162)</f>
        <v>0</v>
      </c>
      <c r="G163" s="222"/>
      <c r="H163" s="227"/>
    </row>
    <row r="164" spans="1:8" s="19" customFormat="1" x14ac:dyDescent="0.35">
      <c r="A164" s="71" t="s">
        <v>116</v>
      </c>
      <c r="B164" s="226"/>
      <c r="C164" s="173"/>
      <c r="D164" s="155"/>
      <c r="E164" s="159"/>
      <c r="F164" s="157"/>
      <c r="G164" s="257"/>
      <c r="H164" s="227"/>
    </row>
    <row r="165" spans="1:8" s="19" customFormat="1" x14ac:dyDescent="0.35">
      <c r="A165" s="41" t="s">
        <v>117</v>
      </c>
      <c r="B165" s="248" t="s">
        <v>118</v>
      </c>
      <c r="C165" s="161" t="s">
        <v>118</v>
      </c>
      <c r="D165" s="131">
        <f t="shared" si="12"/>
        <v>0</v>
      </c>
      <c r="E165" s="131">
        <f t="shared" si="13"/>
        <v>0</v>
      </c>
      <c r="F165" s="131">
        <f t="shared" si="14"/>
        <v>0</v>
      </c>
      <c r="G165" s="222"/>
      <c r="H165" s="227"/>
    </row>
    <row r="166" spans="1:8" s="19" customFormat="1" x14ac:dyDescent="0.35">
      <c r="A166" s="167" t="s">
        <v>121</v>
      </c>
      <c r="B166" s="249" t="str">
        <f>"Sum of "&amp;C68&amp;", "&amp;C72</f>
        <v>Sum of R0530, R0570</v>
      </c>
      <c r="C166" s="164" t="s">
        <v>348</v>
      </c>
      <c r="D166" s="131">
        <f>SUM(D68,D72)</f>
        <v>0</v>
      </c>
      <c r="E166" s="131">
        <f t="shared" ref="E166:F168" si="15">SUM(E68,E72)</f>
        <v>0</v>
      </c>
      <c r="F166" s="131">
        <f t="shared" si="15"/>
        <v>0</v>
      </c>
      <c r="G166" s="222"/>
      <c r="H166" s="227"/>
    </row>
    <row r="167" spans="1:8" s="19" customFormat="1" x14ac:dyDescent="0.35">
      <c r="A167" s="167" t="s">
        <v>123</v>
      </c>
      <c r="B167" s="249" t="str">
        <f>"Sum of "&amp;C69&amp;", "&amp;C73</f>
        <v>Sum of R0540, R0580</v>
      </c>
      <c r="C167" s="164" t="s">
        <v>349</v>
      </c>
      <c r="D167" s="131">
        <f>SUM(D69,D73)</f>
        <v>0</v>
      </c>
      <c r="E167" s="131">
        <f t="shared" si="15"/>
        <v>0</v>
      </c>
      <c r="F167" s="131">
        <f t="shared" si="15"/>
        <v>0</v>
      </c>
      <c r="G167" s="222"/>
      <c r="H167" s="227"/>
    </row>
    <row r="168" spans="1:8" s="19" customFormat="1" x14ac:dyDescent="0.35">
      <c r="A168" s="167" t="s">
        <v>125</v>
      </c>
      <c r="B168" s="249" t="str">
        <f>"Sum of "&amp;C70&amp;", "&amp;C74</f>
        <v>Sum of R0550, R0590</v>
      </c>
      <c r="C168" s="164" t="s">
        <v>350</v>
      </c>
      <c r="D168" s="131">
        <f>SUM(D70,D74)</f>
        <v>0</v>
      </c>
      <c r="E168" s="131">
        <f t="shared" si="15"/>
        <v>0</v>
      </c>
      <c r="F168" s="131">
        <f t="shared" si="15"/>
        <v>0</v>
      </c>
      <c r="G168" s="222"/>
      <c r="H168" s="227"/>
    </row>
    <row r="169" spans="1:8" s="19" customFormat="1" x14ac:dyDescent="0.35">
      <c r="A169" s="41" t="s">
        <v>132</v>
      </c>
      <c r="B169" s="249" t="s">
        <v>247</v>
      </c>
      <c r="C169" s="164" t="s">
        <v>351</v>
      </c>
      <c r="D169" s="131">
        <f>SUM(D170:D172)</f>
        <v>0</v>
      </c>
      <c r="E169" s="131">
        <f>SUM(E170:E172)</f>
        <v>0</v>
      </c>
      <c r="F169" s="131">
        <f>SUM(F170:F172)</f>
        <v>0</v>
      </c>
      <c r="G169" s="222"/>
      <c r="H169" s="227"/>
    </row>
    <row r="170" spans="1:8" s="19" customFormat="1" x14ac:dyDescent="0.35">
      <c r="A170" s="167" t="s">
        <v>121</v>
      </c>
      <c r="B170" s="250" t="str">
        <f>"Sum of "&amp;C77&amp;", "&amp;C81&amp;" adjusted for "&amp;C115</f>
        <v>Sum of R0620, R0660 adjusted for R2010</v>
      </c>
      <c r="C170" s="164" t="s">
        <v>352</v>
      </c>
      <c r="D170" s="131">
        <f t="shared" ref="D170:F172" si="16">SUM(D77,D81)+D115</f>
        <v>0</v>
      </c>
      <c r="E170" s="131">
        <f t="shared" si="16"/>
        <v>0</v>
      </c>
      <c r="F170" s="131">
        <f t="shared" si="16"/>
        <v>0</v>
      </c>
      <c r="G170" s="222"/>
      <c r="H170" s="227"/>
    </row>
    <row r="171" spans="1:8" s="19" customFormat="1" x14ac:dyDescent="0.35">
      <c r="A171" s="167" t="s">
        <v>123</v>
      </c>
      <c r="B171" s="250" t="str">
        <f>"Sum of "&amp;C78&amp;", "&amp;C82&amp;" adjusted for "&amp;C116</f>
        <v>Sum of R0630, R0670 adjusted for R2020</v>
      </c>
      <c r="C171" s="164" t="s">
        <v>353</v>
      </c>
      <c r="D171" s="131">
        <f t="shared" si="16"/>
        <v>0</v>
      </c>
      <c r="E171" s="131">
        <f t="shared" si="16"/>
        <v>0</v>
      </c>
      <c r="F171" s="131">
        <f t="shared" si="16"/>
        <v>0</v>
      </c>
      <c r="G171" s="222"/>
      <c r="H171" s="227"/>
    </row>
    <row r="172" spans="1:8" s="19" customFormat="1" x14ac:dyDescent="0.35">
      <c r="A172" s="167" t="s">
        <v>125</v>
      </c>
      <c r="B172" s="250" t="str">
        <f>"Sum of "&amp;C79&amp;", "&amp;C83&amp;" adjusted for "&amp;C117</f>
        <v>Sum of R0640, R0680 adjusted for R2030</v>
      </c>
      <c r="C172" s="164" t="s">
        <v>354</v>
      </c>
      <c r="D172" s="131">
        <f t="shared" si="16"/>
        <v>0</v>
      </c>
      <c r="E172" s="131">
        <f t="shared" si="16"/>
        <v>0</v>
      </c>
      <c r="F172" s="131">
        <f t="shared" si="16"/>
        <v>0</v>
      </c>
      <c r="G172" s="222"/>
      <c r="H172" s="227"/>
    </row>
    <row r="173" spans="1:8" s="19" customFormat="1" x14ac:dyDescent="0.35">
      <c r="A173" s="41" t="s">
        <v>144</v>
      </c>
      <c r="B173" s="249" t="s">
        <v>247</v>
      </c>
      <c r="C173" s="164" t="s">
        <v>355</v>
      </c>
      <c r="D173" s="131">
        <f>SUM(D174:D176)</f>
        <v>0</v>
      </c>
      <c r="E173" s="131">
        <f>SUM(E174:E176)</f>
        <v>0</v>
      </c>
      <c r="F173" s="131">
        <f>SUM(F174:F176)</f>
        <v>0</v>
      </c>
      <c r="G173" s="222"/>
      <c r="H173" s="227"/>
    </row>
    <row r="174" spans="1:8" s="19" customFormat="1" x14ac:dyDescent="0.35">
      <c r="A174" s="166" t="s">
        <v>121</v>
      </c>
      <c r="B174" s="249" t="str">
        <f>C85&amp;" adjusted for "&amp;C119</f>
        <v>R0700 adjusted for R2040</v>
      </c>
      <c r="C174" s="164" t="s">
        <v>356</v>
      </c>
      <c r="D174" s="131">
        <f t="shared" ref="D174:F176" si="17">D85+D119</f>
        <v>0</v>
      </c>
      <c r="E174" s="131">
        <f t="shared" si="17"/>
        <v>0</v>
      </c>
      <c r="F174" s="131">
        <f t="shared" si="17"/>
        <v>0</v>
      </c>
      <c r="G174" s="222"/>
      <c r="H174" s="227"/>
    </row>
    <row r="175" spans="1:8" s="19" customFormat="1" x14ac:dyDescent="0.35">
      <c r="A175" s="166" t="s">
        <v>123</v>
      </c>
      <c r="B175" s="249" t="str">
        <f>C86&amp;" adjusted for "&amp;C120</f>
        <v>R0710 adjusted for R2050</v>
      </c>
      <c r="C175" s="164" t="s">
        <v>357</v>
      </c>
      <c r="D175" s="131">
        <f t="shared" si="17"/>
        <v>0</v>
      </c>
      <c r="E175" s="131">
        <f t="shared" si="17"/>
        <v>0</v>
      </c>
      <c r="F175" s="131">
        <f t="shared" si="17"/>
        <v>0</v>
      </c>
      <c r="G175" s="222"/>
      <c r="H175" s="227"/>
    </row>
    <row r="176" spans="1:8" s="19" customFormat="1" x14ac:dyDescent="0.35">
      <c r="A176" s="166" t="s">
        <v>125</v>
      </c>
      <c r="B176" s="249" t="str">
        <f>C87&amp;" adjusted for "&amp;C121</f>
        <v>R0720 adjusted for R2060</v>
      </c>
      <c r="C176" s="164" t="s">
        <v>358</v>
      </c>
      <c r="D176" s="131">
        <f t="shared" si="17"/>
        <v>0</v>
      </c>
      <c r="E176" s="131">
        <f t="shared" si="17"/>
        <v>0</v>
      </c>
      <c r="F176" s="131">
        <f t="shared" si="17"/>
        <v>0</v>
      </c>
      <c r="G176" s="222"/>
      <c r="H176" s="227"/>
    </row>
    <row r="177" spans="1:8" s="19" customFormat="1" x14ac:dyDescent="0.35">
      <c r="A177" s="41" t="s">
        <v>248</v>
      </c>
      <c r="B177" s="249" t="str">
        <f>B123</f>
        <v>Form S22.01.01.01 R0010, C0030</v>
      </c>
      <c r="C177" s="164" t="s">
        <v>359</v>
      </c>
      <c r="D177" s="131">
        <f>-D123</f>
        <v>0</v>
      </c>
      <c r="E177" s="131">
        <f>-E123</f>
        <v>0</v>
      </c>
      <c r="F177" s="131">
        <f>-F123</f>
        <v>0</v>
      </c>
      <c r="G177" s="222"/>
      <c r="H177" s="227"/>
    </row>
    <row r="178" spans="1:8" s="19" customFormat="1" x14ac:dyDescent="0.35">
      <c r="A178" s="41" t="s">
        <v>155</v>
      </c>
      <c r="B178" s="246" t="s">
        <v>156</v>
      </c>
      <c r="C178" s="164" t="s">
        <v>156</v>
      </c>
      <c r="D178" s="131">
        <f t="shared" ref="D178:D181" si="18">VLOOKUP($C178,$C$22:$F$105,2)</f>
        <v>0</v>
      </c>
      <c r="E178" s="131">
        <f t="shared" ref="E178:E181" si="19">VLOOKUP($C178,$C$22:$F$105,3)</f>
        <v>0</v>
      </c>
      <c r="F178" s="131">
        <f t="shared" ref="F178:F181" si="20">VLOOKUP($C178,$C$22:$F$105,4)</f>
        <v>0</v>
      </c>
      <c r="G178" s="222"/>
      <c r="H178" s="227"/>
    </row>
    <row r="179" spans="1:8" s="19" customFormat="1" x14ac:dyDescent="0.35">
      <c r="A179" s="41" t="s">
        <v>159</v>
      </c>
      <c r="B179" s="246" t="s">
        <v>160</v>
      </c>
      <c r="C179" s="164" t="s">
        <v>160</v>
      </c>
      <c r="D179" s="131">
        <f t="shared" si="18"/>
        <v>0</v>
      </c>
      <c r="E179" s="131">
        <f t="shared" si="19"/>
        <v>0</v>
      </c>
      <c r="F179" s="131">
        <f t="shared" si="20"/>
        <v>0</v>
      </c>
      <c r="G179" s="222"/>
      <c r="H179" s="227"/>
    </row>
    <row r="180" spans="1:8" s="19" customFormat="1" x14ac:dyDescent="0.35">
      <c r="A180" s="41" t="s">
        <v>66</v>
      </c>
      <c r="B180" s="246" t="s">
        <v>161</v>
      </c>
      <c r="C180" s="164" t="s">
        <v>161</v>
      </c>
      <c r="D180" s="131">
        <f t="shared" si="18"/>
        <v>0</v>
      </c>
      <c r="E180" s="131">
        <f t="shared" si="19"/>
        <v>0</v>
      </c>
      <c r="F180" s="131">
        <f t="shared" si="20"/>
        <v>0</v>
      </c>
      <c r="G180" s="222"/>
      <c r="H180" s="227"/>
    </row>
    <row r="181" spans="1:8" s="19" customFormat="1" x14ac:dyDescent="0.35">
      <c r="A181" s="41" t="s">
        <v>172</v>
      </c>
      <c r="B181" s="246" t="s">
        <v>173</v>
      </c>
      <c r="C181" s="164" t="s">
        <v>173</v>
      </c>
      <c r="D181" s="131">
        <f t="shared" si="18"/>
        <v>0</v>
      </c>
      <c r="E181" s="131">
        <f t="shared" si="19"/>
        <v>0</v>
      </c>
      <c r="F181" s="131">
        <f t="shared" si="20"/>
        <v>0</v>
      </c>
      <c r="G181" s="222"/>
      <c r="H181" s="227"/>
    </row>
    <row r="182" spans="1:8" s="19" customFormat="1" ht="29" x14ac:dyDescent="0.35">
      <c r="A182" s="41" t="s">
        <v>18</v>
      </c>
      <c r="B182" s="250" t="str">
        <f>"Sum of "&amp;C89&amp;", "&amp;C90&amp;", "&amp;C92&amp;", "&amp;C95&amp;", "&amp;C96&amp;", "&amp;C97&amp;", "&amp;C98&amp;", "&amp;C99&amp;", "&amp;C103</f>
        <v>Sum of R0740, R0750, R0770, R0800, R0810, R0820, R0830, R0840, R0880</v>
      </c>
      <c r="C182" s="161" t="s">
        <v>614</v>
      </c>
      <c r="D182" s="131">
        <f>SUM(D89,D90,D92,D95,D96,D97,D98,D99,D103)</f>
        <v>0</v>
      </c>
      <c r="E182" s="131">
        <f>SUM(E89,E90,E92,E95,E96,E97,E98,E99,E103)</f>
        <v>0</v>
      </c>
      <c r="F182" s="131">
        <f>SUM(F89,F90,F92,F95,F96,F97,F98,F99,F103)</f>
        <v>0</v>
      </c>
      <c r="G182" s="222"/>
      <c r="H182" s="227"/>
    </row>
    <row r="183" spans="1:8" s="19" customFormat="1" x14ac:dyDescent="0.35">
      <c r="A183" s="172" t="s">
        <v>19</v>
      </c>
      <c r="B183" s="244" t="s">
        <v>180</v>
      </c>
      <c r="C183" s="173" t="s">
        <v>180</v>
      </c>
      <c r="D183" s="131">
        <f>SUM(D165,D169,D173,D177,D178,D179,D180,D181,D182)</f>
        <v>0</v>
      </c>
      <c r="E183" s="131">
        <f>SUM(E165,E169,E173,E177,E178,E179,E180,E181,E182)</f>
        <v>0</v>
      </c>
      <c r="F183" s="131">
        <f>SUM(F165,F169,F173,F177,F178,F179,F180,F181,F182)</f>
        <v>0</v>
      </c>
      <c r="G183" s="222"/>
      <c r="H183" s="227"/>
    </row>
    <row r="184" spans="1:8" s="19" customFormat="1" x14ac:dyDescent="0.35">
      <c r="A184" s="123" t="s">
        <v>181</v>
      </c>
      <c r="B184" s="244" t="s">
        <v>182</v>
      </c>
      <c r="C184" s="173" t="s">
        <v>182</v>
      </c>
      <c r="D184" s="175">
        <f>D163-D183</f>
        <v>0</v>
      </c>
      <c r="E184" s="175">
        <f>E163-E183</f>
        <v>0</v>
      </c>
      <c r="F184" s="175">
        <f>F163-F183</f>
        <v>0</v>
      </c>
      <c r="G184" s="222"/>
      <c r="H184" s="227"/>
    </row>
    <row r="185" spans="1:8" s="19" customFormat="1" x14ac:dyDescent="0.35">
      <c r="A185" s="132" t="s">
        <v>442</v>
      </c>
      <c r="B185" s="240" t="s">
        <v>443</v>
      </c>
      <c r="C185" s="134" t="s">
        <v>444</v>
      </c>
      <c r="D185" s="131">
        <f>SUM(D131:D184)</f>
        <v>0</v>
      </c>
      <c r="E185" s="131">
        <f>SUM(E131:E184)</f>
        <v>0</v>
      </c>
      <c r="F185" s="131">
        <f>SUM(F131:F184)</f>
        <v>0</v>
      </c>
      <c r="G185" s="114"/>
      <c r="H185" s="13"/>
    </row>
    <row r="186" spans="1:8" s="19" customFormat="1" hidden="1" x14ac:dyDescent="0.35">
      <c r="A186" s="111"/>
      <c r="B186" s="111"/>
      <c r="C186" s="17"/>
      <c r="D186" s="17"/>
      <c r="E186" s="17"/>
      <c r="F186" s="17"/>
      <c r="G186" s="114"/>
      <c r="H186" s="227"/>
    </row>
  </sheetData>
  <sheetProtection password="AAC6" sheet="1" formatColumns="0"/>
  <protectedRanges>
    <protectedRange sqref="D24:F64 H24:H64 D66:F105 H66:H105 D115:H121 D123 H123" name="Range1"/>
  </protectedRanges>
  <mergeCells count="6">
    <mergeCell ref="E127:F127"/>
    <mergeCell ref="D15:D16"/>
    <mergeCell ref="B6:E6"/>
    <mergeCell ref="B7:E7"/>
    <mergeCell ref="B8:E8"/>
    <mergeCell ref="E16:F16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8" tint="0.59999389629810485"/>
  </sheetPr>
  <dimension ref="A1:Q74"/>
  <sheetViews>
    <sheetView showGridLines="0" zoomScale="55" zoomScaleNormal="55" workbookViewId="0">
      <selection activeCell="F35" sqref="F35"/>
    </sheetView>
  </sheetViews>
  <sheetFormatPr defaultColWidth="0" defaultRowHeight="14.5" zeroHeight="1" x14ac:dyDescent="0.35"/>
  <cols>
    <col min="1" max="1" width="71.81640625" style="111" customWidth="1"/>
    <col min="2" max="2" width="36.36328125" style="111" customWidth="1"/>
    <col min="3" max="3" width="15.26953125" style="17" bestFit="1" customWidth="1"/>
    <col min="4" max="4" width="29.26953125" style="17" bestFit="1" customWidth="1"/>
    <col min="5" max="5" width="22" style="17" customWidth="1"/>
    <col min="6" max="6" width="25.26953125" style="17" customWidth="1"/>
    <col min="7" max="7" width="3" style="17" customWidth="1"/>
    <col min="8" max="8" width="78.81640625" style="17" customWidth="1"/>
    <col min="9" max="9" width="2.54296875" style="106" customWidth="1"/>
    <col min="10" max="13" width="14.7265625" style="13" customWidth="1"/>
    <col min="14" max="17" width="9" style="13" customWidth="1"/>
    <col min="18" max="16384" width="9" style="13" hidden="1"/>
  </cols>
  <sheetData>
    <row r="1" spans="1:9" ht="34.5" customHeight="1" x14ac:dyDescent="0.55000000000000004">
      <c r="A1" s="12" t="str">
        <f>Summary!$A$1</f>
        <v>PRA Insurance Stress Testing 2022</v>
      </c>
      <c r="B1" s="12"/>
    </row>
    <row r="2" spans="1:9" ht="21" customHeight="1" x14ac:dyDescent="0.55000000000000004">
      <c r="A2" s="12" t="s">
        <v>263</v>
      </c>
      <c r="B2" s="12"/>
      <c r="F2" s="107" t="s">
        <v>4</v>
      </c>
      <c r="H2" s="108"/>
      <c r="I2" s="109"/>
    </row>
    <row r="3" spans="1:9" ht="21" customHeight="1" x14ac:dyDescent="0.35">
      <c r="F3" s="110" t="s">
        <v>5</v>
      </c>
      <c r="H3" s="108"/>
      <c r="I3" s="109"/>
    </row>
    <row r="4" spans="1:9" ht="21" customHeight="1" x14ac:dyDescent="0.35">
      <c r="F4" s="112" t="s">
        <v>6</v>
      </c>
      <c r="H4" s="108"/>
      <c r="I4" s="113"/>
    </row>
    <row r="5" spans="1:9" x14ac:dyDescent="0.35">
      <c r="H5" s="108"/>
      <c r="I5" s="113"/>
    </row>
    <row r="6" spans="1:9" x14ac:dyDescent="0.35">
      <c r="A6" s="100" t="s">
        <v>7</v>
      </c>
      <c r="B6" s="280" t="e">
        <f ca="1">IF('Firm Info'!$B$6="","",'Firm Info'!$B$6)</f>
        <v>#N/A</v>
      </c>
      <c r="C6" s="281"/>
      <c r="D6" s="281"/>
      <c r="E6" s="281"/>
      <c r="F6" s="282"/>
      <c r="H6" s="108"/>
    </row>
    <row r="7" spans="1:9" x14ac:dyDescent="0.35">
      <c r="A7" s="100" t="str">
        <f>Summary!A7</f>
        <v>Group name</v>
      </c>
      <c r="B7" s="280" t="e">
        <f ca="1">IF('Firm Info'!B8="","",'Firm Info'!$B$8)</f>
        <v>#N/A</v>
      </c>
      <c r="C7" s="281"/>
      <c r="D7" s="281"/>
      <c r="E7" s="281"/>
      <c r="F7" s="282"/>
      <c r="H7" s="108"/>
      <c r="I7" s="114"/>
    </row>
    <row r="8" spans="1:9" x14ac:dyDescent="0.35">
      <c r="A8" s="115" t="s">
        <v>8</v>
      </c>
      <c r="B8" s="283" t="str">
        <f>IF('Firm Info'!$B$12="","", TEXT('Firm Info'!$B$12,"dd/mm/yyyy"))</f>
        <v>31/12/2021</v>
      </c>
      <c r="C8" s="284"/>
      <c r="D8" s="284"/>
      <c r="E8" s="284"/>
      <c r="F8" s="285"/>
      <c r="G8" s="17" t="str">
        <f>IF('Firm Info'!F11="","", TEXT('Firm Info'!F11+1,"dd/mm/yyyy"))</f>
        <v/>
      </c>
      <c r="H8" s="108"/>
      <c r="I8" s="116"/>
    </row>
    <row r="9" spans="1:9" x14ac:dyDescent="0.35">
      <c r="A9" s="117"/>
      <c r="B9" s="117"/>
      <c r="C9" s="116"/>
      <c r="D9" s="116"/>
      <c r="E9" s="116"/>
      <c r="F9" s="116"/>
      <c r="G9" s="116"/>
      <c r="H9" s="116"/>
      <c r="I9" s="116"/>
    </row>
    <row r="10" spans="1:9" x14ac:dyDescent="0.35">
      <c r="A10" s="189" t="s">
        <v>256</v>
      </c>
      <c r="B10" s="189"/>
      <c r="C10" s="116"/>
      <c r="D10" s="116"/>
      <c r="E10" s="116"/>
      <c r="F10" s="116"/>
      <c r="G10" s="116"/>
      <c r="H10" s="13"/>
      <c r="I10" s="13"/>
    </row>
    <row r="11" spans="1:9" x14ac:dyDescent="0.35">
      <c r="A11" s="117"/>
      <c r="B11" s="117"/>
      <c r="C11" s="116"/>
      <c r="D11" s="116"/>
      <c r="E11" s="116"/>
      <c r="F11" s="116"/>
      <c r="G11" s="116"/>
      <c r="H11" s="116"/>
      <c r="I11" s="116"/>
    </row>
    <row r="12" spans="1:9" ht="21" x14ac:dyDescent="0.35">
      <c r="A12" s="118" t="s">
        <v>697</v>
      </c>
      <c r="B12" s="118"/>
      <c r="C12" s="116"/>
      <c r="D12" s="116"/>
      <c r="E12" s="116"/>
      <c r="F12" s="116"/>
      <c r="G12" s="116"/>
      <c r="H12" s="116"/>
      <c r="I12" s="116"/>
    </row>
    <row r="13" spans="1:9" x14ac:dyDescent="0.35">
      <c r="C13" s="116"/>
      <c r="D13" s="116"/>
      <c r="E13" s="116"/>
      <c r="F13" s="116"/>
      <c r="G13" s="116"/>
      <c r="H13" s="116"/>
      <c r="I13" s="116"/>
    </row>
    <row r="14" spans="1:9" x14ac:dyDescent="0.35">
      <c r="A14" s="195"/>
      <c r="B14" s="195"/>
      <c r="C14" s="119"/>
      <c r="D14" s="119"/>
    </row>
    <row r="15" spans="1:9" s="19" customFormat="1" ht="21" x14ac:dyDescent="0.35">
      <c r="A15" s="118" t="s">
        <v>232</v>
      </c>
      <c r="B15" s="118"/>
      <c r="C15" s="17"/>
      <c r="D15" s="17"/>
      <c r="E15" s="17"/>
      <c r="F15" s="17"/>
      <c r="G15" s="114"/>
      <c r="H15" s="13"/>
    </row>
    <row r="16" spans="1:9" s="19" customFormat="1" ht="136.5" customHeight="1" x14ac:dyDescent="0.35">
      <c r="A16" s="118" t="s">
        <v>366</v>
      </c>
      <c r="B16" s="118" t="s">
        <v>370</v>
      </c>
      <c r="C16" s="17"/>
      <c r="D16" s="103"/>
      <c r="E16" s="276" t="str">
        <f>'Balance Sheet'!$E$16:$F$16</f>
        <v>Split between:
a) mutual main funds or funds other than ring-fenced (including any corresponding matching adjustment portfolio(s) that are part of those funds) referred to as main fund;
b) the remaining ring-fenced funds (including any matching adjustment portfolio(s) that are part of those funds).
The total of a) and b) should equal the Solvency II total.</v>
      </c>
      <c r="F16" s="277"/>
      <c r="G16" s="153"/>
      <c r="H16" s="83" t="s">
        <v>229</v>
      </c>
    </row>
    <row r="17" spans="1:17" s="19" customFormat="1" ht="29" x14ac:dyDescent="0.35">
      <c r="A17" s="136" t="s">
        <v>10</v>
      </c>
      <c r="B17" s="136"/>
      <c r="C17" s="81" t="s">
        <v>363</v>
      </c>
      <c r="D17" s="40" t="s">
        <v>26</v>
      </c>
      <c r="E17" s="102" t="s">
        <v>207</v>
      </c>
      <c r="F17" s="102" t="s">
        <v>208</v>
      </c>
      <c r="G17" s="154"/>
      <c r="H17" s="40" t="s">
        <v>191</v>
      </c>
    </row>
    <row r="18" spans="1:17" s="19" customFormat="1" x14ac:dyDescent="0.35">
      <c r="A18" s="147"/>
      <c r="B18" s="244" t="s">
        <v>360</v>
      </c>
      <c r="C18" s="81" t="s">
        <v>361</v>
      </c>
      <c r="D18" s="196" t="s">
        <v>27</v>
      </c>
      <c r="E18" s="156" t="s">
        <v>336</v>
      </c>
      <c r="F18" s="161" t="s">
        <v>337</v>
      </c>
      <c r="G18" s="197"/>
      <c r="H18" s="198"/>
      <c r="J18" s="122" t="s">
        <v>615</v>
      </c>
      <c r="K18" s="122"/>
      <c r="L18" s="122"/>
      <c r="M18" s="122"/>
      <c r="N18" s="122"/>
      <c r="O18" s="122"/>
      <c r="P18" s="122"/>
      <c r="Q18" s="122"/>
    </row>
    <row r="19" spans="1:17" s="19" customFormat="1" x14ac:dyDescent="0.35">
      <c r="A19" s="147" t="s">
        <v>17</v>
      </c>
      <c r="B19" s="137"/>
      <c r="C19" s="157"/>
      <c r="D19" s="155"/>
      <c r="E19" s="159"/>
      <c r="F19" s="161"/>
      <c r="G19" s="197"/>
      <c r="H19" s="199"/>
      <c r="J19" s="122" t="s">
        <v>580</v>
      </c>
      <c r="K19" s="122"/>
      <c r="L19" s="122" t="s">
        <v>580</v>
      </c>
      <c r="M19" s="122"/>
      <c r="N19" s="122" t="s">
        <v>580</v>
      </c>
      <c r="O19" s="122"/>
      <c r="P19" s="122" t="s">
        <v>580</v>
      </c>
      <c r="Q19" s="122"/>
    </row>
    <row r="20" spans="1:17" s="19" customFormat="1" x14ac:dyDescent="0.35">
      <c r="A20" s="41" t="s">
        <v>34</v>
      </c>
      <c r="B20" s="248" t="s">
        <v>35</v>
      </c>
      <c r="C20" s="161" t="s">
        <v>35</v>
      </c>
      <c r="D20" s="126"/>
      <c r="E20" s="126"/>
      <c r="F20" s="126"/>
      <c r="G20" s="162"/>
      <c r="H20" s="200"/>
      <c r="J20" s="122" t="str">
        <f>$B$16&amp;"_001"</f>
        <v>L_005_001</v>
      </c>
      <c r="K20" s="122" t="str">
        <f t="shared" ref="K20:K52" si="0">IF(ABS($D20-E20-F20)&gt;LIST_Tolerance,"Error Balance Sheet Total must equal Main Fund plus Remaining Ring-Fenced Funds","Pass")</f>
        <v>Pass</v>
      </c>
      <c r="L20" s="122"/>
      <c r="M20" s="122"/>
      <c r="N20" s="122"/>
      <c r="O20" s="122"/>
      <c r="P20" s="122"/>
      <c r="Q20" s="122"/>
    </row>
    <row r="21" spans="1:17" s="19" customFormat="1" x14ac:dyDescent="0.35">
      <c r="A21" s="41" t="s">
        <v>36</v>
      </c>
      <c r="B21" s="248" t="s">
        <v>37</v>
      </c>
      <c r="C21" s="161" t="s">
        <v>37</v>
      </c>
      <c r="D21" s="126"/>
      <c r="E21" s="126"/>
      <c r="F21" s="126"/>
      <c r="G21" s="162"/>
      <c r="H21" s="163"/>
      <c r="J21" s="122" t="str">
        <f>$B$16&amp;"_"&amp;TEXT(VALUE(RIGHT(J20,3))+1,"000")</f>
        <v>L_005_002</v>
      </c>
      <c r="K21" s="122" t="str">
        <f t="shared" si="0"/>
        <v>Pass</v>
      </c>
      <c r="L21" s="122"/>
      <c r="M21" s="122"/>
      <c r="N21" s="122"/>
      <c r="O21" s="122"/>
      <c r="P21" s="122"/>
      <c r="Q21" s="122"/>
    </row>
    <row r="22" spans="1:17" s="19" customFormat="1" x14ac:dyDescent="0.35">
      <c r="A22" s="41" t="s">
        <v>38</v>
      </c>
      <c r="B22" s="246" t="s">
        <v>39</v>
      </c>
      <c r="C22" s="164" t="s">
        <v>39</v>
      </c>
      <c r="D22" s="126"/>
      <c r="E22" s="126"/>
      <c r="F22" s="126"/>
      <c r="G22" s="106"/>
      <c r="H22" s="126"/>
      <c r="J22" s="122" t="str">
        <f t="shared" ref="J22:J73" si="1">$B$16&amp;"_"&amp;TEXT(VALUE(RIGHT(J21,3))+1,"000")</f>
        <v>L_005_003</v>
      </c>
      <c r="K22" s="122" t="str">
        <f t="shared" si="0"/>
        <v>Pass</v>
      </c>
      <c r="L22" s="122"/>
      <c r="M22" s="122"/>
      <c r="N22" s="122"/>
      <c r="O22" s="122"/>
      <c r="P22" s="122"/>
      <c r="Q22" s="122"/>
    </row>
    <row r="23" spans="1:17" s="19" customFormat="1" x14ac:dyDescent="0.35">
      <c r="A23" s="41" t="s">
        <v>40</v>
      </c>
      <c r="B23" s="248" t="s">
        <v>41</v>
      </c>
      <c r="C23" s="161" t="s">
        <v>41</v>
      </c>
      <c r="D23" s="126"/>
      <c r="E23" s="126"/>
      <c r="F23" s="126"/>
      <c r="G23" s="106"/>
      <c r="H23" s="126"/>
      <c r="J23" s="122" t="str">
        <f t="shared" si="1"/>
        <v>L_005_004</v>
      </c>
      <c r="K23" s="122" t="str">
        <f t="shared" si="0"/>
        <v>Pass</v>
      </c>
      <c r="L23" s="122"/>
      <c r="M23" s="122"/>
      <c r="N23" s="122"/>
      <c r="O23" s="122"/>
      <c r="P23" s="122"/>
      <c r="Q23" s="122"/>
    </row>
    <row r="24" spans="1:17" s="19" customFormat="1" x14ac:dyDescent="0.35">
      <c r="A24" s="165" t="s">
        <v>42</v>
      </c>
      <c r="B24" s="248" t="s">
        <v>43</v>
      </c>
      <c r="C24" s="161" t="s">
        <v>43</v>
      </c>
      <c r="D24" s="126"/>
      <c r="E24" s="126"/>
      <c r="F24" s="126"/>
      <c r="G24" s="106"/>
      <c r="H24" s="126"/>
      <c r="J24" s="122" t="str">
        <f t="shared" si="1"/>
        <v>L_005_005</v>
      </c>
      <c r="K24" s="122" t="str">
        <f t="shared" si="0"/>
        <v>Pass</v>
      </c>
      <c r="L24" s="122" t="str">
        <f>$B$16&amp;"_"&amp;TEXT(VALUE(RIGHT(J$73,3))+1,"000")</f>
        <v>L_005_054</v>
      </c>
      <c r="M24" s="122" t="str">
        <f>IF(ABS(D24-SUM(D25:D28,D34:D38))&gt;LIST_Tolerance,"Error total and components not consistent for column "&amp;D$18,"Pass")</f>
        <v>Pass</v>
      </c>
      <c r="N24" s="122" t="str">
        <f>$B$16&amp;"_"&amp;TEXT(VALUE(RIGHT(L$73,3))+1,"000")</f>
        <v>L_005_064</v>
      </c>
      <c r="O24" s="122" t="str">
        <f>IF(ABS(E24-SUM(E25:E28,E34:E38))&gt;LIST_Tolerance,"Error total and components not consistent for column "&amp;F$18,"Pass")</f>
        <v>Pass</v>
      </c>
      <c r="P24" s="122" t="str">
        <f>$B$16&amp;"_"&amp;TEXT(VALUE(RIGHT(N$73,3))+1,"000")</f>
        <v>L_005_074</v>
      </c>
      <c r="Q24" s="122" t="str">
        <f>IF(ABS(F24-SUM(F25:F28,F34:F38))&gt;LIST_Tolerance,"Error total and components not consistent for column "&amp;F$18,"Pass")</f>
        <v>Pass</v>
      </c>
    </row>
    <row r="25" spans="1:17" s="19" customFormat="1" x14ac:dyDescent="0.35">
      <c r="A25" s="166" t="s">
        <v>44</v>
      </c>
      <c r="B25" s="248" t="s">
        <v>45</v>
      </c>
      <c r="C25" s="161" t="s">
        <v>45</v>
      </c>
      <c r="D25" s="126"/>
      <c r="E25" s="126"/>
      <c r="F25" s="126"/>
      <c r="G25" s="106"/>
      <c r="H25" s="126"/>
      <c r="J25" s="122" t="str">
        <f t="shared" si="1"/>
        <v>L_005_006</v>
      </c>
      <c r="K25" s="122" t="str">
        <f t="shared" si="0"/>
        <v>Pass</v>
      </c>
      <c r="L25" s="122"/>
      <c r="M25" s="122"/>
      <c r="N25" s="122"/>
      <c r="O25" s="122"/>
      <c r="P25" s="122"/>
      <c r="Q25" s="122"/>
    </row>
    <row r="26" spans="1:17" s="19" customFormat="1" x14ac:dyDescent="0.35">
      <c r="A26" s="166" t="s">
        <v>46</v>
      </c>
      <c r="B26" s="248" t="s">
        <v>47</v>
      </c>
      <c r="C26" s="161" t="s">
        <v>47</v>
      </c>
      <c r="D26" s="126"/>
      <c r="E26" s="126"/>
      <c r="F26" s="126"/>
      <c r="G26" s="106"/>
      <c r="H26" s="126"/>
      <c r="J26" s="122" t="str">
        <f t="shared" si="1"/>
        <v>L_005_007</v>
      </c>
      <c r="K26" s="122" t="str">
        <f t="shared" si="0"/>
        <v>Pass</v>
      </c>
      <c r="L26" s="122"/>
      <c r="M26" s="122"/>
      <c r="N26" s="122"/>
      <c r="O26" s="122"/>
      <c r="P26" s="122"/>
      <c r="Q26" s="122"/>
    </row>
    <row r="27" spans="1:17" s="19" customFormat="1" x14ac:dyDescent="0.35">
      <c r="A27" s="166" t="s">
        <v>48</v>
      </c>
      <c r="B27" s="248" t="s">
        <v>49</v>
      </c>
      <c r="C27" s="161" t="s">
        <v>49</v>
      </c>
      <c r="D27" s="126"/>
      <c r="E27" s="126"/>
      <c r="F27" s="126"/>
      <c r="G27" s="106"/>
      <c r="H27" s="126"/>
      <c r="J27" s="122" t="str">
        <f t="shared" si="1"/>
        <v>L_005_008</v>
      </c>
      <c r="K27" s="122" t="str">
        <f t="shared" si="0"/>
        <v>Pass</v>
      </c>
      <c r="L27" s="122"/>
      <c r="M27" s="122"/>
      <c r="N27" s="122"/>
      <c r="O27" s="122"/>
      <c r="P27" s="122"/>
      <c r="Q27" s="122"/>
    </row>
    <row r="28" spans="1:17" s="19" customFormat="1" x14ac:dyDescent="0.35">
      <c r="A28" s="166" t="s">
        <v>54</v>
      </c>
      <c r="B28" s="248" t="s">
        <v>55</v>
      </c>
      <c r="C28" s="161" t="s">
        <v>55</v>
      </c>
      <c r="D28" s="126"/>
      <c r="E28" s="126"/>
      <c r="F28" s="126"/>
      <c r="G28" s="106"/>
      <c r="H28" s="126"/>
      <c r="J28" s="122" t="str">
        <f t="shared" si="1"/>
        <v>L_005_009</v>
      </c>
      <c r="K28" s="122" t="str">
        <f t="shared" si="0"/>
        <v>Pass</v>
      </c>
      <c r="L28" s="122" t="str">
        <f>$B$16&amp;"_"&amp;TEXT(VALUE(RIGHT(L24,3))+1,"000")</f>
        <v>L_005_055</v>
      </c>
      <c r="M28" s="122" t="str">
        <f>IF(ABS(D28-SUM(D29:D33))&gt;LIST_Tolerance,"Error total and components not consistent for column "&amp;D$18,"Pass")</f>
        <v>Pass</v>
      </c>
      <c r="N28" s="122" t="str">
        <f>$B$16&amp;"_"&amp;TEXT(VALUE(RIGHT(N24,3))+1,"000")</f>
        <v>L_005_065</v>
      </c>
      <c r="O28" s="122" t="str">
        <f>IF(ABS(E28-SUM(E29:E33))&gt;LIST_Tolerance,"Error total and components not consistent for column "&amp;E$18,"Pass")</f>
        <v>Pass</v>
      </c>
      <c r="P28" s="122" t="str">
        <f>$B$16&amp;"_"&amp;TEXT(VALUE(RIGHT(P24,3))+1,"000")</f>
        <v>L_005_075</v>
      </c>
      <c r="Q28" s="122" t="str">
        <f>IF(ABS(F28-SUM(F29:F33))&gt;LIST_Tolerance,"Error total and components not consistent for column "&amp;F$18,"Pass")</f>
        <v>Pass</v>
      </c>
    </row>
    <row r="29" spans="1:17" s="19" customFormat="1" x14ac:dyDescent="0.35">
      <c r="A29" s="167" t="s">
        <v>56</v>
      </c>
      <c r="B29" s="248" t="s">
        <v>57</v>
      </c>
      <c r="C29" s="161" t="s">
        <v>57</v>
      </c>
      <c r="D29" s="126"/>
      <c r="E29" s="126"/>
      <c r="F29" s="126"/>
      <c r="G29" s="106"/>
      <c r="H29" s="126"/>
      <c r="J29" s="122" t="str">
        <f t="shared" si="1"/>
        <v>L_005_010</v>
      </c>
      <c r="K29" s="122" t="str">
        <f t="shared" si="0"/>
        <v>Pass</v>
      </c>
      <c r="L29" s="122"/>
      <c r="M29" s="122"/>
      <c r="N29" s="122"/>
      <c r="O29" s="122"/>
      <c r="P29" s="122"/>
      <c r="Q29" s="122"/>
    </row>
    <row r="30" spans="1:17" s="19" customFormat="1" x14ac:dyDescent="0.35">
      <c r="A30" s="167" t="s">
        <v>58</v>
      </c>
      <c r="B30" s="248" t="s">
        <v>59</v>
      </c>
      <c r="C30" s="161" t="s">
        <v>59</v>
      </c>
      <c r="D30" s="126"/>
      <c r="E30" s="126"/>
      <c r="F30" s="126"/>
      <c r="G30" s="106"/>
      <c r="H30" s="126"/>
      <c r="J30" s="122" t="str">
        <f t="shared" si="1"/>
        <v>L_005_011</v>
      </c>
      <c r="K30" s="122" t="str">
        <f t="shared" si="0"/>
        <v>Pass</v>
      </c>
      <c r="L30" s="122"/>
      <c r="M30" s="122"/>
      <c r="N30" s="122"/>
      <c r="O30" s="122"/>
      <c r="P30" s="122"/>
      <c r="Q30" s="122"/>
    </row>
    <row r="31" spans="1:17" s="19" customFormat="1" x14ac:dyDescent="0.35">
      <c r="A31" s="167" t="s">
        <v>60</v>
      </c>
      <c r="B31" s="248" t="s">
        <v>61</v>
      </c>
      <c r="C31" s="161" t="s">
        <v>61</v>
      </c>
      <c r="D31" s="126"/>
      <c r="E31" s="126"/>
      <c r="F31" s="126"/>
      <c r="G31" s="106"/>
      <c r="H31" s="126"/>
      <c r="J31" s="122" t="str">
        <f t="shared" si="1"/>
        <v>L_005_012</v>
      </c>
      <c r="K31" s="122" t="str">
        <f t="shared" si="0"/>
        <v>Pass</v>
      </c>
      <c r="L31" s="122"/>
      <c r="M31" s="122"/>
      <c r="N31" s="122"/>
      <c r="O31" s="122"/>
      <c r="P31" s="122"/>
      <c r="Q31" s="122"/>
    </row>
    <row r="32" spans="1:17" s="19" customFormat="1" x14ac:dyDescent="0.35">
      <c r="A32" s="167" t="s">
        <v>62</v>
      </c>
      <c r="B32" s="248" t="s">
        <v>63</v>
      </c>
      <c r="C32" s="161" t="s">
        <v>63</v>
      </c>
      <c r="D32" s="126"/>
      <c r="E32" s="126"/>
      <c r="F32" s="126"/>
      <c r="G32" s="106"/>
      <c r="H32" s="126"/>
      <c r="J32" s="122" t="str">
        <f t="shared" si="1"/>
        <v>L_005_013</v>
      </c>
      <c r="K32" s="122" t="str">
        <f t="shared" si="0"/>
        <v>Pass</v>
      </c>
      <c r="L32" s="122"/>
      <c r="M32" s="122"/>
      <c r="N32" s="122"/>
      <c r="O32" s="122"/>
      <c r="P32" s="122"/>
      <c r="Q32" s="122"/>
    </row>
    <row r="33" spans="1:17" s="19" customFormat="1" x14ac:dyDescent="0.35">
      <c r="A33" s="167" t="s">
        <v>371</v>
      </c>
      <c r="B33" s="239" t="s">
        <v>364</v>
      </c>
      <c r="C33" s="157" t="s">
        <v>347</v>
      </c>
      <c r="D33" s="128"/>
      <c r="E33" s="128"/>
      <c r="F33" s="128"/>
      <c r="G33" s="106"/>
      <c r="H33" s="128"/>
      <c r="J33" s="122" t="str">
        <f t="shared" si="1"/>
        <v>L_005_014</v>
      </c>
      <c r="K33" s="122" t="str">
        <f t="shared" si="0"/>
        <v>Pass</v>
      </c>
      <c r="L33" s="122"/>
      <c r="M33" s="122"/>
      <c r="N33" s="122"/>
      <c r="O33" s="122"/>
      <c r="P33" s="122"/>
      <c r="Q33" s="122"/>
    </row>
    <row r="34" spans="1:17" s="19" customFormat="1" x14ac:dyDescent="0.35">
      <c r="A34" s="166" t="s">
        <v>64</v>
      </c>
      <c r="B34" s="248" t="s">
        <v>65</v>
      </c>
      <c r="C34" s="161" t="s">
        <v>65</v>
      </c>
      <c r="D34" s="126"/>
      <c r="E34" s="126"/>
      <c r="F34" s="126"/>
      <c r="G34" s="106"/>
      <c r="H34" s="126"/>
      <c r="J34" s="122" t="str">
        <f t="shared" si="1"/>
        <v>L_005_015</v>
      </c>
      <c r="K34" s="122" t="str">
        <f t="shared" si="0"/>
        <v>Pass</v>
      </c>
      <c r="L34" s="122"/>
      <c r="M34" s="122"/>
      <c r="N34" s="122"/>
      <c r="O34" s="122"/>
      <c r="P34" s="122"/>
      <c r="Q34" s="122"/>
    </row>
    <row r="35" spans="1:17" s="19" customFormat="1" x14ac:dyDescent="0.35">
      <c r="A35" s="166" t="s">
        <v>66</v>
      </c>
      <c r="B35" s="248" t="s">
        <v>67</v>
      </c>
      <c r="C35" s="161" t="s">
        <v>67</v>
      </c>
      <c r="D35" s="126"/>
      <c r="E35" s="126"/>
      <c r="F35" s="126"/>
      <c r="G35" s="106"/>
      <c r="H35" s="126"/>
      <c r="J35" s="122" t="str">
        <f t="shared" si="1"/>
        <v>L_005_016</v>
      </c>
      <c r="K35" s="122" t="str">
        <f t="shared" si="0"/>
        <v>Pass</v>
      </c>
      <c r="L35" s="122"/>
      <c r="M35" s="122"/>
      <c r="N35" s="122"/>
      <c r="O35" s="122"/>
      <c r="P35" s="122"/>
      <c r="Q35" s="122"/>
    </row>
    <row r="36" spans="1:17" s="19" customFormat="1" x14ac:dyDescent="0.35">
      <c r="A36" s="166" t="s">
        <v>68</v>
      </c>
      <c r="B36" s="248" t="s">
        <v>69</v>
      </c>
      <c r="C36" s="161" t="s">
        <v>69</v>
      </c>
      <c r="D36" s="126"/>
      <c r="E36" s="126"/>
      <c r="F36" s="126"/>
      <c r="G36" s="106"/>
      <c r="H36" s="126"/>
      <c r="J36" s="122" t="str">
        <f t="shared" si="1"/>
        <v>L_005_017</v>
      </c>
      <c r="K36" s="122" t="str">
        <f t="shared" si="0"/>
        <v>Pass</v>
      </c>
      <c r="L36" s="122"/>
      <c r="M36" s="122"/>
      <c r="N36" s="122"/>
      <c r="O36" s="122"/>
      <c r="P36" s="122"/>
      <c r="Q36" s="122"/>
    </row>
    <row r="37" spans="1:17" s="19" customFormat="1" x14ac:dyDescent="0.35">
      <c r="A37" s="166" t="s">
        <v>70</v>
      </c>
      <c r="B37" s="248" t="s">
        <v>71</v>
      </c>
      <c r="C37" s="161" t="s">
        <v>71</v>
      </c>
      <c r="D37" s="126"/>
      <c r="E37" s="126"/>
      <c r="F37" s="126"/>
      <c r="G37" s="106"/>
      <c r="H37" s="126"/>
      <c r="J37" s="122" t="str">
        <f t="shared" si="1"/>
        <v>L_005_018</v>
      </c>
      <c r="K37" s="122" t="str">
        <f t="shared" si="0"/>
        <v>Pass</v>
      </c>
      <c r="L37" s="122"/>
      <c r="M37" s="122"/>
      <c r="N37" s="122"/>
      <c r="O37" s="122"/>
      <c r="P37" s="122"/>
      <c r="Q37" s="122"/>
    </row>
    <row r="38" spans="1:17" s="19" customFormat="1" x14ac:dyDescent="0.35">
      <c r="A38" s="166" t="s">
        <v>373</v>
      </c>
      <c r="B38" s="239" t="s">
        <v>364</v>
      </c>
      <c r="C38" s="157" t="s">
        <v>375</v>
      </c>
      <c r="D38" s="128"/>
      <c r="E38" s="128"/>
      <c r="F38" s="128"/>
      <c r="G38" s="106"/>
      <c r="H38" s="128"/>
      <c r="J38" s="122" t="str">
        <f t="shared" si="1"/>
        <v>L_005_019</v>
      </c>
      <c r="K38" s="122" t="str">
        <f t="shared" si="0"/>
        <v>Pass</v>
      </c>
      <c r="L38" s="122"/>
      <c r="M38" s="122"/>
      <c r="N38" s="122"/>
      <c r="O38" s="122"/>
      <c r="P38" s="122"/>
      <c r="Q38" s="122"/>
    </row>
    <row r="39" spans="1:17" s="19" customFormat="1" x14ac:dyDescent="0.35">
      <c r="A39" s="41" t="s">
        <v>72</v>
      </c>
      <c r="B39" s="248" t="s">
        <v>73</v>
      </c>
      <c r="C39" s="161" t="s">
        <v>73</v>
      </c>
      <c r="D39" s="126"/>
      <c r="E39" s="126"/>
      <c r="F39" s="126"/>
      <c r="G39" s="106"/>
      <c r="H39" s="126"/>
      <c r="J39" s="122" t="str">
        <f t="shared" si="1"/>
        <v>L_005_020</v>
      </c>
      <c r="K39" s="122" t="str">
        <f t="shared" si="0"/>
        <v>Pass</v>
      </c>
      <c r="L39" s="122"/>
      <c r="M39" s="122"/>
      <c r="N39" s="122"/>
      <c r="O39" s="122"/>
      <c r="P39" s="122"/>
      <c r="Q39" s="122"/>
    </row>
    <row r="40" spans="1:17" s="19" customFormat="1" x14ac:dyDescent="0.35">
      <c r="A40" s="41" t="s">
        <v>74</v>
      </c>
      <c r="B40" s="248" t="s">
        <v>75</v>
      </c>
      <c r="C40" s="161" t="s">
        <v>75</v>
      </c>
      <c r="D40" s="126"/>
      <c r="E40" s="126"/>
      <c r="F40" s="126"/>
      <c r="G40" s="106"/>
      <c r="H40" s="126"/>
      <c r="J40" s="122" t="str">
        <f t="shared" si="1"/>
        <v>L_005_021</v>
      </c>
      <c r="K40" s="122" t="str">
        <f t="shared" si="0"/>
        <v>Pass</v>
      </c>
      <c r="L40" s="122" t="str">
        <f>$B$16&amp;"_"&amp;TEXT(VALUE(RIGHT(L28,3))+1,"000")</f>
        <v>L_005_056</v>
      </c>
      <c r="M40" s="122" t="str">
        <f>IF(ABS(D40-SUM(D41:D44))&gt;LIST_Tolerance,"Error total and components not consistent for column "&amp;D$18,"Pass")</f>
        <v>Pass</v>
      </c>
      <c r="N40" s="122" t="str">
        <f>$B$16&amp;"_"&amp;TEXT(VALUE(RIGHT(N28,3))+1,"000")</f>
        <v>L_005_066</v>
      </c>
      <c r="O40" s="122" t="str">
        <f>IF(ABS(E40-SUM(E41:E44))&gt;LIST_Tolerance,"Error total and components not consistent for column "&amp;E$18,"Pass")</f>
        <v>Pass</v>
      </c>
      <c r="P40" s="122" t="str">
        <f>$B$16&amp;"_"&amp;TEXT(VALUE(RIGHT(P28,3))+1,"000")</f>
        <v>L_005_076</v>
      </c>
      <c r="Q40" s="122" t="str">
        <f>IF(ABS(F40-SUM(F41:F44))&gt;LIST_Tolerance,"Error total and components not consistent for column "&amp;F$18,"Pass")</f>
        <v>Pass</v>
      </c>
    </row>
    <row r="41" spans="1:17" s="19" customFormat="1" x14ac:dyDescent="0.35">
      <c r="A41" s="166" t="s">
        <v>76</v>
      </c>
      <c r="B41" s="248" t="s">
        <v>77</v>
      </c>
      <c r="C41" s="161" t="s">
        <v>77</v>
      </c>
      <c r="D41" s="126"/>
      <c r="E41" s="126"/>
      <c r="F41" s="126"/>
      <c r="G41" s="106"/>
      <c r="H41" s="126"/>
      <c r="J41" s="122" t="str">
        <f t="shared" si="1"/>
        <v>L_005_022</v>
      </c>
      <c r="K41" s="122" t="str">
        <f t="shared" si="0"/>
        <v>Pass</v>
      </c>
      <c r="L41" s="122"/>
      <c r="M41" s="122"/>
      <c r="N41" s="122"/>
      <c r="O41" s="122"/>
      <c r="P41" s="122"/>
      <c r="Q41" s="122"/>
    </row>
    <row r="42" spans="1:17" s="19" customFormat="1" x14ac:dyDescent="0.35">
      <c r="A42" s="166" t="s">
        <v>78</v>
      </c>
      <c r="B42" s="248" t="s">
        <v>79</v>
      </c>
      <c r="C42" s="161" t="s">
        <v>79</v>
      </c>
      <c r="D42" s="126"/>
      <c r="E42" s="126"/>
      <c r="F42" s="126"/>
      <c r="G42" s="106"/>
      <c r="H42" s="126"/>
      <c r="J42" s="122" t="str">
        <f t="shared" si="1"/>
        <v>L_005_023</v>
      </c>
      <c r="K42" s="122" t="str">
        <f t="shared" si="0"/>
        <v>Pass</v>
      </c>
      <c r="L42" s="122"/>
      <c r="M42" s="122"/>
      <c r="N42" s="122"/>
      <c r="O42" s="122"/>
      <c r="P42" s="122"/>
      <c r="Q42" s="122"/>
    </row>
    <row r="43" spans="1:17" s="19" customFormat="1" x14ac:dyDescent="0.35">
      <c r="A43" s="166" t="s">
        <v>80</v>
      </c>
      <c r="B43" s="248" t="s">
        <v>81</v>
      </c>
      <c r="C43" s="161" t="s">
        <v>81</v>
      </c>
      <c r="D43" s="126"/>
      <c r="E43" s="126"/>
      <c r="F43" s="126"/>
      <c r="G43" s="106"/>
      <c r="H43" s="126"/>
      <c r="J43" s="122" t="str">
        <f t="shared" si="1"/>
        <v>L_005_024</v>
      </c>
      <c r="K43" s="122" t="str">
        <f t="shared" si="0"/>
        <v>Pass</v>
      </c>
      <c r="L43" s="122"/>
      <c r="M43" s="122"/>
      <c r="N43" s="122"/>
      <c r="O43" s="122"/>
      <c r="P43" s="122"/>
      <c r="Q43" s="122"/>
    </row>
    <row r="44" spans="1:17" s="19" customFormat="1" x14ac:dyDescent="0.35">
      <c r="A44" s="166" t="s">
        <v>372</v>
      </c>
      <c r="B44" s="239" t="s">
        <v>364</v>
      </c>
      <c r="C44" s="157" t="s">
        <v>376</v>
      </c>
      <c r="D44" s="128"/>
      <c r="E44" s="128"/>
      <c r="F44" s="128"/>
      <c r="G44" s="106"/>
      <c r="H44" s="128"/>
      <c r="J44" s="122" t="str">
        <f t="shared" si="1"/>
        <v>L_005_025</v>
      </c>
      <c r="K44" s="122" t="str">
        <f t="shared" si="0"/>
        <v>Pass</v>
      </c>
      <c r="L44" s="122"/>
      <c r="M44" s="122"/>
      <c r="N44" s="122"/>
      <c r="O44" s="122"/>
      <c r="P44" s="122"/>
      <c r="Q44" s="122"/>
    </row>
    <row r="45" spans="1:17" s="19" customFormat="1" x14ac:dyDescent="0.35">
      <c r="A45" s="168" t="s">
        <v>82</v>
      </c>
      <c r="B45" s="248" t="s">
        <v>83</v>
      </c>
      <c r="C45" s="161" t="s">
        <v>83</v>
      </c>
      <c r="D45" s="126"/>
      <c r="E45" s="126"/>
      <c r="F45" s="126"/>
      <c r="G45" s="106"/>
      <c r="H45" s="126"/>
      <c r="J45" s="122" t="str">
        <f t="shared" si="1"/>
        <v>L_005_026</v>
      </c>
      <c r="K45" s="122" t="str">
        <f t="shared" si="0"/>
        <v>Pass</v>
      </c>
      <c r="L45" s="122" t="str">
        <f>$B$16&amp;"_"&amp;TEXT(VALUE(RIGHT(L40,3))+1,"000")</f>
        <v>L_005_057</v>
      </c>
      <c r="M45" s="122" t="str">
        <f>IF(ABS(D45-SUM(D46:D49))&gt;LIST_Tolerance,"Error total and components not consistent for column "&amp;D$18,"Pass")</f>
        <v>Pass</v>
      </c>
      <c r="N45" s="122" t="str">
        <f>$B$16&amp;"_"&amp;TEXT(VALUE(RIGHT(N40,3))+1,"000")</f>
        <v>L_005_067</v>
      </c>
      <c r="O45" s="122" t="str">
        <f>IF(ABS(E45-SUM(E46:E49))&gt;LIST_Tolerance,"Error total and components not consistent for column "&amp;E$18,"Pass")</f>
        <v>Pass</v>
      </c>
      <c r="P45" s="122" t="str">
        <f>$B$16&amp;"_"&amp;TEXT(VALUE(RIGHT(P40,3))+1,"000")</f>
        <v>L_005_077</v>
      </c>
      <c r="Q45" s="122" t="str">
        <f>IF(ABS(F45-SUM(F46:F49))&gt;LIST_Tolerance,"Error total and components not consistent for column "&amp;F$18,"Pass")</f>
        <v>Pass</v>
      </c>
    </row>
    <row r="46" spans="1:17" s="19" customFormat="1" x14ac:dyDescent="0.35">
      <c r="A46" s="169" t="s">
        <v>84</v>
      </c>
      <c r="B46" s="248" t="s">
        <v>85</v>
      </c>
      <c r="C46" s="161" t="s">
        <v>85</v>
      </c>
      <c r="D46" s="126"/>
      <c r="E46" s="126"/>
      <c r="F46" s="126"/>
      <c r="G46" s="106"/>
      <c r="H46" s="126"/>
      <c r="J46" s="122" t="str">
        <f t="shared" si="1"/>
        <v>L_005_027</v>
      </c>
      <c r="K46" s="122" t="str">
        <f t="shared" si="0"/>
        <v>Pass</v>
      </c>
      <c r="L46" s="122"/>
      <c r="M46" s="122"/>
      <c r="N46" s="122"/>
      <c r="O46" s="122"/>
      <c r="P46" s="122"/>
      <c r="Q46" s="122"/>
    </row>
    <row r="47" spans="1:17" s="19" customFormat="1" x14ac:dyDescent="0.35">
      <c r="A47" s="170" t="s">
        <v>90</v>
      </c>
      <c r="B47" s="248" t="s">
        <v>91</v>
      </c>
      <c r="C47" s="161" t="s">
        <v>91</v>
      </c>
      <c r="D47" s="126"/>
      <c r="E47" s="126"/>
      <c r="F47" s="126"/>
      <c r="G47" s="106"/>
      <c r="H47" s="126"/>
      <c r="J47" s="122" t="str">
        <f t="shared" si="1"/>
        <v>L_005_028</v>
      </c>
      <c r="K47" s="122" t="str">
        <f t="shared" si="0"/>
        <v>Pass</v>
      </c>
      <c r="L47" s="122"/>
      <c r="M47" s="122"/>
      <c r="N47" s="122"/>
      <c r="O47" s="122"/>
      <c r="P47" s="122"/>
      <c r="Q47" s="122"/>
    </row>
    <row r="48" spans="1:17" s="19" customFormat="1" x14ac:dyDescent="0.35">
      <c r="A48" s="166" t="s">
        <v>96</v>
      </c>
      <c r="B48" s="248" t="s">
        <v>97</v>
      </c>
      <c r="C48" s="161" t="s">
        <v>97</v>
      </c>
      <c r="D48" s="126"/>
      <c r="E48" s="126"/>
      <c r="F48" s="126"/>
      <c r="G48" s="162"/>
      <c r="H48" s="163"/>
      <c r="J48" s="122" t="str">
        <f t="shared" si="1"/>
        <v>L_005_029</v>
      </c>
      <c r="K48" s="122" t="str">
        <f t="shared" si="0"/>
        <v>Pass</v>
      </c>
      <c r="L48" s="122"/>
      <c r="M48" s="122"/>
      <c r="N48" s="122"/>
      <c r="O48" s="122"/>
      <c r="P48" s="122"/>
      <c r="Q48" s="122"/>
    </row>
    <row r="49" spans="1:17" s="19" customFormat="1" x14ac:dyDescent="0.35">
      <c r="A49" s="166" t="s">
        <v>374</v>
      </c>
      <c r="B49" s="246" t="s">
        <v>364</v>
      </c>
      <c r="C49" s="164" t="s">
        <v>377</v>
      </c>
      <c r="D49" s="128"/>
      <c r="E49" s="128"/>
      <c r="F49" s="128"/>
      <c r="G49" s="162"/>
      <c r="H49" s="163"/>
      <c r="J49" s="122" t="str">
        <f t="shared" si="1"/>
        <v>L_005_030</v>
      </c>
      <c r="K49" s="122" t="str">
        <f t="shared" si="0"/>
        <v>Pass</v>
      </c>
      <c r="L49" s="122"/>
      <c r="M49" s="122"/>
      <c r="N49" s="122"/>
      <c r="O49" s="122"/>
      <c r="P49" s="122"/>
      <c r="Q49" s="122"/>
    </row>
    <row r="50" spans="1:17" s="19" customFormat="1" x14ac:dyDescent="0.35">
      <c r="A50" s="41" t="s">
        <v>110</v>
      </c>
      <c r="B50" s="246" t="s">
        <v>111</v>
      </c>
      <c r="C50" s="164" t="s">
        <v>111</v>
      </c>
      <c r="D50" s="126"/>
      <c r="E50" s="126"/>
      <c r="F50" s="126"/>
      <c r="G50" s="171"/>
      <c r="H50" s="163"/>
      <c r="J50" s="122" t="str">
        <f t="shared" si="1"/>
        <v>L_005_031</v>
      </c>
      <c r="K50" s="122" t="str">
        <f t="shared" si="0"/>
        <v>Pass</v>
      </c>
      <c r="L50" s="122"/>
      <c r="M50" s="122"/>
      <c r="N50" s="122"/>
      <c r="O50" s="122"/>
      <c r="P50" s="122"/>
      <c r="Q50" s="122"/>
    </row>
    <row r="51" spans="1:17" s="19" customFormat="1" ht="29" x14ac:dyDescent="0.35">
      <c r="A51" s="41" t="s">
        <v>231</v>
      </c>
      <c r="B51" s="248" t="s">
        <v>230</v>
      </c>
      <c r="C51" s="161" t="s">
        <v>378</v>
      </c>
      <c r="D51" s="126"/>
      <c r="E51" s="126"/>
      <c r="F51" s="126"/>
      <c r="G51" s="171"/>
      <c r="H51" s="163"/>
      <c r="J51" s="122" t="str">
        <f t="shared" si="1"/>
        <v>L_005_032</v>
      </c>
      <c r="K51" s="122" t="str">
        <f t="shared" si="0"/>
        <v>Pass</v>
      </c>
      <c r="L51" s="122"/>
      <c r="M51" s="122"/>
      <c r="N51" s="122"/>
      <c r="O51" s="122"/>
      <c r="P51" s="122"/>
      <c r="Q51" s="122"/>
    </row>
    <row r="52" spans="1:17" s="19" customFormat="1" ht="29" x14ac:dyDescent="0.35">
      <c r="A52" s="172" t="s">
        <v>114</v>
      </c>
      <c r="B52" s="226" t="str">
        <f>"Sum of "&amp;C20&amp;", "&amp;C21&amp;", "&amp;C23&amp;", "&amp;C24&amp;", "&amp;C39&amp;", "&amp;C40&amp;", "&amp;C45&amp;", "&amp;C50&amp;", and "&amp;C51</f>
        <v>Sum of R0030, R0040, R0060, R0070, R0220, R0230, R0270, R0410, and R3050</v>
      </c>
      <c r="C52" s="173" t="s">
        <v>115</v>
      </c>
      <c r="D52" s="152">
        <f>SUM(D20,D21,D22,D23,D24,D39,D40,D45,D50,D51)</f>
        <v>0</v>
      </c>
      <c r="E52" s="152">
        <f>SUM(E20,E21,E22,E23,E24,E39,E40,E45,E50,E51)</f>
        <v>0</v>
      </c>
      <c r="F52" s="152">
        <f>SUM(F20,F21,F22,F23,F24,F39,F40,F45,F50,F51)</f>
        <v>0</v>
      </c>
      <c r="G52" s="171"/>
      <c r="H52" s="163"/>
      <c r="J52" s="122" t="str">
        <f t="shared" si="1"/>
        <v>L_005_033</v>
      </c>
      <c r="K52" s="122" t="str">
        <f t="shared" si="0"/>
        <v>Pass</v>
      </c>
      <c r="L52" s="122" t="str">
        <f>$B$16&amp;"_"&amp;TEXT(VALUE(RIGHT(L45,3))+1,"000")</f>
        <v>L_005_058</v>
      </c>
      <c r="M52" s="122" t="str">
        <f>IF(ABS(D52-SUM(D20:D24,D39:D40,D45,D50:D51))&gt;LIST_Tolerance,"Error total and components not consistent for column "&amp;D$18,"Pass")</f>
        <v>Pass</v>
      </c>
      <c r="N52" s="122" t="str">
        <f>$B$16&amp;"_"&amp;TEXT(VALUE(RIGHT(N45,3))+1,"000")</f>
        <v>L_005_068</v>
      </c>
      <c r="O52" s="122" t="str">
        <f>IF(ABS(E52-SUM(E20:E24,E39:E40,E45,E50:E51))&gt;LIST_Tolerance,"Error total and components not consistent for column "&amp;E$18,"Pass")</f>
        <v>Pass</v>
      </c>
      <c r="P52" s="122" t="str">
        <f>$B$16&amp;"_"&amp;TEXT(VALUE(RIGHT(P45,3))+1,"000")</f>
        <v>L_005_078</v>
      </c>
      <c r="Q52" s="122" t="str">
        <f>IF(ABS(F52-SUM(F20:F24,F39:F40,F45,F50:F51))&gt;LIST_Tolerance,"Error total and components not consistent for column "&amp;F$18,"Pass")</f>
        <v>Pass</v>
      </c>
    </row>
    <row r="53" spans="1:17" s="19" customFormat="1" x14ac:dyDescent="0.35">
      <c r="A53" s="71" t="s">
        <v>116</v>
      </c>
      <c r="B53" s="251"/>
      <c r="C53" s="173"/>
      <c r="D53" s="155"/>
      <c r="E53" s="159"/>
      <c r="F53" s="161"/>
      <c r="G53" s="171"/>
      <c r="H53" s="159"/>
      <c r="J53" s="122"/>
      <c r="K53" s="122"/>
      <c r="L53" s="122"/>
      <c r="M53" s="122"/>
      <c r="N53" s="122"/>
      <c r="O53" s="122"/>
      <c r="P53" s="122"/>
      <c r="Q53" s="122"/>
    </row>
    <row r="54" spans="1:17" s="19" customFormat="1" x14ac:dyDescent="0.35">
      <c r="A54" s="41" t="s">
        <v>117</v>
      </c>
      <c r="B54" s="245"/>
      <c r="C54" s="161" t="s">
        <v>118</v>
      </c>
      <c r="D54" s="126"/>
      <c r="E54" s="126"/>
      <c r="F54" s="126"/>
      <c r="G54" s="171"/>
      <c r="H54" s="163"/>
      <c r="J54" s="122" t="str">
        <f>$B$16&amp;"_"&amp;TEXT(VALUE(RIGHT(J52,3))+1,"000")</f>
        <v>L_005_034</v>
      </c>
      <c r="K54" s="122" t="str">
        <f t="shared" ref="K54:K73" si="2">IF(ABS($D54-E54-F54)&gt;LIST_Tolerance,"Error Balance Sheet Total must equal Main Fund plus Remaining Ring-Fenced Funds","Pass")</f>
        <v>Pass</v>
      </c>
      <c r="L54" s="122" t="str">
        <f>$B$16&amp;"_"&amp;TEXT(VALUE(RIGHT(L52,3))+1,"000")</f>
        <v>L_005_059</v>
      </c>
      <c r="M54" s="122" t="str">
        <f>IF(ABS(D54-SUM(D55:D57))&gt;LIST_Tolerance,"Error total and components not consistent for column "&amp;D$18,"Pass")</f>
        <v>Pass</v>
      </c>
      <c r="N54" s="122" t="str">
        <f>$B$16&amp;"_"&amp;TEXT(VALUE(RIGHT(N52,3))+1,"000")</f>
        <v>L_005_069</v>
      </c>
      <c r="O54" s="122" t="str">
        <f>IF(ABS(E54-SUM(E55:E57))&gt;LIST_Tolerance,"Error total and components not consistent for column "&amp;E$18,"Pass")</f>
        <v>Pass</v>
      </c>
      <c r="P54" s="122" t="str">
        <f>$B$16&amp;"_"&amp;TEXT(VALUE(RIGHT(P52,3))+1,"000")</f>
        <v>L_005_079</v>
      </c>
      <c r="Q54" s="122" t="str">
        <f>IF(ABS(F54-SUM(F55:F57))&gt;LIST_Tolerance,"Error total and components not consistent for column "&amp;F$18,"Pass")</f>
        <v>Pass</v>
      </c>
    </row>
    <row r="55" spans="1:17" s="19" customFormat="1" x14ac:dyDescent="0.35">
      <c r="A55" s="167" t="s">
        <v>121</v>
      </c>
      <c r="B55" s="246" t="s">
        <v>183</v>
      </c>
      <c r="C55" s="164" t="s">
        <v>348</v>
      </c>
      <c r="D55" s="126"/>
      <c r="E55" s="126"/>
      <c r="F55" s="126"/>
      <c r="G55" s="171"/>
      <c r="H55" s="163"/>
      <c r="J55" s="122" t="str">
        <f t="shared" si="1"/>
        <v>L_005_035</v>
      </c>
      <c r="K55" s="122" t="str">
        <f t="shared" si="2"/>
        <v>Pass</v>
      </c>
      <c r="L55" s="122"/>
      <c r="M55" s="122"/>
      <c r="N55" s="122"/>
      <c r="O55" s="122"/>
      <c r="P55" s="122"/>
      <c r="Q55" s="122"/>
    </row>
    <row r="56" spans="1:17" s="19" customFormat="1" x14ac:dyDescent="0.35">
      <c r="A56" s="167" t="s">
        <v>123</v>
      </c>
      <c r="B56" s="246" t="s">
        <v>184</v>
      </c>
      <c r="C56" s="164" t="s">
        <v>349</v>
      </c>
      <c r="D56" s="126"/>
      <c r="E56" s="126"/>
      <c r="F56" s="126"/>
      <c r="G56" s="171"/>
      <c r="H56" s="163"/>
      <c r="J56" s="122" t="str">
        <f t="shared" si="1"/>
        <v>L_005_036</v>
      </c>
      <c r="K56" s="122" t="str">
        <f t="shared" si="2"/>
        <v>Pass</v>
      </c>
      <c r="L56" s="122"/>
      <c r="M56" s="122"/>
      <c r="N56" s="122"/>
      <c r="O56" s="122"/>
      <c r="P56" s="122"/>
      <c r="Q56" s="122"/>
    </row>
    <row r="57" spans="1:17" s="19" customFormat="1" x14ac:dyDescent="0.35">
      <c r="A57" s="167" t="s">
        <v>125</v>
      </c>
      <c r="B57" s="246" t="s">
        <v>185</v>
      </c>
      <c r="C57" s="164" t="s">
        <v>350</v>
      </c>
      <c r="D57" s="126"/>
      <c r="E57" s="126"/>
      <c r="F57" s="126"/>
      <c r="G57" s="171"/>
      <c r="H57" s="163"/>
      <c r="J57" s="122" t="str">
        <f t="shared" si="1"/>
        <v>L_005_037</v>
      </c>
      <c r="K57" s="122" t="str">
        <f t="shared" si="2"/>
        <v>Pass</v>
      </c>
      <c r="L57" s="122"/>
      <c r="M57" s="122"/>
      <c r="N57" s="122"/>
      <c r="O57" s="122"/>
      <c r="P57" s="122"/>
      <c r="Q57" s="122"/>
    </row>
    <row r="58" spans="1:17" s="19" customFormat="1" x14ac:dyDescent="0.35">
      <c r="A58" s="41" t="s">
        <v>132</v>
      </c>
      <c r="B58" s="246" t="s">
        <v>247</v>
      </c>
      <c r="C58" s="164" t="s">
        <v>351</v>
      </c>
      <c r="D58" s="126"/>
      <c r="E58" s="126"/>
      <c r="F58" s="126"/>
      <c r="G58" s="171"/>
      <c r="H58" s="163"/>
      <c r="J58" s="122" t="str">
        <f t="shared" si="1"/>
        <v>L_005_038</v>
      </c>
      <c r="K58" s="122" t="str">
        <f t="shared" si="2"/>
        <v>Pass</v>
      </c>
      <c r="L58" s="122" t="str">
        <f>$B$16&amp;"_"&amp;TEXT(VALUE(RIGHT(L54,3))+1,"000")</f>
        <v>L_005_060</v>
      </c>
      <c r="M58" s="122" t="str">
        <f>IF(ABS(D58-SUM(D59:D61))&gt;LIST_Tolerance,"Error total and components not consistent for column "&amp;D$18,"Pass")</f>
        <v>Pass</v>
      </c>
      <c r="N58" s="122" t="str">
        <f>$B$16&amp;"_"&amp;TEXT(VALUE(RIGHT(N54,3))+1,"000")</f>
        <v>L_005_070</v>
      </c>
      <c r="O58" s="122" t="str">
        <f>IF(ABS(E58-SUM(E59:E61))&gt;LIST_Tolerance,"Error total and components not consistent for column "&amp;E$18,"Pass")</f>
        <v>Pass</v>
      </c>
      <c r="P58" s="122" t="str">
        <f>$B$16&amp;"_"&amp;TEXT(VALUE(RIGHT(P54,3))+1,"000")</f>
        <v>L_005_080</v>
      </c>
      <c r="Q58" s="122" t="str">
        <f>IF(ABS(F58-SUM(F59:F61))&gt;LIST_Tolerance,"Error total and components not consistent for column "&amp;F$18,"Pass")</f>
        <v>Pass</v>
      </c>
    </row>
    <row r="59" spans="1:17" s="19" customFormat="1" x14ac:dyDescent="0.35">
      <c r="A59" s="167" t="s">
        <v>121</v>
      </c>
      <c r="B59" s="248" t="s">
        <v>255</v>
      </c>
      <c r="C59" s="164" t="s">
        <v>352</v>
      </c>
      <c r="D59" s="126"/>
      <c r="E59" s="126"/>
      <c r="F59" s="126"/>
      <c r="G59" s="171"/>
      <c r="H59" s="163"/>
      <c r="J59" s="122" t="str">
        <f t="shared" si="1"/>
        <v>L_005_039</v>
      </c>
      <c r="K59" s="122" t="str">
        <f t="shared" si="2"/>
        <v>Pass</v>
      </c>
      <c r="L59" s="122"/>
      <c r="M59" s="122"/>
      <c r="N59" s="122"/>
      <c r="O59" s="122"/>
      <c r="P59" s="122"/>
      <c r="Q59" s="122"/>
    </row>
    <row r="60" spans="1:17" s="19" customFormat="1" ht="29" x14ac:dyDescent="0.35">
      <c r="A60" s="167" t="s">
        <v>123</v>
      </c>
      <c r="B60" s="248" t="s">
        <v>250</v>
      </c>
      <c r="C60" s="164" t="s">
        <v>353</v>
      </c>
      <c r="D60" s="126"/>
      <c r="E60" s="126"/>
      <c r="F60" s="126"/>
      <c r="G60" s="171"/>
      <c r="H60" s="163"/>
      <c r="J60" s="122" t="str">
        <f t="shared" si="1"/>
        <v>L_005_040</v>
      </c>
      <c r="K60" s="122" t="str">
        <f t="shared" si="2"/>
        <v>Pass</v>
      </c>
      <c r="L60" s="122"/>
      <c r="M60" s="122"/>
      <c r="N60" s="122"/>
      <c r="O60" s="122"/>
      <c r="P60" s="122"/>
      <c r="Q60" s="122"/>
    </row>
    <row r="61" spans="1:17" s="19" customFormat="1" ht="29" x14ac:dyDescent="0.35">
      <c r="A61" s="167" t="s">
        <v>125</v>
      </c>
      <c r="B61" s="248" t="s">
        <v>251</v>
      </c>
      <c r="C61" s="164" t="s">
        <v>354</v>
      </c>
      <c r="D61" s="126"/>
      <c r="E61" s="126"/>
      <c r="F61" s="126"/>
      <c r="G61" s="171"/>
      <c r="H61" s="163"/>
      <c r="J61" s="122" t="str">
        <f t="shared" si="1"/>
        <v>L_005_041</v>
      </c>
      <c r="K61" s="122" t="str">
        <f t="shared" si="2"/>
        <v>Pass</v>
      </c>
      <c r="L61" s="122"/>
      <c r="M61" s="122"/>
      <c r="N61" s="122"/>
      <c r="O61" s="122"/>
      <c r="P61" s="122"/>
      <c r="Q61" s="122"/>
    </row>
    <row r="62" spans="1:17" s="19" customFormat="1" x14ac:dyDescent="0.35">
      <c r="A62" s="41" t="s">
        <v>144</v>
      </c>
      <c r="B62" s="246" t="s">
        <v>247</v>
      </c>
      <c r="C62" s="164" t="s">
        <v>355</v>
      </c>
      <c r="D62" s="126"/>
      <c r="E62" s="126"/>
      <c r="F62" s="126"/>
      <c r="G62" s="171"/>
      <c r="H62" s="163"/>
      <c r="J62" s="122" t="str">
        <f t="shared" si="1"/>
        <v>L_005_042</v>
      </c>
      <c r="K62" s="122" t="str">
        <f t="shared" si="2"/>
        <v>Pass</v>
      </c>
      <c r="L62" s="122" t="str">
        <f>$B$16&amp;"_"&amp;TEXT(VALUE(RIGHT(L58,3))+1,"000")</f>
        <v>L_005_061</v>
      </c>
      <c r="M62" s="122" t="str">
        <f>IF(ABS(D62-SUM(D63:D65))&gt;LIST_Tolerance,"Error total and components not consistent for column "&amp;D$18,"Pass")</f>
        <v>Pass</v>
      </c>
      <c r="N62" s="122" t="str">
        <f>$B$16&amp;"_"&amp;TEXT(VALUE(RIGHT(N58,3))+1,"000")</f>
        <v>L_005_071</v>
      </c>
      <c r="O62" s="122" t="str">
        <f>IF(ABS(E62-SUM(E63:E65))&gt;LIST_Tolerance,"Error total and components not consistent for column "&amp;E$18,"Pass")</f>
        <v>Pass</v>
      </c>
      <c r="P62" s="122" t="str">
        <f>$B$16&amp;"_"&amp;TEXT(VALUE(RIGHT(P58,3))+1,"000")</f>
        <v>L_005_081</v>
      </c>
      <c r="Q62" s="122" t="str">
        <f>IF(ABS(F62-SUM(F63:F65))&gt;LIST_Tolerance,"Error total and components not consistent for column "&amp;F$18,"Pass")</f>
        <v>Pass</v>
      </c>
    </row>
    <row r="63" spans="1:17" s="19" customFormat="1" x14ac:dyDescent="0.35">
      <c r="A63" s="166" t="s">
        <v>121</v>
      </c>
      <c r="B63" s="246" t="s">
        <v>252</v>
      </c>
      <c r="C63" s="164" t="s">
        <v>356</v>
      </c>
      <c r="D63" s="126"/>
      <c r="E63" s="126"/>
      <c r="F63" s="126"/>
      <c r="G63" s="171"/>
      <c r="H63" s="163"/>
      <c r="J63" s="122" t="str">
        <f t="shared" si="1"/>
        <v>L_005_043</v>
      </c>
      <c r="K63" s="122" t="str">
        <f t="shared" si="2"/>
        <v>Pass</v>
      </c>
      <c r="L63" s="122"/>
      <c r="M63" s="122"/>
      <c r="N63" s="122"/>
      <c r="O63" s="122"/>
      <c r="P63" s="122"/>
      <c r="Q63" s="122"/>
    </row>
    <row r="64" spans="1:17" s="19" customFormat="1" x14ac:dyDescent="0.35">
      <c r="A64" s="166" t="s">
        <v>123</v>
      </c>
      <c r="B64" s="246" t="s">
        <v>253</v>
      </c>
      <c r="C64" s="164" t="s">
        <v>357</v>
      </c>
      <c r="D64" s="126"/>
      <c r="E64" s="126"/>
      <c r="F64" s="126"/>
      <c r="G64" s="171"/>
      <c r="H64" s="163"/>
      <c r="J64" s="122" t="str">
        <f t="shared" si="1"/>
        <v>L_005_044</v>
      </c>
      <c r="K64" s="122" t="str">
        <f t="shared" si="2"/>
        <v>Pass</v>
      </c>
      <c r="L64" s="122"/>
      <c r="M64" s="122"/>
      <c r="N64" s="122"/>
      <c r="O64" s="122"/>
      <c r="P64" s="122"/>
      <c r="Q64" s="122"/>
    </row>
    <row r="65" spans="1:17" s="19" customFormat="1" x14ac:dyDescent="0.35">
      <c r="A65" s="166" t="s">
        <v>125</v>
      </c>
      <c r="B65" s="246" t="s">
        <v>254</v>
      </c>
      <c r="C65" s="164" t="s">
        <v>358</v>
      </c>
      <c r="D65" s="126"/>
      <c r="E65" s="126"/>
      <c r="F65" s="126"/>
      <c r="G65" s="171"/>
      <c r="H65" s="163"/>
      <c r="J65" s="122" t="str">
        <f t="shared" si="1"/>
        <v>L_005_045</v>
      </c>
      <c r="K65" s="122" t="str">
        <f t="shared" si="2"/>
        <v>Pass</v>
      </c>
      <c r="L65" s="122"/>
      <c r="M65" s="122"/>
      <c r="N65" s="122"/>
      <c r="O65" s="122"/>
      <c r="P65" s="122"/>
      <c r="Q65" s="122"/>
    </row>
    <row r="66" spans="1:17" s="19" customFormat="1" x14ac:dyDescent="0.35">
      <c r="A66" s="41" t="s">
        <v>248</v>
      </c>
      <c r="B66" s="246" t="s">
        <v>243</v>
      </c>
      <c r="C66" s="164" t="s">
        <v>359</v>
      </c>
      <c r="D66" s="126"/>
      <c r="E66" s="126"/>
      <c r="F66" s="126"/>
      <c r="G66" s="171"/>
      <c r="H66" s="163"/>
      <c r="J66" s="122" t="str">
        <f t="shared" si="1"/>
        <v>L_005_046</v>
      </c>
      <c r="K66" s="122" t="str">
        <f t="shared" si="2"/>
        <v>Pass</v>
      </c>
      <c r="L66" s="122"/>
      <c r="M66" s="122"/>
      <c r="N66" s="122"/>
      <c r="O66" s="122"/>
      <c r="P66" s="122"/>
      <c r="Q66" s="122"/>
    </row>
    <row r="67" spans="1:17" s="19" customFormat="1" x14ac:dyDescent="0.35">
      <c r="A67" s="41" t="s">
        <v>155</v>
      </c>
      <c r="B67" s="246" t="s">
        <v>156</v>
      </c>
      <c r="C67" s="164" t="s">
        <v>156</v>
      </c>
      <c r="D67" s="126"/>
      <c r="E67" s="126"/>
      <c r="F67" s="126"/>
      <c r="G67" s="171"/>
      <c r="H67" s="163"/>
      <c r="J67" s="122" t="str">
        <f t="shared" si="1"/>
        <v>L_005_047</v>
      </c>
      <c r="K67" s="122" t="str">
        <f t="shared" si="2"/>
        <v>Pass</v>
      </c>
      <c r="L67" s="122"/>
      <c r="M67" s="122"/>
      <c r="N67" s="122"/>
      <c r="O67" s="122"/>
      <c r="P67" s="122"/>
      <c r="Q67" s="122"/>
    </row>
    <row r="68" spans="1:17" s="19" customFormat="1" x14ac:dyDescent="0.35">
      <c r="A68" s="41" t="s">
        <v>159</v>
      </c>
      <c r="B68" s="246" t="s">
        <v>160</v>
      </c>
      <c r="C68" s="164" t="s">
        <v>160</v>
      </c>
      <c r="D68" s="126"/>
      <c r="E68" s="126"/>
      <c r="F68" s="126"/>
      <c r="G68" s="171"/>
      <c r="H68" s="163"/>
      <c r="J68" s="122" t="str">
        <f t="shared" si="1"/>
        <v>L_005_048</v>
      </c>
      <c r="K68" s="122" t="str">
        <f t="shared" si="2"/>
        <v>Pass</v>
      </c>
      <c r="L68" s="122"/>
      <c r="M68" s="122"/>
      <c r="N68" s="122"/>
      <c r="O68" s="122"/>
      <c r="P68" s="122"/>
      <c r="Q68" s="122"/>
    </row>
    <row r="69" spans="1:17" s="19" customFormat="1" x14ac:dyDescent="0.35">
      <c r="A69" s="41" t="s">
        <v>66</v>
      </c>
      <c r="B69" s="246" t="s">
        <v>161</v>
      </c>
      <c r="C69" s="164" t="s">
        <v>161</v>
      </c>
      <c r="D69" s="126"/>
      <c r="E69" s="126"/>
      <c r="F69" s="126"/>
      <c r="G69" s="171"/>
      <c r="H69" s="163"/>
      <c r="J69" s="122" t="str">
        <f t="shared" si="1"/>
        <v>L_005_049</v>
      </c>
      <c r="K69" s="122" t="str">
        <f t="shared" si="2"/>
        <v>Pass</v>
      </c>
      <c r="L69" s="122"/>
      <c r="M69" s="122"/>
      <c r="N69" s="122"/>
      <c r="O69" s="122"/>
      <c r="P69" s="122"/>
      <c r="Q69" s="122"/>
    </row>
    <row r="70" spans="1:17" s="19" customFormat="1" x14ac:dyDescent="0.35">
      <c r="A70" s="41" t="s">
        <v>172</v>
      </c>
      <c r="B70" s="246" t="s">
        <v>173</v>
      </c>
      <c r="C70" s="164" t="s">
        <v>173</v>
      </c>
      <c r="D70" s="126"/>
      <c r="E70" s="126"/>
      <c r="F70" s="126"/>
      <c r="G70" s="171"/>
      <c r="H70" s="163"/>
      <c r="J70" s="122" t="str">
        <f t="shared" si="1"/>
        <v>L_005_050</v>
      </c>
      <c r="K70" s="122" t="str">
        <f t="shared" si="2"/>
        <v>Pass</v>
      </c>
      <c r="L70" s="122"/>
      <c r="M70" s="122"/>
      <c r="N70" s="122"/>
      <c r="O70" s="122"/>
      <c r="P70" s="122"/>
      <c r="Q70" s="122"/>
    </row>
    <row r="71" spans="1:17" s="19" customFormat="1" ht="29" x14ac:dyDescent="0.35">
      <c r="A71" s="41" t="s">
        <v>18</v>
      </c>
      <c r="B71" s="248" t="s">
        <v>186</v>
      </c>
      <c r="C71" s="161" t="s">
        <v>614</v>
      </c>
      <c r="D71" s="126"/>
      <c r="E71" s="126"/>
      <c r="F71" s="126"/>
      <c r="G71" s="171"/>
      <c r="H71" s="163"/>
      <c r="J71" s="122" t="str">
        <f t="shared" si="1"/>
        <v>L_005_051</v>
      </c>
      <c r="K71" s="122" t="str">
        <f t="shared" si="2"/>
        <v>Pass</v>
      </c>
      <c r="L71" s="122"/>
      <c r="M71" s="122"/>
      <c r="N71" s="122"/>
      <c r="O71" s="122"/>
      <c r="P71" s="122"/>
      <c r="Q71" s="122"/>
    </row>
    <row r="72" spans="1:17" s="19" customFormat="1" x14ac:dyDescent="0.35">
      <c r="A72" s="172" t="s">
        <v>19</v>
      </c>
      <c r="B72" s="226" t="s">
        <v>180</v>
      </c>
      <c r="C72" s="173" t="s">
        <v>180</v>
      </c>
      <c r="D72" s="131">
        <f>SUM(D54,D58,D62,D66,D67,D68,D69,D70,D71)</f>
        <v>0</v>
      </c>
      <c r="E72" s="131">
        <f>SUM(E54,E58,E62,E66,E67,E68,E69,E70,E71)</f>
        <v>0</v>
      </c>
      <c r="F72" s="131">
        <f>SUM(F54,F58,F62,F66,F67,F68,F69,F70,F71)</f>
        <v>0</v>
      </c>
      <c r="G72" s="171"/>
      <c r="H72" s="163"/>
      <c r="J72" s="122" t="str">
        <f t="shared" si="1"/>
        <v>L_005_052</v>
      </c>
      <c r="K72" s="122" t="str">
        <f t="shared" si="2"/>
        <v>Pass</v>
      </c>
      <c r="L72" s="122" t="str">
        <f>$B$16&amp;"_"&amp;TEXT(VALUE(RIGHT(L62,3))+1,"000")</f>
        <v>L_005_062</v>
      </c>
      <c r="M72" s="122" t="str">
        <f>IF(ABS(D72-SUM(D54,D58,D62,D66:D71))&gt;LIST_Tolerance,"Error total and components not consistent for column "&amp;D$18,"Pass")</f>
        <v>Pass</v>
      </c>
      <c r="N72" s="122" t="str">
        <f>$B$16&amp;"_"&amp;TEXT(VALUE(RIGHT(N62,3))+1,"000")</f>
        <v>L_005_072</v>
      </c>
      <c r="O72" s="122" t="str">
        <f>IF(ABS(E72-SUM(E54,E58,E62,E66:E71))&gt;LIST_Tolerance,"Error total and components not consistent for column "&amp;E$18,"Pass")</f>
        <v>Pass</v>
      </c>
      <c r="P72" s="122" t="str">
        <f>$B$16&amp;"_"&amp;TEXT(VALUE(RIGHT(P62,3))+1,"000")</f>
        <v>L_005_082</v>
      </c>
      <c r="Q72" s="122" t="str">
        <f>IF(ABS(F72-SUM(F54,F58,F62,F66:F71))&gt;LIST_Tolerance,"Error total and components not consistent for column "&amp;F$18,"Pass")</f>
        <v>Pass</v>
      </c>
    </row>
    <row r="73" spans="1:17" s="19" customFormat="1" x14ac:dyDescent="0.35">
      <c r="A73" s="123" t="s">
        <v>181</v>
      </c>
      <c r="B73" s="226" t="s">
        <v>182</v>
      </c>
      <c r="C73" s="173" t="s">
        <v>182</v>
      </c>
      <c r="D73" s="176">
        <f>D52-D72</f>
        <v>0</v>
      </c>
      <c r="E73" s="176">
        <f>E52-E72</f>
        <v>0</v>
      </c>
      <c r="F73" s="176">
        <f>F52-F72</f>
        <v>0</v>
      </c>
      <c r="G73" s="171"/>
      <c r="H73" s="163"/>
      <c r="J73" s="122" t="str">
        <f t="shared" si="1"/>
        <v>L_005_053</v>
      </c>
      <c r="K73" s="122" t="str">
        <f t="shared" si="2"/>
        <v>Pass</v>
      </c>
      <c r="L73" s="122" t="str">
        <f>$B$16&amp;"_"&amp;TEXT(VALUE(RIGHT(L72,3))+1,"000")</f>
        <v>L_005_063</v>
      </c>
      <c r="M73" s="122" t="str">
        <f>IF(ABS(D73-SUM(D52,-D72))&gt;LIST_Tolerance,"Error total and components not consistent for column "&amp;D$18,"Pass")</f>
        <v>Pass</v>
      </c>
      <c r="N73" s="122" t="str">
        <f>$B$16&amp;"_"&amp;TEXT(VALUE(RIGHT(N72,3))+1,"000")</f>
        <v>L_005_073</v>
      </c>
      <c r="O73" s="122" t="str">
        <f>IF(ABS(E73-SUM(E52,-E72))&gt;LIST_Tolerance,"Error total and components not consistent for column "&amp;E$18,"Pass")</f>
        <v>Pass</v>
      </c>
      <c r="P73" s="122" t="str">
        <f>$B$16&amp;"_"&amp;TEXT(VALUE(RIGHT(P72,3))+1,"000")</f>
        <v>L_005_083</v>
      </c>
      <c r="Q73" s="122" t="str">
        <f>IF(ABS(F73-SUM(F52,-F72))&gt;LIST_Tolerance,"Error total and components not consistent for column "&amp;F$18,"Pass")</f>
        <v>Pass</v>
      </c>
    </row>
    <row r="74" spans="1:17" x14ac:dyDescent="0.35">
      <c r="A74" s="132" t="s">
        <v>442</v>
      </c>
      <c r="B74" s="240" t="s">
        <v>443</v>
      </c>
      <c r="C74" s="134" t="s">
        <v>444</v>
      </c>
      <c r="D74" s="131">
        <f>SUM(D65:D73)</f>
        <v>0</v>
      </c>
      <c r="E74" s="131">
        <f>SUM(E65:E73)</f>
        <v>0</v>
      </c>
      <c r="F74" s="131">
        <f>SUM(F65:F73)</f>
        <v>0</v>
      </c>
    </row>
  </sheetData>
  <sheetProtection password="AAC6" sheet="1" objects="1" scenarios="1" formatColumns="0"/>
  <protectedRanges>
    <protectedRange sqref="D20:F51 H20:H52 D54:F71 H54:H73" name="Range1"/>
  </protectedRanges>
  <mergeCells count="4">
    <mergeCell ref="E16:F16"/>
    <mergeCell ref="B6:F6"/>
    <mergeCell ref="B7:F7"/>
    <mergeCell ref="B8:F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59999389629810485"/>
    <pageSetUpPr fitToPage="1"/>
  </sheetPr>
  <dimension ref="A1:K45"/>
  <sheetViews>
    <sheetView showGridLines="0" zoomScale="85" zoomScaleNormal="85" workbookViewId="0"/>
  </sheetViews>
  <sheetFormatPr defaultColWidth="0" defaultRowHeight="14.5" zeroHeight="1" x14ac:dyDescent="0.35"/>
  <cols>
    <col min="1" max="1" width="52.26953125" style="17" customWidth="1"/>
    <col min="2" max="3" width="12.81640625" style="13" customWidth="1"/>
    <col min="4" max="4" width="17.26953125" style="13" customWidth="1"/>
    <col min="5" max="5" width="3.54296875" style="13" customWidth="1"/>
    <col min="6" max="6" width="23.7265625" style="13" bestFit="1" customWidth="1"/>
    <col min="7" max="7" width="3.1796875" style="13" customWidth="1"/>
    <col min="8" max="9" width="14.7265625" style="13" customWidth="1"/>
    <col min="10" max="11" width="9" style="13" customWidth="1"/>
    <col min="12" max="16384" width="9" style="13" hidden="1"/>
  </cols>
  <sheetData>
    <row r="1" spans="1:7" ht="34.5" customHeight="1" x14ac:dyDescent="0.55000000000000004">
      <c r="A1" s="12" t="str">
        <f>Summary!$A$1</f>
        <v>PRA Insurance Stress Testing 2022</v>
      </c>
      <c r="B1" s="17"/>
      <c r="C1" s="17"/>
      <c r="D1" s="17"/>
      <c r="E1" s="17"/>
      <c r="F1" s="17"/>
      <c r="G1" s="17"/>
    </row>
    <row r="2" spans="1:7" ht="23.5" x14ac:dyDescent="0.55000000000000004">
      <c r="A2" s="12" t="s">
        <v>698</v>
      </c>
      <c r="B2" s="17"/>
      <c r="C2" s="17"/>
      <c r="D2" s="17"/>
      <c r="E2" s="17"/>
      <c r="F2" s="107" t="s">
        <v>4</v>
      </c>
      <c r="G2" s="17"/>
    </row>
    <row r="3" spans="1:7" x14ac:dyDescent="0.35">
      <c r="B3" s="17"/>
      <c r="C3" s="17"/>
      <c r="D3" s="17"/>
      <c r="E3" s="17"/>
      <c r="F3" s="110" t="s">
        <v>5</v>
      </c>
      <c r="G3" s="17"/>
    </row>
    <row r="4" spans="1:7" ht="21" customHeight="1" x14ac:dyDescent="0.35">
      <c r="B4" s="17"/>
      <c r="C4" s="17"/>
      <c r="D4" s="17"/>
      <c r="E4" s="17"/>
      <c r="F4" s="112" t="s">
        <v>6</v>
      </c>
      <c r="G4" s="17"/>
    </row>
    <row r="5" spans="1:7" x14ac:dyDescent="0.35">
      <c r="A5" s="111"/>
      <c r="B5" s="17"/>
      <c r="C5" s="17"/>
      <c r="D5" s="17"/>
      <c r="E5" s="17"/>
      <c r="F5" s="17"/>
      <c r="G5" s="17"/>
    </row>
    <row r="6" spans="1:7" x14ac:dyDescent="0.35">
      <c r="A6" s="100" t="s">
        <v>7</v>
      </c>
      <c r="B6" s="280" t="e">
        <f ca="1">IF('Firm Info'!$B$6="","",'Firm Info'!$B$6)</f>
        <v>#N/A</v>
      </c>
      <c r="C6" s="281"/>
      <c r="D6" s="281"/>
      <c r="E6" s="281"/>
      <c r="F6" s="282"/>
      <c r="G6" s="17"/>
    </row>
    <row r="7" spans="1:7" x14ac:dyDescent="0.35">
      <c r="A7" s="100" t="str">
        <f>Summary!A7</f>
        <v>Group name</v>
      </c>
      <c r="B7" s="280" t="e">
        <f ca="1">IF('Firm Info'!B8="","",'Firm Info'!$B$8)</f>
        <v>#N/A</v>
      </c>
      <c r="C7" s="281"/>
      <c r="D7" s="281"/>
      <c r="E7" s="281"/>
      <c r="F7" s="282"/>
      <c r="G7" s="17"/>
    </row>
    <row r="8" spans="1:7" x14ac:dyDescent="0.35">
      <c r="A8" s="115" t="s">
        <v>8</v>
      </c>
      <c r="B8" s="283" t="str">
        <f>IF('Firm Info'!$B$12="","", TEXT('Firm Info'!$B$12,"dd/mm/yyyy"))</f>
        <v>31/12/2021</v>
      </c>
      <c r="C8" s="284"/>
      <c r="D8" s="284"/>
      <c r="E8" s="284"/>
      <c r="F8" s="285"/>
      <c r="G8" s="17" t="str">
        <f>IF('Firm Info'!F11="","", TEXT('Firm Info'!F11+1,"dd/mm/yyyy"))</f>
        <v/>
      </c>
    </row>
    <row r="9" spans="1:7" x14ac:dyDescent="0.35">
      <c r="A9" s="117"/>
      <c r="B9" s="116"/>
      <c r="C9" s="116"/>
      <c r="D9" s="116"/>
    </row>
    <row r="10" spans="1:7" ht="31.9" customHeight="1" x14ac:dyDescent="0.35">
      <c r="A10" s="286" t="s">
        <v>262</v>
      </c>
      <c r="B10" s="286"/>
      <c r="C10" s="286"/>
      <c r="D10" s="286"/>
      <c r="E10" s="286"/>
      <c r="F10" s="286"/>
    </row>
    <row r="11" spans="1:7" x14ac:dyDescent="0.35">
      <c r="A11" s="117"/>
      <c r="B11" s="116"/>
      <c r="C11" s="116"/>
      <c r="D11" s="116"/>
    </row>
    <row r="12" spans="1:7" ht="21" x14ac:dyDescent="0.35">
      <c r="A12" s="118" t="s">
        <v>187</v>
      </c>
      <c r="B12" s="116"/>
      <c r="C12" s="116"/>
      <c r="D12" s="116"/>
    </row>
    <row r="13" spans="1:7" x14ac:dyDescent="0.35">
      <c r="A13" s="117"/>
      <c r="B13" s="116"/>
      <c r="C13" s="116"/>
      <c r="D13" s="116"/>
    </row>
    <row r="14" spans="1:7" ht="21" x14ac:dyDescent="0.35">
      <c r="A14" s="118" t="s">
        <v>189</v>
      </c>
    </row>
    <row r="15" spans="1:7" ht="21" x14ac:dyDescent="0.35">
      <c r="A15" s="118" t="s">
        <v>381</v>
      </c>
      <c r="B15" s="118" t="s">
        <v>261</v>
      </c>
    </row>
    <row r="16" spans="1:7" ht="21" x14ac:dyDescent="0.35">
      <c r="A16" s="118" t="s">
        <v>366</v>
      </c>
      <c r="B16" s="118" t="s">
        <v>382</v>
      </c>
    </row>
    <row r="17" spans="1:11" ht="29" x14ac:dyDescent="0.35">
      <c r="A17" s="13"/>
      <c r="C17" s="81" t="s">
        <v>362</v>
      </c>
      <c r="D17" s="146" t="s">
        <v>191</v>
      </c>
      <c r="F17" s="63" t="s">
        <v>229</v>
      </c>
    </row>
    <row r="18" spans="1:11" ht="29" x14ac:dyDescent="0.35">
      <c r="A18" s="136" t="s">
        <v>10</v>
      </c>
      <c r="C18" s="81" t="s">
        <v>363</v>
      </c>
      <c r="D18" s="40" t="s">
        <v>26</v>
      </c>
      <c r="F18" s="40" t="s">
        <v>191</v>
      </c>
    </row>
    <row r="19" spans="1:11" x14ac:dyDescent="0.35">
      <c r="A19" s="147"/>
      <c r="B19" s="121" t="s">
        <v>360</v>
      </c>
      <c r="C19" s="121" t="s">
        <v>361</v>
      </c>
      <c r="D19" s="101"/>
      <c r="F19" s="101"/>
      <c r="H19" s="122" t="s">
        <v>580</v>
      </c>
      <c r="I19" s="122"/>
      <c r="J19" s="122" t="s">
        <v>580</v>
      </c>
      <c r="K19" s="122"/>
    </row>
    <row r="20" spans="1:11" ht="29" x14ac:dyDescent="0.35">
      <c r="A20" s="43" t="s">
        <v>259</v>
      </c>
      <c r="B20" s="121"/>
      <c r="C20" s="121" t="s">
        <v>379</v>
      </c>
      <c r="D20" s="128"/>
      <c r="F20" s="128"/>
      <c r="H20" s="122" t="str">
        <f>$B$16&amp;"_001"</f>
        <v>L_006_001</v>
      </c>
      <c r="I20" s="122" t="str">
        <f>IF(D20&lt;0,"Error positive number expected","Pass")</f>
        <v>Pass</v>
      </c>
      <c r="J20" s="122"/>
      <c r="K20" s="122"/>
    </row>
    <row r="21" spans="1:11" x14ac:dyDescent="0.35">
      <c r="A21" s="43" t="s">
        <v>260</v>
      </c>
      <c r="B21" s="121"/>
      <c r="C21" s="121" t="s">
        <v>380</v>
      </c>
      <c r="D21" s="128"/>
      <c r="F21" s="128"/>
      <c r="H21" s="122"/>
      <c r="I21" s="122"/>
      <c r="J21" s="122"/>
      <c r="K21" s="122"/>
    </row>
    <row r="22" spans="1:11" x14ac:dyDescent="0.35">
      <c r="A22" s="66" t="s">
        <v>258</v>
      </c>
      <c r="B22" s="121" t="s">
        <v>69</v>
      </c>
      <c r="C22" s="121" t="s">
        <v>69</v>
      </c>
      <c r="D22" s="128"/>
      <c r="F22" s="128"/>
      <c r="H22" s="122" t="str">
        <f>$B$16&amp;"_"&amp;TEXT(VALUE(RIGHT(H20,3))+1,"000")</f>
        <v>L_006_002</v>
      </c>
      <c r="I22" s="122" t="str">
        <f>IF(D22&lt;0,"Error positive number expected","Pass")</f>
        <v>Pass</v>
      </c>
      <c r="J22" s="122" t="str">
        <f>$B$16&amp;"_"&amp;TEXT(VALUE(RIGHT(H40,3))+1,"000")</f>
        <v>L_006_012</v>
      </c>
      <c r="K22" s="122" t="str">
        <f>IF(ABS(D22-SUM(D20:D21))&gt;LIST_Tolerance,"Error total should equal sum of components","Pass")</f>
        <v>Pass</v>
      </c>
    </row>
    <row r="23" spans="1:11" x14ac:dyDescent="0.35">
      <c r="A23" s="148" t="s">
        <v>192</v>
      </c>
      <c r="B23" s="121" t="s">
        <v>71</v>
      </c>
      <c r="C23" s="121" t="s">
        <v>71</v>
      </c>
      <c r="D23" s="128"/>
      <c r="F23" s="128"/>
      <c r="H23" s="122" t="str">
        <f>$B$16&amp;"_"&amp;TEXT(VALUE(RIGHT(H22,3))+1,"000")</f>
        <v>L_006_003</v>
      </c>
      <c r="I23" s="122" t="str">
        <f>IF(D23&lt;0,"Error positive number expected","Pass")</f>
        <v>Pass</v>
      </c>
      <c r="J23" s="122"/>
      <c r="K23" s="122"/>
    </row>
    <row r="24" spans="1:11" x14ac:dyDescent="0.35">
      <c r="A24" s="47" t="s">
        <v>257</v>
      </c>
      <c r="B24" s="121" t="s">
        <v>73</v>
      </c>
      <c r="C24" s="121" t="s">
        <v>73</v>
      </c>
      <c r="D24" s="128"/>
      <c r="F24" s="128"/>
      <c r="H24" s="122" t="str">
        <f>$B$16&amp;"_"&amp;TEXT(VALUE(RIGHT(H23,3))+1,"000")</f>
        <v>L_006_004</v>
      </c>
      <c r="I24" s="122" t="str">
        <f>IF(D24&lt;0,"Error positive number expected","Pass")</f>
        <v>Pass</v>
      </c>
      <c r="J24" s="122" t="str">
        <f>$B$16&amp;"_"&amp;TEXT(VALUE(RIGHT(J22,3))+1,"000")</f>
        <v>L_006_013</v>
      </c>
      <c r="K24" s="122" t="str">
        <f>IF(ABS(D24-SUM(D22:D23))&gt;LIST_Tolerance,"Error total should equal sum of components","Pass")</f>
        <v>Pass</v>
      </c>
    </row>
    <row r="25" spans="1:11" s="19" customFormat="1" x14ac:dyDescent="0.35">
      <c r="A25" s="132" t="s">
        <v>442</v>
      </c>
      <c r="B25" s="133" t="s">
        <v>443</v>
      </c>
      <c r="C25" s="134" t="s">
        <v>444</v>
      </c>
      <c r="D25" s="131">
        <f>SUM(D16:D24)</f>
        <v>0</v>
      </c>
      <c r="E25" s="13"/>
      <c r="F25" s="13"/>
      <c r="G25" s="13"/>
    </row>
    <row r="26" spans="1:11" s="19" customFormat="1" x14ac:dyDescent="0.35">
      <c r="A26" s="17"/>
      <c r="B26" s="13"/>
      <c r="C26" s="13"/>
      <c r="D26" s="13"/>
      <c r="E26" s="13"/>
      <c r="F26" s="13"/>
      <c r="G26" s="13"/>
    </row>
    <row r="27" spans="1:11" s="19" customFormat="1" x14ac:dyDescent="0.35">
      <c r="A27" s="93"/>
      <c r="B27" s="93"/>
      <c r="C27" s="93"/>
      <c r="D27" s="93"/>
      <c r="E27" s="13"/>
      <c r="F27" s="13"/>
      <c r="G27" s="13"/>
    </row>
    <row r="28" spans="1:11" s="19" customFormat="1" ht="21" x14ac:dyDescent="0.35">
      <c r="A28" s="118" t="s">
        <v>193</v>
      </c>
      <c r="B28" s="93"/>
      <c r="C28" s="93"/>
      <c r="D28" s="93"/>
      <c r="E28" s="13"/>
      <c r="F28" s="13"/>
      <c r="G28" s="13"/>
    </row>
    <row r="29" spans="1:11" s="19" customFormat="1" ht="21" x14ac:dyDescent="0.35">
      <c r="A29" s="118" t="s">
        <v>381</v>
      </c>
      <c r="B29" s="118" t="s">
        <v>616</v>
      </c>
      <c r="C29" s="93"/>
      <c r="D29" s="93"/>
      <c r="E29" s="13"/>
      <c r="F29" s="13"/>
      <c r="G29" s="13"/>
    </row>
    <row r="30" spans="1:11" s="19" customFormat="1" ht="21" x14ac:dyDescent="0.35">
      <c r="A30" s="118" t="s">
        <v>366</v>
      </c>
      <c r="B30" s="118" t="s">
        <v>382</v>
      </c>
      <c r="C30" s="93"/>
      <c r="D30" s="93"/>
      <c r="E30" s="13"/>
      <c r="F30" s="13"/>
      <c r="G30" s="13"/>
    </row>
    <row r="31" spans="1:11" s="19" customFormat="1" ht="29" x14ac:dyDescent="0.35">
      <c r="B31" s="93"/>
      <c r="C31" s="81" t="s">
        <v>362</v>
      </c>
      <c r="D31" s="48" t="s">
        <v>194</v>
      </c>
      <c r="E31" s="13"/>
      <c r="F31" s="63" t="s">
        <v>229</v>
      </c>
      <c r="G31" s="13"/>
    </row>
    <row r="32" spans="1:11" s="19" customFormat="1" ht="29" x14ac:dyDescent="0.35">
      <c r="A32" s="136" t="s">
        <v>10</v>
      </c>
      <c r="B32" s="93"/>
      <c r="C32" s="81" t="s">
        <v>363</v>
      </c>
      <c r="D32" s="48" t="s">
        <v>26</v>
      </c>
      <c r="E32" s="13"/>
      <c r="F32" s="63" t="s">
        <v>191</v>
      </c>
      <c r="G32" s="13"/>
    </row>
    <row r="33" spans="1:11" s="19" customFormat="1" x14ac:dyDescent="0.35">
      <c r="A33" s="193"/>
      <c r="B33" s="121" t="s">
        <v>360</v>
      </c>
      <c r="C33" s="121" t="s">
        <v>361</v>
      </c>
      <c r="D33" s="48"/>
      <c r="E33" s="13"/>
      <c r="F33" s="63"/>
      <c r="G33" s="13"/>
      <c r="H33" s="122" t="s">
        <v>580</v>
      </c>
      <c r="I33" s="122"/>
      <c r="J33" s="122" t="s">
        <v>580</v>
      </c>
      <c r="K33" s="122"/>
    </row>
    <row r="34" spans="1:11" s="19" customFormat="1" x14ac:dyDescent="0.35">
      <c r="A34" s="193" t="s">
        <v>195</v>
      </c>
      <c r="B34" s="150" t="s">
        <v>89</v>
      </c>
      <c r="C34" s="150" t="s">
        <v>89</v>
      </c>
      <c r="D34" s="128"/>
      <c r="E34" s="13"/>
      <c r="F34" s="128"/>
      <c r="G34" s="13"/>
      <c r="H34" s="122" t="str">
        <f>$B$16&amp;"_"&amp;TEXT(VALUE(RIGHT(H24,3))+1,"000")</f>
        <v>L_006_005</v>
      </c>
      <c r="I34" s="122" t="str">
        <f>IF(D34="","Error number expected","Pass")</f>
        <v>Error number expected</v>
      </c>
      <c r="J34" s="122"/>
      <c r="K34" s="122"/>
    </row>
    <row r="35" spans="1:11" s="19" customFormat="1" x14ac:dyDescent="0.35">
      <c r="A35" s="193" t="s">
        <v>11</v>
      </c>
      <c r="B35" s="150" t="s">
        <v>91</v>
      </c>
      <c r="C35" s="150" t="s">
        <v>91</v>
      </c>
      <c r="D35" s="128"/>
      <c r="E35" s="13"/>
      <c r="F35" s="128"/>
      <c r="G35" s="13"/>
      <c r="H35" s="122" t="str">
        <f t="shared" ref="H35:J40" si="0">$B$16&amp;"_"&amp;TEXT(VALUE(RIGHT(H34,3))+1,"000")</f>
        <v>L_006_006</v>
      </c>
      <c r="I35" s="122" t="str">
        <f t="shared" ref="I35:I40" si="1">IF(D35&lt;0,"Error positive number expected","Pass")</f>
        <v>Pass</v>
      </c>
      <c r="J35" s="122"/>
      <c r="K35" s="122"/>
    </row>
    <row r="36" spans="1:11" s="19" customFormat="1" x14ac:dyDescent="0.35">
      <c r="A36" s="193" t="s">
        <v>196</v>
      </c>
      <c r="B36" s="150" t="s">
        <v>93</v>
      </c>
      <c r="C36" s="150" t="s">
        <v>93</v>
      </c>
      <c r="D36" s="128"/>
      <c r="E36" s="13"/>
      <c r="F36" s="128"/>
      <c r="G36" s="13"/>
      <c r="H36" s="122" t="str">
        <f t="shared" si="0"/>
        <v>L_006_007</v>
      </c>
      <c r="I36" s="122" t="str">
        <f t="shared" si="1"/>
        <v>Pass</v>
      </c>
      <c r="J36" s="122"/>
      <c r="K36" s="122"/>
    </row>
    <row r="37" spans="1:11" s="19" customFormat="1" x14ac:dyDescent="0.35">
      <c r="A37" s="193" t="s">
        <v>197</v>
      </c>
      <c r="B37" s="150" t="s">
        <v>95</v>
      </c>
      <c r="C37" s="150" t="s">
        <v>95</v>
      </c>
      <c r="D37" s="128"/>
      <c r="E37" s="13"/>
      <c r="F37" s="128"/>
      <c r="G37" s="13"/>
      <c r="H37" s="122" t="str">
        <f t="shared" si="0"/>
        <v>L_006_008</v>
      </c>
      <c r="I37" s="122" t="str">
        <f t="shared" si="1"/>
        <v>Pass</v>
      </c>
      <c r="J37" s="122" t="str">
        <f>$B$16&amp;"_"&amp;TEXT(VALUE(RIGHT(J24,3))+1,"000")</f>
        <v>L_006_014</v>
      </c>
      <c r="K37" s="122" t="str">
        <f>IF(D37&gt;D36,"Error MCR Floor can't exceed MCR Cap","Pass")</f>
        <v>Pass</v>
      </c>
    </row>
    <row r="38" spans="1:11" s="19" customFormat="1" x14ac:dyDescent="0.35">
      <c r="A38" s="193" t="s">
        <v>198</v>
      </c>
      <c r="B38" s="150" t="s">
        <v>97</v>
      </c>
      <c r="C38" s="150" t="s">
        <v>97</v>
      </c>
      <c r="D38" s="128"/>
      <c r="E38" s="13"/>
      <c r="F38" s="128"/>
      <c r="G38" s="13"/>
      <c r="H38" s="122" t="str">
        <f t="shared" si="0"/>
        <v>L_006_009</v>
      </c>
      <c r="I38" s="122" t="str">
        <f t="shared" si="1"/>
        <v>Pass</v>
      </c>
      <c r="J38" s="122" t="str">
        <f t="shared" si="0"/>
        <v>L_006_015</v>
      </c>
      <c r="K38" s="122" t="str">
        <f>IF(ABS(D38-MIN(D36,MAX(D37,D34)))&gt;LIST_Tolerance,"Error Combined MCR not consistent with Linear MCR, MCR Floor and MCR Cap","Pass")</f>
        <v>Pass</v>
      </c>
    </row>
    <row r="39" spans="1:11" s="19" customFormat="1" x14ac:dyDescent="0.35">
      <c r="A39" s="193" t="s">
        <v>199</v>
      </c>
      <c r="B39" s="150" t="s">
        <v>99</v>
      </c>
      <c r="C39" s="150" t="s">
        <v>99</v>
      </c>
      <c r="D39" s="128"/>
      <c r="E39" s="13"/>
      <c r="F39" s="128"/>
      <c r="G39" s="13"/>
      <c r="H39" s="122" t="str">
        <f t="shared" si="0"/>
        <v>L_006_010</v>
      </c>
      <c r="I39" s="122" t="str">
        <f t="shared" si="1"/>
        <v>Pass</v>
      </c>
      <c r="J39" s="122"/>
      <c r="K39" s="122"/>
    </row>
    <row r="40" spans="1:11" s="19" customFormat="1" x14ac:dyDescent="0.35">
      <c r="A40" s="194" t="s">
        <v>200</v>
      </c>
      <c r="B40" s="150" t="s">
        <v>109</v>
      </c>
      <c r="C40" s="150" t="s">
        <v>109</v>
      </c>
      <c r="D40" s="128"/>
      <c r="E40" s="13"/>
      <c r="F40" s="128"/>
      <c r="G40" s="13"/>
      <c r="H40" s="122" t="str">
        <f t="shared" si="0"/>
        <v>L_006_011</v>
      </c>
      <c r="I40" s="122" t="str">
        <f t="shared" si="1"/>
        <v>Pass</v>
      </c>
      <c r="J40" s="122" t="str">
        <f>$B$16&amp;"_"&amp;TEXT(VALUE(RIGHT(J38,3))+1,"000")</f>
        <v>L_006_016</v>
      </c>
      <c r="K40" s="122" t="str">
        <f>IF(ABS(D40-MAX(D38,D39))&gt;LIST_Tolerance,"Error MCR must be higher of Combined MCR and Absolute floor of MCR","Pass")</f>
        <v>Pass</v>
      </c>
    </row>
    <row r="41" spans="1:11" s="19" customFormat="1" x14ac:dyDescent="0.35">
      <c r="A41" s="132" t="s">
        <v>442</v>
      </c>
      <c r="B41" s="133" t="s">
        <v>443</v>
      </c>
      <c r="C41" s="134" t="s">
        <v>444</v>
      </c>
      <c r="D41" s="131">
        <f>SUM(D34:D40)</f>
        <v>0</v>
      </c>
      <c r="E41" s="13"/>
      <c r="F41" s="13"/>
      <c r="G41" s="13"/>
    </row>
    <row r="42" spans="1:11" s="19" customFormat="1" hidden="1" x14ac:dyDescent="0.35">
      <c r="A42" s="17"/>
      <c r="B42" s="13"/>
      <c r="C42" s="13"/>
      <c r="D42" s="13"/>
      <c r="E42" s="13"/>
      <c r="F42" s="13"/>
      <c r="G42" s="13"/>
    </row>
    <row r="43" spans="1:11" s="19" customFormat="1" hidden="1" x14ac:dyDescent="0.35">
      <c r="A43" s="17"/>
      <c r="B43" s="13"/>
      <c r="C43" s="13"/>
      <c r="D43" s="13"/>
      <c r="E43" s="13"/>
      <c r="F43" s="13"/>
      <c r="G43" s="13"/>
    </row>
    <row r="44" spans="1:11" s="19" customFormat="1" hidden="1" x14ac:dyDescent="0.35">
      <c r="A44" s="17"/>
      <c r="B44" s="13"/>
      <c r="C44" s="13"/>
      <c r="D44" s="13"/>
      <c r="E44" s="13"/>
      <c r="F44" s="13"/>
      <c r="G44" s="13"/>
    </row>
    <row r="45" spans="1:11" s="19" customFormat="1" hidden="1" x14ac:dyDescent="0.35">
      <c r="A45" s="17"/>
      <c r="B45" s="13"/>
      <c r="C45" s="13"/>
      <c r="D45" s="13"/>
      <c r="E45" s="13"/>
      <c r="F45" s="13"/>
      <c r="G45" s="13"/>
    </row>
  </sheetData>
  <sheetProtection password="AAC6" sheet="1" formatColumns="0"/>
  <protectedRanges>
    <protectedRange sqref="D20:D24 F20:F24 D34:D40 F34:F40" name="Range1"/>
  </protectedRanges>
  <mergeCells count="4">
    <mergeCell ref="B6:F6"/>
    <mergeCell ref="B7:F7"/>
    <mergeCell ref="B8:F8"/>
    <mergeCell ref="A10:F10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8" tint="0.59999389629810485"/>
    <pageSetUpPr fitToPage="1"/>
  </sheetPr>
  <dimension ref="A1:O143"/>
  <sheetViews>
    <sheetView showGridLines="0" zoomScale="85" zoomScaleNormal="85" workbookViewId="0">
      <selection activeCell="C4" sqref="A4:C4"/>
    </sheetView>
  </sheetViews>
  <sheetFormatPr defaultColWidth="0" defaultRowHeight="14.5" zeroHeight="1" x14ac:dyDescent="0.35"/>
  <cols>
    <col min="1" max="1" width="63.26953125" style="114" customWidth="1"/>
    <col min="2" max="3" width="16.08984375" style="19" customWidth="1"/>
    <col min="4" max="8" width="17" style="19" customWidth="1"/>
    <col min="9" max="9" width="3.81640625" style="13" customWidth="1"/>
    <col min="10" max="12" width="14.7265625" style="13" customWidth="1"/>
    <col min="13" max="15" width="9" style="13" customWidth="1"/>
    <col min="16" max="16384" width="9" style="13" hidden="1"/>
  </cols>
  <sheetData>
    <row r="1" spans="1:8" ht="34.5" customHeight="1" x14ac:dyDescent="0.55000000000000004">
      <c r="A1" s="12" t="str">
        <f>Summary!$A$1</f>
        <v>PRA Insurance Stress Testing 2022</v>
      </c>
      <c r="B1" s="17"/>
      <c r="C1" s="17"/>
      <c r="D1" s="17"/>
      <c r="E1" s="17"/>
      <c r="F1" s="17"/>
      <c r="G1" s="17"/>
      <c r="H1" s="17"/>
    </row>
    <row r="2" spans="1:8" ht="21" customHeight="1" x14ac:dyDescent="0.35">
      <c r="A2" s="118" t="s">
        <v>201</v>
      </c>
      <c r="B2" s="118"/>
      <c r="C2" s="118"/>
      <c r="D2" s="17"/>
      <c r="E2" s="17"/>
      <c r="F2" s="17"/>
      <c r="G2" s="287" t="s">
        <v>4</v>
      </c>
      <c r="H2" s="287"/>
    </row>
    <row r="3" spans="1:8" ht="21" customHeight="1" x14ac:dyDescent="0.35">
      <c r="A3" s="118"/>
      <c r="B3" s="17"/>
      <c r="C3" s="17"/>
      <c r="D3" s="17"/>
      <c r="E3" s="17"/>
      <c r="F3" s="17"/>
      <c r="G3" s="288" t="s">
        <v>5</v>
      </c>
      <c r="H3" s="288"/>
    </row>
    <row r="4" spans="1:8" ht="21" customHeight="1" x14ac:dyDescent="0.35">
      <c r="A4" s="111"/>
      <c r="B4" s="17"/>
      <c r="C4" s="17"/>
      <c r="D4" s="17"/>
      <c r="E4" s="17"/>
      <c r="F4" s="17"/>
      <c r="G4" s="289" t="s">
        <v>6</v>
      </c>
      <c r="H4" s="289"/>
    </row>
    <row r="5" spans="1:8" x14ac:dyDescent="0.35">
      <c r="A5" s="111"/>
      <c r="B5" s="17"/>
      <c r="C5" s="17"/>
      <c r="D5" s="17"/>
      <c r="E5" s="17"/>
      <c r="F5" s="17"/>
      <c r="G5" s="17"/>
      <c r="H5" s="17"/>
    </row>
    <row r="6" spans="1:8" x14ac:dyDescent="0.35">
      <c r="A6" s="178" t="s">
        <v>7</v>
      </c>
      <c r="B6" s="290" t="e">
        <f ca="1">IF('Firm Info'!$B$6="","",'Firm Info'!$B$6)</f>
        <v>#N/A</v>
      </c>
      <c r="C6" s="290"/>
      <c r="D6" s="290"/>
      <c r="E6" s="290"/>
      <c r="F6" s="290"/>
      <c r="G6" s="290"/>
      <c r="H6" s="290"/>
    </row>
    <row r="7" spans="1:8" x14ac:dyDescent="0.35">
      <c r="A7" s="178" t="str">
        <f>Summary!A7</f>
        <v>Group name</v>
      </c>
      <c r="B7" s="290" t="e">
        <f ca="1">IF('Firm Info'!B8="","",'Firm Info'!$B$8)</f>
        <v>#N/A</v>
      </c>
      <c r="C7" s="290"/>
      <c r="D7" s="290"/>
      <c r="E7" s="290"/>
      <c r="F7" s="290"/>
      <c r="G7" s="290"/>
      <c r="H7" s="290"/>
    </row>
    <row r="8" spans="1:8" x14ac:dyDescent="0.35">
      <c r="A8" s="179" t="s">
        <v>8</v>
      </c>
      <c r="B8" s="283" t="str">
        <f>IF('Firm Info'!$B$12="","", TEXT('Firm Info'!$B$12,"dd/mm/yyyy"))</f>
        <v>31/12/2021</v>
      </c>
      <c r="C8" s="284"/>
      <c r="D8" s="284"/>
      <c r="E8" s="284"/>
      <c r="F8" s="284"/>
      <c r="G8" s="284"/>
      <c r="H8" s="285"/>
    </row>
    <row r="9" spans="1:8" x14ac:dyDescent="0.35">
      <c r="A9" s="117"/>
      <c r="B9" s="116"/>
      <c r="C9" s="116"/>
      <c r="D9" s="116"/>
    </row>
    <row r="10" spans="1:8" x14ac:dyDescent="0.35">
      <c r="A10" s="189" t="s">
        <v>321</v>
      </c>
      <c r="B10" s="114"/>
      <c r="C10" s="114"/>
    </row>
    <row r="11" spans="1:8" s="117" customFormat="1" x14ac:dyDescent="0.35"/>
    <row r="12" spans="1:8" ht="21" x14ac:dyDescent="0.35">
      <c r="A12" s="118" t="s">
        <v>201</v>
      </c>
      <c r="B12" s="13"/>
      <c r="C12" s="13"/>
      <c r="D12" s="13"/>
      <c r="E12" s="13"/>
      <c r="F12" s="13"/>
      <c r="G12" s="13"/>
      <c r="H12" s="13"/>
    </row>
    <row r="13" spans="1:8" ht="21" x14ac:dyDescent="0.35">
      <c r="A13" s="118" t="s">
        <v>381</v>
      </c>
      <c r="B13" s="118" t="s">
        <v>617</v>
      </c>
      <c r="C13" s="118"/>
      <c r="D13" s="13"/>
      <c r="E13" s="13"/>
      <c r="F13" s="13"/>
      <c r="G13" s="13"/>
      <c r="H13" s="13"/>
    </row>
    <row r="14" spans="1:8" ht="21" x14ac:dyDescent="0.35">
      <c r="A14" s="118" t="s">
        <v>366</v>
      </c>
      <c r="B14" s="118" t="s">
        <v>383</v>
      </c>
      <c r="C14" s="118"/>
      <c r="D14" s="13"/>
      <c r="E14" s="13"/>
      <c r="F14" s="13"/>
      <c r="G14" s="13"/>
      <c r="H14" s="13"/>
    </row>
    <row r="15" spans="1:8" x14ac:dyDescent="0.35">
      <c r="A15" s="117"/>
      <c r="B15" s="117"/>
      <c r="C15" s="117"/>
      <c r="D15" s="119" t="s">
        <v>24</v>
      </c>
      <c r="E15" s="117"/>
      <c r="F15" s="117"/>
      <c r="G15" s="117"/>
      <c r="H15" s="117"/>
    </row>
    <row r="16" spans="1:8" x14ac:dyDescent="0.35">
      <c r="A16" s="42"/>
      <c r="B16" s="52"/>
      <c r="C16" s="52"/>
      <c r="D16" s="53" t="s">
        <v>27</v>
      </c>
      <c r="E16" s="53" t="s">
        <v>202</v>
      </c>
      <c r="F16" s="53" t="s">
        <v>203</v>
      </c>
      <c r="G16" s="53" t="s">
        <v>204</v>
      </c>
      <c r="H16" s="53" t="s">
        <v>205</v>
      </c>
    </row>
    <row r="17" spans="1:15" x14ac:dyDescent="0.35">
      <c r="A17" s="42"/>
      <c r="B17" s="52"/>
      <c r="C17" s="81" t="s">
        <v>362</v>
      </c>
      <c r="D17" s="54" t="s">
        <v>26</v>
      </c>
      <c r="E17" s="53" t="s">
        <v>206</v>
      </c>
      <c r="F17" s="53" t="s">
        <v>207</v>
      </c>
      <c r="G17" s="53" t="s">
        <v>208</v>
      </c>
      <c r="H17" s="53" t="s">
        <v>209</v>
      </c>
    </row>
    <row r="18" spans="1:15" x14ac:dyDescent="0.35">
      <c r="A18" s="136" t="s">
        <v>10</v>
      </c>
      <c r="B18" s="52"/>
      <c r="C18" s="81" t="s">
        <v>363</v>
      </c>
      <c r="D18" s="54" t="s">
        <v>26</v>
      </c>
      <c r="E18" s="53" t="s">
        <v>206</v>
      </c>
      <c r="F18" s="53" t="s">
        <v>207</v>
      </c>
      <c r="G18" s="53" t="s">
        <v>208</v>
      </c>
      <c r="H18" s="53" t="s">
        <v>209</v>
      </c>
    </row>
    <row r="19" spans="1:15" x14ac:dyDescent="0.35">
      <c r="A19" s="54"/>
      <c r="B19" s="190" t="s">
        <v>360</v>
      </c>
      <c r="C19" s="190" t="s">
        <v>361</v>
      </c>
      <c r="D19" s="54"/>
      <c r="E19" s="53"/>
      <c r="F19" s="53"/>
      <c r="G19" s="53"/>
      <c r="H19" s="53"/>
    </row>
    <row r="20" spans="1:15" ht="29" x14ac:dyDescent="0.35">
      <c r="A20" s="44" t="s">
        <v>304</v>
      </c>
      <c r="B20" s="80"/>
      <c r="C20" s="80"/>
      <c r="D20" s="80"/>
      <c r="E20" s="80"/>
      <c r="F20" s="80"/>
      <c r="G20" s="80"/>
      <c r="H20" s="80"/>
      <c r="J20" s="122" t="s">
        <v>580</v>
      </c>
      <c r="K20" s="122"/>
      <c r="L20" s="122" t="s">
        <v>580</v>
      </c>
      <c r="M20" s="122"/>
      <c r="N20" s="122" t="s">
        <v>580</v>
      </c>
      <c r="O20" s="122"/>
    </row>
    <row r="21" spans="1:15" x14ac:dyDescent="0.35">
      <c r="A21" s="76" t="s">
        <v>305</v>
      </c>
      <c r="B21" s="80" t="s">
        <v>31</v>
      </c>
      <c r="C21" s="80" t="s">
        <v>31</v>
      </c>
      <c r="D21" s="55"/>
      <c r="E21" s="46"/>
      <c r="F21" s="80"/>
      <c r="G21" s="46"/>
      <c r="H21" s="80"/>
      <c r="J21" s="122" t="str">
        <f>$B$14&amp;"_001"</f>
        <v>L_008_001</v>
      </c>
      <c r="K21" s="122" t="str">
        <f>IF(OR(D21&lt;0,E21&lt;0,F21&lt;0,G21&lt;0,H21&lt;0),"Error zero or positive number expected","Pass")</f>
        <v>Pass</v>
      </c>
      <c r="L21" s="122" t="str">
        <f>$B$14&amp;"_"&amp;TEXT(VALUE(RIGHT(J43,3))+1,"000")</f>
        <v>L_008_020</v>
      </c>
      <c r="M21" s="122" t="str">
        <f t="shared" ref="M21:M31" si="0">IF(ABS(D21-SUM(E21:H21))&gt;LIST_Tolerance,"Error total and components inconsistent","Pass")</f>
        <v>Pass</v>
      </c>
      <c r="N21" s="122"/>
      <c r="O21" s="122"/>
    </row>
    <row r="22" spans="1:15" x14ac:dyDescent="0.35">
      <c r="A22" s="76" t="s">
        <v>306</v>
      </c>
      <c r="B22" s="80" t="s">
        <v>35</v>
      </c>
      <c r="C22" s="80" t="s">
        <v>35</v>
      </c>
      <c r="D22" s="55"/>
      <c r="E22" s="46"/>
      <c r="F22" s="80"/>
      <c r="G22" s="46"/>
      <c r="H22" s="80"/>
      <c r="J22" s="122" t="str">
        <f>$B$14&amp;"_"&amp;TEXT(VALUE(RIGHT(J21,3))+1,"000")</f>
        <v>L_008_002</v>
      </c>
      <c r="K22" s="122" t="str">
        <f>IF(OR(D22&lt;0,E22&lt;0,F22&lt;0,G22&lt;0,H22&lt;0),"Error zero or positive number expected","Pass")</f>
        <v>Pass</v>
      </c>
      <c r="L22" s="122" t="str">
        <f>$B$14&amp;"_"&amp;TEXT(VALUE(RIGHT(L21,3))+1,"000")</f>
        <v>L_008_021</v>
      </c>
      <c r="M22" s="122" t="str">
        <f t="shared" si="0"/>
        <v>Pass</v>
      </c>
      <c r="N22" s="122"/>
      <c r="O22" s="122"/>
    </row>
    <row r="23" spans="1:15" ht="29" x14ac:dyDescent="0.35">
      <c r="A23" s="76" t="s">
        <v>307</v>
      </c>
      <c r="B23" s="80" t="s">
        <v>37</v>
      </c>
      <c r="C23" s="80" t="s">
        <v>37</v>
      </c>
      <c r="D23" s="55"/>
      <c r="E23" s="46"/>
      <c r="F23" s="80"/>
      <c r="G23" s="46"/>
      <c r="H23" s="80"/>
      <c r="J23" s="122" t="str">
        <f t="shared" ref="J23:J31" si="1">$B$14&amp;"_"&amp;TEXT(VALUE(RIGHT(J22,3))+1,"000")</f>
        <v>L_008_003</v>
      </c>
      <c r="K23" s="122" t="str">
        <f t="shared" ref="K23:K31" si="2">IF(OR(D23&lt;0,E23&lt;0,F23&lt;0,G23&lt;0,H23&lt;0),"Error zero or positive number expected","Pass")</f>
        <v>Pass</v>
      </c>
      <c r="L23" s="122" t="str">
        <f t="shared" ref="L23:L31" si="3">$B$14&amp;"_"&amp;TEXT(VALUE(RIGHT(L22,3))+1,"000")</f>
        <v>L_008_022</v>
      </c>
      <c r="M23" s="122" t="str">
        <f t="shared" si="0"/>
        <v>Pass</v>
      </c>
      <c r="N23" s="122"/>
      <c r="O23" s="122"/>
    </row>
    <row r="24" spans="1:15" x14ac:dyDescent="0.35">
      <c r="A24" s="76" t="s">
        <v>308</v>
      </c>
      <c r="B24" s="80" t="s">
        <v>39</v>
      </c>
      <c r="C24" s="80" t="s">
        <v>39</v>
      </c>
      <c r="D24" s="55"/>
      <c r="E24" s="80"/>
      <c r="F24" s="46"/>
      <c r="G24" s="46"/>
      <c r="H24" s="46"/>
      <c r="J24" s="122" t="str">
        <f t="shared" si="1"/>
        <v>L_008_004</v>
      </c>
      <c r="K24" s="122" t="str">
        <f t="shared" si="2"/>
        <v>Pass</v>
      </c>
      <c r="L24" s="122" t="str">
        <f t="shared" si="3"/>
        <v>L_008_023</v>
      </c>
      <c r="M24" s="122" t="str">
        <f t="shared" si="0"/>
        <v>Pass</v>
      </c>
      <c r="N24" s="122"/>
      <c r="O24" s="122"/>
    </row>
    <row r="25" spans="1:15" x14ac:dyDescent="0.35">
      <c r="A25" s="76" t="s">
        <v>309</v>
      </c>
      <c r="B25" s="80" t="s">
        <v>43</v>
      </c>
      <c r="C25" s="80" t="s">
        <v>43</v>
      </c>
      <c r="D25" s="55"/>
      <c r="E25" s="46"/>
      <c r="F25" s="80"/>
      <c r="G25" s="80"/>
      <c r="H25" s="80"/>
      <c r="J25" s="122" t="str">
        <f t="shared" si="1"/>
        <v>L_008_005</v>
      </c>
      <c r="K25" s="122" t="str">
        <f t="shared" si="2"/>
        <v>Pass</v>
      </c>
      <c r="L25" s="122" t="str">
        <f t="shared" si="3"/>
        <v>L_008_024</v>
      </c>
      <c r="M25" s="122" t="str">
        <f t="shared" si="0"/>
        <v>Pass</v>
      </c>
      <c r="N25" s="122"/>
      <c r="O25" s="122"/>
    </row>
    <row r="26" spans="1:15" x14ac:dyDescent="0.35">
      <c r="A26" s="76" t="s">
        <v>310</v>
      </c>
      <c r="B26" s="80" t="s">
        <v>47</v>
      </c>
      <c r="C26" s="80" t="s">
        <v>47</v>
      </c>
      <c r="D26" s="55"/>
      <c r="E26" s="80"/>
      <c r="F26" s="46"/>
      <c r="G26" s="46"/>
      <c r="H26" s="46"/>
      <c r="J26" s="122" t="str">
        <f t="shared" si="1"/>
        <v>L_008_006</v>
      </c>
      <c r="K26" s="122" t="str">
        <f t="shared" si="2"/>
        <v>Pass</v>
      </c>
      <c r="L26" s="122" t="str">
        <f t="shared" si="3"/>
        <v>L_008_025</v>
      </c>
      <c r="M26" s="122" t="str">
        <f t="shared" si="0"/>
        <v>Pass</v>
      </c>
      <c r="N26" s="122"/>
      <c r="O26" s="122"/>
    </row>
    <row r="27" spans="1:15" x14ac:dyDescent="0.35">
      <c r="A27" s="76" t="s">
        <v>311</v>
      </c>
      <c r="B27" s="80" t="s">
        <v>51</v>
      </c>
      <c r="C27" s="80" t="s">
        <v>51</v>
      </c>
      <c r="D27" s="55"/>
      <c r="E27" s="80"/>
      <c r="F27" s="46"/>
      <c r="G27" s="46"/>
      <c r="H27" s="46"/>
      <c r="J27" s="122" t="str">
        <f t="shared" si="1"/>
        <v>L_008_007</v>
      </c>
      <c r="K27" s="122" t="str">
        <f t="shared" si="2"/>
        <v>Pass</v>
      </c>
      <c r="L27" s="122" t="str">
        <f t="shared" si="3"/>
        <v>L_008_026</v>
      </c>
      <c r="M27" s="122" t="str">
        <f t="shared" si="0"/>
        <v>Pass</v>
      </c>
      <c r="N27" s="122"/>
      <c r="O27" s="122"/>
    </row>
    <row r="28" spans="1:15" x14ac:dyDescent="0.35">
      <c r="A28" s="76" t="s">
        <v>188</v>
      </c>
      <c r="B28" s="80" t="s">
        <v>55</v>
      </c>
      <c r="C28" s="80" t="s">
        <v>55</v>
      </c>
      <c r="D28" s="55"/>
      <c r="E28" s="46"/>
      <c r="F28" s="80"/>
      <c r="G28" s="80"/>
      <c r="H28" s="80"/>
      <c r="J28" s="122" t="str">
        <f t="shared" si="1"/>
        <v>L_008_008</v>
      </c>
      <c r="K28" s="122" t="str">
        <f>IF(OR(D28="",E28=""),"Error number expected","Pass")</f>
        <v>Error number expected</v>
      </c>
      <c r="L28" s="122" t="str">
        <f t="shared" si="3"/>
        <v>L_008_027</v>
      </c>
      <c r="M28" s="122" t="str">
        <f t="shared" si="0"/>
        <v>Pass</v>
      </c>
      <c r="N28" s="122"/>
      <c r="O28" s="122"/>
    </row>
    <row r="29" spans="1:15" x14ac:dyDescent="0.35">
      <c r="A29" s="76" t="s">
        <v>172</v>
      </c>
      <c r="B29" s="80" t="s">
        <v>57</v>
      </c>
      <c r="C29" s="80" t="s">
        <v>57</v>
      </c>
      <c r="D29" s="55"/>
      <c r="E29" s="80"/>
      <c r="F29" s="46"/>
      <c r="G29" s="46"/>
      <c r="H29" s="46"/>
      <c r="J29" s="122" t="str">
        <f t="shared" si="1"/>
        <v>L_008_009</v>
      </c>
      <c r="K29" s="122" t="str">
        <f t="shared" si="2"/>
        <v>Pass</v>
      </c>
      <c r="L29" s="122" t="str">
        <f t="shared" si="3"/>
        <v>L_008_028</v>
      </c>
      <c r="M29" s="122" t="str">
        <f t="shared" si="0"/>
        <v>Pass</v>
      </c>
      <c r="N29" s="122"/>
      <c r="O29" s="122"/>
    </row>
    <row r="30" spans="1:15" x14ac:dyDescent="0.35">
      <c r="A30" s="76" t="s">
        <v>312</v>
      </c>
      <c r="B30" s="80" t="s">
        <v>61</v>
      </c>
      <c r="C30" s="80" t="s">
        <v>61</v>
      </c>
      <c r="D30" s="55"/>
      <c r="E30" s="80"/>
      <c r="F30" s="80"/>
      <c r="G30" s="80"/>
      <c r="H30" s="46"/>
      <c r="J30" s="122" t="str">
        <f t="shared" si="1"/>
        <v>L_008_010</v>
      </c>
      <c r="K30" s="122" t="str">
        <f t="shared" si="2"/>
        <v>Pass</v>
      </c>
      <c r="L30" s="122" t="str">
        <f t="shared" si="3"/>
        <v>L_008_029</v>
      </c>
      <c r="M30" s="122" t="str">
        <f t="shared" si="0"/>
        <v>Pass</v>
      </c>
      <c r="N30" s="122"/>
      <c r="O30" s="122"/>
    </row>
    <row r="31" spans="1:15" ht="29" x14ac:dyDescent="0.35">
      <c r="A31" s="76" t="s">
        <v>313</v>
      </c>
      <c r="B31" s="80" t="s">
        <v>65</v>
      </c>
      <c r="C31" s="80" t="s">
        <v>65</v>
      </c>
      <c r="D31" s="55"/>
      <c r="E31" s="46"/>
      <c r="F31" s="46"/>
      <c r="G31" s="46"/>
      <c r="H31" s="46"/>
      <c r="J31" s="122" t="str">
        <f t="shared" si="1"/>
        <v>L_008_011</v>
      </c>
      <c r="K31" s="122" t="str">
        <f t="shared" si="2"/>
        <v>Pass</v>
      </c>
      <c r="L31" s="122" t="str">
        <f t="shared" si="3"/>
        <v>L_008_030</v>
      </c>
      <c r="M31" s="122" t="str">
        <f t="shared" si="0"/>
        <v>Pass</v>
      </c>
      <c r="N31" s="122"/>
      <c r="O31" s="122"/>
    </row>
    <row r="32" spans="1:15" ht="43.5" x14ac:dyDescent="0.35">
      <c r="A32" s="44" t="s">
        <v>314</v>
      </c>
      <c r="B32" s="80"/>
      <c r="C32" s="80"/>
      <c r="D32" s="80"/>
      <c r="E32" s="80"/>
      <c r="F32" s="80"/>
      <c r="G32" s="80"/>
      <c r="H32" s="80"/>
      <c r="J32" s="122"/>
      <c r="K32" s="122"/>
      <c r="L32" s="122"/>
      <c r="M32" s="122"/>
      <c r="N32" s="122"/>
      <c r="O32" s="122"/>
    </row>
    <row r="33" spans="1:15" ht="43.5" x14ac:dyDescent="0.35">
      <c r="A33" s="76" t="s">
        <v>314</v>
      </c>
      <c r="B33" s="80" t="s">
        <v>73</v>
      </c>
      <c r="C33" s="80" t="s">
        <v>73</v>
      </c>
      <c r="D33" s="55"/>
      <c r="E33" s="80"/>
      <c r="F33" s="80"/>
      <c r="G33" s="80"/>
      <c r="H33" s="80"/>
      <c r="J33" s="122" t="str">
        <f>$B$14&amp;"_"&amp;TEXT(VALUE(RIGHT(J31,3))+1,"000")</f>
        <v>L_008_012</v>
      </c>
      <c r="K33" s="122" t="str">
        <f>IF(OR(D33&lt;0,E33&lt;0,F33&lt;0,G33&lt;0,H33&lt;0),"Error zero or positive number expected","Pass")</f>
        <v>Pass</v>
      </c>
      <c r="L33" s="122"/>
      <c r="M33" s="122"/>
      <c r="N33" s="122"/>
      <c r="O33" s="122"/>
    </row>
    <row r="34" spans="1:15" x14ac:dyDescent="0.35">
      <c r="A34" s="44" t="s">
        <v>315</v>
      </c>
      <c r="B34" s="80"/>
      <c r="C34" s="80"/>
      <c r="D34" s="80"/>
      <c r="E34" s="80"/>
      <c r="F34" s="80"/>
      <c r="G34" s="80"/>
      <c r="H34" s="80"/>
      <c r="J34" s="122"/>
      <c r="K34" s="122"/>
      <c r="L34" s="122"/>
      <c r="M34" s="122"/>
      <c r="N34" s="122"/>
      <c r="O34" s="122"/>
    </row>
    <row r="35" spans="1:15" x14ac:dyDescent="0.35">
      <c r="A35" s="44" t="s">
        <v>210</v>
      </c>
      <c r="B35" s="80" t="s">
        <v>85</v>
      </c>
      <c r="C35" s="80" t="s">
        <v>85</v>
      </c>
      <c r="D35" s="55"/>
      <c r="E35" s="46"/>
      <c r="F35" s="46"/>
      <c r="G35" s="46"/>
      <c r="H35" s="46"/>
      <c r="J35" s="122" t="str">
        <f>$B$14&amp;"_"&amp;TEXT(VALUE(RIGHT(J33,3))+1,"000")</f>
        <v>L_008_013</v>
      </c>
      <c r="K35" s="122" t="str">
        <f>IF(OR(D35&lt;0,E35&lt;0,F35&lt;0,G35&lt;0,H35&lt;0),"Error zero or positive number expected","Pass")</f>
        <v>Pass</v>
      </c>
      <c r="L35" s="122" t="str">
        <f>$B$14&amp;"_"&amp;TEXT(VALUE(RIGHT(L31,3))+1,"000")</f>
        <v>L_008_031</v>
      </c>
      <c r="M35" s="122" t="str">
        <f>IF(ABS(D35-SUM(E35:H35))&gt;LIST_Tolerance,"Error total and components inconsistent","Pass")</f>
        <v>Pass</v>
      </c>
      <c r="N35" s="122"/>
      <c r="O35" s="122"/>
    </row>
    <row r="36" spans="1:15" x14ac:dyDescent="0.35">
      <c r="A36" s="44" t="s">
        <v>211</v>
      </c>
      <c r="B36" s="80" t="s">
        <v>87</v>
      </c>
      <c r="C36" s="80" t="s">
        <v>87</v>
      </c>
      <c r="D36" s="55"/>
      <c r="E36" s="46"/>
      <c r="F36" s="46"/>
      <c r="G36" s="46"/>
      <c r="H36" s="46"/>
      <c r="J36" s="122" t="str">
        <f>$B$14&amp;"_"&amp;TEXT(VALUE(RIGHT(J35,3))+1,"000")</f>
        <v>L_008_014</v>
      </c>
      <c r="K36" s="122" t="str">
        <f>IF(OR(D36&lt;0,E36&lt;0,F36&lt;0,G36&lt;0,H36&lt;0),"Error zero or positive number expected","Pass")</f>
        <v>Pass</v>
      </c>
      <c r="L36" s="122" t="str">
        <f>$B$14&amp;"_"&amp;TEXT(VALUE(RIGHT(L35,3))+1,"000")</f>
        <v>L_008_032</v>
      </c>
      <c r="M36" s="122" t="str">
        <f>IF(ABS(D36-SUM(E36:H36))&gt;LIST_Tolerance,"Error total and components inconsistent","Pass")</f>
        <v>Pass</v>
      </c>
      <c r="N36" s="122" t="str">
        <f>$B$14&amp;"_"&amp;TEXT(VALUE(RIGHT(L43,3))+1,"000")</f>
        <v>L_008_038</v>
      </c>
      <c r="O36" s="122" t="str">
        <f>IF(ABS(D36-SUM(D21:D31,D33,-D35))&gt;LIST_Tolerance,"Error total basic own funds after deductions and components inconsistent","Pass")</f>
        <v>Pass</v>
      </c>
    </row>
    <row r="37" spans="1:15" x14ac:dyDescent="0.35">
      <c r="A37" s="44" t="s">
        <v>316</v>
      </c>
      <c r="B37" s="80"/>
      <c r="C37" s="80"/>
      <c r="D37" s="80"/>
      <c r="E37" s="80"/>
      <c r="F37" s="80"/>
      <c r="G37" s="80"/>
      <c r="H37" s="80"/>
      <c r="J37" s="122"/>
      <c r="K37" s="122"/>
      <c r="L37" s="122"/>
      <c r="M37" s="122"/>
      <c r="N37" s="122"/>
      <c r="O37" s="122"/>
    </row>
    <row r="38" spans="1:15" x14ac:dyDescent="0.35">
      <c r="A38" s="44" t="s">
        <v>212</v>
      </c>
      <c r="B38" s="80" t="s">
        <v>109</v>
      </c>
      <c r="C38" s="80" t="s">
        <v>109</v>
      </c>
      <c r="D38" s="55"/>
      <c r="E38" s="80"/>
      <c r="F38" s="80"/>
      <c r="G38" s="46"/>
      <c r="H38" s="46"/>
      <c r="J38" s="122" t="str">
        <f>$B$14&amp;"_"&amp;TEXT(VALUE(RIGHT(J36,3))+1,"000")</f>
        <v>L_008_015</v>
      </c>
      <c r="K38" s="122" t="str">
        <f>IF(OR(D38&lt;0,E38&lt;0,F38&lt;0,G38&lt;0,H38&lt;0),"Error zero or positive number expected","Pass")</f>
        <v>Pass</v>
      </c>
      <c r="L38" s="122" t="str">
        <f>$B$14&amp;"_"&amp;TEXT(VALUE(RIGHT(L36,3))+1,"000")</f>
        <v>L_008_033</v>
      </c>
      <c r="M38" s="122" t="str">
        <f>IF(ABS(D38-SUM(E38:H38))&gt;LIST_Tolerance,"Error total and components inconsistent","Pass")</f>
        <v>Pass</v>
      </c>
      <c r="N38" s="122"/>
      <c r="O38" s="122"/>
    </row>
    <row r="39" spans="1:15" x14ac:dyDescent="0.35">
      <c r="A39" s="44" t="s">
        <v>213</v>
      </c>
      <c r="B39" s="80"/>
      <c r="C39" s="80"/>
      <c r="D39" s="80"/>
      <c r="E39" s="80"/>
      <c r="F39" s="80"/>
      <c r="G39" s="80"/>
      <c r="H39" s="80"/>
      <c r="J39" s="122"/>
      <c r="K39" s="122"/>
      <c r="L39" s="122"/>
      <c r="M39" s="122"/>
      <c r="N39" s="122"/>
      <c r="O39" s="122"/>
    </row>
    <row r="40" spans="1:15" x14ac:dyDescent="0.35">
      <c r="A40" s="76" t="s">
        <v>317</v>
      </c>
      <c r="B40" s="80" t="s">
        <v>115</v>
      </c>
      <c r="C40" s="80" t="s">
        <v>115</v>
      </c>
      <c r="D40" s="55"/>
      <c r="E40" s="46"/>
      <c r="F40" s="46"/>
      <c r="G40" s="46"/>
      <c r="H40" s="46"/>
      <c r="J40" s="122" t="str">
        <f>$B$14&amp;"_"&amp;TEXT(VALUE(RIGHT(J38,3))+1,"000")</f>
        <v>L_008_016</v>
      </c>
      <c r="K40" s="122" t="str">
        <f>IF(OR(D40&lt;0,E40&lt;0,F40&lt;0,G40&lt;0,H40&lt;0),"Error zero or positive number expected","Pass")</f>
        <v>Pass</v>
      </c>
      <c r="L40" s="122" t="str">
        <f>$B$14&amp;"_"&amp;TEXT(VALUE(RIGHT(L38,3))+1,"000")</f>
        <v>L_008_034</v>
      </c>
      <c r="M40" s="122" t="str">
        <f>IF(ABS(D40-SUM(E40:H40))&gt;LIST_Tolerance,"Error total and components inconsistent","Pass")</f>
        <v>Pass</v>
      </c>
      <c r="N40" s="122"/>
      <c r="O40" s="122"/>
    </row>
    <row r="41" spans="1:15" x14ac:dyDescent="0.35">
      <c r="A41" s="76" t="s">
        <v>318</v>
      </c>
      <c r="B41" s="80" t="s">
        <v>118</v>
      </c>
      <c r="C41" s="80" t="s">
        <v>118</v>
      </c>
      <c r="D41" s="55"/>
      <c r="E41" s="46"/>
      <c r="F41" s="46"/>
      <c r="G41" s="46"/>
      <c r="H41" s="80"/>
      <c r="J41" s="122" t="str">
        <f>$B$14&amp;"_"&amp;TEXT(VALUE(RIGHT(J40,3))+1,"000")</f>
        <v>L_008_017</v>
      </c>
      <c r="K41" s="122" t="str">
        <f>IF(OR(D41&lt;0,E41&lt;0,F41&lt;0,G41&lt;0,H41&lt;0),"Error zero or positive number expected","Pass")</f>
        <v>Pass</v>
      </c>
      <c r="L41" s="122" t="str">
        <f>$B$14&amp;"_"&amp;TEXT(VALUE(RIGHT(L40,3))+1,"000")</f>
        <v>L_008_035</v>
      </c>
      <c r="M41" s="122" t="str">
        <f>IF(ABS(D41-SUM(E41:H41))&gt;LIST_Tolerance,"Error total and components inconsistent","Pass")</f>
        <v>Pass</v>
      </c>
      <c r="N41" s="122"/>
      <c r="O41" s="122"/>
    </row>
    <row r="42" spans="1:15" x14ac:dyDescent="0.35">
      <c r="A42" s="76" t="s">
        <v>214</v>
      </c>
      <c r="B42" s="80" t="s">
        <v>124</v>
      </c>
      <c r="C42" s="80" t="s">
        <v>124</v>
      </c>
      <c r="D42" s="55"/>
      <c r="E42" s="46"/>
      <c r="F42" s="46"/>
      <c r="G42" s="46"/>
      <c r="H42" s="46"/>
      <c r="J42" s="122" t="str">
        <f>$B$14&amp;"_"&amp;TEXT(VALUE(RIGHT(J41,3))+1,"000")</f>
        <v>L_008_018</v>
      </c>
      <c r="K42" s="122" t="str">
        <f>IF(OR(D42&lt;0,E42&lt;0,F42&lt;0,G42&lt;0,H42&lt;0),"Error zero or positive number expected","Pass")</f>
        <v>Pass</v>
      </c>
      <c r="L42" s="122" t="str">
        <f>$B$14&amp;"_"&amp;TEXT(VALUE(RIGHT(L41,3))+1,"000")</f>
        <v>L_008_036</v>
      </c>
      <c r="M42" s="122" t="str">
        <f>IF(ABS(D42-SUM(E42:H42))&gt;LIST_Tolerance,"Error total and components inconsistent","Pass")</f>
        <v>Pass</v>
      </c>
      <c r="N42" s="122"/>
      <c r="O42" s="122"/>
    </row>
    <row r="43" spans="1:15" x14ac:dyDescent="0.35">
      <c r="A43" s="76" t="s">
        <v>215</v>
      </c>
      <c r="B43" s="80" t="s">
        <v>126</v>
      </c>
      <c r="C43" s="80" t="s">
        <v>126</v>
      </c>
      <c r="D43" s="55"/>
      <c r="E43" s="46"/>
      <c r="F43" s="46"/>
      <c r="G43" s="46"/>
      <c r="H43" s="80"/>
      <c r="J43" s="122" t="str">
        <f>$B$14&amp;"_"&amp;TEXT(VALUE(RIGHT(J42,3))+1,"000")</f>
        <v>L_008_019</v>
      </c>
      <c r="K43" s="122" t="str">
        <f>IF(OR(D43&lt;0,E43&lt;0,F43&lt;0,G43&lt;0,H43&lt;0),"Error zero or positive number expected","Pass")</f>
        <v>Pass</v>
      </c>
      <c r="L43" s="122" t="str">
        <f>$B$14&amp;"_"&amp;TEXT(VALUE(RIGHT(L42,3))+1,"000")</f>
        <v>L_008_037</v>
      </c>
      <c r="M43" s="122" t="str">
        <f>IF(ABS(D43-SUM(E43:H43))&gt;LIST_Tolerance,"Error total and components inconsistent","Pass")</f>
        <v>Pass</v>
      </c>
      <c r="N43" s="122"/>
      <c r="O43" s="122"/>
    </row>
    <row r="44" spans="1:15" x14ac:dyDescent="0.35">
      <c r="A44" s="82" t="s">
        <v>442</v>
      </c>
      <c r="B44" s="84" t="s">
        <v>443</v>
      </c>
      <c r="C44" s="191" t="s">
        <v>444</v>
      </c>
      <c r="D44" s="145">
        <f>SUM(D20:D43)</f>
        <v>0</v>
      </c>
      <c r="E44" s="145">
        <f t="shared" ref="E44:H44" si="4">SUM(E20:E43)</f>
        <v>0</v>
      </c>
      <c r="F44" s="145">
        <f t="shared" si="4"/>
        <v>0</v>
      </c>
      <c r="G44" s="145">
        <f t="shared" si="4"/>
        <v>0</v>
      </c>
      <c r="H44" s="145">
        <f t="shared" si="4"/>
        <v>0</v>
      </c>
    </row>
    <row r="45" spans="1:15" ht="21" x14ac:dyDescent="0.35">
      <c r="A45" s="192"/>
      <c r="B45" s="114"/>
      <c r="C45" s="114"/>
    </row>
    <row r="46" spans="1:15" ht="21" x14ac:dyDescent="0.35">
      <c r="A46" s="118" t="s">
        <v>322</v>
      </c>
      <c r="B46" s="13"/>
      <c r="C46" s="13"/>
      <c r="D46" s="13"/>
      <c r="E46" s="13"/>
      <c r="F46" s="13"/>
      <c r="G46" s="13"/>
      <c r="H46" s="13"/>
    </row>
    <row r="47" spans="1:15" ht="21" x14ac:dyDescent="0.35">
      <c r="A47" s="118" t="s">
        <v>381</v>
      </c>
      <c r="B47" s="118" t="s">
        <v>617</v>
      </c>
      <c r="C47" s="13"/>
      <c r="D47" s="13"/>
      <c r="E47" s="13"/>
      <c r="F47" s="13"/>
      <c r="G47" s="13"/>
      <c r="H47" s="13"/>
    </row>
    <row r="48" spans="1:15" ht="21" x14ac:dyDescent="0.35">
      <c r="A48" s="118" t="s">
        <v>366</v>
      </c>
      <c r="B48" s="118" t="s">
        <v>384</v>
      </c>
      <c r="C48" s="13"/>
      <c r="D48" s="13"/>
      <c r="E48" s="13"/>
      <c r="F48" s="13"/>
      <c r="G48" s="13"/>
      <c r="H48" s="13"/>
    </row>
    <row r="49" spans="1:8" s="117" customFormat="1" x14ac:dyDescent="0.35">
      <c r="D49" s="119" t="s">
        <v>24</v>
      </c>
    </row>
    <row r="50" spans="1:8" s="117" customFormat="1" x14ac:dyDescent="0.35">
      <c r="A50" s="42"/>
      <c r="B50" s="52"/>
      <c r="C50" s="52"/>
      <c r="D50" s="53" t="s">
        <v>27</v>
      </c>
      <c r="E50" s="53" t="s">
        <v>202</v>
      </c>
      <c r="F50" s="53" t="s">
        <v>203</v>
      </c>
      <c r="G50" s="53" t="s">
        <v>204</v>
      </c>
      <c r="H50" s="53" t="s">
        <v>205</v>
      </c>
    </row>
    <row r="51" spans="1:8" s="117" customFormat="1" x14ac:dyDescent="0.35">
      <c r="A51" s="42"/>
      <c r="B51" s="52"/>
      <c r="C51" s="81" t="s">
        <v>362</v>
      </c>
      <c r="D51" s="54" t="s">
        <v>26</v>
      </c>
      <c r="E51" s="53" t="s">
        <v>206</v>
      </c>
      <c r="F51" s="53" t="s">
        <v>207</v>
      </c>
      <c r="G51" s="53" t="s">
        <v>208</v>
      </c>
      <c r="H51" s="53" t="s">
        <v>209</v>
      </c>
    </row>
    <row r="52" spans="1:8" s="117" customFormat="1" x14ac:dyDescent="0.35">
      <c r="A52" s="136" t="s">
        <v>10</v>
      </c>
      <c r="B52" s="52"/>
      <c r="C52" s="81" t="s">
        <v>363</v>
      </c>
      <c r="D52" s="54" t="s">
        <v>26</v>
      </c>
      <c r="E52" s="53" t="s">
        <v>206</v>
      </c>
      <c r="F52" s="53" t="s">
        <v>207</v>
      </c>
      <c r="G52" s="53" t="s">
        <v>208</v>
      </c>
      <c r="H52" s="53" t="s">
        <v>209</v>
      </c>
    </row>
    <row r="53" spans="1:8" s="117" customFormat="1" x14ac:dyDescent="0.35">
      <c r="A53" s="54"/>
      <c r="B53" s="190" t="s">
        <v>360</v>
      </c>
      <c r="C53" s="190" t="s">
        <v>361</v>
      </c>
      <c r="D53" s="54"/>
      <c r="E53" s="53"/>
      <c r="F53" s="53"/>
      <c r="G53" s="53"/>
      <c r="H53" s="53"/>
    </row>
    <row r="54" spans="1:8" s="117" customFormat="1" ht="65" x14ac:dyDescent="0.35">
      <c r="A54" s="77" t="s">
        <v>320</v>
      </c>
      <c r="B54" s="80" t="s">
        <v>319</v>
      </c>
      <c r="C54" s="80" t="s">
        <v>379</v>
      </c>
      <c r="D54" s="145">
        <f>SUM(D21:D33)</f>
        <v>0</v>
      </c>
      <c r="E54" s="145">
        <f>SUM(E21:E33)</f>
        <v>0</v>
      </c>
      <c r="F54" s="145">
        <f>SUM(F21:F33)</f>
        <v>0</v>
      </c>
      <c r="G54" s="145">
        <f>SUM(G21:G33)</f>
        <v>0</v>
      </c>
      <c r="H54" s="145">
        <f>SUM(H21:H33)</f>
        <v>0</v>
      </c>
    </row>
    <row r="55" spans="1:8" s="117" customFormat="1" x14ac:dyDescent="0.35">
      <c r="A55" s="44" t="s">
        <v>210</v>
      </c>
      <c r="B55" s="80" t="s">
        <v>85</v>
      </c>
      <c r="C55" s="80" t="s">
        <v>85</v>
      </c>
      <c r="D55" s="145">
        <f>D35</f>
        <v>0</v>
      </c>
      <c r="E55" s="145">
        <f>E35</f>
        <v>0</v>
      </c>
      <c r="F55" s="145">
        <f>F35</f>
        <v>0</v>
      </c>
      <c r="G55" s="145">
        <f>G35</f>
        <v>0</v>
      </c>
      <c r="H55" s="145">
        <f>H35</f>
        <v>0</v>
      </c>
    </row>
    <row r="56" spans="1:8" s="117" customFormat="1" x14ac:dyDescent="0.35">
      <c r="A56" s="44" t="s">
        <v>211</v>
      </c>
      <c r="B56" s="80" t="s">
        <v>87</v>
      </c>
      <c r="C56" s="80" t="s">
        <v>87</v>
      </c>
      <c r="D56" s="145">
        <f>D36</f>
        <v>0</v>
      </c>
      <c r="E56" s="145">
        <f t="shared" ref="E56:H56" si="5">E36</f>
        <v>0</v>
      </c>
      <c r="F56" s="145">
        <f t="shared" si="5"/>
        <v>0</v>
      </c>
      <c r="G56" s="145">
        <f t="shared" si="5"/>
        <v>0</v>
      </c>
      <c r="H56" s="145">
        <f t="shared" si="5"/>
        <v>0</v>
      </c>
    </row>
    <row r="57" spans="1:8" s="117" customFormat="1" x14ac:dyDescent="0.35">
      <c r="A57" s="56" t="s">
        <v>212</v>
      </c>
      <c r="B57" s="80" t="s">
        <v>109</v>
      </c>
      <c r="C57" s="80" t="s">
        <v>109</v>
      </c>
      <c r="D57" s="145">
        <f>D38</f>
        <v>0</v>
      </c>
      <c r="E57" s="80"/>
      <c r="F57" s="80"/>
      <c r="G57" s="145">
        <f>G38</f>
        <v>0</v>
      </c>
      <c r="H57" s="145">
        <f>H38</f>
        <v>0</v>
      </c>
    </row>
    <row r="58" spans="1:8" s="117" customFormat="1" x14ac:dyDescent="0.35">
      <c r="A58" s="56" t="s">
        <v>213</v>
      </c>
      <c r="B58" s="80"/>
      <c r="C58" s="80"/>
      <c r="D58" s="80"/>
      <c r="E58" s="80"/>
      <c r="F58" s="80"/>
      <c r="G58" s="80"/>
      <c r="H58" s="80"/>
    </row>
    <row r="59" spans="1:8" s="117" customFormat="1" x14ac:dyDescent="0.35">
      <c r="A59" s="57" t="s">
        <v>317</v>
      </c>
      <c r="B59" s="80" t="s">
        <v>115</v>
      </c>
      <c r="C59" s="80" t="s">
        <v>115</v>
      </c>
      <c r="D59" s="145">
        <f>D40</f>
        <v>0</v>
      </c>
      <c r="E59" s="145">
        <f t="shared" ref="E59:G59" si="6">E40</f>
        <v>0</v>
      </c>
      <c r="F59" s="145">
        <f t="shared" si="6"/>
        <v>0</v>
      </c>
      <c r="G59" s="145">
        <f t="shared" si="6"/>
        <v>0</v>
      </c>
      <c r="H59" s="145">
        <f>H40</f>
        <v>0</v>
      </c>
    </row>
    <row r="60" spans="1:8" s="117" customFormat="1" x14ac:dyDescent="0.35">
      <c r="A60" s="57" t="s">
        <v>318</v>
      </c>
      <c r="B60" s="80" t="s">
        <v>118</v>
      </c>
      <c r="C60" s="80" t="s">
        <v>118</v>
      </c>
      <c r="D60" s="145">
        <f t="shared" ref="D60:G60" si="7">D41</f>
        <v>0</v>
      </c>
      <c r="E60" s="145">
        <f t="shared" si="7"/>
        <v>0</v>
      </c>
      <c r="F60" s="145">
        <f t="shared" si="7"/>
        <v>0</v>
      </c>
      <c r="G60" s="145">
        <f t="shared" si="7"/>
        <v>0</v>
      </c>
      <c r="H60" s="80"/>
    </row>
    <row r="61" spans="1:8" s="117" customFormat="1" x14ac:dyDescent="0.35">
      <c r="A61" s="57" t="s">
        <v>214</v>
      </c>
      <c r="B61" s="80" t="s">
        <v>124</v>
      </c>
      <c r="C61" s="80" t="s">
        <v>124</v>
      </c>
      <c r="D61" s="145">
        <f t="shared" ref="D61:G61" si="8">D42</f>
        <v>0</v>
      </c>
      <c r="E61" s="145">
        <f t="shared" si="8"/>
        <v>0</v>
      </c>
      <c r="F61" s="145">
        <f t="shared" si="8"/>
        <v>0</v>
      </c>
      <c r="G61" s="145">
        <f t="shared" si="8"/>
        <v>0</v>
      </c>
      <c r="H61" s="145">
        <f>H42</f>
        <v>0</v>
      </c>
    </row>
    <row r="62" spans="1:8" s="117" customFormat="1" x14ac:dyDescent="0.35">
      <c r="A62" s="45" t="s">
        <v>215</v>
      </c>
      <c r="B62" s="80" t="s">
        <v>126</v>
      </c>
      <c r="C62" s="80" t="s">
        <v>126</v>
      </c>
      <c r="D62" s="145">
        <f t="shared" ref="D62:G62" si="9">D43</f>
        <v>0</v>
      </c>
      <c r="E62" s="145">
        <f t="shared" si="9"/>
        <v>0</v>
      </c>
      <c r="F62" s="145">
        <f t="shared" si="9"/>
        <v>0</v>
      </c>
      <c r="G62" s="145">
        <f t="shared" si="9"/>
        <v>0</v>
      </c>
      <c r="H62" s="80"/>
    </row>
    <row r="63" spans="1:8" s="117" customFormat="1" x14ac:dyDescent="0.35">
      <c r="A63" s="82" t="s">
        <v>442</v>
      </c>
      <c r="B63" s="84" t="s">
        <v>443</v>
      </c>
      <c r="C63" s="191" t="s">
        <v>444</v>
      </c>
      <c r="D63" s="145">
        <f>SUM(D54:D62)</f>
        <v>0</v>
      </c>
      <c r="E63" s="145">
        <f t="shared" ref="E63:H63" si="10">SUM(E54:E62)</f>
        <v>0</v>
      </c>
      <c r="F63" s="145">
        <f t="shared" si="10"/>
        <v>0</v>
      </c>
      <c r="G63" s="145">
        <f t="shared" si="10"/>
        <v>0</v>
      </c>
      <c r="H63" s="145">
        <f t="shared" si="10"/>
        <v>0</v>
      </c>
    </row>
    <row r="64" spans="1:8" s="117" customFormat="1" hidden="1" x14ac:dyDescent="0.35">
      <c r="A64" s="51"/>
    </row>
    <row r="65" spans="1:1" s="117" customFormat="1" hidden="1" x14ac:dyDescent="0.35">
      <c r="A65" s="51"/>
    </row>
    <row r="66" spans="1:1" s="117" customFormat="1" hidden="1" x14ac:dyDescent="0.35">
      <c r="A66" s="51"/>
    </row>
    <row r="67" spans="1:1" s="117" customFormat="1" hidden="1" x14ac:dyDescent="0.35">
      <c r="A67" s="51"/>
    </row>
    <row r="68" spans="1:1" s="117" customFormat="1" hidden="1" x14ac:dyDescent="0.35">
      <c r="A68" s="51"/>
    </row>
    <row r="69" spans="1:1" s="117" customFormat="1" hidden="1" x14ac:dyDescent="0.35">
      <c r="A69" s="51"/>
    </row>
    <row r="70" spans="1:1" hidden="1" x14ac:dyDescent="0.35"/>
    <row r="71" spans="1:1" hidden="1" x14ac:dyDescent="0.35"/>
    <row r="72" spans="1:1" hidden="1" x14ac:dyDescent="0.35"/>
    <row r="73" spans="1:1" hidden="1" x14ac:dyDescent="0.35"/>
    <row r="74" spans="1:1" hidden="1" x14ac:dyDescent="0.35"/>
    <row r="75" spans="1:1" hidden="1" x14ac:dyDescent="0.35"/>
    <row r="76" spans="1:1" hidden="1" x14ac:dyDescent="0.35"/>
    <row r="77" spans="1:1" hidden="1" x14ac:dyDescent="0.35"/>
    <row r="78" spans="1:1" hidden="1" x14ac:dyDescent="0.35"/>
    <row r="79" spans="1:1" hidden="1" x14ac:dyDescent="0.35"/>
    <row r="80" spans="1:1" hidden="1" x14ac:dyDescent="0.35"/>
    <row r="81" spans="1:8" hidden="1" x14ac:dyDescent="0.35"/>
    <row r="82" spans="1:8" hidden="1" x14ac:dyDescent="0.35"/>
    <row r="83" spans="1:8" hidden="1" x14ac:dyDescent="0.35"/>
    <row r="84" spans="1:8" hidden="1" x14ac:dyDescent="0.35"/>
    <row r="85" spans="1:8" hidden="1" x14ac:dyDescent="0.35">
      <c r="A85" s="58"/>
      <c r="B85" s="59"/>
      <c r="C85" s="59"/>
      <c r="D85" s="60"/>
      <c r="E85" s="60"/>
      <c r="F85" s="60"/>
      <c r="G85" s="60"/>
      <c r="H85" s="60"/>
    </row>
    <row r="86" spans="1:8" hidden="1" x14ac:dyDescent="0.35">
      <c r="A86" s="13"/>
      <c r="B86" s="13"/>
      <c r="C86" s="13"/>
      <c r="D86" s="13"/>
      <c r="E86" s="13"/>
      <c r="F86" s="13"/>
      <c r="G86" s="13"/>
      <c r="H86" s="13"/>
    </row>
    <row r="87" spans="1:8" hidden="1" x14ac:dyDescent="0.35">
      <c r="A87" s="13"/>
      <c r="B87" s="13"/>
      <c r="C87" s="13"/>
      <c r="D87" s="13"/>
      <c r="E87" s="13"/>
      <c r="F87" s="13"/>
      <c r="G87" s="13"/>
      <c r="H87" s="13"/>
    </row>
    <row r="88" spans="1:8" hidden="1" x14ac:dyDescent="0.35">
      <c r="A88" s="13"/>
      <c r="B88" s="13"/>
      <c r="C88" s="13"/>
      <c r="D88" s="13"/>
      <c r="E88" s="13"/>
      <c r="F88" s="13"/>
      <c r="G88" s="13"/>
      <c r="H88" s="13"/>
    </row>
    <row r="89" spans="1:8" hidden="1" x14ac:dyDescent="0.35">
      <c r="A89" s="13"/>
      <c r="B89" s="13"/>
      <c r="C89" s="13"/>
      <c r="D89" s="13"/>
      <c r="E89" s="13"/>
      <c r="F89" s="13"/>
      <c r="G89" s="13"/>
      <c r="H89" s="13"/>
    </row>
    <row r="90" spans="1:8" hidden="1" x14ac:dyDescent="0.35">
      <c r="A90" s="13"/>
      <c r="B90" s="13"/>
      <c r="C90" s="13"/>
      <c r="D90" s="13"/>
      <c r="E90" s="13"/>
      <c r="F90" s="13"/>
      <c r="G90" s="13"/>
      <c r="H90" s="13"/>
    </row>
    <row r="91" spans="1:8" hidden="1" x14ac:dyDescent="0.35">
      <c r="A91" s="13"/>
      <c r="B91" s="13"/>
      <c r="C91" s="13"/>
      <c r="D91" s="13"/>
      <c r="E91" s="13"/>
      <c r="F91" s="13"/>
      <c r="G91" s="13"/>
      <c r="H91" s="13"/>
    </row>
    <row r="92" spans="1:8" hidden="1" x14ac:dyDescent="0.35">
      <c r="A92" s="13"/>
      <c r="B92" s="13"/>
      <c r="C92" s="13"/>
      <c r="D92" s="13"/>
      <c r="E92" s="13"/>
      <c r="F92" s="13"/>
      <c r="G92" s="13"/>
      <c r="H92" s="13"/>
    </row>
    <row r="93" spans="1:8" hidden="1" x14ac:dyDescent="0.35">
      <c r="A93" s="13"/>
      <c r="B93" s="13"/>
      <c r="C93" s="13"/>
      <c r="D93" s="13"/>
      <c r="E93" s="13"/>
      <c r="F93" s="13"/>
      <c r="G93" s="13"/>
      <c r="H93" s="13"/>
    </row>
    <row r="94" spans="1:8" hidden="1" x14ac:dyDescent="0.35">
      <c r="A94" s="13"/>
      <c r="B94" s="13"/>
      <c r="C94" s="13"/>
      <c r="D94" s="13"/>
      <c r="E94" s="13"/>
      <c r="F94" s="13"/>
      <c r="G94" s="13"/>
      <c r="H94" s="13"/>
    </row>
    <row r="95" spans="1:8" hidden="1" x14ac:dyDescent="0.35">
      <c r="A95" s="13"/>
      <c r="B95" s="13"/>
      <c r="C95" s="13"/>
      <c r="D95" s="13"/>
      <c r="E95" s="13"/>
      <c r="F95" s="13"/>
      <c r="G95" s="13"/>
      <c r="H95" s="13"/>
    </row>
    <row r="96" spans="1:8" hidden="1" x14ac:dyDescent="0.35">
      <c r="A96" s="13"/>
      <c r="B96" s="13"/>
      <c r="C96" s="13"/>
      <c r="D96" s="13"/>
      <c r="E96" s="13"/>
      <c r="F96" s="13"/>
      <c r="G96" s="13"/>
      <c r="H96" s="13"/>
    </row>
    <row r="97" spans="1:8" hidden="1" x14ac:dyDescent="0.35">
      <c r="A97" s="13"/>
      <c r="B97" s="13"/>
      <c r="C97" s="13"/>
      <c r="D97" s="13"/>
      <c r="E97" s="13"/>
      <c r="F97" s="13"/>
      <c r="G97" s="13"/>
      <c r="H97" s="13"/>
    </row>
    <row r="98" spans="1:8" hidden="1" x14ac:dyDescent="0.35">
      <c r="A98" s="13"/>
      <c r="B98" s="13"/>
      <c r="C98" s="13"/>
      <c r="D98" s="13"/>
      <c r="E98" s="13"/>
      <c r="F98" s="13"/>
      <c r="G98" s="13"/>
      <c r="H98" s="13"/>
    </row>
    <row r="99" spans="1:8" hidden="1" x14ac:dyDescent="0.35">
      <c r="A99" s="13"/>
      <c r="B99" s="13"/>
      <c r="C99" s="13"/>
      <c r="D99" s="13"/>
      <c r="E99" s="13"/>
      <c r="F99" s="13"/>
      <c r="G99" s="13"/>
      <c r="H99" s="13"/>
    </row>
    <row r="100" spans="1:8" hidden="1" x14ac:dyDescent="0.35">
      <c r="A100" s="13"/>
      <c r="B100" s="13"/>
      <c r="C100" s="13"/>
      <c r="D100" s="13"/>
      <c r="E100" s="13"/>
      <c r="F100" s="13"/>
      <c r="G100" s="13"/>
      <c r="H100" s="13"/>
    </row>
    <row r="101" spans="1:8" hidden="1" x14ac:dyDescent="0.35">
      <c r="A101" s="13"/>
      <c r="B101" s="13"/>
      <c r="C101" s="13"/>
      <c r="D101" s="13"/>
      <c r="E101" s="13"/>
      <c r="F101" s="13"/>
      <c r="G101" s="13"/>
      <c r="H101" s="13"/>
    </row>
    <row r="102" spans="1:8" hidden="1" x14ac:dyDescent="0.35">
      <c r="A102" s="13"/>
      <c r="B102" s="13"/>
      <c r="C102" s="13"/>
      <c r="D102" s="13"/>
      <c r="E102" s="13"/>
      <c r="F102" s="13"/>
      <c r="G102" s="13"/>
      <c r="H102" s="13"/>
    </row>
    <row r="103" spans="1:8" hidden="1" x14ac:dyDescent="0.35">
      <c r="A103" s="13"/>
      <c r="B103" s="13"/>
      <c r="C103" s="13"/>
      <c r="D103" s="13"/>
      <c r="E103" s="13"/>
      <c r="F103" s="13"/>
      <c r="G103" s="13"/>
      <c r="H103" s="13"/>
    </row>
    <row r="104" spans="1:8" hidden="1" x14ac:dyDescent="0.35">
      <c r="A104" s="13"/>
      <c r="B104" s="13"/>
      <c r="C104" s="13"/>
      <c r="D104" s="13"/>
      <c r="E104" s="13"/>
      <c r="F104" s="13"/>
      <c r="G104" s="13"/>
      <c r="H104" s="13"/>
    </row>
    <row r="105" spans="1:8" hidden="1" x14ac:dyDescent="0.35">
      <c r="A105" s="13"/>
      <c r="B105" s="13"/>
      <c r="C105" s="13"/>
      <c r="D105" s="13"/>
      <c r="E105" s="13"/>
      <c r="F105" s="13"/>
      <c r="G105" s="13"/>
      <c r="H105" s="13"/>
    </row>
    <row r="106" spans="1:8" hidden="1" x14ac:dyDescent="0.35">
      <c r="A106" s="13"/>
      <c r="B106" s="13"/>
      <c r="C106" s="13"/>
      <c r="D106" s="13"/>
      <c r="E106" s="13"/>
      <c r="F106" s="13"/>
      <c r="G106" s="13"/>
      <c r="H106" s="13"/>
    </row>
    <row r="107" spans="1:8" hidden="1" x14ac:dyDescent="0.35">
      <c r="A107" s="13"/>
      <c r="B107" s="13"/>
      <c r="C107" s="13"/>
      <c r="D107" s="13"/>
      <c r="E107" s="13"/>
      <c r="F107" s="13"/>
      <c r="G107" s="13"/>
      <c r="H107" s="13"/>
    </row>
    <row r="108" spans="1:8" hidden="1" x14ac:dyDescent="0.35">
      <c r="A108" s="13"/>
      <c r="B108" s="13"/>
      <c r="C108" s="13"/>
      <c r="D108" s="13"/>
      <c r="E108" s="13"/>
      <c r="F108" s="13"/>
      <c r="G108" s="13"/>
      <c r="H108" s="13"/>
    </row>
    <row r="109" spans="1:8" hidden="1" x14ac:dyDescent="0.35">
      <c r="A109" s="13"/>
      <c r="B109" s="13"/>
      <c r="C109" s="13"/>
      <c r="D109" s="13"/>
      <c r="E109" s="13"/>
      <c r="F109" s="13"/>
      <c r="G109" s="13"/>
      <c r="H109" s="13"/>
    </row>
    <row r="110" spans="1:8" hidden="1" x14ac:dyDescent="0.35">
      <c r="A110" s="13"/>
      <c r="B110" s="13"/>
      <c r="C110" s="13"/>
      <c r="D110" s="13"/>
      <c r="E110" s="13"/>
      <c r="F110" s="13"/>
      <c r="G110" s="13"/>
      <c r="H110" s="13"/>
    </row>
    <row r="111" spans="1:8" hidden="1" x14ac:dyDescent="0.35">
      <c r="A111" s="13"/>
      <c r="B111" s="13"/>
      <c r="C111" s="13"/>
      <c r="D111" s="13"/>
      <c r="E111" s="13"/>
      <c r="F111" s="13"/>
      <c r="G111" s="13"/>
      <c r="H111" s="13"/>
    </row>
    <row r="112" spans="1:8" hidden="1" x14ac:dyDescent="0.35">
      <c r="A112" s="13"/>
      <c r="B112" s="13"/>
      <c r="C112" s="13"/>
      <c r="D112" s="13"/>
      <c r="E112" s="13"/>
      <c r="F112" s="13"/>
      <c r="G112" s="13"/>
      <c r="H112" s="13"/>
    </row>
    <row r="113" spans="1:8" hidden="1" x14ac:dyDescent="0.35">
      <c r="A113" s="13"/>
      <c r="B113" s="13"/>
      <c r="C113" s="13"/>
      <c r="D113" s="13"/>
      <c r="E113" s="13"/>
      <c r="F113" s="13"/>
      <c r="G113" s="13"/>
      <c r="H113" s="13"/>
    </row>
    <row r="114" spans="1:8" hidden="1" x14ac:dyDescent="0.35">
      <c r="A114" s="13"/>
      <c r="B114" s="13"/>
      <c r="C114" s="13"/>
      <c r="D114" s="13"/>
      <c r="E114" s="13"/>
      <c r="F114" s="13"/>
      <c r="G114" s="13"/>
      <c r="H114" s="13"/>
    </row>
    <row r="115" spans="1:8" s="19" customFormat="1" hidden="1" x14ac:dyDescent="0.35">
      <c r="A115" s="13"/>
      <c r="B115" s="13"/>
      <c r="C115" s="13"/>
      <c r="D115" s="13"/>
      <c r="E115" s="13"/>
      <c r="F115" s="13"/>
      <c r="G115" s="13"/>
      <c r="H115" s="13"/>
    </row>
    <row r="116" spans="1:8" s="19" customFormat="1" hidden="1" x14ac:dyDescent="0.35">
      <c r="A116" s="13"/>
      <c r="B116" s="13"/>
      <c r="C116" s="13"/>
      <c r="D116" s="13"/>
      <c r="E116" s="13"/>
      <c r="F116" s="13"/>
      <c r="G116" s="13"/>
      <c r="H116" s="13"/>
    </row>
    <row r="117" spans="1:8" s="19" customFormat="1" hidden="1" x14ac:dyDescent="0.35">
      <c r="A117" s="13"/>
      <c r="B117" s="13"/>
      <c r="C117" s="13"/>
      <c r="D117" s="13"/>
      <c r="E117" s="13"/>
      <c r="F117" s="13"/>
      <c r="G117" s="13"/>
      <c r="H117" s="13"/>
    </row>
    <row r="118" spans="1:8" s="19" customFormat="1" hidden="1" x14ac:dyDescent="0.35">
      <c r="A118" s="13"/>
      <c r="B118" s="13"/>
      <c r="C118" s="13"/>
      <c r="D118" s="13"/>
      <c r="E118" s="13"/>
      <c r="F118" s="13"/>
      <c r="G118" s="13"/>
      <c r="H118" s="13"/>
    </row>
    <row r="119" spans="1:8" s="19" customFormat="1" hidden="1" x14ac:dyDescent="0.35">
      <c r="A119" s="13"/>
      <c r="B119" s="13"/>
      <c r="C119" s="13"/>
      <c r="D119" s="13"/>
      <c r="E119" s="13"/>
      <c r="F119" s="13"/>
      <c r="G119" s="13"/>
      <c r="H119" s="13"/>
    </row>
    <row r="120" spans="1:8" s="19" customFormat="1" hidden="1" x14ac:dyDescent="0.35">
      <c r="A120" s="13"/>
      <c r="B120" s="13"/>
      <c r="C120" s="13"/>
      <c r="D120" s="13"/>
      <c r="E120" s="13"/>
      <c r="F120" s="13"/>
      <c r="G120" s="13"/>
      <c r="H120" s="13"/>
    </row>
    <row r="121" spans="1:8" s="19" customFormat="1" hidden="1" x14ac:dyDescent="0.35">
      <c r="A121" s="13"/>
      <c r="B121" s="13"/>
      <c r="C121" s="13"/>
      <c r="D121" s="13"/>
      <c r="E121" s="13"/>
      <c r="F121" s="13"/>
      <c r="G121" s="13"/>
      <c r="H121" s="13"/>
    </row>
    <row r="122" spans="1:8" s="19" customFormat="1" hidden="1" x14ac:dyDescent="0.35">
      <c r="A122" s="13"/>
      <c r="B122" s="13"/>
      <c r="C122" s="13"/>
      <c r="D122" s="13"/>
      <c r="E122" s="13"/>
      <c r="F122" s="13"/>
      <c r="G122" s="13"/>
      <c r="H122" s="13"/>
    </row>
    <row r="123" spans="1:8" s="19" customFormat="1" hidden="1" x14ac:dyDescent="0.35">
      <c r="A123" s="13"/>
      <c r="B123" s="13"/>
      <c r="C123" s="13"/>
      <c r="D123" s="13"/>
      <c r="E123" s="13"/>
      <c r="F123" s="13"/>
      <c r="G123" s="13"/>
      <c r="H123" s="13"/>
    </row>
    <row r="124" spans="1:8" s="19" customFormat="1" hidden="1" x14ac:dyDescent="0.35">
      <c r="A124" s="13"/>
      <c r="B124" s="13"/>
      <c r="C124" s="13"/>
      <c r="D124" s="13"/>
      <c r="E124" s="13"/>
      <c r="F124" s="13"/>
      <c r="G124" s="13"/>
      <c r="H124" s="13"/>
    </row>
    <row r="125" spans="1:8" s="19" customFormat="1" hidden="1" x14ac:dyDescent="0.35">
      <c r="A125" s="13"/>
      <c r="B125" s="13"/>
      <c r="C125" s="13"/>
      <c r="D125" s="13"/>
      <c r="E125" s="13"/>
      <c r="F125" s="13"/>
      <c r="G125" s="13"/>
      <c r="H125" s="13"/>
    </row>
    <row r="126" spans="1:8" s="19" customFormat="1" hidden="1" x14ac:dyDescent="0.35">
      <c r="A126" s="13"/>
      <c r="B126" s="13"/>
      <c r="C126" s="13"/>
      <c r="D126" s="13"/>
      <c r="E126" s="13"/>
      <c r="F126" s="13"/>
      <c r="G126" s="13"/>
      <c r="H126" s="13"/>
    </row>
    <row r="127" spans="1:8" s="19" customFormat="1" hidden="1" x14ac:dyDescent="0.35">
      <c r="A127" s="13"/>
      <c r="B127" s="13"/>
      <c r="C127" s="13"/>
      <c r="D127" s="13"/>
      <c r="E127" s="13"/>
      <c r="F127" s="13"/>
      <c r="G127" s="13"/>
      <c r="H127" s="13"/>
    </row>
    <row r="128" spans="1:8" s="19" customFormat="1" hidden="1" x14ac:dyDescent="0.35">
      <c r="A128" s="13"/>
      <c r="B128" s="13"/>
      <c r="C128" s="13"/>
      <c r="D128" s="13"/>
      <c r="E128" s="13"/>
      <c r="F128" s="13"/>
      <c r="G128" s="13"/>
      <c r="H128" s="13"/>
    </row>
    <row r="129" spans="1:8" s="19" customFormat="1" hidden="1" x14ac:dyDescent="0.35">
      <c r="A129" s="13"/>
      <c r="B129" s="13"/>
      <c r="C129" s="13"/>
      <c r="D129" s="13"/>
      <c r="E129" s="13"/>
      <c r="F129" s="13"/>
      <c r="G129" s="13"/>
      <c r="H129" s="13"/>
    </row>
    <row r="130" spans="1:8" s="19" customFormat="1" hidden="1" x14ac:dyDescent="0.35">
      <c r="A130" s="13"/>
      <c r="B130" s="13"/>
      <c r="C130" s="13"/>
      <c r="D130" s="13"/>
      <c r="E130" s="13"/>
      <c r="F130" s="13"/>
      <c r="G130" s="13"/>
      <c r="H130" s="13"/>
    </row>
    <row r="131" spans="1:8" s="19" customFormat="1" hidden="1" x14ac:dyDescent="0.35">
      <c r="A131" s="13"/>
      <c r="B131" s="13"/>
      <c r="C131" s="13"/>
      <c r="D131" s="13"/>
      <c r="E131" s="13"/>
      <c r="F131" s="13"/>
      <c r="G131" s="13"/>
      <c r="H131" s="13"/>
    </row>
    <row r="132" spans="1:8" s="19" customFormat="1" hidden="1" x14ac:dyDescent="0.35">
      <c r="A132" s="13"/>
      <c r="B132" s="13"/>
      <c r="C132" s="13"/>
      <c r="D132" s="13"/>
      <c r="E132" s="13"/>
      <c r="F132" s="13"/>
      <c r="G132" s="13"/>
      <c r="H132" s="13"/>
    </row>
    <row r="133" spans="1:8" s="19" customFormat="1" hidden="1" x14ac:dyDescent="0.35">
      <c r="A133" s="13"/>
      <c r="B133" s="13"/>
      <c r="C133" s="13"/>
      <c r="D133" s="13"/>
      <c r="E133" s="13"/>
      <c r="F133" s="13"/>
      <c r="G133" s="13"/>
      <c r="H133" s="13"/>
    </row>
    <row r="134" spans="1:8" s="19" customFormat="1" hidden="1" x14ac:dyDescent="0.35">
      <c r="A134" s="13"/>
      <c r="B134" s="13"/>
      <c r="C134" s="13"/>
      <c r="D134" s="13"/>
      <c r="E134" s="13"/>
      <c r="F134" s="13"/>
      <c r="G134" s="13"/>
      <c r="H134" s="13"/>
    </row>
    <row r="135" spans="1:8" s="19" customFormat="1" hidden="1" x14ac:dyDescent="0.35">
      <c r="A135" s="13"/>
      <c r="B135" s="13"/>
      <c r="C135" s="13"/>
      <c r="D135" s="13"/>
      <c r="E135" s="13"/>
      <c r="F135" s="13"/>
      <c r="G135" s="13"/>
      <c r="H135" s="13"/>
    </row>
    <row r="136" spans="1:8" s="19" customFormat="1" hidden="1" x14ac:dyDescent="0.35">
      <c r="A136" s="13"/>
      <c r="B136" s="13"/>
      <c r="C136" s="13"/>
      <c r="D136" s="13"/>
      <c r="E136" s="13"/>
      <c r="F136" s="13"/>
      <c r="G136" s="13"/>
      <c r="H136" s="13"/>
    </row>
    <row r="137" spans="1:8" s="19" customFormat="1" hidden="1" x14ac:dyDescent="0.35">
      <c r="A137" s="13"/>
      <c r="B137" s="13"/>
      <c r="C137" s="13"/>
      <c r="D137" s="13"/>
      <c r="E137" s="13"/>
      <c r="F137" s="13"/>
      <c r="G137" s="13"/>
      <c r="H137" s="13"/>
    </row>
    <row r="138" spans="1:8" s="19" customFormat="1" hidden="1" x14ac:dyDescent="0.35">
      <c r="A138" s="13"/>
      <c r="B138" s="13"/>
      <c r="C138" s="13"/>
      <c r="D138" s="13"/>
      <c r="E138" s="13"/>
      <c r="F138" s="13"/>
      <c r="G138" s="13"/>
      <c r="H138" s="13"/>
    </row>
    <row r="139" spans="1:8" s="19" customFormat="1" hidden="1" x14ac:dyDescent="0.35">
      <c r="A139" s="13"/>
      <c r="B139" s="13"/>
      <c r="C139" s="13"/>
      <c r="D139" s="13"/>
      <c r="E139" s="13"/>
      <c r="F139" s="13"/>
      <c r="G139" s="13"/>
      <c r="H139" s="13"/>
    </row>
    <row r="140" spans="1:8" s="19" customFormat="1" hidden="1" x14ac:dyDescent="0.35">
      <c r="A140" s="13"/>
      <c r="B140" s="13"/>
      <c r="C140" s="13"/>
      <c r="D140" s="13"/>
      <c r="E140" s="13"/>
      <c r="F140" s="13"/>
      <c r="G140" s="13"/>
      <c r="H140" s="13"/>
    </row>
    <row r="141" spans="1:8" s="19" customFormat="1" hidden="1" x14ac:dyDescent="0.35">
      <c r="A141" s="13"/>
      <c r="B141" s="13"/>
      <c r="C141" s="13"/>
      <c r="D141" s="13"/>
      <c r="E141" s="13"/>
      <c r="F141" s="13"/>
      <c r="G141" s="13"/>
      <c r="H141" s="13"/>
    </row>
    <row r="142" spans="1:8" s="19" customFormat="1" hidden="1" x14ac:dyDescent="0.35">
      <c r="A142" s="13"/>
      <c r="B142" s="13"/>
      <c r="C142" s="13"/>
      <c r="D142" s="13"/>
      <c r="E142" s="13"/>
      <c r="F142" s="13"/>
      <c r="G142" s="13"/>
      <c r="H142" s="13"/>
    </row>
    <row r="143" spans="1:8" s="19" customFormat="1" hidden="1" x14ac:dyDescent="0.35">
      <c r="A143" s="13"/>
      <c r="B143" s="13"/>
      <c r="C143" s="13"/>
      <c r="D143" s="13"/>
      <c r="E143" s="13"/>
      <c r="F143" s="13"/>
      <c r="G143" s="13"/>
      <c r="H143" s="13"/>
    </row>
  </sheetData>
  <sheetProtection password="AAC6" sheet="1" formatColumns="0"/>
  <protectedRanges>
    <protectedRange sqref="D21:H31 D33 D35:H43" name="Range1"/>
  </protectedRanges>
  <mergeCells count="6">
    <mergeCell ref="B8:H8"/>
    <mergeCell ref="G2:H2"/>
    <mergeCell ref="G3:H3"/>
    <mergeCell ref="G4:H4"/>
    <mergeCell ref="B6:H6"/>
    <mergeCell ref="B7:H7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8" tint="0.59999389629810485"/>
  </sheetPr>
  <dimension ref="A1:J41394"/>
  <sheetViews>
    <sheetView showGridLines="0" zoomScaleNormal="100" workbookViewId="0"/>
  </sheetViews>
  <sheetFormatPr defaultColWidth="0" defaultRowHeight="14.5" zeroHeight="1" x14ac:dyDescent="0.35"/>
  <cols>
    <col min="1" max="1" width="67.54296875" style="93" bestFit="1" customWidth="1"/>
    <col min="2" max="2" width="12.1796875" style="93" customWidth="1"/>
    <col min="3" max="3" width="12.1796875" style="93" bestFit="1" customWidth="1"/>
    <col min="4" max="5" width="14.453125" style="93" customWidth="1"/>
    <col min="6" max="6" width="3.90625" style="93" customWidth="1"/>
    <col min="7" max="10" width="9" style="93" customWidth="1"/>
    <col min="11" max="16384" width="9" style="93" hidden="1"/>
  </cols>
  <sheetData>
    <row r="1" spans="1:9" ht="34.5" customHeight="1" x14ac:dyDescent="0.55000000000000004">
      <c r="A1" s="12" t="str">
        <f>Summary!$A$1</f>
        <v>PRA Insurance Stress Testing 2022</v>
      </c>
      <c r="B1" s="17"/>
      <c r="C1" s="17"/>
      <c r="D1" s="17"/>
      <c r="E1" s="17"/>
      <c r="F1" s="17"/>
      <c r="G1" s="17"/>
      <c r="H1" s="106"/>
      <c r="I1" s="13"/>
    </row>
    <row r="2" spans="1:9" ht="23.5" x14ac:dyDescent="0.55000000000000004">
      <c r="A2" s="12" t="s">
        <v>264</v>
      </c>
      <c r="B2" s="17"/>
      <c r="C2" s="17"/>
      <c r="D2" s="287" t="s">
        <v>4</v>
      </c>
      <c r="E2" s="287"/>
      <c r="G2" s="17"/>
      <c r="H2" s="109"/>
      <c r="I2" s="13"/>
    </row>
    <row r="3" spans="1:9" x14ac:dyDescent="0.35">
      <c r="A3" s="111"/>
      <c r="B3" s="17"/>
      <c r="C3" s="17"/>
      <c r="D3" s="288" t="s">
        <v>5</v>
      </c>
      <c r="E3" s="288"/>
      <c r="G3" s="17"/>
      <c r="H3" s="109"/>
      <c r="I3" s="13"/>
    </row>
    <row r="4" spans="1:9" x14ac:dyDescent="0.35">
      <c r="A4" s="111"/>
      <c r="B4" s="17"/>
      <c r="C4" s="17"/>
      <c r="D4" s="289" t="s">
        <v>6</v>
      </c>
      <c r="E4" s="289"/>
      <c r="G4" s="17"/>
      <c r="H4" s="113"/>
      <c r="I4" s="13"/>
    </row>
    <row r="5" spans="1:9" x14ac:dyDescent="0.35">
      <c r="A5" s="111"/>
      <c r="B5" s="17"/>
      <c r="C5" s="17"/>
      <c r="D5" s="17"/>
      <c r="E5" s="17"/>
      <c r="F5" s="17"/>
      <c r="G5" s="17"/>
      <c r="H5" s="113"/>
      <c r="I5" s="13"/>
    </row>
    <row r="6" spans="1:9" x14ac:dyDescent="0.35">
      <c r="A6" s="178" t="s">
        <v>7</v>
      </c>
      <c r="B6" s="280" t="e">
        <f ca="1">IF('Firm Info'!$B$6="","",'Firm Info'!$B$6)</f>
        <v>#N/A</v>
      </c>
      <c r="C6" s="281"/>
      <c r="D6" s="281"/>
      <c r="E6" s="282"/>
      <c r="F6" s="17"/>
      <c r="G6" s="17"/>
      <c r="H6" s="106"/>
      <c r="I6" s="13"/>
    </row>
    <row r="7" spans="1:9" x14ac:dyDescent="0.35">
      <c r="A7" s="178" t="str">
        <f>Summary!A7</f>
        <v>Group name</v>
      </c>
      <c r="B7" s="280" t="e">
        <f ca="1">IF('Firm Info'!B8="","",'Firm Info'!$B$8)</f>
        <v>#N/A</v>
      </c>
      <c r="C7" s="281"/>
      <c r="D7" s="281"/>
      <c r="E7" s="282"/>
      <c r="F7" s="17"/>
      <c r="G7" s="17"/>
      <c r="H7" s="114"/>
      <c r="I7" s="13"/>
    </row>
    <row r="8" spans="1:9" x14ac:dyDescent="0.35">
      <c r="A8" s="179" t="s">
        <v>8</v>
      </c>
      <c r="B8" s="283" t="str">
        <f>IF('Firm Info'!$B$12="","", TEXT('Firm Info'!$B$12,"dd/mm/yyyy"))</f>
        <v>31/12/2021</v>
      </c>
      <c r="C8" s="284"/>
      <c r="D8" s="284"/>
      <c r="E8" s="285"/>
      <c r="F8" s="17"/>
      <c r="G8" s="17" t="str">
        <f>IF('Firm Info'!F11="","", TEXT('Firm Info'!F11+1,"dd/mm/yyyy"))</f>
        <v/>
      </c>
      <c r="H8" s="116"/>
      <c r="I8" s="13"/>
    </row>
    <row r="9" spans="1:9" x14ac:dyDescent="0.35">
      <c r="A9" s="117"/>
      <c r="B9" s="116"/>
      <c r="C9" s="116"/>
      <c r="D9" s="116"/>
      <c r="E9" s="116"/>
      <c r="F9" s="116"/>
      <c r="G9" s="116"/>
      <c r="H9" s="116"/>
      <c r="I9" s="13"/>
    </row>
    <row r="10" spans="1:9" x14ac:dyDescent="0.35">
      <c r="A10" s="117"/>
      <c r="B10" s="116"/>
      <c r="C10" s="116"/>
      <c r="D10" s="116"/>
      <c r="E10" s="116"/>
      <c r="F10" s="116"/>
      <c r="G10" s="116"/>
      <c r="H10" s="116"/>
      <c r="I10" s="13"/>
    </row>
    <row r="11" spans="1:9" x14ac:dyDescent="0.35">
      <c r="A11" s="117"/>
      <c r="B11" s="116"/>
      <c r="C11" s="116"/>
      <c r="D11" s="116"/>
      <c r="E11" s="116"/>
      <c r="F11" s="116"/>
      <c r="G11" s="116"/>
      <c r="H11" s="116"/>
      <c r="I11" s="13"/>
    </row>
    <row r="12" spans="1:9" ht="21" x14ac:dyDescent="0.35">
      <c r="A12" s="118" t="s">
        <v>216</v>
      </c>
      <c r="B12" s="116"/>
      <c r="C12" s="116"/>
      <c r="D12" s="116"/>
      <c r="E12" s="116"/>
      <c r="F12" s="116"/>
      <c r="G12" s="116"/>
      <c r="H12" s="116"/>
      <c r="I12" s="13"/>
    </row>
    <row r="13" spans="1:9" ht="21" x14ac:dyDescent="0.35">
      <c r="A13" s="118" t="s">
        <v>381</v>
      </c>
      <c r="B13" s="118" t="s">
        <v>217</v>
      </c>
      <c r="C13" s="118"/>
      <c r="D13" s="116"/>
      <c r="E13" s="116"/>
      <c r="F13" s="116"/>
      <c r="G13" s="116"/>
      <c r="H13" s="116"/>
      <c r="I13" s="13"/>
    </row>
    <row r="14" spans="1:9" ht="21" x14ac:dyDescent="0.35">
      <c r="A14" s="118" t="s">
        <v>366</v>
      </c>
      <c r="B14" s="118" t="s">
        <v>385</v>
      </c>
      <c r="C14" s="118"/>
      <c r="D14" s="116"/>
      <c r="E14" s="116"/>
      <c r="F14" s="116"/>
      <c r="G14" s="116"/>
      <c r="H14" s="116"/>
      <c r="I14" s="13"/>
    </row>
    <row r="15" spans="1:9" x14ac:dyDescent="0.35">
      <c r="A15" s="111"/>
      <c r="B15" s="17"/>
      <c r="C15" s="17"/>
      <c r="D15" s="119" t="s">
        <v>24</v>
      </c>
      <c r="E15" s="119"/>
      <c r="F15" s="17"/>
      <c r="G15" s="17"/>
      <c r="H15" s="106"/>
      <c r="I15" s="13"/>
    </row>
    <row r="16" spans="1:9" ht="29" x14ac:dyDescent="0.35">
      <c r="A16" s="120"/>
      <c r="B16" s="120"/>
      <c r="C16" s="81" t="s">
        <v>362</v>
      </c>
      <c r="D16" s="61" t="s">
        <v>26</v>
      </c>
      <c r="E16" s="61"/>
    </row>
    <row r="17" spans="1:10" ht="29" x14ac:dyDescent="0.35">
      <c r="A17" s="85" t="s">
        <v>386</v>
      </c>
      <c r="B17" s="120"/>
      <c r="C17" s="81" t="s">
        <v>363</v>
      </c>
      <c r="D17" s="61" t="s">
        <v>26</v>
      </c>
      <c r="E17" s="61" t="s">
        <v>206</v>
      </c>
    </row>
    <row r="18" spans="1:10" x14ac:dyDescent="0.35">
      <c r="A18" s="61"/>
      <c r="B18" s="121" t="s">
        <v>360</v>
      </c>
      <c r="C18" s="121" t="s">
        <v>361</v>
      </c>
      <c r="D18" s="61"/>
      <c r="E18" s="61"/>
      <c r="G18" s="122" t="s">
        <v>580</v>
      </c>
      <c r="H18" s="122"/>
      <c r="I18" s="122" t="s">
        <v>580</v>
      </c>
      <c r="J18" s="122"/>
    </row>
    <row r="19" spans="1:10" x14ac:dyDescent="0.35">
      <c r="A19" s="123" t="s">
        <v>278</v>
      </c>
      <c r="B19" s="124"/>
      <c r="C19" s="125" t="s">
        <v>379</v>
      </c>
      <c r="D19" s="126"/>
      <c r="E19" s="126"/>
      <c r="G19" s="122" t="str">
        <f>$B$14&amp;"_001"</f>
        <v>L_010_001</v>
      </c>
      <c r="H19" s="122" t="str">
        <f>IF(AND(D19="",SUM(D21:D24)&gt;0),"Error Matching Portfolio Number Required column C0010 with non-zero MA calculaton values","Pass")</f>
        <v>Pass</v>
      </c>
      <c r="I19" s="122" t="str">
        <f>$B$14&amp;"_"&amp;TEXT(VALUE(RIGHT(G24,3))+1,"000")</f>
        <v>L_010_006</v>
      </c>
      <c r="J19" s="122" t="str">
        <f>IF(AND(E19="",SUM(E21:E24)&gt;0),"Error Matching Portfolio Number Required column C0010 with non-zero MA calculaton values","Pass")</f>
        <v>Pass</v>
      </c>
    </row>
    <row r="20" spans="1:10" x14ac:dyDescent="0.35">
      <c r="A20" s="188" t="s">
        <v>218</v>
      </c>
      <c r="B20" s="125"/>
      <c r="C20" s="125"/>
      <c r="D20" s="61"/>
      <c r="E20" s="61"/>
      <c r="G20" s="122"/>
      <c r="H20" s="122"/>
      <c r="I20" s="122"/>
      <c r="J20" s="122"/>
    </row>
    <row r="21" spans="1:10" x14ac:dyDescent="0.35">
      <c r="A21" s="130" t="s">
        <v>219</v>
      </c>
      <c r="B21" s="125" t="s">
        <v>35</v>
      </c>
      <c r="C21" s="125" t="s">
        <v>35</v>
      </c>
      <c r="D21" s="230"/>
      <c r="E21" s="230"/>
      <c r="G21" s="122" t="str">
        <f>$B$14&amp;"_"&amp;TEXT(VALUE(RIGHT(G19,3))+1,"000")</f>
        <v>L_010_002</v>
      </c>
      <c r="H21" s="122" t="str">
        <f>IF((D21&lt;0),"Error zero or positive number expected column C0010","Pass")</f>
        <v>Pass</v>
      </c>
      <c r="I21" s="122" t="str">
        <f>$B$14&amp;"_"&amp;TEXT(VALUE(RIGHT(I19,3))+1,"000")</f>
        <v>L_010_007</v>
      </c>
      <c r="J21" s="122" t="str">
        <f>IF((E21&lt;0),"Error zero or positive number expected column C0020","Pass")</f>
        <v>Pass</v>
      </c>
    </row>
    <row r="22" spans="1:10" ht="29" x14ac:dyDescent="0.35">
      <c r="A22" s="130" t="s">
        <v>220</v>
      </c>
      <c r="B22" s="129" t="s">
        <v>37</v>
      </c>
      <c r="C22" s="129" t="s">
        <v>37</v>
      </c>
      <c r="D22" s="230"/>
      <c r="E22" s="230"/>
      <c r="G22" s="122" t="str">
        <f>$B$14&amp;"_"&amp;TEXT(VALUE(RIGHT(G21,3))+1,"000")</f>
        <v>L_010_003</v>
      </c>
      <c r="H22" s="122" t="str">
        <f t="shared" ref="H22:H24" si="0">IF((D22&lt;0),"Error zero or positive number expected column C0010","Pass")</f>
        <v>Pass</v>
      </c>
      <c r="I22" s="122" t="str">
        <f>$B$14&amp;"_"&amp;TEXT(VALUE(RIGHT(I21,3))+1,"000")</f>
        <v>L_010_008</v>
      </c>
      <c r="J22" s="122" t="str">
        <f t="shared" ref="J22:J24" si="1">IF((E22&lt;0),"Error zero or positive number expected column C0020","Pass")</f>
        <v>Pass</v>
      </c>
    </row>
    <row r="23" spans="1:10" x14ac:dyDescent="0.35">
      <c r="A23" s="130" t="s">
        <v>221</v>
      </c>
      <c r="B23" s="125" t="s">
        <v>39</v>
      </c>
      <c r="C23" s="125" t="s">
        <v>39</v>
      </c>
      <c r="D23" s="230"/>
      <c r="E23" s="230"/>
      <c r="G23" s="122" t="str">
        <f>$B$14&amp;"_"&amp;TEXT(VALUE(RIGHT(G22,3))+1,"000")</f>
        <v>L_010_004</v>
      </c>
      <c r="H23" s="122" t="str">
        <f t="shared" si="0"/>
        <v>Pass</v>
      </c>
      <c r="I23" s="122" t="str">
        <f>$B$14&amp;"_"&amp;TEXT(VALUE(RIGHT(I22,3))+1,"000")</f>
        <v>L_010_009</v>
      </c>
      <c r="J23" s="122" t="str">
        <f t="shared" si="1"/>
        <v>Pass</v>
      </c>
    </row>
    <row r="24" spans="1:10" x14ac:dyDescent="0.35">
      <c r="A24" s="130" t="s">
        <v>222</v>
      </c>
      <c r="B24" s="129" t="s">
        <v>41</v>
      </c>
      <c r="C24" s="129" t="s">
        <v>41</v>
      </c>
      <c r="D24" s="230"/>
      <c r="E24" s="230"/>
      <c r="G24" s="122" t="str">
        <f>$B$14&amp;"_"&amp;TEXT(VALUE(RIGHT(G23,3))+1,"000")</f>
        <v>L_010_005</v>
      </c>
      <c r="H24" s="122" t="str">
        <f t="shared" si="0"/>
        <v>Pass</v>
      </c>
      <c r="I24" s="122" t="str">
        <f>$B$14&amp;"_"&amp;TEXT(VALUE(RIGHT(I23,3))+1,"000")</f>
        <v>L_010_010</v>
      </c>
      <c r="J24" s="122" t="str">
        <f t="shared" si="1"/>
        <v>Pass</v>
      </c>
    </row>
    <row r="25" spans="1:10" x14ac:dyDescent="0.35"/>
    <row r="26" spans="1:10" x14ac:dyDescent="0.35">
      <c r="A26" s="130" t="s">
        <v>323</v>
      </c>
      <c r="B26" s="129"/>
      <c r="C26" s="129" t="s">
        <v>43</v>
      </c>
      <c r="D26" s="231">
        <f>SUM(D21,D22,D23)</f>
        <v>0</v>
      </c>
      <c r="E26" s="231">
        <f>SUM(E21,E22,E23)</f>
        <v>0</v>
      </c>
    </row>
    <row r="27" spans="1:10" x14ac:dyDescent="0.35">
      <c r="A27" s="132" t="s">
        <v>442</v>
      </c>
      <c r="B27" s="133" t="s">
        <v>443</v>
      </c>
      <c r="C27" s="134" t="s">
        <v>444</v>
      </c>
      <c r="D27" s="231">
        <f>SUM(D21:D26)</f>
        <v>0</v>
      </c>
      <c r="E27" s="231">
        <f>SUM(E21:E26)</f>
        <v>0</v>
      </c>
    </row>
    <row r="28" spans="1:10" hidden="1" x14ac:dyDescent="0.35"/>
    <row r="29" spans="1:10" hidden="1" x14ac:dyDescent="0.35"/>
    <row r="30" spans="1:10" hidden="1" x14ac:dyDescent="0.35"/>
    <row r="31" spans="1:10" hidden="1" x14ac:dyDescent="0.35"/>
    <row r="32" spans="1:10" hidden="1" x14ac:dyDescent="0.35"/>
    <row r="33" hidden="1" x14ac:dyDescent="0.35"/>
    <row r="34" hidden="1" x14ac:dyDescent="0.35"/>
    <row r="35" hidden="1" x14ac:dyDescent="0.35"/>
    <row r="36" hidden="1" x14ac:dyDescent="0.35"/>
    <row r="37" hidden="1" x14ac:dyDescent="0.35"/>
    <row r="38" hidden="1" x14ac:dyDescent="0.35"/>
    <row r="39" hidden="1" x14ac:dyDescent="0.35"/>
    <row r="40" hidden="1" x14ac:dyDescent="0.35"/>
    <row r="41" hidden="1" x14ac:dyDescent="0.35"/>
    <row r="42" hidden="1" x14ac:dyDescent="0.35"/>
    <row r="43" hidden="1" x14ac:dyDescent="0.35"/>
    <row r="44" hidden="1" x14ac:dyDescent="0.35"/>
    <row r="45" hidden="1" x14ac:dyDescent="0.35"/>
    <row r="46" hidden="1" x14ac:dyDescent="0.35"/>
    <row r="47" hidden="1" x14ac:dyDescent="0.35"/>
    <row r="48" hidden="1" x14ac:dyDescent="0.35"/>
    <row r="49" hidden="1" x14ac:dyDescent="0.35"/>
    <row r="50" hidden="1" x14ac:dyDescent="0.35"/>
    <row r="51" hidden="1" x14ac:dyDescent="0.35"/>
    <row r="52" hidden="1" x14ac:dyDescent="0.35"/>
    <row r="53" hidden="1" x14ac:dyDescent="0.35"/>
    <row r="54" hidden="1" x14ac:dyDescent="0.35"/>
    <row r="55" hidden="1" x14ac:dyDescent="0.35"/>
    <row r="56" hidden="1" x14ac:dyDescent="0.35"/>
    <row r="57" hidden="1" x14ac:dyDescent="0.35"/>
    <row r="58" hidden="1" x14ac:dyDescent="0.35"/>
    <row r="59" hidden="1" x14ac:dyDescent="0.35"/>
    <row r="60" hidden="1" x14ac:dyDescent="0.35"/>
    <row r="61" hidden="1" x14ac:dyDescent="0.35"/>
    <row r="62" hidden="1" x14ac:dyDescent="0.35"/>
    <row r="63" hidden="1" x14ac:dyDescent="0.35"/>
    <row r="64" hidden="1" x14ac:dyDescent="0.35"/>
    <row r="65" hidden="1" x14ac:dyDescent="0.35"/>
    <row r="66" hidden="1" x14ac:dyDescent="0.35"/>
    <row r="67" hidden="1" x14ac:dyDescent="0.35"/>
    <row r="68" hidden="1" x14ac:dyDescent="0.35"/>
    <row r="69" hidden="1" x14ac:dyDescent="0.35"/>
    <row r="70" hidden="1" x14ac:dyDescent="0.35"/>
    <row r="71" hidden="1" x14ac:dyDescent="0.35"/>
    <row r="72" hidden="1" x14ac:dyDescent="0.35"/>
    <row r="73" hidden="1" x14ac:dyDescent="0.35"/>
    <row r="74" hidden="1" x14ac:dyDescent="0.35"/>
    <row r="75" hidden="1" x14ac:dyDescent="0.35"/>
    <row r="76" hidden="1" x14ac:dyDescent="0.35"/>
    <row r="77" hidden="1" x14ac:dyDescent="0.35"/>
    <row r="78" hidden="1" x14ac:dyDescent="0.35"/>
    <row r="79" hidden="1" x14ac:dyDescent="0.35"/>
    <row r="80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  <row r="110" hidden="1" x14ac:dyDescent="0.35"/>
    <row r="111" hidden="1" x14ac:dyDescent="0.35"/>
    <row r="112" hidden="1" x14ac:dyDescent="0.35"/>
    <row r="113" hidden="1" x14ac:dyDescent="0.35"/>
    <row r="114" hidden="1" x14ac:dyDescent="0.35"/>
    <row r="115" hidden="1" x14ac:dyDescent="0.35"/>
    <row r="116" hidden="1" x14ac:dyDescent="0.35"/>
    <row r="117" hidden="1" x14ac:dyDescent="0.35"/>
    <row r="118" hidden="1" x14ac:dyDescent="0.35"/>
    <row r="119" hidden="1" x14ac:dyDescent="0.35"/>
    <row r="120" hidden="1" x14ac:dyDescent="0.35"/>
    <row r="121" hidden="1" x14ac:dyDescent="0.35"/>
    <row r="122" hidden="1" x14ac:dyDescent="0.35"/>
    <row r="123" hidden="1" x14ac:dyDescent="0.35"/>
    <row r="124" hidden="1" x14ac:dyDescent="0.35"/>
    <row r="125" hidden="1" x14ac:dyDescent="0.35"/>
    <row r="126" hidden="1" x14ac:dyDescent="0.35"/>
    <row r="127" hidden="1" x14ac:dyDescent="0.35"/>
    <row r="128" hidden="1" x14ac:dyDescent="0.35"/>
    <row r="129" hidden="1" x14ac:dyDescent="0.35"/>
    <row r="130" hidden="1" x14ac:dyDescent="0.35"/>
    <row r="131" hidden="1" x14ac:dyDescent="0.35"/>
    <row r="132" hidden="1" x14ac:dyDescent="0.35"/>
    <row r="133" hidden="1" x14ac:dyDescent="0.35"/>
    <row r="134" hidden="1" x14ac:dyDescent="0.35"/>
    <row r="135" hidden="1" x14ac:dyDescent="0.35"/>
    <row r="136" hidden="1" x14ac:dyDescent="0.35"/>
    <row r="137" hidden="1" x14ac:dyDescent="0.35"/>
    <row r="138" hidden="1" x14ac:dyDescent="0.35"/>
    <row r="139" hidden="1" x14ac:dyDescent="0.35"/>
    <row r="140" hidden="1" x14ac:dyDescent="0.35"/>
    <row r="141" hidden="1" x14ac:dyDescent="0.35"/>
    <row r="142" hidden="1" x14ac:dyDescent="0.35"/>
    <row r="143" hidden="1" x14ac:dyDescent="0.35"/>
    <row r="144" hidden="1" x14ac:dyDescent="0.35"/>
    <row r="145" hidden="1" x14ac:dyDescent="0.35"/>
    <row r="146" hidden="1" x14ac:dyDescent="0.35"/>
    <row r="147" hidden="1" x14ac:dyDescent="0.35"/>
    <row r="148" hidden="1" x14ac:dyDescent="0.35"/>
    <row r="149" hidden="1" x14ac:dyDescent="0.35"/>
    <row r="150" hidden="1" x14ac:dyDescent="0.35"/>
    <row r="151" hidden="1" x14ac:dyDescent="0.35"/>
    <row r="152" hidden="1" x14ac:dyDescent="0.35"/>
    <row r="153" hidden="1" x14ac:dyDescent="0.35"/>
    <row r="154" hidden="1" x14ac:dyDescent="0.35"/>
    <row r="155" hidden="1" x14ac:dyDescent="0.35"/>
    <row r="156" hidden="1" x14ac:dyDescent="0.35"/>
    <row r="157" hidden="1" x14ac:dyDescent="0.35"/>
    <row r="158" hidden="1" x14ac:dyDescent="0.35"/>
    <row r="159" hidden="1" x14ac:dyDescent="0.35"/>
    <row r="160" hidden="1" x14ac:dyDescent="0.35"/>
    <row r="161" hidden="1" x14ac:dyDescent="0.35"/>
    <row r="162" hidden="1" x14ac:dyDescent="0.35"/>
    <row r="163" hidden="1" x14ac:dyDescent="0.35"/>
    <row r="164" hidden="1" x14ac:dyDescent="0.35"/>
    <row r="165" hidden="1" x14ac:dyDescent="0.35"/>
    <row r="166" hidden="1" x14ac:dyDescent="0.35"/>
    <row r="167" hidden="1" x14ac:dyDescent="0.35"/>
    <row r="168" hidden="1" x14ac:dyDescent="0.35"/>
    <row r="169" hidden="1" x14ac:dyDescent="0.35"/>
    <row r="170" hidden="1" x14ac:dyDescent="0.35"/>
    <row r="171" hidden="1" x14ac:dyDescent="0.35"/>
    <row r="172" hidden="1" x14ac:dyDescent="0.35"/>
    <row r="173" hidden="1" x14ac:dyDescent="0.35"/>
    <row r="174" hidden="1" x14ac:dyDescent="0.35"/>
    <row r="175" hidden="1" x14ac:dyDescent="0.35"/>
    <row r="176" hidden="1" x14ac:dyDescent="0.35"/>
    <row r="177" hidden="1" x14ac:dyDescent="0.35"/>
    <row r="178" hidden="1" x14ac:dyDescent="0.35"/>
    <row r="179" hidden="1" x14ac:dyDescent="0.35"/>
    <row r="180" hidden="1" x14ac:dyDescent="0.35"/>
    <row r="181" hidden="1" x14ac:dyDescent="0.35"/>
    <row r="182" hidden="1" x14ac:dyDescent="0.35"/>
    <row r="183" hidden="1" x14ac:dyDescent="0.35"/>
    <row r="184" hidden="1" x14ac:dyDescent="0.35"/>
    <row r="185" hidden="1" x14ac:dyDescent="0.35"/>
    <row r="186" hidden="1" x14ac:dyDescent="0.35"/>
    <row r="187" hidden="1" x14ac:dyDescent="0.35"/>
    <row r="188" hidden="1" x14ac:dyDescent="0.35"/>
    <row r="189" hidden="1" x14ac:dyDescent="0.35"/>
    <row r="190" hidden="1" x14ac:dyDescent="0.35"/>
    <row r="191" hidden="1" x14ac:dyDescent="0.35"/>
    <row r="192" hidden="1" x14ac:dyDescent="0.35"/>
    <row r="193" hidden="1" x14ac:dyDescent="0.35"/>
    <row r="194" hidden="1" x14ac:dyDescent="0.35"/>
    <row r="195" hidden="1" x14ac:dyDescent="0.35"/>
    <row r="196" hidden="1" x14ac:dyDescent="0.35"/>
    <row r="197" hidden="1" x14ac:dyDescent="0.35"/>
    <row r="198" hidden="1" x14ac:dyDescent="0.35"/>
    <row r="199" hidden="1" x14ac:dyDescent="0.35"/>
    <row r="200" hidden="1" x14ac:dyDescent="0.35"/>
    <row r="201" hidden="1" x14ac:dyDescent="0.35"/>
    <row r="202" hidden="1" x14ac:dyDescent="0.35"/>
    <row r="203" hidden="1" x14ac:dyDescent="0.35"/>
    <row r="204" hidden="1" x14ac:dyDescent="0.35"/>
    <row r="205" hidden="1" x14ac:dyDescent="0.35"/>
    <row r="206" hidden="1" x14ac:dyDescent="0.35"/>
    <row r="207" hidden="1" x14ac:dyDescent="0.35"/>
    <row r="208" hidden="1" x14ac:dyDescent="0.35"/>
    <row r="209" hidden="1" x14ac:dyDescent="0.35"/>
    <row r="210" hidden="1" x14ac:dyDescent="0.35"/>
    <row r="211" hidden="1" x14ac:dyDescent="0.35"/>
    <row r="212" hidden="1" x14ac:dyDescent="0.35"/>
    <row r="213" hidden="1" x14ac:dyDescent="0.35"/>
    <row r="214" hidden="1" x14ac:dyDescent="0.35"/>
    <row r="215" hidden="1" x14ac:dyDescent="0.35"/>
    <row r="216" hidden="1" x14ac:dyDescent="0.35"/>
    <row r="217" hidden="1" x14ac:dyDescent="0.35"/>
    <row r="218" hidden="1" x14ac:dyDescent="0.35"/>
    <row r="219" hidden="1" x14ac:dyDescent="0.35"/>
    <row r="220" hidden="1" x14ac:dyDescent="0.35"/>
    <row r="221" hidden="1" x14ac:dyDescent="0.35"/>
    <row r="222" hidden="1" x14ac:dyDescent="0.35"/>
    <row r="223" hidden="1" x14ac:dyDescent="0.35"/>
    <row r="224" hidden="1" x14ac:dyDescent="0.35"/>
    <row r="225" hidden="1" x14ac:dyDescent="0.35"/>
    <row r="226" hidden="1" x14ac:dyDescent="0.35"/>
    <row r="227" hidden="1" x14ac:dyDescent="0.35"/>
    <row r="228" hidden="1" x14ac:dyDescent="0.35"/>
    <row r="229" hidden="1" x14ac:dyDescent="0.35"/>
    <row r="230" hidden="1" x14ac:dyDescent="0.35"/>
    <row r="231" hidden="1" x14ac:dyDescent="0.35"/>
    <row r="232" hidden="1" x14ac:dyDescent="0.35"/>
    <row r="233" hidden="1" x14ac:dyDescent="0.35"/>
    <row r="234" hidden="1" x14ac:dyDescent="0.35"/>
    <row r="235" hidden="1" x14ac:dyDescent="0.35"/>
    <row r="236" hidden="1" x14ac:dyDescent="0.35"/>
    <row r="237" hidden="1" x14ac:dyDescent="0.35"/>
    <row r="238" hidden="1" x14ac:dyDescent="0.35"/>
    <row r="239" hidden="1" x14ac:dyDescent="0.35"/>
    <row r="240" hidden="1" x14ac:dyDescent="0.35"/>
    <row r="241" hidden="1" x14ac:dyDescent="0.35"/>
    <row r="242" hidden="1" x14ac:dyDescent="0.35"/>
    <row r="243" hidden="1" x14ac:dyDescent="0.35"/>
    <row r="244" hidden="1" x14ac:dyDescent="0.35"/>
    <row r="245" hidden="1" x14ac:dyDescent="0.35"/>
    <row r="246" hidden="1" x14ac:dyDescent="0.35"/>
    <row r="247" hidden="1" x14ac:dyDescent="0.35"/>
    <row r="248" hidden="1" x14ac:dyDescent="0.35"/>
    <row r="249" hidden="1" x14ac:dyDescent="0.35"/>
    <row r="250" hidden="1" x14ac:dyDescent="0.35"/>
    <row r="251" hidden="1" x14ac:dyDescent="0.35"/>
    <row r="252" hidden="1" x14ac:dyDescent="0.35"/>
    <row r="253" hidden="1" x14ac:dyDescent="0.35"/>
    <row r="254" hidden="1" x14ac:dyDescent="0.35"/>
    <row r="255" hidden="1" x14ac:dyDescent="0.35"/>
    <row r="256" hidden="1" x14ac:dyDescent="0.35"/>
    <row r="257" hidden="1" x14ac:dyDescent="0.35"/>
    <row r="258" hidden="1" x14ac:dyDescent="0.35"/>
    <row r="259" hidden="1" x14ac:dyDescent="0.35"/>
    <row r="260" hidden="1" x14ac:dyDescent="0.35"/>
    <row r="261" hidden="1" x14ac:dyDescent="0.35"/>
    <row r="262" hidden="1" x14ac:dyDescent="0.35"/>
    <row r="263" hidden="1" x14ac:dyDescent="0.35"/>
    <row r="264" hidden="1" x14ac:dyDescent="0.35"/>
    <row r="265" hidden="1" x14ac:dyDescent="0.35"/>
    <row r="266" hidden="1" x14ac:dyDescent="0.35"/>
    <row r="267" hidden="1" x14ac:dyDescent="0.35"/>
    <row r="268" hidden="1" x14ac:dyDescent="0.35"/>
    <row r="269" hidden="1" x14ac:dyDescent="0.35"/>
    <row r="270" hidden="1" x14ac:dyDescent="0.35"/>
    <row r="271" hidden="1" x14ac:dyDescent="0.35"/>
    <row r="272" hidden="1" x14ac:dyDescent="0.35"/>
    <row r="273" hidden="1" x14ac:dyDescent="0.35"/>
    <row r="274" hidden="1" x14ac:dyDescent="0.35"/>
    <row r="275" hidden="1" x14ac:dyDescent="0.35"/>
    <row r="276" hidden="1" x14ac:dyDescent="0.35"/>
    <row r="277" hidden="1" x14ac:dyDescent="0.35"/>
    <row r="278" hidden="1" x14ac:dyDescent="0.35"/>
    <row r="279" hidden="1" x14ac:dyDescent="0.35"/>
    <row r="280" hidden="1" x14ac:dyDescent="0.35"/>
    <row r="281" hidden="1" x14ac:dyDescent="0.35"/>
    <row r="282" hidden="1" x14ac:dyDescent="0.35"/>
    <row r="283" hidden="1" x14ac:dyDescent="0.35"/>
    <row r="284" hidden="1" x14ac:dyDescent="0.35"/>
    <row r="285" hidden="1" x14ac:dyDescent="0.35"/>
    <row r="286" hidden="1" x14ac:dyDescent="0.35"/>
    <row r="287" hidden="1" x14ac:dyDescent="0.35"/>
    <row r="288" hidden="1" x14ac:dyDescent="0.35"/>
    <row r="289" hidden="1" x14ac:dyDescent="0.35"/>
    <row r="290" hidden="1" x14ac:dyDescent="0.35"/>
    <row r="291" hidden="1" x14ac:dyDescent="0.35"/>
    <row r="292" hidden="1" x14ac:dyDescent="0.35"/>
    <row r="293" hidden="1" x14ac:dyDescent="0.35"/>
    <row r="294" hidden="1" x14ac:dyDescent="0.35"/>
    <row r="295" hidden="1" x14ac:dyDescent="0.35"/>
    <row r="296" hidden="1" x14ac:dyDescent="0.35"/>
    <row r="297" hidden="1" x14ac:dyDescent="0.35"/>
    <row r="298" hidden="1" x14ac:dyDescent="0.35"/>
    <row r="299" hidden="1" x14ac:dyDescent="0.35"/>
    <row r="300" hidden="1" x14ac:dyDescent="0.35"/>
    <row r="301" hidden="1" x14ac:dyDescent="0.35"/>
    <row r="302" hidden="1" x14ac:dyDescent="0.35"/>
    <row r="303" hidden="1" x14ac:dyDescent="0.35"/>
    <row r="304" hidden="1" x14ac:dyDescent="0.35"/>
    <row r="305" hidden="1" x14ac:dyDescent="0.35"/>
    <row r="306" hidden="1" x14ac:dyDescent="0.35"/>
    <row r="307" hidden="1" x14ac:dyDescent="0.35"/>
    <row r="308" hidden="1" x14ac:dyDescent="0.35"/>
    <row r="309" hidden="1" x14ac:dyDescent="0.35"/>
    <row r="310" hidden="1" x14ac:dyDescent="0.35"/>
    <row r="311" hidden="1" x14ac:dyDescent="0.35"/>
    <row r="312" hidden="1" x14ac:dyDescent="0.35"/>
    <row r="313" hidden="1" x14ac:dyDescent="0.35"/>
    <row r="314" hidden="1" x14ac:dyDescent="0.35"/>
    <row r="315" hidden="1" x14ac:dyDescent="0.35"/>
    <row r="316" hidden="1" x14ac:dyDescent="0.35"/>
    <row r="317" hidden="1" x14ac:dyDescent="0.35"/>
    <row r="318" hidden="1" x14ac:dyDescent="0.35"/>
    <row r="319" hidden="1" x14ac:dyDescent="0.35"/>
    <row r="320" hidden="1" x14ac:dyDescent="0.35"/>
    <row r="321" hidden="1" x14ac:dyDescent="0.35"/>
    <row r="322" hidden="1" x14ac:dyDescent="0.35"/>
    <row r="323" hidden="1" x14ac:dyDescent="0.35"/>
    <row r="324" hidden="1" x14ac:dyDescent="0.35"/>
    <row r="325" hidden="1" x14ac:dyDescent="0.35"/>
    <row r="326" hidden="1" x14ac:dyDescent="0.35"/>
    <row r="327" hidden="1" x14ac:dyDescent="0.35"/>
    <row r="328" hidden="1" x14ac:dyDescent="0.35"/>
    <row r="329" hidden="1" x14ac:dyDescent="0.35"/>
    <row r="330" hidden="1" x14ac:dyDescent="0.35"/>
    <row r="331" hidden="1" x14ac:dyDescent="0.35"/>
    <row r="332" hidden="1" x14ac:dyDescent="0.35"/>
    <row r="333" hidden="1" x14ac:dyDescent="0.35"/>
    <row r="334" hidden="1" x14ac:dyDescent="0.35"/>
    <row r="335" hidden="1" x14ac:dyDescent="0.35"/>
    <row r="336" hidden="1" x14ac:dyDescent="0.35"/>
    <row r="337" hidden="1" x14ac:dyDescent="0.35"/>
    <row r="338" hidden="1" x14ac:dyDescent="0.35"/>
    <row r="339" hidden="1" x14ac:dyDescent="0.35"/>
    <row r="340" hidden="1" x14ac:dyDescent="0.35"/>
    <row r="341" hidden="1" x14ac:dyDescent="0.35"/>
    <row r="342" hidden="1" x14ac:dyDescent="0.35"/>
    <row r="343" hidden="1" x14ac:dyDescent="0.35"/>
    <row r="344" hidden="1" x14ac:dyDescent="0.35"/>
    <row r="345" hidden="1" x14ac:dyDescent="0.35"/>
    <row r="346" hidden="1" x14ac:dyDescent="0.35"/>
    <row r="347" hidden="1" x14ac:dyDescent="0.35"/>
    <row r="348" hidden="1" x14ac:dyDescent="0.35"/>
    <row r="349" hidden="1" x14ac:dyDescent="0.35"/>
    <row r="350" hidden="1" x14ac:dyDescent="0.35"/>
    <row r="351" hidden="1" x14ac:dyDescent="0.35"/>
    <row r="352" hidden="1" x14ac:dyDescent="0.35"/>
    <row r="353" hidden="1" x14ac:dyDescent="0.35"/>
    <row r="354" hidden="1" x14ac:dyDescent="0.35"/>
    <row r="355" hidden="1" x14ac:dyDescent="0.35"/>
    <row r="356" hidden="1" x14ac:dyDescent="0.35"/>
    <row r="357" hidden="1" x14ac:dyDescent="0.35"/>
    <row r="358" hidden="1" x14ac:dyDescent="0.35"/>
    <row r="359" hidden="1" x14ac:dyDescent="0.35"/>
    <row r="360" hidden="1" x14ac:dyDescent="0.35"/>
    <row r="361" hidden="1" x14ac:dyDescent="0.35"/>
    <row r="362" hidden="1" x14ac:dyDescent="0.35"/>
    <row r="363" hidden="1" x14ac:dyDescent="0.35"/>
    <row r="364" hidden="1" x14ac:dyDescent="0.35"/>
    <row r="365" hidden="1" x14ac:dyDescent="0.35"/>
    <row r="366" hidden="1" x14ac:dyDescent="0.35"/>
    <row r="367" hidden="1" x14ac:dyDescent="0.35"/>
    <row r="368" hidden="1" x14ac:dyDescent="0.35"/>
    <row r="369" hidden="1" x14ac:dyDescent="0.35"/>
    <row r="370" hidden="1" x14ac:dyDescent="0.35"/>
    <row r="371" hidden="1" x14ac:dyDescent="0.35"/>
    <row r="372" hidden="1" x14ac:dyDescent="0.35"/>
    <row r="373" hidden="1" x14ac:dyDescent="0.35"/>
    <row r="374" hidden="1" x14ac:dyDescent="0.35"/>
    <row r="375" hidden="1" x14ac:dyDescent="0.35"/>
    <row r="376" hidden="1" x14ac:dyDescent="0.35"/>
    <row r="377" hidden="1" x14ac:dyDescent="0.35"/>
    <row r="378" hidden="1" x14ac:dyDescent="0.35"/>
    <row r="379" hidden="1" x14ac:dyDescent="0.35"/>
    <row r="380" hidden="1" x14ac:dyDescent="0.35"/>
    <row r="381" hidden="1" x14ac:dyDescent="0.35"/>
    <row r="382" hidden="1" x14ac:dyDescent="0.35"/>
    <row r="383" hidden="1" x14ac:dyDescent="0.35"/>
    <row r="384" hidden="1" x14ac:dyDescent="0.35"/>
    <row r="385" hidden="1" x14ac:dyDescent="0.35"/>
    <row r="386" hidden="1" x14ac:dyDescent="0.35"/>
    <row r="387" hidden="1" x14ac:dyDescent="0.35"/>
    <row r="388" hidden="1" x14ac:dyDescent="0.35"/>
    <row r="389" hidden="1" x14ac:dyDescent="0.35"/>
    <row r="390" hidden="1" x14ac:dyDescent="0.35"/>
    <row r="391" hidden="1" x14ac:dyDescent="0.35"/>
    <row r="392" hidden="1" x14ac:dyDescent="0.35"/>
    <row r="393" hidden="1" x14ac:dyDescent="0.35"/>
    <row r="394" hidden="1" x14ac:dyDescent="0.35"/>
    <row r="395" hidden="1" x14ac:dyDescent="0.35"/>
    <row r="396" hidden="1" x14ac:dyDescent="0.35"/>
    <row r="397" hidden="1" x14ac:dyDescent="0.35"/>
    <row r="398" hidden="1" x14ac:dyDescent="0.35"/>
    <row r="399" hidden="1" x14ac:dyDescent="0.35"/>
    <row r="40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  <row r="464" hidden="1" x14ac:dyDescent="0.35"/>
    <row r="465" hidden="1" x14ac:dyDescent="0.35"/>
    <row r="466" hidden="1" x14ac:dyDescent="0.35"/>
    <row r="467" hidden="1" x14ac:dyDescent="0.35"/>
    <row r="468" hidden="1" x14ac:dyDescent="0.35"/>
    <row r="469" hidden="1" x14ac:dyDescent="0.35"/>
    <row r="470" hidden="1" x14ac:dyDescent="0.35"/>
    <row r="471" hidden="1" x14ac:dyDescent="0.35"/>
    <row r="472" hidden="1" x14ac:dyDescent="0.35"/>
    <row r="473" hidden="1" x14ac:dyDescent="0.35"/>
    <row r="474" hidden="1" x14ac:dyDescent="0.35"/>
    <row r="475" hidden="1" x14ac:dyDescent="0.35"/>
    <row r="476" hidden="1" x14ac:dyDescent="0.35"/>
    <row r="477" hidden="1" x14ac:dyDescent="0.35"/>
    <row r="478" hidden="1" x14ac:dyDescent="0.35"/>
    <row r="479" hidden="1" x14ac:dyDescent="0.35"/>
    <row r="480" hidden="1" x14ac:dyDescent="0.35"/>
    <row r="481" hidden="1" x14ac:dyDescent="0.35"/>
    <row r="482" hidden="1" x14ac:dyDescent="0.35"/>
    <row r="483" hidden="1" x14ac:dyDescent="0.35"/>
    <row r="484" hidden="1" x14ac:dyDescent="0.35"/>
    <row r="485" hidden="1" x14ac:dyDescent="0.35"/>
    <row r="486" hidden="1" x14ac:dyDescent="0.35"/>
    <row r="487" hidden="1" x14ac:dyDescent="0.35"/>
    <row r="488" hidden="1" x14ac:dyDescent="0.35"/>
    <row r="489" hidden="1" x14ac:dyDescent="0.35"/>
    <row r="490" hidden="1" x14ac:dyDescent="0.35"/>
    <row r="491" hidden="1" x14ac:dyDescent="0.35"/>
    <row r="492" hidden="1" x14ac:dyDescent="0.35"/>
    <row r="493" hidden="1" x14ac:dyDescent="0.35"/>
    <row r="494" hidden="1" x14ac:dyDescent="0.35"/>
    <row r="495" hidden="1" x14ac:dyDescent="0.35"/>
    <row r="496" hidden="1" x14ac:dyDescent="0.35"/>
    <row r="497" hidden="1" x14ac:dyDescent="0.35"/>
    <row r="498" hidden="1" x14ac:dyDescent="0.35"/>
    <row r="499" hidden="1" x14ac:dyDescent="0.35"/>
    <row r="500" hidden="1" x14ac:dyDescent="0.35"/>
    <row r="501" hidden="1" x14ac:dyDescent="0.35"/>
    <row r="502" hidden="1" x14ac:dyDescent="0.35"/>
    <row r="503" hidden="1" x14ac:dyDescent="0.35"/>
    <row r="504" hidden="1" x14ac:dyDescent="0.35"/>
    <row r="505" hidden="1" x14ac:dyDescent="0.35"/>
    <row r="506" hidden="1" x14ac:dyDescent="0.35"/>
    <row r="507" hidden="1" x14ac:dyDescent="0.35"/>
    <row r="508" hidden="1" x14ac:dyDescent="0.35"/>
    <row r="509" hidden="1" x14ac:dyDescent="0.35"/>
    <row r="510" hidden="1" x14ac:dyDescent="0.35"/>
    <row r="511" hidden="1" x14ac:dyDescent="0.35"/>
    <row r="512" hidden="1" x14ac:dyDescent="0.35"/>
    <row r="513" hidden="1" x14ac:dyDescent="0.35"/>
    <row r="514" hidden="1" x14ac:dyDescent="0.35"/>
    <row r="515" hidden="1" x14ac:dyDescent="0.35"/>
    <row r="516" hidden="1" x14ac:dyDescent="0.35"/>
    <row r="517" hidden="1" x14ac:dyDescent="0.35"/>
    <row r="518" hidden="1" x14ac:dyDescent="0.35"/>
    <row r="519" hidden="1" x14ac:dyDescent="0.35"/>
    <row r="520" hidden="1" x14ac:dyDescent="0.35"/>
    <row r="521" hidden="1" x14ac:dyDescent="0.35"/>
    <row r="522" hidden="1" x14ac:dyDescent="0.35"/>
    <row r="523" hidden="1" x14ac:dyDescent="0.35"/>
    <row r="524" hidden="1" x14ac:dyDescent="0.35"/>
    <row r="525" hidden="1" x14ac:dyDescent="0.35"/>
    <row r="526" hidden="1" x14ac:dyDescent="0.35"/>
    <row r="527" hidden="1" x14ac:dyDescent="0.35"/>
    <row r="528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hidden="1" x14ac:dyDescent="0.35"/>
    <row r="594" hidden="1" x14ac:dyDescent="0.35"/>
    <row r="595" hidden="1" x14ac:dyDescent="0.35"/>
    <row r="596" hidden="1" x14ac:dyDescent="0.35"/>
    <row r="597" hidden="1" x14ac:dyDescent="0.35"/>
    <row r="598" hidden="1" x14ac:dyDescent="0.35"/>
    <row r="599" hidden="1" x14ac:dyDescent="0.35"/>
    <row r="600" hidden="1" x14ac:dyDescent="0.35"/>
    <row r="601" hidden="1" x14ac:dyDescent="0.35"/>
    <row r="602" hidden="1" x14ac:dyDescent="0.35"/>
    <row r="603" hidden="1" x14ac:dyDescent="0.35"/>
    <row r="604" hidden="1" x14ac:dyDescent="0.35"/>
    <row r="605" hidden="1" x14ac:dyDescent="0.35"/>
    <row r="606" hidden="1" x14ac:dyDescent="0.35"/>
    <row r="607" hidden="1" x14ac:dyDescent="0.35"/>
    <row r="60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hidden="1" x14ac:dyDescent="0.35"/>
    <row r="626" hidden="1" x14ac:dyDescent="0.35"/>
    <row r="627" hidden="1" x14ac:dyDescent="0.35"/>
    <row r="628" hidden="1" x14ac:dyDescent="0.35"/>
    <row r="629" hidden="1" x14ac:dyDescent="0.35"/>
    <row r="630" hidden="1" x14ac:dyDescent="0.35"/>
    <row r="631" hidden="1" x14ac:dyDescent="0.35"/>
    <row r="632" hidden="1" x14ac:dyDescent="0.35"/>
    <row r="633" hidden="1" x14ac:dyDescent="0.35"/>
    <row r="634" hidden="1" x14ac:dyDescent="0.35"/>
    <row r="635" hidden="1" x14ac:dyDescent="0.35"/>
    <row r="636" hidden="1" x14ac:dyDescent="0.35"/>
    <row r="637" hidden="1" x14ac:dyDescent="0.35"/>
    <row r="638" hidden="1" x14ac:dyDescent="0.35"/>
    <row r="639" hidden="1" x14ac:dyDescent="0.35"/>
    <row r="640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hidden="1" x14ac:dyDescent="0.35"/>
    <row r="658" hidden="1" x14ac:dyDescent="0.35"/>
    <row r="659" hidden="1" x14ac:dyDescent="0.35"/>
    <row r="660" hidden="1" x14ac:dyDescent="0.35"/>
    <row r="661" hidden="1" x14ac:dyDescent="0.35"/>
    <row r="662" hidden="1" x14ac:dyDescent="0.35"/>
    <row r="663" hidden="1" x14ac:dyDescent="0.35"/>
    <row r="664" hidden="1" x14ac:dyDescent="0.35"/>
    <row r="665" hidden="1" x14ac:dyDescent="0.35"/>
    <row r="666" hidden="1" x14ac:dyDescent="0.35"/>
    <row r="667" hidden="1" x14ac:dyDescent="0.35"/>
    <row r="668" hidden="1" x14ac:dyDescent="0.35"/>
    <row r="669" hidden="1" x14ac:dyDescent="0.35"/>
    <row r="670" hidden="1" x14ac:dyDescent="0.35"/>
    <row r="671" hidden="1" x14ac:dyDescent="0.35"/>
    <row r="672" hidden="1" x14ac:dyDescent="0.35"/>
    <row r="673" hidden="1" x14ac:dyDescent="0.35"/>
    <row r="674" hidden="1" x14ac:dyDescent="0.35"/>
    <row r="675" hidden="1" x14ac:dyDescent="0.35"/>
    <row r="676" hidden="1" x14ac:dyDescent="0.35"/>
    <row r="677" hidden="1" x14ac:dyDescent="0.35"/>
    <row r="678" hidden="1" x14ac:dyDescent="0.35"/>
    <row r="679" hidden="1" x14ac:dyDescent="0.35"/>
    <row r="680" hidden="1" x14ac:dyDescent="0.35"/>
    <row r="681" hidden="1" x14ac:dyDescent="0.35"/>
    <row r="682" hidden="1" x14ac:dyDescent="0.35"/>
    <row r="683" hidden="1" x14ac:dyDescent="0.35"/>
    <row r="684" hidden="1" x14ac:dyDescent="0.35"/>
    <row r="685" hidden="1" x14ac:dyDescent="0.35"/>
    <row r="686" hidden="1" x14ac:dyDescent="0.35"/>
    <row r="687" hidden="1" x14ac:dyDescent="0.35"/>
    <row r="688" hidden="1" x14ac:dyDescent="0.35"/>
    <row r="689" hidden="1" x14ac:dyDescent="0.35"/>
    <row r="690" hidden="1" x14ac:dyDescent="0.35"/>
    <row r="691" hidden="1" x14ac:dyDescent="0.35"/>
    <row r="692" hidden="1" x14ac:dyDescent="0.35"/>
    <row r="693" hidden="1" x14ac:dyDescent="0.35"/>
    <row r="694" hidden="1" x14ac:dyDescent="0.35"/>
    <row r="695" hidden="1" x14ac:dyDescent="0.35"/>
    <row r="696" hidden="1" x14ac:dyDescent="0.35"/>
    <row r="697" hidden="1" x14ac:dyDescent="0.35"/>
    <row r="698" hidden="1" x14ac:dyDescent="0.35"/>
    <row r="699" hidden="1" x14ac:dyDescent="0.35"/>
    <row r="700" hidden="1" x14ac:dyDescent="0.35"/>
    <row r="701" hidden="1" x14ac:dyDescent="0.35"/>
    <row r="702" hidden="1" x14ac:dyDescent="0.35"/>
    <row r="703" hidden="1" x14ac:dyDescent="0.35"/>
    <row r="704" hidden="1" x14ac:dyDescent="0.35"/>
    <row r="705" hidden="1" x14ac:dyDescent="0.35"/>
    <row r="706" hidden="1" x14ac:dyDescent="0.35"/>
    <row r="707" hidden="1" x14ac:dyDescent="0.35"/>
    <row r="708" hidden="1" x14ac:dyDescent="0.35"/>
    <row r="709" hidden="1" x14ac:dyDescent="0.35"/>
    <row r="710" hidden="1" x14ac:dyDescent="0.35"/>
    <row r="711" hidden="1" x14ac:dyDescent="0.35"/>
    <row r="712" hidden="1" x14ac:dyDescent="0.35"/>
    <row r="713" hidden="1" x14ac:dyDescent="0.35"/>
    <row r="714" hidden="1" x14ac:dyDescent="0.35"/>
    <row r="715" hidden="1" x14ac:dyDescent="0.35"/>
    <row r="716" hidden="1" x14ac:dyDescent="0.35"/>
    <row r="717" hidden="1" x14ac:dyDescent="0.35"/>
    <row r="718" hidden="1" x14ac:dyDescent="0.35"/>
    <row r="719" hidden="1" x14ac:dyDescent="0.35"/>
    <row r="720" hidden="1" x14ac:dyDescent="0.35"/>
    <row r="721" hidden="1" x14ac:dyDescent="0.35"/>
    <row r="722" hidden="1" x14ac:dyDescent="0.35"/>
    <row r="723" hidden="1" x14ac:dyDescent="0.35"/>
    <row r="724" hidden="1" x14ac:dyDescent="0.35"/>
    <row r="725" hidden="1" x14ac:dyDescent="0.35"/>
    <row r="726" hidden="1" x14ac:dyDescent="0.35"/>
    <row r="727" hidden="1" x14ac:dyDescent="0.35"/>
    <row r="728" hidden="1" x14ac:dyDescent="0.35"/>
    <row r="729" hidden="1" x14ac:dyDescent="0.35"/>
    <row r="730" hidden="1" x14ac:dyDescent="0.35"/>
    <row r="731" hidden="1" x14ac:dyDescent="0.35"/>
    <row r="732" hidden="1" x14ac:dyDescent="0.35"/>
    <row r="733" hidden="1" x14ac:dyDescent="0.35"/>
    <row r="734" hidden="1" x14ac:dyDescent="0.35"/>
    <row r="735" hidden="1" x14ac:dyDescent="0.35"/>
    <row r="736" hidden="1" x14ac:dyDescent="0.35"/>
    <row r="737" hidden="1" x14ac:dyDescent="0.35"/>
    <row r="738" hidden="1" x14ac:dyDescent="0.35"/>
    <row r="739" hidden="1" x14ac:dyDescent="0.35"/>
    <row r="740" hidden="1" x14ac:dyDescent="0.35"/>
    <row r="741" hidden="1" x14ac:dyDescent="0.35"/>
    <row r="742" hidden="1" x14ac:dyDescent="0.35"/>
    <row r="743" hidden="1" x14ac:dyDescent="0.35"/>
    <row r="744" hidden="1" x14ac:dyDescent="0.35"/>
    <row r="745" hidden="1" x14ac:dyDescent="0.35"/>
    <row r="746" hidden="1" x14ac:dyDescent="0.35"/>
    <row r="747" hidden="1" x14ac:dyDescent="0.35"/>
    <row r="748" hidden="1" x14ac:dyDescent="0.35"/>
    <row r="749" hidden="1" x14ac:dyDescent="0.35"/>
    <row r="750" hidden="1" x14ac:dyDescent="0.35"/>
    <row r="751" hidden="1" x14ac:dyDescent="0.35"/>
    <row r="752" hidden="1" x14ac:dyDescent="0.35"/>
    <row r="753" hidden="1" x14ac:dyDescent="0.35"/>
    <row r="754" hidden="1" x14ac:dyDescent="0.35"/>
    <row r="755" hidden="1" x14ac:dyDescent="0.35"/>
    <row r="756" hidden="1" x14ac:dyDescent="0.35"/>
    <row r="757" hidden="1" x14ac:dyDescent="0.35"/>
    <row r="758" hidden="1" x14ac:dyDescent="0.35"/>
    <row r="759" hidden="1" x14ac:dyDescent="0.35"/>
    <row r="760" hidden="1" x14ac:dyDescent="0.35"/>
    <row r="761" hidden="1" x14ac:dyDescent="0.35"/>
    <row r="762" hidden="1" x14ac:dyDescent="0.35"/>
    <row r="763" hidden="1" x14ac:dyDescent="0.35"/>
    <row r="764" hidden="1" x14ac:dyDescent="0.35"/>
    <row r="765" hidden="1" x14ac:dyDescent="0.35"/>
    <row r="766" hidden="1" x14ac:dyDescent="0.35"/>
    <row r="767" hidden="1" x14ac:dyDescent="0.35"/>
    <row r="768" hidden="1" x14ac:dyDescent="0.35"/>
    <row r="769" hidden="1" x14ac:dyDescent="0.35"/>
    <row r="770" hidden="1" x14ac:dyDescent="0.35"/>
    <row r="771" hidden="1" x14ac:dyDescent="0.35"/>
    <row r="772" hidden="1" x14ac:dyDescent="0.35"/>
    <row r="773" hidden="1" x14ac:dyDescent="0.35"/>
    <row r="774" hidden="1" x14ac:dyDescent="0.35"/>
    <row r="775" hidden="1" x14ac:dyDescent="0.35"/>
    <row r="776" hidden="1" x14ac:dyDescent="0.35"/>
    <row r="777" hidden="1" x14ac:dyDescent="0.35"/>
    <row r="778" hidden="1" x14ac:dyDescent="0.35"/>
    <row r="779" hidden="1" x14ac:dyDescent="0.35"/>
    <row r="780" hidden="1" x14ac:dyDescent="0.35"/>
    <row r="781" hidden="1" x14ac:dyDescent="0.35"/>
    <row r="782" hidden="1" x14ac:dyDescent="0.35"/>
    <row r="783" hidden="1" x14ac:dyDescent="0.35"/>
    <row r="784" hidden="1" x14ac:dyDescent="0.35"/>
    <row r="785" hidden="1" x14ac:dyDescent="0.35"/>
    <row r="786" hidden="1" x14ac:dyDescent="0.35"/>
    <row r="787" hidden="1" x14ac:dyDescent="0.35"/>
    <row r="788" hidden="1" x14ac:dyDescent="0.35"/>
    <row r="789" hidden="1" x14ac:dyDescent="0.35"/>
    <row r="790" hidden="1" x14ac:dyDescent="0.35"/>
    <row r="791" hidden="1" x14ac:dyDescent="0.35"/>
    <row r="792" hidden="1" x14ac:dyDescent="0.35"/>
    <row r="793" hidden="1" x14ac:dyDescent="0.35"/>
    <row r="794" hidden="1" x14ac:dyDescent="0.35"/>
    <row r="795" hidden="1" x14ac:dyDescent="0.35"/>
    <row r="796" hidden="1" x14ac:dyDescent="0.35"/>
    <row r="797" hidden="1" x14ac:dyDescent="0.35"/>
    <row r="798" hidden="1" x14ac:dyDescent="0.35"/>
    <row r="799" hidden="1" x14ac:dyDescent="0.35"/>
    <row r="800" hidden="1" x14ac:dyDescent="0.35"/>
    <row r="801" hidden="1" x14ac:dyDescent="0.35"/>
    <row r="802" hidden="1" x14ac:dyDescent="0.35"/>
    <row r="803" hidden="1" x14ac:dyDescent="0.35"/>
    <row r="804" hidden="1" x14ac:dyDescent="0.35"/>
    <row r="805" hidden="1" x14ac:dyDescent="0.35"/>
    <row r="806" hidden="1" x14ac:dyDescent="0.35"/>
    <row r="807" hidden="1" x14ac:dyDescent="0.35"/>
    <row r="808" hidden="1" x14ac:dyDescent="0.35"/>
    <row r="809" hidden="1" x14ac:dyDescent="0.35"/>
    <row r="810" hidden="1" x14ac:dyDescent="0.35"/>
    <row r="811" hidden="1" x14ac:dyDescent="0.35"/>
    <row r="812" hidden="1" x14ac:dyDescent="0.35"/>
    <row r="813" hidden="1" x14ac:dyDescent="0.35"/>
    <row r="814" hidden="1" x14ac:dyDescent="0.35"/>
    <row r="815" hidden="1" x14ac:dyDescent="0.35"/>
    <row r="816" hidden="1" x14ac:dyDescent="0.35"/>
    <row r="817" hidden="1" x14ac:dyDescent="0.35"/>
    <row r="818" hidden="1" x14ac:dyDescent="0.35"/>
    <row r="819" hidden="1" x14ac:dyDescent="0.35"/>
    <row r="820" hidden="1" x14ac:dyDescent="0.35"/>
    <row r="821" hidden="1" x14ac:dyDescent="0.35"/>
    <row r="822" hidden="1" x14ac:dyDescent="0.35"/>
    <row r="823" hidden="1" x14ac:dyDescent="0.35"/>
    <row r="824" hidden="1" x14ac:dyDescent="0.35"/>
    <row r="825" hidden="1" x14ac:dyDescent="0.35"/>
    <row r="826" hidden="1" x14ac:dyDescent="0.35"/>
    <row r="827" hidden="1" x14ac:dyDescent="0.35"/>
    <row r="828" hidden="1" x14ac:dyDescent="0.35"/>
    <row r="829" hidden="1" x14ac:dyDescent="0.35"/>
    <row r="830" hidden="1" x14ac:dyDescent="0.35"/>
    <row r="831" hidden="1" x14ac:dyDescent="0.35"/>
    <row r="832" hidden="1" x14ac:dyDescent="0.35"/>
    <row r="833" hidden="1" x14ac:dyDescent="0.35"/>
    <row r="834" hidden="1" x14ac:dyDescent="0.35"/>
    <row r="835" hidden="1" x14ac:dyDescent="0.35"/>
    <row r="836" hidden="1" x14ac:dyDescent="0.35"/>
    <row r="837" hidden="1" x14ac:dyDescent="0.35"/>
    <row r="838" hidden="1" x14ac:dyDescent="0.35"/>
    <row r="839" hidden="1" x14ac:dyDescent="0.35"/>
    <row r="840" hidden="1" x14ac:dyDescent="0.35"/>
    <row r="841" hidden="1" x14ac:dyDescent="0.35"/>
    <row r="842" hidden="1" x14ac:dyDescent="0.35"/>
    <row r="843" hidden="1" x14ac:dyDescent="0.35"/>
    <row r="844" hidden="1" x14ac:dyDescent="0.35"/>
    <row r="845" hidden="1" x14ac:dyDescent="0.35"/>
    <row r="846" hidden="1" x14ac:dyDescent="0.35"/>
    <row r="847" hidden="1" x14ac:dyDescent="0.35"/>
    <row r="848" hidden="1" x14ac:dyDescent="0.35"/>
    <row r="849" hidden="1" x14ac:dyDescent="0.35"/>
    <row r="850" hidden="1" x14ac:dyDescent="0.35"/>
    <row r="851" hidden="1" x14ac:dyDescent="0.35"/>
    <row r="852" hidden="1" x14ac:dyDescent="0.35"/>
    <row r="853" hidden="1" x14ac:dyDescent="0.35"/>
    <row r="854" hidden="1" x14ac:dyDescent="0.35"/>
    <row r="855" hidden="1" x14ac:dyDescent="0.35"/>
    <row r="856" hidden="1" x14ac:dyDescent="0.35"/>
    <row r="857" hidden="1" x14ac:dyDescent="0.35"/>
    <row r="858" hidden="1" x14ac:dyDescent="0.35"/>
    <row r="859" hidden="1" x14ac:dyDescent="0.35"/>
    <row r="860" hidden="1" x14ac:dyDescent="0.35"/>
    <row r="861" hidden="1" x14ac:dyDescent="0.35"/>
    <row r="862" hidden="1" x14ac:dyDescent="0.35"/>
    <row r="863" hidden="1" x14ac:dyDescent="0.35"/>
    <row r="864" hidden="1" x14ac:dyDescent="0.35"/>
    <row r="865" hidden="1" x14ac:dyDescent="0.35"/>
    <row r="866" hidden="1" x14ac:dyDescent="0.35"/>
    <row r="867" hidden="1" x14ac:dyDescent="0.35"/>
    <row r="868" hidden="1" x14ac:dyDescent="0.35"/>
    <row r="869" hidden="1" x14ac:dyDescent="0.35"/>
    <row r="870" hidden="1" x14ac:dyDescent="0.35"/>
    <row r="871" hidden="1" x14ac:dyDescent="0.35"/>
    <row r="872" hidden="1" x14ac:dyDescent="0.35"/>
    <row r="873" hidden="1" x14ac:dyDescent="0.35"/>
    <row r="874" hidden="1" x14ac:dyDescent="0.35"/>
    <row r="875" hidden="1" x14ac:dyDescent="0.35"/>
    <row r="876" hidden="1" x14ac:dyDescent="0.35"/>
    <row r="877" hidden="1" x14ac:dyDescent="0.35"/>
    <row r="878" hidden="1" x14ac:dyDescent="0.35"/>
    <row r="879" hidden="1" x14ac:dyDescent="0.35"/>
    <row r="880" hidden="1" x14ac:dyDescent="0.35"/>
    <row r="881" hidden="1" x14ac:dyDescent="0.35"/>
    <row r="882" hidden="1" x14ac:dyDescent="0.35"/>
    <row r="883" hidden="1" x14ac:dyDescent="0.35"/>
    <row r="884" hidden="1" x14ac:dyDescent="0.35"/>
    <row r="885" hidden="1" x14ac:dyDescent="0.35"/>
    <row r="886" hidden="1" x14ac:dyDescent="0.35"/>
    <row r="887" hidden="1" x14ac:dyDescent="0.35"/>
    <row r="888" hidden="1" x14ac:dyDescent="0.35"/>
    <row r="889" hidden="1" x14ac:dyDescent="0.35"/>
    <row r="890" hidden="1" x14ac:dyDescent="0.35"/>
    <row r="891" hidden="1" x14ac:dyDescent="0.35"/>
    <row r="892" hidden="1" x14ac:dyDescent="0.35"/>
    <row r="893" hidden="1" x14ac:dyDescent="0.35"/>
    <row r="894" hidden="1" x14ac:dyDescent="0.35"/>
    <row r="895" hidden="1" x14ac:dyDescent="0.35"/>
    <row r="896" hidden="1" x14ac:dyDescent="0.35"/>
    <row r="897" hidden="1" x14ac:dyDescent="0.35"/>
    <row r="898" hidden="1" x14ac:dyDescent="0.35"/>
    <row r="899" hidden="1" x14ac:dyDescent="0.35"/>
    <row r="900" hidden="1" x14ac:dyDescent="0.35"/>
    <row r="901" hidden="1" x14ac:dyDescent="0.35"/>
    <row r="902" hidden="1" x14ac:dyDescent="0.35"/>
    <row r="903" hidden="1" x14ac:dyDescent="0.35"/>
    <row r="904" hidden="1" x14ac:dyDescent="0.35"/>
    <row r="905" hidden="1" x14ac:dyDescent="0.35"/>
    <row r="906" hidden="1" x14ac:dyDescent="0.35"/>
    <row r="907" hidden="1" x14ac:dyDescent="0.35"/>
    <row r="908" hidden="1" x14ac:dyDescent="0.35"/>
    <row r="909" hidden="1" x14ac:dyDescent="0.35"/>
    <row r="910" hidden="1" x14ac:dyDescent="0.35"/>
    <row r="911" hidden="1" x14ac:dyDescent="0.35"/>
    <row r="912" hidden="1" x14ac:dyDescent="0.35"/>
    <row r="913" hidden="1" x14ac:dyDescent="0.35"/>
    <row r="914" hidden="1" x14ac:dyDescent="0.35"/>
    <row r="915" hidden="1" x14ac:dyDescent="0.35"/>
    <row r="916" hidden="1" x14ac:dyDescent="0.35"/>
    <row r="917" hidden="1" x14ac:dyDescent="0.35"/>
    <row r="918" hidden="1" x14ac:dyDescent="0.35"/>
    <row r="919" hidden="1" x14ac:dyDescent="0.35"/>
    <row r="920" hidden="1" x14ac:dyDescent="0.35"/>
    <row r="921" hidden="1" x14ac:dyDescent="0.35"/>
    <row r="922" hidden="1" x14ac:dyDescent="0.35"/>
    <row r="923" hidden="1" x14ac:dyDescent="0.35"/>
    <row r="924" hidden="1" x14ac:dyDescent="0.35"/>
    <row r="925" hidden="1" x14ac:dyDescent="0.35"/>
    <row r="926" hidden="1" x14ac:dyDescent="0.35"/>
    <row r="927" hidden="1" x14ac:dyDescent="0.35"/>
    <row r="928" hidden="1" x14ac:dyDescent="0.35"/>
    <row r="929" hidden="1" x14ac:dyDescent="0.35"/>
    <row r="930" hidden="1" x14ac:dyDescent="0.35"/>
    <row r="931" hidden="1" x14ac:dyDescent="0.35"/>
    <row r="932" hidden="1" x14ac:dyDescent="0.35"/>
    <row r="933" hidden="1" x14ac:dyDescent="0.35"/>
    <row r="934" hidden="1" x14ac:dyDescent="0.35"/>
    <row r="935" hidden="1" x14ac:dyDescent="0.35"/>
    <row r="936" hidden="1" x14ac:dyDescent="0.35"/>
    <row r="937" hidden="1" x14ac:dyDescent="0.35"/>
    <row r="938" hidden="1" x14ac:dyDescent="0.35"/>
    <row r="939" hidden="1" x14ac:dyDescent="0.35"/>
    <row r="940" hidden="1" x14ac:dyDescent="0.35"/>
    <row r="941" hidden="1" x14ac:dyDescent="0.35"/>
    <row r="942" hidden="1" x14ac:dyDescent="0.35"/>
    <row r="943" hidden="1" x14ac:dyDescent="0.35"/>
    <row r="944" hidden="1" x14ac:dyDescent="0.35"/>
    <row r="945" hidden="1" x14ac:dyDescent="0.35"/>
    <row r="946" hidden="1" x14ac:dyDescent="0.35"/>
    <row r="947" hidden="1" x14ac:dyDescent="0.35"/>
    <row r="948" hidden="1" x14ac:dyDescent="0.35"/>
    <row r="949" hidden="1" x14ac:dyDescent="0.35"/>
    <row r="950" hidden="1" x14ac:dyDescent="0.35"/>
    <row r="951" hidden="1" x14ac:dyDescent="0.35"/>
    <row r="952" hidden="1" x14ac:dyDescent="0.35"/>
    <row r="953" hidden="1" x14ac:dyDescent="0.35"/>
    <row r="954" hidden="1" x14ac:dyDescent="0.35"/>
    <row r="955" hidden="1" x14ac:dyDescent="0.35"/>
    <row r="956" hidden="1" x14ac:dyDescent="0.35"/>
    <row r="957" hidden="1" x14ac:dyDescent="0.35"/>
    <row r="958" hidden="1" x14ac:dyDescent="0.35"/>
    <row r="959" hidden="1" x14ac:dyDescent="0.35"/>
    <row r="960" hidden="1" x14ac:dyDescent="0.35"/>
    <row r="961" hidden="1" x14ac:dyDescent="0.35"/>
    <row r="962" hidden="1" x14ac:dyDescent="0.35"/>
    <row r="963" hidden="1" x14ac:dyDescent="0.35"/>
    <row r="964" hidden="1" x14ac:dyDescent="0.35"/>
    <row r="965" hidden="1" x14ac:dyDescent="0.35"/>
    <row r="966" hidden="1" x14ac:dyDescent="0.35"/>
    <row r="967" hidden="1" x14ac:dyDescent="0.35"/>
    <row r="968" hidden="1" x14ac:dyDescent="0.35"/>
    <row r="969" hidden="1" x14ac:dyDescent="0.35"/>
    <row r="970" hidden="1" x14ac:dyDescent="0.35"/>
    <row r="971" hidden="1" x14ac:dyDescent="0.35"/>
    <row r="972" hidden="1" x14ac:dyDescent="0.35"/>
    <row r="973" hidden="1" x14ac:dyDescent="0.35"/>
    <row r="974" hidden="1" x14ac:dyDescent="0.35"/>
    <row r="975" hidden="1" x14ac:dyDescent="0.35"/>
    <row r="976" hidden="1" x14ac:dyDescent="0.35"/>
    <row r="977" hidden="1" x14ac:dyDescent="0.35"/>
    <row r="978" hidden="1" x14ac:dyDescent="0.35"/>
    <row r="979" hidden="1" x14ac:dyDescent="0.35"/>
    <row r="980" hidden="1" x14ac:dyDescent="0.35"/>
    <row r="981" hidden="1" x14ac:dyDescent="0.35"/>
    <row r="982" hidden="1" x14ac:dyDescent="0.35"/>
    <row r="983" hidden="1" x14ac:dyDescent="0.35"/>
    <row r="984" hidden="1" x14ac:dyDescent="0.35"/>
    <row r="985" hidden="1" x14ac:dyDescent="0.35"/>
    <row r="986" hidden="1" x14ac:dyDescent="0.35"/>
    <row r="987" hidden="1" x14ac:dyDescent="0.35"/>
    <row r="988" hidden="1" x14ac:dyDescent="0.35"/>
    <row r="989" hidden="1" x14ac:dyDescent="0.35"/>
    <row r="990" hidden="1" x14ac:dyDescent="0.35"/>
    <row r="991" hidden="1" x14ac:dyDescent="0.35"/>
    <row r="992" hidden="1" x14ac:dyDescent="0.35"/>
    <row r="993" hidden="1" x14ac:dyDescent="0.35"/>
    <row r="994" hidden="1" x14ac:dyDescent="0.35"/>
    <row r="995" hidden="1" x14ac:dyDescent="0.35"/>
    <row r="996" hidden="1" x14ac:dyDescent="0.35"/>
    <row r="997" hidden="1" x14ac:dyDescent="0.35"/>
    <row r="998" hidden="1" x14ac:dyDescent="0.35"/>
    <row r="999" hidden="1" x14ac:dyDescent="0.35"/>
    <row r="1000" hidden="1" x14ac:dyDescent="0.35"/>
    <row r="1001" hidden="1" x14ac:dyDescent="0.35"/>
    <row r="1002" hidden="1" x14ac:dyDescent="0.35"/>
    <row r="1003" hidden="1" x14ac:dyDescent="0.35"/>
    <row r="1004" hidden="1" x14ac:dyDescent="0.35"/>
    <row r="1005" hidden="1" x14ac:dyDescent="0.35"/>
    <row r="1006" hidden="1" x14ac:dyDescent="0.35"/>
    <row r="1007" hidden="1" x14ac:dyDescent="0.35"/>
    <row r="1008" hidden="1" x14ac:dyDescent="0.35"/>
    <row r="1009" hidden="1" x14ac:dyDescent="0.35"/>
    <row r="1010" hidden="1" x14ac:dyDescent="0.35"/>
    <row r="1011" hidden="1" x14ac:dyDescent="0.35"/>
    <row r="1012" hidden="1" x14ac:dyDescent="0.35"/>
    <row r="1013" hidden="1" x14ac:dyDescent="0.35"/>
    <row r="1014" hidden="1" x14ac:dyDescent="0.35"/>
    <row r="1015" hidden="1" x14ac:dyDescent="0.35"/>
    <row r="1016" hidden="1" x14ac:dyDescent="0.35"/>
    <row r="1017" hidden="1" x14ac:dyDescent="0.35"/>
    <row r="1018" hidden="1" x14ac:dyDescent="0.35"/>
    <row r="1019" hidden="1" x14ac:dyDescent="0.35"/>
    <row r="1020" hidden="1" x14ac:dyDescent="0.35"/>
    <row r="1021" hidden="1" x14ac:dyDescent="0.35"/>
    <row r="1022" hidden="1" x14ac:dyDescent="0.35"/>
    <row r="1023" hidden="1" x14ac:dyDescent="0.35"/>
    <row r="1024" hidden="1" x14ac:dyDescent="0.35"/>
    <row r="1025" hidden="1" x14ac:dyDescent="0.35"/>
    <row r="1026" hidden="1" x14ac:dyDescent="0.35"/>
    <row r="1027" hidden="1" x14ac:dyDescent="0.35"/>
    <row r="1028" hidden="1" x14ac:dyDescent="0.35"/>
    <row r="1029" hidden="1" x14ac:dyDescent="0.35"/>
    <row r="1030" hidden="1" x14ac:dyDescent="0.35"/>
    <row r="1031" hidden="1" x14ac:dyDescent="0.35"/>
    <row r="1032" hidden="1" x14ac:dyDescent="0.35"/>
    <row r="1033" hidden="1" x14ac:dyDescent="0.35"/>
    <row r="1034" hidden="1" x14ac:dyDescent="0.35"/>
    <row r="1035" hidden="1" x14ac:dyDescent="0.35"/>
    <row r="1036" hidden="1" x14ac:dyDescent="0.35"/>
    <row r="1037" hidden="1" x14ac:dyDescent="0.35"/>
    <row r="1038" hidden="1" x14ac:dyDescent="0.35"/>
    <row r="1039" hidden="1" x14ac:dyDescent="0.35"/>
    <row r="1040" hidden="1" x14ac:dyDescent="0.35"/>
    <row r="1041" hidden="1" x14ac:dyDescent="0.35"/>
    <row r="1042" hidden="1" x14ac:dyDescent="0.35"/>
    <row r="1043" hidden="1" x14ac:dyDescent="0.35"/>
    <row r="1044" hidden="1" x14ac:dyDescent="0.35"/>
    <row r="1045" hidden="1" x14ac:dyDescent="0.35"/>
    <row r="1046" hidden="1" x14ac:dyDescent="0.35"/>
    <row r="1047" hidden="1" x14ac:dyDescent="0.35"/>
    <row r="1048" hidden="1" x14ac:dyDescent="0.35"/>
    <row r="1049" hidden="1" x14ac:dyDescent="0.35"/>
    <row r="1050" hidden="1" x14ac:dyDescent="0.35"/>
    <row r="1051" hidden="1" x14ac:dyDescent="0.35"/>
    <row r="1052" hidden="1" x14ac:dyDescent="0.35"/>
    <row r="1053" hidden="1" x14ac:dyDescent="0.35"/>
    <row r="1054" hidden="1" x14ac:dyDescent="0.35"/>
    <row r="1055" hidden="1" x14ac:dyDescent="0.35"/>
    <row r="1056" hidden="1" x14ac:dyDescent="0.35"/>
    <row r="1057" hidden="1" x14ac:dyDescent="0.35"/>
    <row r="1058" hidden="1" x14ac:dyDescent="0.35"/>
    <row r="1059" hidden="1" x14ac:dyDescent="0.35"/>
    <row r="1060" hidden="1" x14ac:dyDescent="0.35"/>
    <row r="1061" hidden="1" x14ac:dyDescent="0.35"/>
    <row r="1062" hidden="1" x14ac:dyDescent="0.35"/>
    <row r="1063" hidden="1" x14ac:dyDescent="0.35"/>
    <row r="1064" hidden="1" x14ac:dyDescent="0.35"/>
    <row r="1065" hidden="1" x14ac:dyDescent="0.35"/>
    <row r="1066" hidden="1" x14ac:dyDescent="0.35"/>
    <row r="1067" hidden="1" x14ac:dyDescent="0.35"/>
    <row r="1068" hidden="1" x14ac:dyDescent="0.35"/>
    <row r="1069" hidden="1" x14ac:dyDescent="0.35"/>
    <row r="1070" hidden="1" x14ac:dyDescent="0.35"/>
    <row r="1071" hidden="1" x14ac:dyDescent="0.35"/>
    <row r="1072" hidden="1" x14ac:dyDescent="0.35"/>
    <row r="1073" hidden="1" x14ac:dyDescent="0.35"/>
    <row r="1074" hidden="1" x14ac:dyDescent="0.35"/>
    <row r="1075" hidden="1" x14ac:dyDescent="0.35"/>
    <row r="1076" hidden="1" x14ac:dyDescent="0.35"/>
    <row r="1077" hidden="1" x14ac:dyDescent="0.35"/>
    <row r="1078" hidden="1" x14ac:dyDescent="0.35"/>
    <row r="1079" hidden="1" x14ac:dyDescent="0.35"/>
    <row r="1080" hidden="1" x14ac:dyDescent="0.35"/>
    <row r="1081" hidden="1" x14ac:dyDescent="0.35"/>
    <row r="1082" hidden="1" x14ac:dyDescent="0.35"/>
    <row r="1083" hidden="1" x14ac:dyDescent="0.35"/>
    <row r="1084" hidden="1" x14ac:dyDescent="0.35"/>
    <row r="1085" hidden="1" x14ac:dyDescent="0.35"/>
    <row r="1086" hidden="1" x14ac:dyDescent="0.35"/>
    <row r="1087" hidden="1" x14ac:dyDescent="0.35"/>
    <row r="1088" hidden="1" x14ac:dyDescent="0.35"/>
    <row r="1089" hidden="1" x14ac:dyDescent="0.35"/>
    <row r="1090" hidden="1" x14ac:dyDescent="0.35"/>
    <row r="1091" hidden="1" x14ac:dyDescent="0.35"/>
    <row r="1092" hidden="1" x14ac:dyDescent="0.35"/>
    <row r="1093" hidden="1" x14ac:dyDescent="0.35"/>
    <row r="1094" hidden="1" x14ac:dyDescent="0.35"/>
    <row r="1095" hidden="1" x14ac:dyDescent="0.35"/>
    <row r="1096" hidden="1" x14ac:dyDescent="0.35"/>
    <row r="1097" hidden="1" x14ac:dyDescent="0.35"/>
    <row r="1098" hidden="1" x14ac:dyDescent="0.35"/>
    <row r="1099" hidden="1" x14ac:dyDescent="0.35"/>
    <row r="1100" hidden="1" x14ac:dyDescent="0.35"/>
    <row r="1101" hidden="1" x14ac:dyDescent="0.35"/>
    <row r="1102" hidden="1" x14ac:dyDescent="0.35"/>
    <row r="1103" hidden="1" x14ac:dyDescent="0.35"/>
    <row r="1104" hidden="1" x14ac:dyDescent="0.35"/>
    <row r="1105" hidden="1" x14ac:dyDescent="0.35"/>
    <row r="1106" hidden="1" x14ac:dyDescent="0.35"/>
    <row r="1107" hidden="1" x14ac:dyDescent="0.35"/>
    <row r="1108" hidden="1" x14ac:dyDescent="0.35"/>
    <row r="1109" hidden="1" x14ac:dyDescent="0.35"/>
    <row r="1110" hidden="1" x14ac:dyDescent="0.35"/>
    <row r="1111" hidden="1" x14ac:dyDescent="0.35"/>
    <row r="1112" hidden="1" x14ac:dyDescent="0.35"/>
    <row r="1113" hidden="1" x14ac:dyDescent="0.35"/>
    <row r="1114" hidden="1" x14ac:dyDescent="0.35"/>
    <row r="1115" hidden="1" x14ac:dyDescent="0.35"/>
    <row r="1116" hidden="1" x14ac:dyDescent="0.35"/>
    <row r="1117" hidden="1" x14ac:dyDescent="0.35"/>
    <row r="1118" hidden="1" x14ac:dyDescent="0.35"/>
    <row r="1119" hidden="1" x14ac:dyDescent="0.35"/>
    <row r="1120" hidden="1" x14ac:dyDescent="0.35"/>
    <row r="1121" hidden="1" x14ac:dyDescent="0.35"/>
    <row r="1122" hidden="1" x14ac:dyDescent="0.35"/>
    <row r="1123" hidden="1" x14ac:dyDescent="0.35"/>
    <row r="1124" hidden="1" x14ac:dyDescent="0.35"/>
    <row r="1125" hidden="1" x14ac:dyDescent="0.35"/>
    <row r="1126" hidden="1" x14ac:dyDescent="0.35"/>
    <row r="1127" hidden="1" x14ac:dyDescent="0.35"/>
    <row r="1128" hidden="1" x14ac:dyDescent="0.35"/>
    <row r="1129" hidden="1" x14ac:dyDescent="0.35"/>
    <row r="1130" hidden="1" x14ac:dyDescent="0.35"/>
    <row r="1131" hidden="1" x14ac:dyDescent="0.35"/>
    <row r="1132" hidden="1" x14ac:dyDescent="0.35"/>
    <row r="1133" hidden="1" x14ac:dyDescent="0.35"/>
    <row r="1134" hidden="1" x14ac:dyDescent="0.35"/>
    <row r="1135" hidden="1" x14ac:dyDescent="0.35"/>
    <row r="1136" hidden="1" x14ac:dyDescent="0.35"/>
    <row r="1137" hidden="1" x14ac:dyDescent="0.35"/>
    <row r="1138" hidden="1" x14ac:dyDescent="0.35"/>
    <row r="1139" hidden="1" x14ac:dyDescent="0.35"/>
    <row r="1140" hidden="1" x14ac:dyDescent="0.35"/>
    <row r="1141" hidden="1" x14ac:dyDescent="0.35"/>
    <row r="1142" hidden="1" x14ac:dyDescent="0.35"/>
    <row r="1143" hidden="1" x14ac:dyDescent="0.35"/>
    <row r="1144" hidden="1" x14ac:dyDescent="0.35"/>
    <row r="1145" hidden="1" x14ac:dyDescent="0.35"/>
    <row r="1146" hidden="1" x14ac:dyDescent="0.35"/>
    <row r="1147" hidden="1" x14ac:dyDescent="0.35"/>
    <row r="1148" hidden="1" x14ac:dyDescent="0.35"/>
    <row r="1149" hidden="1" x14ac:dyDescent="0.35"/>
    <row r="1150" hidden="1" x14ac:dyDescent="0.35"/>
    <row r="1151" hidden="1" x14ac:dyDescent="0.35"/>
    <row r="1152" hidden="1" x14ac:dyDescent="0.35"/>
    <row r="1153" hidden="1" x14ac:dyDescent="0.35"/>
    <row r="1154" hidden="1" x14ac:dyDescent="0.35"/>
    <row r="1155" hidden="1" x14ac:dyDescent="0.35"/>
    <row r="1156" hidden="1" x14ac:dyDescent="0.35"/>
    <row r="1157" hidden="1" x14ac:dyDescent="0.35"/>
    <row r="1158" hidden="1" x14ac:dyDescent="0.35"/>
    <row r="1159" hidden="1" x14ac:dyDescent="0.35"/>
    <row r="1160" hidden="1" x14ac:dyDescent="0.35"/>
    <row r="1161" hidden="1" x14ac:dyDescent="0.35"/>
    <row r="1162" hidden="1" x14ac:dyDescent="0.35"/>
    <row r="1163" hidden="1" x14ac:dyDescent="0.35"/>
    <row r="1164" hidden="1" x14ac:dyDescent="0.35"/>
    <row r="1165" hidden="1" x14ac:dyDescent="0.35"/>
    <row r="1166" hidden="1" x14ac:dyDescent="0.35"/>
    <row r="1167" hidden="1" x14ac:dyDescent="0.35"/>
    <row r="1168" hidden="1" x14ac:dyDescent="0.35"/>
    <row r="1169" hidden="1" x14ac:dyDescent="0.35"/>
    <row r="1170" hidden="1" x14ac:dyDescent="0.35"/>
    <row r="1171" hidden="1" x14ac:dyDescent="0.35"/>
    <row r="1172" hidden="1" x14ac:dyDescent="0.35"/>
    <row r="1173" hidden="1" x14ac:dyDescent="0.35"/>
    <row r="1174" hidden="1" x14ac:dyDescent="0.35"/>
    <row r="1175" hidden="1" x14ac:dyDescent="0.35"/>
    <row r="1176" hidden="1" x14ac:dyDescent="0.35"/>
    <row r="1177" hidden="1" x14ac:dyDescent="0.35"/>
    <row r="1178" hidden="1" x14ac:dyDescent="0.35"/>
    <row r="1179" hidden="1" x14ac:dyDescent="0.35"/>
    <row r="1180" hidden="1" x14ac:dyDescent="0.35"/>
    <row r="1181" hidden="1" x14ac:dyDescent="0.35"/>
    <row r="1182" hidden="1" x14ac:dyDescent="0.35"/>
    <row r="1183" hidden="1" x14ac:dyDescent="0.35"/>
    <row r="1184" hidden="1" x14ac:dyDescent="0.35"/>
    <row r="1185" hidden="1" x14ac:dyDescent="0.35"/>
    <row r="1186" hidden="1" x14ac:dyDescent="0.35"/>
    <row r="1187" hidden="1" x14ac:dyDescent="0.35"/>
    <row r="1188" hidden="1" x14ac:dyDescent="0.35"/>
    <row r="1189" hidden="1" x14ac:dyDescent="0.35"/>
    <row r="1190" hidden="1" x14ac:dyDescent="0.35"/>
    <row r="1191" hidden="1" x14ac:dyDescent="0.35"/>
    <row r="1192" hidden="1" x14ac:dyDescent="0.35"/>
    <row r="1193" hidden="1" x14ac:dyDescent="0.35"/>
    <row r="1194" hidden="1" x14ac:dyDescent="0.35"/>
    <row r="1195" hidden="1" x14ac:dyDescent="0.35"/>
    <row r="1196" hidden="1" x14ac:dyDescent="0.35"/>
    <row r="1197" hidden="1" x14ac:dyDescent="0.35"/>
    <row r="1198" hidden="1" x14ac:dyDescent="0.35"/>
    <row r="1199" hidden="1" x14ac:dyDescent="0.35"/>
    <row r="1200" hidden="1" x14ac:dyDescent="0.35"/>
    <row r="1201" hidden="1" x14ac:dyDescent="0.35"/>
    <row r="1202" hidden="1" x14ac:dyDescent="0.35"/>
    <row r="1203" hidden="1" x14ac:dyDescent="0.35"/>
    <row r="1204" hidden="1" x14ac:dyDescent="0.35"/>
    <row r="1205" hidden="1" x14ac:dyDescent="0.35"/>
    <row r="1206" hidden="1" x14ac:dyDescent="0.35"/>
    <row r="1207" hidden="1" x14ac:dyDescent="0.35"/>
    <row r="1208" hidden="1" x14ac:dyDescent="0.35"/>
    <row r="1209" hidden="1" x14ac:dyDescent="0.35"/>
    <row r="1210" hidden="1" x14ac:dyDescent="0.35"/>
    <row r="1211" hidden="1" x14ac:dyDescent="0.35"/>
    <row r="1212" hidden="1" x14ac:dyDescent="0.35"/>
    <row r="1213" hidden="1" x14ac:dyDescent="0.35"/>
    <row r="1214" hidden="1" x14ac:dyDescent="0.35"/>
    <row r="1215" hidden="1" x14ac:dyDescent="0.35"/>
    <row r="1216" hidden="1" x14ac:dyDescent="0.35"/>
    <row r="1217" hidden="1" x14ac:dyDescent="0.35"/>
    <row r="1218" hidden="1" x14ac:dyDescent="0.35"/>
    <row r="1219" hidden="1" x14ac:dyDescent="0.35"/>
    <row r="1220" hidden="1" x14ac:dyDescent="0.35"/>
    <row r="1221" hidden="1" x14ac:dyDescent="0.35"/>
    <row r="1222" hidden="1" x14ac:dyDescent="0.35"/>
    <row r="1223" hidden="1" x14ac:dyDescent="0.35"/>
    <row r="1224" hidden="1" x14ac:dyDescent="0.35"/>
    <row r="1225" hidden="1" x14ac:dyDescent="0.35"/>
    <row r="1226" hidden="1" x14ac:dyDescent="0.35"/>
    <row r="1227" hidden="1" x14ac:dyDescent="0.35"/>
    <row r="1228" hidden="1" x14ac:dyDescent="0.35"/>
    <row r="1229" hidden="1" x14ac:dyDescent="0.35"/>
    <row r="1230" hidden="1" x14ac:dyDescent="0.35"/>
    <row r="1231" hidden="1" x14ac:dyDescent="0.35"/>
    <row r="1232" hidden="1" x14ac:dyDescent="0.35"/>
    <row r="1233" hidden="1" x14ac:dyDescent="0.35"/>
    <row r="1234" hidden="1" x14ac:dyDescent="0.35"/>
    <row r="1235" hidden="1" x14ac:dyDescent="0.35"/>
    <row r="1236" hidden="1" x14ac:dyDescent="0.35"/>
    <row r="1237" hidden="1" x14ac:dyDescent="0.35"/>
    <row r="1238" hidden="1" x14ac:dyDescent="0.35"/>
    <row r="1239" hidden="1" x14ac:dyDescent="0.35"/>
    <row r="1240" hidden="1" x14ac:dyDescent="0.35"/>
    <row r="1241" hidden="1" x14ac:dyDescent="0.35"/>
    <row r="1242" hidden="1" x14ac:dyDescent="0.35"/>
    <row r="1243" hidden="1" x14ac:dyDescent="0.35"/>
    <row r="1244" hidden="1" x14ac:dyDescent="0.35"/>
    <row r="1245" hidden="1" x14ac:dyDescent="0.35"/>
    <row r="1246" hidden="1" x14ac:dyDescent="0.35"/>
    <row r="1247" hidden="1" x14ac:dyDescent="0.35"/>
    <row r="1248" hidden="1" x14ac:dyDescent="0.35"/>
    <row r="1249" hidden="1" x14ac:dyDescent="0.35"/>
    <row r="1250" hidden="1" x14ac:dyDescent="0.35"/>
    <row r="1251" hidden="1" x14ac:dyDescent="0.35"/>
    <row r="1252" hidden="1" x14ac:dyDescent="0.35"/>
    <row r="1253" hidden="1" x14ac:dyDescent="0.35"/>
    <row r="1254" hidden="1" x14ac:dyDescent="0.35"/>
    <row r="1255" hidden="1" x14ac:dyDescent="0.35"/>
    <row r="1256" hidden="1" x14ac:dyDescent="0.35"/>
    <row r="1257" hidden="1" x14ac:dyDescent="0.35"/>
    <row r="1258" hidden="1" x14ac:dyDescent="0.35"/>
    <row r="1259" hidden="1" x14ac:dyDescent="0.35"/>
    <row r="1260" hidden="1" x14ac:dyDescent="0.35"/>
    <row r="1261" hidden="1" x14ac:dyDescent="0.35"/>
    <row r="1262" hidden="1" x14ac:dyDescent="0.35"/>
    <row r="1263" hidden="1" x14ac:dyDescent="0.35"/>
    <row r="1264" hidden="1" x14ac:dyDescent="0.35"/>
    <row r="1265" hidden="1" x14ac:dyDescent="0.35"/>
    <row r="1266" hidden="1" x14ac:dyDescent="0.35"/>
    <row r="1267" hidden="1" x14ac:dyDescent="0.35"/>
    <row r="1268" hidden="1" x14ac:dyDescent="0.35"/>
    <row r="1269" hidden="1" x14ac:dyDescent="0.35"/>
    <row r="1270" hidden="1" x14ac:dyDescent="0.35"/>
    <row r="1271" hidden="1" x14ac:dyDescent="0.35"/>
    <row r="1272" hidden="1" x14ac:dyDescent="0.35"/>
    <row r="1273" hidden="1" x14ac:dyDescent="0.35"/>
    <row r="1274" hidden="1" x14ac:dyDescent="0.35"/>
    <row r="1275" hidden="1" x14ac:dyDescent="0.35"/>
    <row r="1276" hidden="1" x14ac:dyDescent="0.35"/>
    <row r="1277" hidden="1" x14ac:dyDescent="0.35"/>
    <row r="1278" hidden="1" x14ac:dyDescent="0.35"/>
    <row r="1279" hidden="1" x14ac:dyDescent="0.35"/>
    <row r="1280" hidden="1" x14ac:dyDescent="0.35"/>
    <row r="1281" hidden="1" x14ac:dyDescent="0.35"/>
    <row r="1282" hidden="1" x14ac:dyDescent="0.35"/>
    <row r="1283" hidden="1" x14ac:dyDescent="0.35"/>
    <row r="1284" hidden="1" x14ac:dyDescent="0.35"/>
    <row r="1285" hidden="1" x14ac:dyDescent="0.35"/>
    <row r="1286" hidden="1" x14ac:dyDescent="0.35"/>
    <row r="1287" hidden="1" x14ac:dyDescent="0.35"/>
    <row r="1288" hidden="1" x14ac:dyDescent="0.35"/>
    <row r="1289" hidden="1" x14ac:dyDescent="0.35"/>
    <row r="1290" hidden="1" x14ac:dyDescent="0.35"/>
    <row r="1291" hidden="1" x14ac:dyDescent="0.35"/>
    <row r="1292" hidden="1" x14ac:dyDescent="0.35"/>
    <row r="1293" hidden="1" x14ac:dyDescent="0.35"/>
    <row r="1294" hidden="1" x14ac:dyDescent="0.35"/>
    <row r="1295" hidden="1" x14ac:dyDescent="0.35"/>
    <row r="1296" hidden="1" x14ac:dyDescent="0.35"/>
    <row r="1297" hidden="1" x14ac:dyDescent="0.35"/>
    <row r="1298" hidden="1" x14ac:dyDescent="0.35"/>
    <row r="1299" hidden="1" x14ac:dyDescent="0.35"/>
    <row r="1300" hidden="1" x14ac:dyDescent="0.35"/>
    <row r="1301" hidden="1" x14ac:dyDescent="0.35"/>
    <row r="1302" hidden="1" x14ac:dyDescent="0.35"/>
    <row r="1303" hidden="1" x14ac:dyDescent="0.35"/>
    <row r="1304" hidden="1" x14ac:dyDescent="0.35"/>
    <row r="1305" hidden="1" x14ac:dyDescent="0.35"/>
    <row r="1306" hidden="1" x14ac:dyDescent="0.35"/>
    <row r="1307" hidden="1" x14ac:dyDescent="0.35"/>
    <row r="1308" hidden="1" x14ac:dyDescent="0.35"/>
    <row r="1309" hidden="1" x14ac:dyDescent="0.35"/>
    <row r="1310" hidden="1" x14ac:dyDescent="0.35"/>
    <row r="1311" hidden="1" x14ac:dyDescent="0.35"/>
    <row r="1312" hidden="1" x14ac:dyDescent="0.35"/>
    <row r="1313" hidden="1" x14ac:dyDescent="0.35"/>
    <row r="1314" hidden="1" x14ac:dyDescent="0.35"/>
    <row r="1315" hidden="1" x14ac:dyDescent="0.35"/>
    <row r="1316" hidden="1" x14ac:dyDescent="0.35"/>
    <row r="1317" hidden="1" x14ac:dyDescent="0.35"/>
    <row r="1318" hidden="1" x14ac:dyDescent="0.35"/>
    <row r="1319" hidden="1" x14ac:dyDescent="0.35"/>
    <row r="1320" hidden="1" x14ac:dyDescent="0.35"/>
    <row r="1321" hidden="1" x14ac:dyDescent="0.35"/>
    <row r="1322" hidden="1" x14ac:dyDescent="0.35"/>
    <row r="1323" hidden="1" x14ac:dyDescent="0.35"/>
    <row r="1324" hidden="1" x14ac:dyDescent="0.35"/>
    <row r="1325" hidden="1" x14ac:dyDescent="0.35"/>
    <row r="1326" hidden="1" x14ac:dyDescent="0.35"/>
    <row r="1327" hidden="1" x14ac:dyDescent="0.35"/>
    <row r="1328" hidden="1" x14ac:dyDescent="0.35"/>
    <row r="1329" hidden="1" x14ac:dyDescent="0.35"/>
    <row r="1330" hidden="1" x14ac:dyDescent="0.35"/>
    <row r="1331" hidden="1" x14ac:dyDescent="0.35"/>
    <row r="1332" hidden="1" x14ac:dyDescent="0.35"/>
    <row r="1333" hidden="1" x14ac:dyDescent="0.35"/>
    <row r="1334" hidden="1" x14ac:dyDescent="0.35"/>
    <row r="1335" hidden="1" x14ac:dyDescent="0.35"/>
    <row r="1336" hidden="1" x14ac:dyDescent="0.35"/>
    <row r="1337" hidden="1" x14ac:dyDescent="0.35"/>
    <row r="1338" hidden="1" x14ac:dyDescent="0.35"/>
    <row r="1339" hidden="1" x14ac:dyDescent="0.35"/>
    <row r="1340" hidden="1" x14ac:dyDescent="0.35"/>
    <row r="1341" hidden="1" x14ac:dyDescent="0.35"/>
    <row r="1342" hidden="1" x14ac:dyDescent="0.35"/>
    <row r="1343" hidden="1" x14ac:dyDescent="0.35"/>
    <row r="1344" hidden="1" x14ac:dyDescent="0.35"/>
    <row r="1345" hidden="1" x14ac:dyDescent="0.35"/>
    <row r="1346" hidden="1" x14ac:dyDescent="0.35"/>
    <row r="1347" hidden="1" x14ac:dyDescent="0.35"/>
    <row r="1348" hidden="1" x14ac:dyDescent="0.35"/>
    <row r="1349" hidden="1" x14ac:dyDescent="0.35"/>
    <row r="1350" hidden="1" x14ac:dyDescent="0.35"/>
    <row r="1351" hidden="1" x14ac:dyDescent="0.35"/>
    <row r="1352" hidden="1" x14ac:dyDescent="0.35"/>
    <row r="1353" hidden="1" x14ac:dyDescent="0.35"/>
    <row r="1354" hidden="1" x14ac:dyDescent="0.35"/>
    <row r="1355" hidden="1" x14ac:dyDescent="0.35"/>
    <row r="1356" hidden="1" x14ac:dyDescent="0.35"/>
    <row r="1357" hidden="1" x14ac:dyDescent="0.35"/>
    <row r="1358" hidden="1" x14ac:dyDescent="0.35"/>
    <row r="1359" hidden="1" x14ac:dyDescent="0.35"/>
    <row r="1360" hidden="1" x14ac:dyDescent="0.35"/>
    <row r="1361" hidden="1" x14ac:dyDescent="0.35"/>
    <row r="1362" hidden="1" x14ac:dyDescent="0.35"/>
    <row r="1363" hidden="1" x14ac:dyDescent="0.35"/>
    <row r="1364" hidden="1" x14ac:dyDescent="0.35"/>
    <row r="1365" hidden="1" x14ac:dyDescent="0.35"/>
    <row r="1366" hidden="1" x14ac:dyDescent="0.35"/>
    <row r="1367" hidden="1" x14ac:dyDescent="0.35"/>
    <row r="1368" hidden="1" x14ac:dyDescent="0.35"/>
    <row r="1369" hidden="1" x14ac:dyDescent="0.35"/>
    <row r="1370" hidden="1" x14ac:dyDescent="0.35"/>
    <row r="1371" hidden="1" x14ac:dyDescent="0.35"/>
    <row r="1372" hidden="1" x14ac:dyDescent="0.35"/>
    <row r="1373" hidden="1" x14ac:dyDescent="0.35"/>
    <row r="1374" hidden="1" x14ac:dyDescent="0.35"/>
    <row r="1375" hidden="1" x14ac:dyDescent="0.35"/>
    <row r="1376" hidden="1" x14ac:dyDescent="0.35"/>
    <row r="1377" hidden="1" x14ac:dyDescent="0.35"/>
    <row r="1378" hidden="1" x14ac:dyDescent="0.35"/>
    <row r="1379" hidden="1" x14ac:dyDescent="0.35"/>
    <row r="1380" hidden="1" x14ac:dyDescent="0.35"/>
    <row r="1381" hidden="1" x14ac:dyDescent="0.35"/>
    <row r="1382" hidden="1" x14ac:dyDescent="0.35"/>
    <row r="1383" hidden="1" x14ac:dyDescent="0.35"/>
    <row r="1384" hidden="1" x14ac:dyDescent="0.35"/>
    <row r="1385" hidden="1" x14ac:dyDescent="0.35"/>
    <row r="1386" hidden="1" x14ac:dyDescent="0.35"/>
    <row r="1387" hidden="1" x14ac:dyDescent="0.35"/>
    <row r="1388" hidden="1" x14ac:dyDescent="0.35"/>
    <row r="1389" hidden="1" x14ac:dyDescent="0.35"/>
    <row r="1390" hidden="1" x14ac:dyDescent="0.35"/>
    <row r="1391" hidden="1" x14ac:dyDescent="0.35"/>
    <row r="1392" hidden="1" x14ac:dyDescent="0.35"/>
    <row r="1393" hidden="1" x14ac:dyDescent="0.35"/>
    <row r="1394" hidden="1" x14ac:dyDescent="0.35"/>
    <row r="1395" hidden="1" x14ac:dyDescent="0.35"/>
    <row r="1396" hidden="1" x14ac:dyDescent="0.35"/>
    <row r="1397" hidden="1" x14ac:dyDescent="0.35"/>
    <row r="1398" hidden="1" x14ac:dyDescent="0.35"/>
    <row r="1399" hidden="1" x14ac:dyDescent="0.35"/>
    <row r="1400" hidden="1" x14ac:dyDescent="0.35"/>
    <row r="1401" hidden="1" x14ac:dyDescent="0.35"/>
    <row r="1402" hidden="1" x14ac:dyDescent="0.35"/>
    <row r="1403" hidden="1" x14ac:dyDescent="0.35"/>
    <row r="1404" hidden="1" x14ac:dyDescent="0.35"/>
    <row r="1405" hidden="1" x14ac:dyDescent="0.35"/>
    <row r="1406" hidden="1" x14ac:dyDescent="0.35"/>
    <row r="1407" hidden="1" x14ac:dyDescent="0.35"/>
    <row r="1408" hidden="1" x14ac:dyDescent="0.35"/>
    <row r="1409" hidden="1" x14ac:dyDescent="0.35"/>
    <row r="1410" hidden="1" x14ac:dyDescent="0.35"/>
    <row r="1411" hidden="1" x14ac:dyDescent="0.35"/>
    <row r="1412" hidden="1" x14ac:dyDescent="0.35"/>
    <row r="1413" hidden="1" x14ac:dyDescent="0.35"/>
    <row r="1414" hidden="1" x14ac:dyDescent="0.35"/>
    <row r="1415" hidden="1" x14ac:dyDescent="0.35"/>
    <row r="1416" hidden="1" x14ac:dyDescent="0.35"/>
    <row r="1417" hidden="1" x14ac:dyDescent="0.35"/>
    <row r="1418" hidden="1" x14ac:dyDescent="0.35"/>
    <row r="1419" hidden="1" x14ac:dyDescent="0.35"/>
    <row r="1420" hidden="1" x14ac:dyDescent="0.35"/>
    <row r="1421" hidden="1" x14ac:dyDescent="0.35"/>
    <row r="1422" hidden="1" x14ac:dyDescent="0.35"/>
    <row r="1423" hidden="1" x14ac:dyDescent="0.35"/>
    <row r="1424" hidden="1" x14ac:dyDescent="0.35"/>
    <row r="1425" hidden="1" x14ac:dyDescent="0.35"/>
    <row r="1426" hidden="1" x14ac:dyDescent="0.35"/>
    <row r="1427" hidden="1" x14ac:dyDescent="0.35"/>
    <row r="1428" hidden="1" x14ac:dyDescent="0.35"/>
    <row r="1429" hidden="1" x14ac:dyDescent="0.35"/>
    <row r="1430" hidden="1" x14ac:dyDescent="0.35"/>
    <row r="1431" hidden="1" x14ac:dyDescent="0.35"/>
    <row r="1432" hidden="1" x14ac:dyDescent="0.35"/>
    <row r="1433" hidden="1" x14ac:dyDescent="0.35"/>
    <row r="1434" hidden="1" x14ac:dyDescent="0.35"/>
    <row r="1435" hidden="1" x14ac:dyDescent="0.35"/>
    <row r="1436" hidden="1" x14ac:dyDescent="0.35"/>
    <row r="1437" hidden="1" x14ac:dyDescent="0.35"/>
    <row r="1438" hidden="1" x14ac:dyDescent="0.35"/>
    <row r="1439" hidden="1" x14ac:dyDescent="0.35"/>
    <row r="1440" hidden="1" x14ac:dyDescent="0.35"/>
    <row r="1441" hidden="1" x14ac:dyDescent="0.35"/>
    <row r="1442" hidden="1" x14ac:dyDescent="0.35"/>
    <row r="1443" hidden="1" x14ac:dyDescent="0.35"/>
    <row r="1444" hidden="1" x14ac:dyDescent="0.35"/>
    <row r="1445" hidden="1" x14ac:dyDescent="0.35"/>
    <row r="1446" hidden="1" x14ac:dyDescent="0.35"/>
    <row r="1447" hidden="1" x14ac:dyDescent="0.35"/>
    <row r="1448" hidden="1" x14ac:dyDescent="0.35"/>
    <row r="1449" hidden="1" x14ac:dyDescent="0.35"/>
    <row r="1450" hidden="1" x14ac:dyDescent="0.35"/>
    <row r="1451" hidden="1" x14ac:dyDescent="0.35"/>
    <row r="1452" hidden="1" x14ac:dyDescent="0.35"/>
    <row r="1453" hidden="1" x14ac:dyDescent="0.35"/>
    <row r="1454" hidden="1" x14ac:dyDescent="0.35"/>
    <row r="1455" hidden="1" x14ac:dyDescent="0.35"/>
    <row r="1456" hidden="1" x14ac:dyDescent="0.35"/>
    <row r="1457" hidden="1" x14ac:dyDescent="0.35"/>
    <row r="1458" hidden="1" x14ac:dyDescent="0.35"/>
    <row r="1459" hidden="1" x14ac:dyDescent="0.35"/>
    <row r="1460" hidden="1" x14ac:dyDescent="0.35"/>
    <row r="1461" hidden="1" x14ac:dyDescent="0.35"/>
    <row r="1462" hidden="1" x14ac:dyDescent="0.35"/>
    <row r="1463" hidden="1" x14ac:dyDescent="0.35"/>
    <row r="1464" hidden="1" x14ac:dyDescent="0.35"/>
    <row r="1465" hidden="1" x14ac:dyDescent="0.35"/>
    <row r="1466" hidden="1" x14ac:dyDescent="0.35"/>
    <row r="1467" hidden="1" x14ac:dyDescent="0.35"/>
    <row r="1468" hidden="1" x14ac:dyDescent="0.35"/>
    <row r="1469" hidden="1" x14ac:dyDescent="0.35"/>
    <row r="1470" hidden="1" x14ac:dyDescent="0.35"/>
    <row r="1471" hidden="1" x14ac:dyDescent="0.35"/>
    <row r="1472" hidden="1" x14ac:dyDescent="0.35"/>
    <row r="1473" hidden="1" x14ac:dyDescent="0.35"/>
    <row r="1474" hidden="1" x14ac:dyDescent="0.35"/>
    <row r="1475" hidden="1" x14ac:dyDescent="0.35"/>
    <row r="1476" hidden="1" x14ac:dyDescent="0.35"/>
    <row r="1477" hidden="1" x14ac:dyDescent="0.35"/>
    <row r="1478" hidden="1" x14ac:dyDescent="0.35"/>
    <row r="1479" hidden="1" x14ac:dyDescent="0.35"/>
    <row r="1480" hidden="1" x14ac:dyDescent="0.35"/>
    <row r="1481" hidden="1" x14ac:dyDescent="0.35"/>
    <row r="1482" hidden="1" x14ac:dyDescent="0.35"/>
    <row r="1483" hidden="1" x14ac:dyDescent="0.35"/>
    <row r="1484" hidden="1" x14ac:dyDescent="0.35"/>
    <row r="1485" hidden="1" x14ac:dyDescent="0.35"/>
    <row r="1486" hidden="1" x14ac:dyDescent="0.35"/>
    <row r="1487" hidden="1" x14ac:dyDescent="0.35"/>
    <row r="1488" hidden="1" x14ac:dyDescent="0.35"/>
    <row r="1489" hidden="1" x14ac:dyDescent="0.35"/>
    <row r="1490" hidden="1" x14ac:dyDescent="0.35"/>
    <row r="1491" hidden="1" x14ac:dyDescent="0.35"/>
    <row r="1492" hidden="1" x14ac:dyDescent="0.35"/>
    <row r="1493" hidden="1" x14ac:dyDescent="0.35"/>
    <row r="1494" hidden="1" x14ac:dyDescent="0.35"/>
    <row r="1495" hidden="1" x14ac:dyDescent="0.35"/>
    <row r="1496" hidden="1" x14ac:dyDescent="0.35"/>
    <row r="1497" hidden="1" x14ac:dyDescent="0.35"/>
    <row r="1498" hidden="1" x14ac:dyDescent="0.35"/>
    <row r="1499" hidden="1" x14ac:dyDescent="0.35"/>
    <row r="1500" hidden="1" x14ac:dyDescent="0.35"/>
    <row r="1501" hidden="1" x14ac:dyDescent="0.35"/>
    <row r="1502" hidden="1" x14ac:dyDescent="0.35"/>
    <row r="1503" hidden="1" x14ac:dyDescent="0.35"/>
    <row r="1504" hidden="1" x14ac:dyDescent="0.35"/>
    <row r="1505" hidden="1" x14ac:dyDescent="0.35"/>
    <row r="1506" hidden="1" x14ac:dyDescent="0.35"/>
    <row r="1507" hidden="1" x14ac:dyDescent="0.35"/>
    <row r="1508" hidden="1" x14ac:dyDescent="0.35"/>
    <row r="1509" hidden="1" x14ac:dyDescent="0.35"/>
    <row r="1510" hidden="1" x14ac:dyDescent="0.35"/>
    <row r="1511" hidden="1" x14ac:dyDescent="0.35"/>
    <row r="1512" hidden="1" x14ac:dyDescent="0.35"/>
    <row r="1513" hidden="1" x14ac:dyDescent="0.35"/>
    <row r="1514" hidden="1" x14ac:dyDescent="0.35"/>
    <row r="1515" hidden="1" x14ac:dyDescent="0.35"/>
    <row r="1516" hidden="1" x14ac:dyDescent="0.35"/>
    <row r="1517" hidden="1" x14ac:dyDescent="0.35"/>
    <row r="1518" hidden="1" x14ac:dyDescent="0.35"/>
    <row r="1519" hidden="1" x14ac:dyDescent="0.35"/>
    <row r="1520" hidden="1" x14ac:dyDescent="0.35"/>
    <row r="1521" hidden="1" x14ac:dyDescent="0.35"/>
    <row r="1522" hidden="1" x14ac:dyDescent="0.35"/>
    <row r="1523" hidden="1" x14ac:dyDescent="0.35"/>
    <row r="1524" hidden="1" x14ac:dyDescent="0.35"/>
    <row r="1525" hidden="1" x14ac:dyDescent="0.35"/>
    <row r="1526" hidden="1" x14ac:dyDescent="0.35"/>
    <row r="1527" hidden="1" x14ac:dyDescent="0.35"/>
    <row r="1528" hidden="1" x14ac:dyDescent="0.35"/>
    <row r="1529" hidden="1" x14ac:dyDescent="0.35"/>
    <row r="1530" hidden="1" x14ac:dyDescent="0.35"/>
    <row r="1531" hidden="1" x14ac:dyDescent="0.35"/>
    <row r="1532" hidden="1" x14ac:dyDescent="0.35"/>
    <row r="1533" hidden="1" x14ac:dyDescent="0.35"/>
    <row r="1534" hidden="1" x14ac:dyDescent="0.35"/>
    <row r="1535" hidden="1" x14ac:dyDescent="0.35"/>
    <row r="1536" hidden="1" x14ac:dyDescent="0.35"/>
    <row r="1537" hidden="1" x14ac:dyDescent="0.35"/>
    <row r="1538" hidden="1" x14ac:dyDescent="0.35"/>
    <row r="1539" hidden="1" x14ac:dyDescent="0.35"/>
    <row r="1540" hidden="1" x14ac:dyDescent="0.35"/>
    <row r="1541" hidden="1" x14ac:dyDescent="0.35"/>
    <row r="1542" hidden="1" x14ac:dyDescent="0.35"/>
    <row r="1543" hidden="1" x14ac:dyDescent="0.35"/>
    <row r="1544" hidden="1" x14ac:dyDescent="0.35"/>
    <row r="1545" hidden="1" x14ac:dyDescent="0.35"/>
    <row r="1546" hidden="1" x14ac:dyDescent="0.35"/>
    <row r="1547" hidden="1" x14ac:dyDescent="0.35"/>
    <row r="1548" hidden="1" x14ac:dyDescent="0.35"/>
    <row r="1549" hidden="1" x14ac:dyDescent="0.35"/>
    <row r="1550" hidden="1" x14ac:dyDescent="0.35"/>
    <row r="1551" hidden="1" x14ac:dyDescent="0.35"/>
    <row r="1552" hidden="1" x14ac:dyDescent="0.35"/>
    <row r="1553" hidden="1" x14ac:dyDescent="0.35"/>
    <row r="1554" hidden="1" x14ac:dyDescent="0.35"/>
    <row r="1555" hidden="1" x14ac:dyDescent="0.35"/>
    <row r="1556" hidden="1" x14ac:dyDescent="0.35"/>
    <row r="1557" hidden="1" x14ac:dyDescent="0.35"/>
    <row r="1558" hidden="1" x14ac:dyDescent="0.35"/>
    <row r="1559" hidden="1" x14ac:dyDescent="0.35"/>
    <row r="1560" hidden="1" x14ac:dyDescent="0.35"/>
    <row r="1561" hidden="1" x14ac:dyDescent="0.35"/>
    <row r="1562" hidden="1" x14ac:dyDescent="0.35"/>
    <row r="1563" hidden="1" x14ac:dyDescent="0.35"/>
    <row r="1564" hidden="1" x14ac:dyDescent="0.35"/>
    <row r="1565" hidden="1" x14ac:dyDescent="0.35"/>
    <row r="1566" hidden="1" x14ac:dyDescent="0.35"/>
    <row r="1567" hidden="1" x14ac:dyDescent="0.35"/>
    <row r="1568" hidden="1" x14ac:dyDescent="0.35"/>
    <row r="1569" hidden="1" x14ac:dyDescent="0.35"/>
    <row r="1570" hidden="1" x14ac:dyDescent="0.35"/>
    <row r="1571" hidden="1" x14ac:dyDescent="0.35"/>
    <row r="1572" hidden="1" x14ac:dyDescent="0.35"/>
    <row r="1573" hidden="1" x14ac:dyDescent="0.35"/>
    <row r="1574" hidden="1" x14ac:dyDescent="0.35"/>
    <row r="1575" hidden="1" x14ac:dyDescent="0.35"/>
    <row r="1576" hidden="1" x14ac:dyDescent="0.35"/>
    <row r="1577" hidden="1" x14ac:dyDescent="0.35"/>
    <row r="1578" hidden="1" x14ac:dyDescent="0.35"/>
    <row r="1579" hidden="1" x14ac:dyDescent="0.35"/>
    <row r="1580" hidden="1" x14ac:dyDescent="0.35"/>
    <row r="1581" hidden="1" x14ac:dyDescent="0.35"/>
    <row r="1582" hidden="1" x14ac:dyDescent="0.35"/>
    <row r="1583" hidden="1" x14ac:dyDescent="0.35"/>
    <row r="1584" hidden="1" x14ac:dyDescent="0.35"/>
    <row r="1585" hidden="1" x14ac:dyDescent="0.35"/>
    <row r="1586" hidden="1" x14ac:dyDescent="0.35"/>
    <row r="1587" hidden="1" x14ac:dyDescent="0.35"/>
    <row r="1588" hidden="1" x14ac:dyDescent="0.35"/>
    <row r="1589" hidden="1" x14ac:dyDescent="0.35"/>
    <row r="1590" hidden="1" x14ac:dyDescent="0.35"/>
    <row r="1591" hidden="1" x14ac:dyDescent="0.35"/>
    <row r="1592" hidden="1" x14ac:dyDescent="0.35"/>
    <row r="1593" hidden="1" x14ac:dyDescent="0.35"/>
    <row r="1594" hidden="1" x14ac:dyDescent="0.35"/>
    <row r="1595" hidden="1" x14ac:dyDescent="0.35"/>
    <row r="1596" hidden="1" x14ac:dyDescent="0.35"/>
    <row r="1597" hidden="1" x14ac:dyDescent="0.35"/>
    <row r="1598" hidden="1" x14ac:dyDescent="0.35"/>
    <row r="1599" hidden="1" x14ac:dyDescent="0.35"/>
    <row r="1600" hidden="1" x14ac:dyDescent="0.35"/>
    <row r="1601" hidden="1" x14ac:dyDescent="0.35"/>
    <row r="1602" hidden="1" x14ac:dyDescent="0.35"/>
    <row r="1603" hidden="1" x14ac:dyDescent="0.35"/>
    <row r="1604" hidden="1" x14ac:dyDescent="0.35"/>
    <row r="1605" hidden="1" x14ac:dyDescent="0.35"/>
    <row r="1606" hidden="1" x14ac:dyDescent="0.35"/>
    <row r="1607" hidden="1" x14ac:dyDescent="0.35"/>
    <row r="1608" hidden="1" x14ac:dyDescent="0.35"/>
    <row r="1609" hidden="1" x14ac:dyDescent="0.35"/>
    <row r="1610" hidden="1" x14ac:dyDescent="0.35"/>
    <row r="1611" hidden="1" x14ac:dyDescent="0.35"/>
    <row r="1612" hidden="1" x14ac:dyDescent="0.35"/>
    <row r="1613" hidden="1" x14ac:dyDescent="0.35"/>
    <row r="1614" hidden="1" x14ac:dyDescent="0.35"/>
    <row r="1615" hidden="1" x14ac:dyDescent="0.35"/>
    <row r="1616" hidden="1" x14ac:dyDescent="0.35"/>
    <row r="1617" hidden="1" x14ac:dyDescent="0.35"/>
    <row r="1618" hidden="1" x14ac:dyDescent="0.35"/>
    <row r="1619" hidden="1" x14ac:dyDescent="0.35"/>
    <row r="1620" hidden="1" x14ac:dyDescent="0.35"/>
    <row r="1621" hidden="1" x14ac:dyDescent="0.35"/>
    <row r="1622" hidden="1" x14ac:dyDescent="0.35"/>
    <row r="1623" hidden="1" x14ac:dyDescent="0.35"/>
    <row r="1624" hidden="1" x14ac:dyDescent="0.35"/>
    <row r="1625" hidden="1" x14ac:dyDescent="0.35"/>
    <row r="1626" hidden="1" x14ac:dyDescent="0.35"/>
    <row r="1627" hidden="1" x14ac:dyDescent="0.35"/>
    <row r="1628" hidden="1" x14ac:dyDescent="0.35"/>
    <row r="1629" hidden="1" x14ac:dyDescent="0.35"/>
    <row r="1630" hidden="1" x14ac:dyDescent="0.35"/>
    <row r="1631" hidden="1" x14ac:dyDescent="0.35"/>
    <row r="1632" hidden="1" x14ac:dyDescent="0.35"/>
    <row r="1633" hidden="1" x14ac:dyDescent="0.35"/>
    <row r="1634" hidden="1" x14ac:dyDescent="0.35"/>
    <row r="1635" hidden="1" x14ac:dyDescent="0.35"/>
    <row r="1636" hidden="1" x14ac:dyDescent="0.35"/>
    <row r="1637" hidden="1" x14ac:dyDescent="0.35"/>
    <row r="1638" hidden="1" x14ac:dyDescent="0.35"/>
    <row r="1639" hidden="1" x14ac:dyDescent="0.35"/>
    <row r="1640" hidden="1" x14ac:dyDescent="0.35"/>
    <row r="1641" hidden="1" x14ac:dyDescent="0.35"/>
    <row r="1642" hidden="1" x14ac:dyDescent="0.35"/>
    <row r="1643" hidden="1" x14ac:dyDescent="0.35"/>
    <row r="1644" hidden="1" x14ac:dyDescent="0.35"/>
    <row r="1645" hidden="1" x14ac:dyDescent="0.35"/>
    <row r="1646" hidden="1" x14ac:dyDescent="0.35"/>
    <row r="1647" hidden="1" x14ac:dyDescent="0.35"/>
    <row r="1648" hidden="1" x14ac:dyDescent="0.35"/>
    <row r="1649" hidden="1" x14ac:dyDescent="0.35"/>
    <row r="1650" hidden="1" x14ac:dyDescent="0.35"/>
    <row r="1651" hidden="1" x14ac:dyDescent="0.35"/>
    <row r="1652" hidden="1" x14ac:dyDescent="0.35"/>
    <row r="1653" hidden="1" x14ac:dyDescent="0.35"/>
    <row r="1654" hidden="1" x14ac:dyDescent="0.35"/>
    <row r="1655" hidden="1" x14ac:dyDescent="0.35"/>
    <row r="1656" hidden="1" x14ac:dyDescent="0.35"/>
    <row r="1657" hidden="1" x14ac:dyDescent="0.35"/>
    <row r="1658" hidden="1" x14ac:dyDescent="0.35"/>
    <row r="1659" hidden="1" x14ac:dyDescent="0.35"/>
    <row r="1660" hidden="1" x14ac:dyDescent="0.35"/>
    <row r="1661" hidden="1" x14ac:dyDescent="0.35"/>
    <row r="1662" hidden="1" x14ac:dyDescent="0.35"/>
    <row r="1663" hidden="1" x14ac:dyDescent="0.35"/>
    <row r="1664" hidden="1" x14ac:dyDescent="0.35"/>
    <row r="1665" hidden="1" x14ac:dyDescent="0.35"/>
    <row r="1666" hidden="1" x14ac:dyDescent="0.35"/>
    <row r="1667" hidden="1" x14ac:dyDescent="0.35"/>
    <row r="1668" hidden="1" x14ac:dyDescent="0.35"/>
    <row r="1669" hidden="1" x14ac:dyDescent="0.35"/>
    <row r="1670" hidden="1" x14ac:dyDescent="0.35"/>
    <row r="1671" hidden="1" x14ac:dyDescent="0.35"/>
    <row r="1672" hidden="1" x14ac:dyDescent="0.35"/>
    <row r="1673" hidden="1" x14ac:dyDescent="0.35"/>
    <row r="1674" hidden="1" x14ac:dyDescent="0.35"/>
    <row r="1675" hidden="1" x14ac:dyDescent="0.35"/>
    <row r="1676" hidden="1" x14ac:dyDescent="0.35"/>
    <row r="1677" hidden="1" x14ac:dyDescent="0.35"/>
    <row r="1678" hidden="1" x14ac:dyDescent="0.35"/>
    <row r="1679" hidden="1" x14ac:dyDescent="0.35"/>
    <row r="1680" hidden="1" x14ac:dyDescent="0.35"/>
    <row r="1681" hidden="1" x14ac:dyDescent="0.35"/>
    <row r="1682" hidden="1" x14ac:dyDescent="0.35"/>
    <row r="1683" hidden="1" x14ac:dyDescent="0.35"/>
    <row r="1684" hidden="1" x14ac:dyDescent="0.35"/>
    <row r="1685" hidden="1" x14ac:dyDescent="0.35"/>
    <row r="1686" hidden="1" x14ac:dyDescent="0.35"/>
    <row r="1687" hidden="1" x14ac:dyDescent="0.35"/>
    <row r="1688" hidden="1" x14ac:dyDescent="0.35"/>
    <row r="1689" hidden="1" x14ac:dyDescent="0.35"/>
    <row r="1690" hidden="1" x14ac:dyDescent="0.35"/>
    <row r="1691" hidden="1" x14ac:dyDescent="0.35"/>
    <row r="1692" hidden="1" x14ac:dyDescent="0.35"/>
    <row r="1693" hidden="1" x14ac:dyDescent="0.35"/>
    <row r="1694" hidden="1" x14ac:dyDescent="0.35"/>
    <row r="1695" hidden="1" x14ac:dyDescent="0.35"/>
    <row r="1696" hidden="1" x14ac:dyDescent="0.35"/>
    <row r="1697" hidden="1" x14ac:dyDescent="0.35"/>
    <row r="1698" hidden="1" x14ac:dyDescent="0.35"/>
    <row r="1699" hidden="1" x14ac:dyDescent="0.35"/>
    <row r="1700" hidden="1" x14ac:dyDescent="0.35"/>
    <row r="1701" hidden="1" x14ac:dyDescent="0.35"/>
    <row r="1702" hidden="1" x14ac:dyDescent="0.35"/>
    <row r="1703" hidden="1" x14ac:dyDescent="0.35"/>
    <row r="1704" hidden="1" x14ac:dyDescent="0.35"/>
    <row r="1705" hidden="1" x14ac:dyDescent="0.35"/>
    <row r="1706" hidden="1" x14ac:dyDescent="0.35"/>
    <row r="1707" hidden="1" x14ac:dyDescent="0.35"/>
    <row r="1708" hidden="1" x14ac:dyDescent="0.35"/>
    <row r="1709" hidden="1" x14ac:dyDescent="0.35"/>
    <row r="1710" hidden="1" x14ac:dyDescent="0.35"/>
    <row r="1711" hidden="1" x14ac:dyDescent="0.35"/>
    <row r="1712" hidden="1" x14ac:dyDescent="0.35"/>
    <row r="1713" hidden="1" x14ac:dyDescent="0.35"/>
    <row r="1714" hidden="1" x14ac:dyDescent="0.35"/>
    <row r="1715" hidden="1" x14ac:dyDescent="0.35"/>
    <row r="1716" hidden="1" x14ac:dyDescent="0.35"/>
    <row r="1717" hidden="1" x14ac:dyDescent="0.35"/>
    <row r="1718" hidden="1" x14ac:dyDescent="0.35"/>
    <row r="1719" hidden="1" x14ac:dyDescent="0.35"/>
    <row r="1720" hidden="1" x14ac:dyDescent="0.35"/>
    <row r="1721" hidden="1" x14ac:dyDescent="0.35"/>
    <row r="1722" hidden="1" x14ac:dyDescent="0.35"/>
    <row r="1723" hidden="1" x14ac:dyDescent="0.35"/>
    <row r="1724" hidden="1" x14ac:dyDescent="0.35"/>
    <row r="1725" hidden="1" x14ac:dyDescent="0.35"/>
    <row r="1726" hidden="1" x14ac:dyDescent="0.35"/>
    <row r="1727" hidden="1" x14ac:dyDescent="0.35"/>
    <row r="1728" hidden="1" x14ac:dyDescent="0.35"/>
    <row r="1729" hidden="1" x14ac:dyDescent="0.35"/>
    <row r="1730" hidden="1" x14ac:dyDescent="0.35"/>
    <row r="1731" hidden="1" x14ac:dyDescent="0.35"/>
    <row r="1732" hidden="1" x14ac:dyDescent="0.35"/>
    <row r="1733" hidden="1" x14ac:dyDescent="0.35"/>
    <row r="1734" hidden="1" x14ac:dyDescent="0.35"/>
    <row r="1735" hidden="1" x14ac:dyDescent="0.35"/>
    <row r="1736" hidden="1" x14ac:dyDescent="0.35"/>
    <row r="1737" hidden="1" x14ac:dyDescent="0.35"/>
    <row r="1738" hidden="1" x14ac:dyDescent="0.35"/>
    <row r="1739" hidden="1" x14ac:dyDescent="0.35"/>
    <row r="1740" hidden="1" x14ac:dyDescent="0.35"/>
    <row r="1741" hidden="1" x14ac:dyDescent="0.35"/>
    <row r="1742" hidden="1" x14ac:dyDescent="0.35"/>
    <row r="1743" hidden="1" x14ac:dyDescent="0.35"/>
    <row r="1744" hidden="1" x14ac:dyDescent="0.35"/>
    <row r="1745" hidden="1" x14ac:dyDescent="0.35"/>
    <row r="1746" hidden="1" x14ac:dyDescent="0.35"/>
    <row r="1747" hidden="1" x14ac:dyDescent="0.35"/>
    <row r="1748" hidden="1" x14ac:dyDescent="0.35"/>
    <row r="1749" hidden="1" x14ac:dyDescent="0.35"/>
    <row r="1750" hidden="1" x14ac:dyDescent="0.35"/>
    <row r="1751" hidden="1" x14ac:dyDescent="0.35"/>
    <row r="1752" hidden="1" x14ac:dyDescent="0.35"/>
    <row r="1753" hidden="1" x14ac:dyDescent="0.35"/>
    <row r="1754" hidden="1" x14ac:dyDescent="0.35"/>
    <row r="1755" hidden="1" x14ac:dyDescent="0.35"/>
    <row r="1756" hidden="1" x14ac:dyDescent="0.35"/>
    <row r="1757" hidden="1" x14ac:dyDescent="0.35"/>
    <row r="1758" hidden="1" x14ac:dyDescent="0.35"/>
    <row r="1759" hidden="1" x14ac:dyDescent="0.35"/>
    <row r="1760" hidden="1" x14ac:dyDescent="0.35"/>
    <row r="1761" hidden="1" x14ac:dyDescent="0.35"/>
    <row r="1762" hidden="1" x14ac:dyDescent="0.35"/>
    <row r="1763" hidden="1" x14ac:dyDescent="0.35"/>
    <row r="1764" hidden="1" x14ac:dyDescent="0.35"/>
    <row r="1765" hidden="1" x14ac:dyDescent="0.35"/>
    <row r="1766" hidden="1" x14ac:dyDescent="0.35"/>
    <row r="1767" hidden="1" x14ac:dyDescent="0.35"/>
    <row r="1768" hidden="1" x14ac:dyDescent="0.35"/>
    <row r="1769" hidden="1" x14ac:dyDescent="0.35"/>
    <row r="1770" hidden="1" x14ac:dyDescent="0.35"/>
    <row r="1771" hidden="1" x14ac:dyDescent="0.35"/>
    <row r="1772" hidden="1" x14ac:dyDescent="0.35"/>
    <row r="1773" hidden="1" x14ac:dyDescent="0.35"/>
    <row r="1774" hidden="1" x14ac:dyDescent="0.35"/>
    <row r="1775" hidden="1" x14ac:dyDescent="0.35"/>
    <row r="1776" hidden="1" x14ac:dyDescent="0.35"/>
    <row r="1777" hidden="1" x14ac:dyDescent="0.35"/>
    <row r="1778" hidden="1" x14ac:dyDescent="0.35"/>
    <row r="1779" hidden="1" x14ac:dyDescent="0.35"/>
    <row r="1780" hidden="1" x14ac:dyDescent="0.35"/>
    <row r="1781" hidden="1" x14ac:dyDescent="0.35"/>
    <row r="1782" hidden="1" x14ac:dyDescent="0.35"/>
    <row r="1783" hidden="1" x14ac:dyDescent="0.35"/>
    <row r="1784" hidden="1" x14ac:dyDescent="0.35"/>
    <row r="1785" hidden="1" x14ac:dyDescent="0.35"/>
    <row r="1786" hidden="1" x14ac:dyDescent="0.35"/>
    <row r="1787" hidden="1" x14ac:dyDescent="0.35"/>
    <row r="1788" hidden="1" x14ac:dyDescent="0.35"/>
    <row r="1789" hidden="1" x14ac:dyDescent="0.35"/>
    <row r="1790" hidden="1" x14ac:dyDescent="0.35"/>
    <row r="1791" hidden="1" x14ac:dyDescent="0.35"/>
    <row r="1792" hidden="1" x14ac:dyDescent="0.35"/>
    <row r="1793" hidden="1" x14ac:dyDescent="0.35"/>
    <row r="1794" hidden="1" x14ac:dyDescent="0.35"/>
    <row r="1795" hidden="1" x14ac:dyDescent="0.35"/>
    <row r="1796" hidden="1" x14ac:dyDescent="0.35"/>
    <row r="1797" hidden="1" x14ac:dyDescent="0.35"/>
    <row r="1798" hidden="1" x14ac:dyDescent="0.35"/>
    <row r="1799" hidden="1" x14ac:dyDescent="0.35"/>
    <row r="1800" hidden="1" x14ac:dyDescent="0.35"/>
    <row r="1801" hidden="1" x14ac:dyDescent="0.35"/>
    <row r="1802" hidden="1" x14ac:dyDescent="0.35"/>
    <row r="1803" hidden="1" x14ac:dyDescent="0.35"/>
    <row r="1804" hidden="1" x14ac:dyDescent="0.35"/>
    <row r="1805" hidden="1" x14ac:dyDescent="0.35"/>
    <row r="1806" hidden="1" x14ac:dyDescent="0.35"/>
    <row r="1807" hidden="1" x14ac:dyDescent="0.35"/>
    <row r="1808" hidden="1" x14ac:dyDescent="0.35"/>
    <row r="1809" hidden="1" x14ac:dyDescent="0.35"/>
    <row r="1810" hidden="1" x14ac:dyDescent="0.35"/>
    <row r="1811" hidden="1" x14ac:dyDescent="0.35"/>
    <row r="1812" hidden="1" x14ac:dyDescent="0.35"/>
    <row r="1813" hidden="1" x14ac:dyDescent="0.35"/>
    <row r="1814" hidden="1" x14ac:dyDescent="0.35"/>
    <row r="1815" hidden="1" x14ac:dyDescent="0.35"/>
    <row r="1816" hidden="1" x14ac:dyDescent="0.35"/>
    <row r="1817" hidden="1" x14ac:dyDescent="0.35"/>
    <row r="1818" hidden="1" x14ac:dyDescent="0.35"/>
    <row r="1819" hidden="1" x14ac:dyDescent="0.35"/>
    <row r="1820" hidden="1" x14ac:dyDescent="0.35"/>
    <row r="1821" hidden="1" x14ac:dyDescent="0.35"/>
    <row r="1822" hidden="1" x14ac:dyDescent="0.35"/>
    <row r="1823" hidden="1" x14ac:dyDescent="0.35"/>
    <row r="1824" hidden="1" x14ac:dyDescent="0.35"/>
    <row r="1825" hidden="1" x14ac:dyDescent="0.35"/>
    <row r="1826" hidden="1" x14ac:dyDescent="0.35"/>
    <row r="1827" hidden="1" x14ac:dyDescent="0.35"/>
    <row r="1828" hidden="1" x14ac:dyDescent="0.35"/>
    <row r="1829" hidden="1" x14ac:dyDescent="0.35"/>
    <row r="1830" hidden="1" x14ac:dyDescent="0.35"/>
    <row r="1831" hidden="1" x14ac:dyDescent="0.35"/>
    <row r="1832" hidden="1" x14ac:dyDescent="0.35"/>
    <row r="1833" hidden="1" x14ac:dyDescent="0.35"/>
    <row r="1834" hidden="1" x14ac:dyDescent="0.35"/>
    <row r="1835" hidden="1" x14ac:dyDescent="0.35"/>
    <row r="1836" hidden="1" x14ac:dyDescent="0.35"/>
    <row r="1837" hidden="1" x14ac:dyDescent="0.35"/>
    <row r="1838" hidden="1" x14ac:dyDescent="0.35"/>
    <row r="1839" hidden="1" x14ac:dyDescent="0.35"/>
    <row r="1840" hidden="1" x14ac:dyDescent="0.35"/>
    <row r="1841" hidden="1" x14ac:dyDescent="0.35"/>
    <row r="1842" hidden="1" x14ac:dyDescent="0.35"/>
    <row r="1843" hidden="1" x14ac:dyDescent="0.35"/>
    <row r="1844" hidden="1" x14ac:dyDescent="0.35"/>
    <row r="1845" hidden="1" x14ac:dyDescent="0.35"/>
    <row r="1846" hidden="1" x14ac:dyDescent="0.35"/>
    <row r="1847" hidden="1" x14ac:dyDescent="0.35"/>
    <row r="1848" hidden="1" x14ac:dyDescent="0.35"/>
    <row r="1849" hidden="1" x14ac:dyDescent="0.35"/>
    <row r="1850" hidden="1" x14ac:dyDescent="0.35"/>
    <row r="1851" hidden="1" x14ac:dyDescent="0.35"/>
    <row r="1852" hidden="1" x14ac:dyDescent="0.35"/>
    <row r="1853" hidden="1" x14ac:dyDescent="0.35"/>
    <row r="1854" hidden="1" x14ac:dyDescent="0.35"/>
    <row r="1855" hidden="1" x14ac:dyDescent="0.35"/>
    <row r="1856" hidden="1" x14ac:dyDescent="0.35"/>
    <row r="1857" hidden="1" x14ac:dyDescent="0.35"/>
    <row r="1858" hidden="1" x14ac:dyDescent="0.35"/>
    <row r="1859" hidden="1" x14ac:dyDescent="0.35"/>
    <row r="1860" hidden="1" x14ac:dyDescent="0.35"/>
    <row r="1861" hidden="1" x14ac:dyDescent="0.35"/>
    <row r="1862" hidden="1" x14ac:dyDescent="0.35"/>
    <row r="1863" hidden="1" x14ac:dyDescent="0.35"/>
    <row r="1864" hidden="1" x14ac:dyDescent="0.35"/>
    <row r="1865" hidden="1" x14ac:dyDescent="0.35"/>
    <row r="1866" hidden="1" x14ac:dyDescent="0.35"/>
    <row r="1867" hidden="1" x14ac:dyDescent="0.35"/>
    <row r="1868" hidden="1" x14ac:dyDescent="0.35"/>
    <row r="1869" hidden="1" x14ac:dyDescent="0.35"/>
    <row r="1870" hidden="1" x14ac:dyDescent="0.35"/>
    <row r="1871" hidden="1" x14ac:dyDescent="0.35"/>
    <row r="1872" hidden="1" x14ac:dyDescent="0.35"/>
    <row r="1873" hidden="1" x14ac:dyDescent="0.35"/>
    <row r="1874" hidden="1" x14ac:dyDescent="0.35"/>
    <row r="1875" hidden="1" x14ac:dyDescent="0.35"/>
    <row r="1876" hidden="1" x14ac:dyDescent="0.35"/>
    <row r="1877" hidden="1" x14ac:dyDescent="0.35"/>
    <row r="1878" hidden="1" x14ac:dyDescent="0.35"/>
    <row r="1879" hidden="1" x14ac:dyDescent="0.35"/>
    <row r="1880" hidden="1" x14ac:dyDescent="0.35"/>
    <row r="1881" hidden="1" x14ac:dyDescent="0.35"/>
    <row r="1882" hidden="1" x14ac:dyDescent="0.35"/>
    <row r="1883" hidden="1" x14ac:dyDescent="0.35"/>
    <row r="1884" hidden="1" x14ac:dyDescent="0.35"/>
    <row r="1885" hidden="1" x14ac:dyDescent="0.35"/>
    <row r="1886" hidden="1" x14ac:dyDescent="0.35"/>
    <row r="1887" hidden="1" x14ac:dyDescent="0.35"/>
    <row r="1888" hidden="1" x14ac:dyDescent="0.35"/>
    <row r="1889" hidden="1" x14ac:dyDescent="0.35"/>
    <row r="1890" hidden="1" x14ac:dyDescent="0.35"/>
    <row r="1891" hidden="1" x14ac:dyDescent="0.35"/>
    <row r="1892" hidden="1" x14ac:dyDescent="0.35"/>
    <row r="1893" hidden="1" x14ac:dyDescent="0.35"/>
    <row r="1894" hidden="1" x14ac:dyDescent="0.35"/>
    <row r="1895" hidden="1" x14ac:dyDescent="0.35"/>
    <row r="1896" hidden="1" x14ac:dyDescent="0.35"/>
    <row r="1897" hidden="1" x14ac:dyDescent="0.35"/>
    <row r="1898" hidden="1" x14ac:dyDescent="0.35"/>
    <row r="1899" hidden="1" x14ac:dyDescent="0.35"/>
    <row r="1900" hidden="1" x14ac:dyDescent="0.35"/>
    <row r="1901" hidden="1" x14ac:dyDescent="0.35"/>
    <row r="1902" hidden="1" x14ac:dyDescent="0.35"/>
    <row r="1903" hidden="1" x14ac:dyDescent="0.35"/>
    <row r="1904" hidden="1" x14ac:dyDescent="0.35"/>
    <row r="1905" hidden="1" x14ac:dyDescent="0.35"/>
    <row r="1906" hidden="1" x14ac:dyDescent="0.35"/>
    <row r="1907" hidden="1" x14ac:dyDescent="0.35"/>
    <row r="1908" hidden="1" x14ac:dyDescent="0.35"/>
    <row r="1909" hidden="1" x14ac:dyDescent="0.35"/>
    <row r="1910" hidden="1" x14ac:dyDescent="0.35"/>
    <row r="1911" hidden="1" x14ac:dyDescent="0.35"/>
    <row r="1912" hidden="1" x14ac:dyDescent="0.35"/>
    <row r="1913" hidden="1" x14ac:dyDescent="0.35"/>
    <row r="1914" hidden="1" x14ac:dyDescent="0.35"/>
    <row r="1915" hidden="1" x14ac:dyDescent="0.35"/>
    <row r="1916" hidden="1" x14ac:dyDescent="0.35"/>
    <row r="1917" hidden="1" x14ac:dyDescent="0.35"/>
    <row r="1918" hidden="1" x14ac:dyDescent="0.35"/>
    <row r="1919" hidden="1" x14ac:dyDescent="0.35"/>
    <row r="1920" hidden="1" x14ac:dyDescent="0.35"/>
    <row r="1921" hidden="1" x14ac:dyDescent="0.35"/>
    <row r="1922" hidden="1" x14ac:dyDescent="0.35"/>
    <row r="1923" hidden="1" x14ac:dyDescent="0.35"/>
    <row r="1924" hidden="1" x14ac:dyDescent="0.35"/>
    <row r="1925" hidden="1" x14ac:dyDescent="0.35"/>
    <row r="1926" hidden="1" x14ac:dyDescent="0.35"/>
    <row r="1927" hidden="1" x14ac:dyDescent="0.35"/>
    <row r="1928" hidden="1" x14ac:dyDescent="0.35"/>
    <row r="1929" hidden="1" x14ac:dyDescent="0.35"/>
    <row r="1930" hidden="1" x14ac:dyDescent="0.35"/>
    <row r="1931" hidden="1" x14ac:dyDescent="0.35"/>
    <row r="1932" hidden="1" x14ac:dyDescent="0.35"/>
    <row r="1933" hidden="1" x14ac:dyDescent="0.35"/>
    <row r="1934" hidden="1" x14ac:dyDescent="0.35"/>
    <row r="1935" hidden="1" x14ac:dyDescent="0.35"/>
    <row r="1936" hidden="1" x14ac:dyDescent="0.35"/>
    <row r="1937" hidden="1" x14ac:dyDescent="0.35"/>
    <row r="1938" hidden="1" x14ac:dyDescent="0.35"/>
    <row r="1939" hidden="1" x14ac:dyDescent="0.35"/>
    <row r="1940" hidden="1" x14ac:dyDescent="0.35"/>
    <row r="1941" hidden="1" x14ac:dyDescent="0.35"/>
    <row r="1942" hidden="1" x14ac:dyDescent="0.35"/>
    <row r="1943" hidden="1" x14ac:dyDescent="0.35"/>
    <row r="1944" hidden="1" x14ac:dyDescent="0.35"/>
    <row r="1945" hidden="1" x14ac:dyDescent="0.35"/>
    <row r="1946" hidden="1" x14ac:dyDescent="0.35"/>
    <row r="1947" hidden="1" x14ac:dyDescent="0.35"/>
    <row r="1948" hidden="1" x14ac:dyDescent="0.35"/>
    <row r="1949" hidden="1" x14ac:dyDescent="0.35"/>
    <row r="1950" hidden="1" x14ac:dyDescent="0.35"/>
    <row r="1951" hidden="1" x14ac:dyDescent="0.35"/>
    <row r="1952" hidden="1" x14ac:dyDescent="0.35"/>
    <row r="1953" hidden="1" x14ac:dyDescent="0.35"/>
    <row r="1954" hidden="1" x14ac:dyDescent="0.35"/>
    <row r="1955" hidden="1" x14ac:dyDescent="0.35"/>
    <row r="1956" hidden="1" x14ac:dyDescent="0.35"/>
    <row r="1957" hidden="1" x14ac:dyDescent="0.35"/>
    <row r="1958" hidden="1" x14ac:dyDescent="0.35"/>
    <row r="1959" hidden="1" x14ac:dyDescent="0.35"/>
    <row r="1960" hidden="1" x14ac:dyDescent="0.35"/>
    <row r="1961" hidden="1" x14ac:dyDescent="0.35"/>
    <row r="1962" hidden="1" x14ac:dyDescent="0.35"/>
    <row r="1963" hidden="1" x14ac:dyDescent="0.35"/>
    <row r="1964" hidden="1" x14ac:dyDescent="0.35"/>
    <row r="1965" hidden="1" x14ac:dyDescent="0.35"/>
    <row r="1966" hidden="1" x14ac:dyDescent="0.35"/>
    <row r="1967" hidden="1" x14ac:dyDescent="0.35"/>
    <row r="1968" hidden="1" x14ac:dyDescent="0.35"/>
    <row r="1969" hidden="1" x14ac:dyDescent="0.35"/>
    <row r="1970" hidden="1" x14ac:dyDescent="0.35"/>
    <row r="1971" hidden="1" x14ac:dyDescent="0.35"/>
    <row r="1972" hidden="1" x14ac:dyDescent="0.35"/>
    <row r="1973" hidden="1" x14ac:dyDescent="0.35"/>
    <row r="1974" hidden="1" x14ac:dyDescent="0.35"/>
    <row r="1975" hidden="1" x14ac:dyDescent="0.35"/>
    <row r="1976" hidden="1" x14ac:dyDescent="0.35"/>
    <row r="1977" hidden="1" x14ac:dyDescent="0.35"/>
    <row r="1978" hidden="1" x14ac:dyDescent="0.35"/>
    <row r="1979" hidden="1" x14ac:dyDescent="0.35"/>
    <row r="1980" hidden="1" x14ac:dyDescent="0.35"/>
    <row r="1981" hidden="1" x14ac:dyDescent="0.35"/>
    <row r="1982" hidden="1" x14ac:dyDescent="0.35"/>
    <row r="1983" hidden="1" x14ac:dyDescent="0.35"/>
    <row r="1984" hidden="1" x14ac:dyDescent="0.35"/>
    <row r="1985" hidden="1" x14ac:dyDescent="0.35"/>
    <row r="1986" hidden="1" x14ac:dyDescent="0.35"/>
    <row r="1987" hidden="1" x14ac:dyDescent="0.35"/>
    <row r="1988" hidden="1" x14ac:dyDescent="0.35"/>
    <row r="1989" hidden="1" x14ac:dyDescent="0.35"/>
    <row r="1990" hidden="1" x14ac:dyDescent="0.35"/>
    <row r="1991" hidden="1" x14ac:dyDescent="0.35"/>
    <row r="1992" hidden="1" x14ac:dyDescent="0.35"/>
    <row r="1993" hidden="1" x14ac:dyDescent="0.35"/>
    <row r="1994" hidden="1" x14ac:dyDescent="0.35"/>
    <row r="1995" hidden="1" x14ac:dyDescent="0.35"/>
    <row r="1996" hidden="1" x14ac:dyDescent="0.35"/>
    <row r="1997" hidden="1" x14ac:dyDescent="0.35"/>
    <row r="1998" hidden="1" x14ac:dyDescent="0.35"/>
    <row r="1999" hidden="1" x14ac:dyDescent="0.35"/>
    <row r="2000" hidden="1" x14ac:dyDescent="0.35"/>
    <row r="2001" hidden="1" x14ac:dyDescent="0.35"/>
    <row r="2002" hidden="1" x14ac:dyDescent="0.35"/>
    <row r="2003" hidden="1" x14ac:dyDescent="0.35"/>
    <row r="2004" hidden="1" x14ac:dyDescent="0.35"/>
    <row r="2005" hidden="1" x14ac:dyDescent="0.35"/>
    <row r="2006" hidden="1" x14ac:dyDescent="0.35"/>
    <row r="2007" hidden="1" x14ac:dyDescent="0.35"/>
    <row r="2008" hidden="1" x14ac:dyDescent="0.35"/>
    <row r="2009" hidden="1" x14ac:dyDescent="0.35"/>
    <row r="2010" hidden="1" x14ac:dyDescent="0.35"/>
    <row r="2011" hidden="1" x14ac:dyDescent="0.35"/>
    <row r="2012" hidden="1" x14ac:dyDescent="0.35"/>
    <row r="2013" hidden="1" x14ac:dyDescent="0.35"/>
    <row r="2014" hidden="1" x14ac:dyDescent="0.35"/>
    <row r="2015" hidden="1" x14ac:dyDescent="0.35"/>
    <row r="2016" hidden="1" x14ac:dyDescent="0.35"/>
    <row r="2017" hidden="1" x14ac:dyDescent="0.35"/>
    <row r="2018" hidden="1" x14ac:dyDescent="0.35"/>
    <row r="2019" hidden="1" x14ac:dyDescent="0.35"/>
    <row r="2020" hidden="1" x14ac:dyDescent="0.35"/>
    <row r="2021" hidden="1" x14ac:dyDescent="0.35"/>
    <row r="2022" hidden="1" x14ac:dyDescent="0.35"/>
    <row r="2023" hidden="1" x14ac:dyDescent="0.35"/>
    <row r="2024" hidden="1" x14ac:dyDescent="0.35"/>
    <row r="2025" hidden="1" x14ac:dyDescent="0.35"/>
    <row r="2026" hidden="1" x14ac:dyDescent="0.35"/>
    <row r="2027" hidden="1" x14ac:dyDescent="0.35"/>
    <row r="2028" hidden="1" x14ac:dyDescent="0.35"/>
    <row r="2029" hidden="1" x14ac:dyDescent="0.35"/>
    <row r="2030" hidden="1" x14ac:dyDescent="0.35"/>
    <row r="2031" hidden="1" x14ac:dyDescent="0.35"/>
    <row r="2032" hidden="1" x14ac:dyDescent="0.35"/>
    <row r="2033" hidden="1" x14ac:dyDescent="0.35"/>
    <row r="2034" hidden="1" x14ac:dyDescent="0.35"/>
    <row r="2035" hidden="1" x14ac:dyDescent="0.35"/>
    <row r="2036" hidden="1" x14ac:dyDescent="0.35"/>
    <row r="2037" hidden="1" x14ac:dyDescent="0.35"/>
    <row r="2038" hidden="1" x14ac:dyDescent="0.35"/>
    <row r="2039" hidden="1" x14ac:dyDescent="0.35"/>
    <row r="2040" hidden="1" x14ac:dyDescent="0.35"/>
    <row r="2041" hidden="1" x14ac:dyDescent="0.35"/>
    <row r="2042" hidden="1" x14ac:dyDescent="0.35"/>
    <row r="2043" hidden="1" x14ac:dyDescent="0.35"/>
    <row r="2044" hidden="1" x14ac:dyDescent="0.35"/>
    <row r="2045" hidden="1" x14ac:dyDescent="0.35"/>
    <row r="2046" hidden="1" x14ac:dyDescent="0.35"/>
    <row r="2047" hidden="1" x14ac:dyDescent="0.35"/>
    <row r="2048" hidden="1" x14ac:dyDescent="0.35"/>
    <row r="2049" hidden="1" x14ac:dyDescent="0.35"/>
    <row r="2050" hidden="1" x14ac:dyDescent="0.35"/>
    <row r="2051" hidden="1" x14ac:dyDescent="0.35"/>
    <row r="2052" hidden="1" x14ac:dyDescent="0.35"/>
    <row r="2053" hidden="1" x14ac:dyDescent="0.35"/>
    <row r="2054" hidden="1" x14ac:dyDescent="0.35"/>
    <row r="2055" hidden="1" x14ac:dyDescent="0.35"/>
    <row r="2056" hidden="1" x14ac:dyDescent="0.35"/>
    <row r="2057" hidden="1" x14ac:dyDescent="0.35"/>
    <row r="2058" hidden="1" x14ac:dyDescent="0.35"/>
    <row r="2059" hidden="1" x14ac:dyDescent="0.35"/>
    <row r="2060" hidden="1" x14ac:dyDescent="0.35"/>
    <row r="2061" hidden="1" x14ac:dyDescent="0.35"/>
    <row r="2062" hidden="1" x14ac:dyDescent="0.35"/>
    <row r="2063" hidden="1" x14ac:dyDescent="0.35"/>
    <row r="2064" hidden="1" x14ac:dyDescent="0.35"/>
    <row r="2065" hidden="1" x14ac:dyDescent="0.35"/>
    <row r="2066" hidden="1" x14ac:dyDescent="0.35"/>
    <row r="2067" hidden="1" x14ac:dyDescent="0.35"/>
    <row r="2068" hidden="1" x14ac:dyDescent="0.35"/>
    <row r="2069" hidden="1" x14ac:dyDescent="0.35"/>
    <row r="2070" hidden="1" x14ac:dyDescent="0.35"/>
    <row r="2071" hidden="1" x14ac:dyDescent="0.35"/>
    <row r="2072" hidden="1" x14ac:dyDescent="0.35"/>
    <row r="2073" hidden="1" x14ac:dyDescent="0.35"/>
    <row r="2074" hidden="1" x14ac:dyDescent="0.35"/>
    <row r="2075" hidden="1" x14ac:dyDescent="0.35"/>
    <row r="2076" hidden="1" x14ac:dyDescent="0.35"/>
    <row r="2077" hidden="1" x14ac:dyDescent="0.35"/>
    <row r="2078" hidden="1" x14ac:dyDescent="0.35"/>
    <row r="2079" hidden="1" x14ac:dyDescent="0.35"/>
    <row r="2080" hidden="1" x14ac:dyDescent="0.35"/>
    <row r="2081" hidden="1" x14ac:dyDescent="0.35"/>
    <row r="2082" hidden="1" x14ac:dyDescent="0.35"/>
    <row r="2083" hidden="1" x14ac:dyDescent="0.35"/>
    <row r="2084" hidden="1" x14ac:dyDescent="0.35"/>
    <row r="2085" hidden="1" x14ac:dyDescent="0.35"/>
    <row r="2086" hidden="1" x14ac:dyDescent="0.35"/>
    <row r="2087" hidden="1" x14ac:dyDescent="0.35"/>
    <row r="2088" hidden="1" x14ac:dyDescent="0.35"/>
    <row r="2089" hidden="1" x14ac:dyDescent="0.35"/>
    <row r="2090" hidden="1" x14ac:dyDescent="0.35"/>
    <row r="2091" hidden="1" x14ac:dyDescent="0.35"/>
    <row r="2092" hidden="1" x14ac:dyDescent="0.35"/>
    <row r="2093" hidden="1" x14ac:dyDescent="0.35"/>
    <row r="2094" hidden="1" x14ac:dyDescent="0.35"/>
    <row r="2095" hidden="1" x14ac:dyDescent="0.35"/>
    <row r="2096" hidden="1" x14ac:dyDescent="0.35"/>
    <row r="2097" hidden="1" x14ac:dyDescent="0.35"/>
    <row r="2098" hidden="1" x14ac:dyDescent="0.35"/>
    <row r="2099" hidden="1" x14ac:dyDescent="0.35"/>
    <row r="2100" hidden="1" x14ac:dyDescent="0.35"/>
    <row r="2101" hidden="1" x14ac:dyDescent="0.35"/>
    <row r="2102" hidden="1" x14ac:dyDescent="0.35"/>
    <row r="2103" hidden="1" x14ac:dyDescent="0.35"/>
    <row r="2104" hidden="1" x14ac:dyDescent="0.35"/>
    <row r="2105" hidden="1" x14ac:dyDescent="0.35"/>
    <row r="2106" hidden="1" x14ac:dyDescent="0.35"/>
    <row r="2107" hidden="1" x14ac:dyDescent="0.35"/>
    <row r="2108" hidden="1" x14ac:dyDescent="0.35"/>
    <row r="2109" hidden="1" x14ac:dyDescent="0.35"/>
    <row r="2110" hidden="1" x14ac:dyDescent="0.35"/>
    <row r="2111" hidden="1" x14ac:dyDescent="0.35"/>
    <row r="2112" hidden="1" x14ac:dyDescent="0.35"/>
    <row r="2113" hidden="1" x14ac:dyDescent="0.35"/>
    <row r="2114" hidden="1" x14ac:dyDescent="0.35"/>
    <row r="2115" hidden="1" x14ac:dyDescent="0.35"/>
    <row r="2116" hidden="1" x14ac:dyDescent="0.35"/>
    <row r="2117" hidden="1" x14ac:dyDescent="0.35"/>
    <row r="2118" hidden="1" x14ac:dyDescent="0.35"/>
    <row r="2119" hidden="1" x14ac:dyDescent="0.35"/>
    <row r="2120" hidden="1" x14ac:dyDescent="0.35"/>
    <row r="2121" hidden="1" x14ac:dyDescent="0.35"/>
    <row r="2122" hidden="1" x14ac:dyDescent="0.35"/>
    <row r="2123" hidden="1" x14ac:dyDescent="0.35"/>
    <row r="2124" hidden="1" x14ac:dyDescent="0.35"/>
    <row r="2125" hidden="1" x14ac:dyDescent="0.35"/>
    <row r="2126" hidden="1" x14ac:dyDescent="0.35"/>
    <row r="2127" hidden="1" x14ac:dyDescent="0.35"/>
    <row r="2128" hidden="1" x14ac:dyDescent="0.35"/>
    <row r="2129" hidden="1" x14ac:dyDescent="0.35"/>
    <row r="2130" hidden="1" x14ac:dyDescent="0.35"/>
    <row r="2131" hidden="1" x14ac:dyDescent="0.35"/>
    <row r="2132" hidden="1" x14ac:dyDescent="0.35"/>
    <row r="2133" hidden="1" x14ac:dyDescent="0.35"/>
    <row r="2134" hidden="1" x14ac:dyDescent="0.35"/>
    <row r="2135" hidden="1" x14ac:dyDescent="0.35"/>
    <row r="2136" hidden="1" x14ac:dyDescent="0.35"/>
    <row r="2137" hidden="1" x14ac:dyDescent="0.35"/>
    <row r="2138" hidden="1" x14ac:dyDescent="0.35"/>
    <row r="2139" hidden="1" x14ac:dyDescent="0.35"/>
    <row r="2140" hidden="1" x14ac:dyDescent="0.35"/>
    <row r="2141" hidden="1" x14ac:dyDescent="0.35"/>
    <row r="2142" hidden="1" x14ac:dyDescent="0.35"/>
    <row r="2143" hidden="1" x14ac:dyDescent="0.35"/>
    <row r="2144" hidden="1" x14ac:dyDescent="0.35"/>
    <row r="2145" hidden="1" x14ac:dyDescent="0.35"/>
    <row r="2146" hidden="1" x14ac:dyDescent="0.35"/>
    <row r="2147" hidden="1" x14ac:dyDescent="0.35"/>
    <row r="2148" hidden="1" x14ac:dyDescent="0.35"/>
    <row r="2149" hidden="1" x14ac:dyDescent="0.35"/>
    <row r="2150" hidden="1" x14ac:dyDescent="0.35"/>
    <row r="2151" hidden="1" x14ac:dyDescent="0.35"/>
    <row r="2152" hidden="1" x14ac:dyDescent="0.35"/>
    <row r="2153" hidden="1" x14ac:dyDescent="0.35"/>
    <row r="2154" hidden="1" x14ac:dyDescent="0.35"/>
    <row r="2155" hidden="1" x14ac:dyDescent="0.35"/>
    <row r="2156" hidden="1" x14ac:dyDescent="0.35"/>
    <row r="2157" hidden="1" x14ac:dyDescent="0.35"/>
    <row r="2158" hidden="1" x14ac:dyDescent="0.35"/>
    <row r="2159" hidden="1" x14ac:dyDescent="0.35"/>
    <row r="2160" hidden="1" x14ac:dyDescent="0.35"/>
    <row r="2161" hidden="1" x14ac:dyDescent="0.35"/>
    <row r="2162" hidden="1" x14ac:dyDescent="0.35"/>
    <row r="2163" hidden="1" x14ac:dyDescent="0.35"/>
    <row r="2164" hidden="1" x14ac:dyDescent="0.35"/>
    <row r="2165" hidden="1" x14ac:dyDescent="0.35"/>
    <row r="2166" hidden="1" x14ac:dyDescent="0.35"/>
    <row r="2167" hidden="1" x14ac:dyDescent="0.35"/>
    <row r="2168" hidden="1" x14ac:dyDescent="0.35"/>
    <row r="2169" hidden="1" x14ac:dyDescent="0.35"/>
    <row r="2170" hidden="1" x14ac:dyDescent="0.35"/>
    <row r="2171" hidden="1" x14ac:dyDescent="0.35"/>
    <row r="2172" hidden="1" x14ac:dyDescent="0.35"/>
    <row r="2173" hidden="1" x14ac:dyDescent="0.35"/>
    <row r="2174" hidden="1" x14ac:dyDescent="0.35"/>
    <row r="2175" hidden="1" x14ac:dyDescent="0.35"/>
    <row r="2176" hidden="1" x14ac:dyDescent="0.35"/>
    <row r="2177" hidden="1" x14ac:dyDescent="0.35"/>
    <row r="2178" hidden="1" x14ac:dyDescent="0.35"/>
    <row r="2179" hidden="1" x14ac:dyDescent="0.35"/>
    <row r="2180" hidden="1" x14ac:dyDescent="0.35"/>
    <row r="2181" hidden="1" x14ac:dyDescent="0.35"/>
    <row r="2182" hidden="1" x14ac:dyDescent="0.35"/>
    <row r="2183" hidden="1" x14ac:dyDescent="0.35"/>
    <row r="2184" hidden="1" x14ac:dyDescent="0.35"/>
    <row r="2185" hidden="1" x14ac:dyDescent="0.35"/>
    <row r="2186" hidden="1" x14ac:dyDescent="0.35"/>
    <row r="2187" hidden="1" x14ac:dyDescent="0.35"/>
    <row r="2188" hidden="1" x14ac:dyDescent="0.35"/>
    <row r="2189" hidden="1" x14ac:dyDescent="0.35"/>
    <row r="2190" hidden="1" x14ac:dyDescent="0.35"/>
    <row r="2191" hidden="1" x14ac:dyDescent="0.35"/>
    <row r="2192" hidden="1" x14ac:dyDescent="0.35"/>
    <row r="2193" hidden="1" x14ac:dyDescent="0.35"/>
    <row r="2194" hidden="1" x14ac:dyDescent="0.35"/>
    <row r="2195" hidden="1" x14ac:dyDescent="0.35"/>
    <row r="2196" hidden="1" x14ac:dyDescent="0.35"/>
    <row r="2197" hidden="1" x14ac:dyDescent="0.35"/>
    <row r="2198" hidden="1" x14ac:dyDescent="0.35"/>
    <row r="2199" hidden="1" x14ac:dyDescent="0.35"/>
    <row r="2200" hidden="1" x14ac:dyDescent="0.35"/>
    <row r="2201" hidden="1" x14ac:dyDescent="0.35"/>
    <row r="2202" hidden="1" x14ac:dyDescent="0.35"/>
    <row r="2203" hidden="1" x14ac:dyDescent="0.35"/>
    <row r="2204" hidden="1" x14ac:dyDescent="0.35"/>
    <row r="2205" hidden="1" x14ac:dyDescent="0.35"/>
    <row r="2206" hidden="1" x14ac:dyDescent="0.35"/>
    <row r="2207" hidden="1" x14ac:dyDescent="0.35"/>
    <row r="2208" hidden="1" x14ac:dyDescent="0.35"/>
    <row r="2209" hidden="1" x14ac:dyDescent="0.35"/>
    <row r="2210" hidden="1" x14ac:dyDescent="0.35"/>
    <row r="2211" hidden="1" x14ac:dyDescent="0.35"/>
    <row r="2212" hidden="1" x14ac:dyDescent="0.35"/>
    <row r="2213" hidden="1" x14ac:dyDescent="0.35"/>
    <row r="2214" hidden="1" x14ac:dyDescent="0.35"/>
    <row r="2215" hidden="1" x14ac:dyDescent="0.35"/>
    <row r="2216" hidden="1" x14ac:dyDescent="0.35"/>
    <row r="2217" hidden="1" x14ac:dyDescent="0.35"/>
    <row r="2218" hidden="1" x14ac:dyDescent="0.35"/>
    <row r="2219" hidden="1" x14ac:dyDescent="0.35"/>
    <row r="2220" hidden="1" x14ac:dyDescent="0.35"/>
    <row r="2221" hidden="1" x14ac:dyDescent="0.35"/>
    <row r="2222" hidden="1" x14ac:dyDescent="0.35"/>
    <row r="2223" hidden="1" x14ac:dyDescent="0.35"/>
    <row r="2224" hidden="1" x14ac:dyDescent="0.35"/>
    <row r="2225" hidden="1" x14ac:dyDescent="0.35"/>
    <row r="2226" hidden="1" x14ac:dyDescent="0.35"/>
    <row r="2227" hidden="1" x14ac:dyDescent="0.35"/>
    <row r="2228" hidden="1" x14ac:dyDescent="0.35"/>
    <row r="2229" hidden="1" x14ac:dyDescent="0.35"/>
    <row r="2230" hidden="1" x14ac:dyDescent="0.35"/>
    <row r="2231" hidden="1" x14ac:dyDescent="0.35"/>
    <row r="2232" hidden="1" x14ac:dyDescent="0.35"/>
    <row r="2233" hidden="1" x14ac:dyDescent="0.35"/>
    <row r="2234" hidden="1" x14ac:dyDescent="0.35"/>
    <row r="2235" hidden="1" x14ac:dyDescent="0.35"/>
    <row r="2236" hidden="1" x14ac:dyDescent="0.35"/>
    <row r="2237" hidden="1" x14ac:dyDescent="0.35"/>
    <row r="2238" hidden="1" x14ac:dyDescent="0.35"/>
    <row r="2239" hidden="1" x14ac:dyDescent="0.35"/>
    <row r="2240" hidden="1" x14ac:dyDescent="0.35"/>
    <row r="2241" hidden="1" x14ac:dyDescent="0.35"/>
    <row r="2242" hidden="1" x14ac:dyDescent="0.35"/>
    <row r="2243" hidden="1" x14ac:dyDescent="0.35"/>
    <row r="2244" hidden="1" x14ac:dyDescent="0.35"/>
    <row r="2245" hidden="1" x14ac:dyDescent="0.35"/>
    <row r="2246" hidden="1" x14ac:dyDescent="0.35"/>
    <row r="2247" hidden="1" x14ac:dyDescent="0.35"/>
    <row r="2248" hidden="1" x14ac:dyDescent="0.35"/>
    <row r="2249" hidden="1" x14ac:dyDescent="0.35"/>
    <row r="2250" hidden="1" x14ac:dyDescent="0.35"/>
    <row r="2251" hidden="1" x14ac:dyDescent="0.35"/>
    <row r="2252" hidden="1" x14ac:dyDescent="0.35"/>
    <row r="2253" hidden="1" x14ac:dyDescent="0.35"/>
    <row r="2254" hidden="1" x14ac:dyDescent="0.35"/>
    <row r="2255" hidden="1" x14ac:dyDescent="0.35"/>
    <row r="2256" hidden="1" x14ac:dyDescent="0.35"/>
    <row r="2257" hidden="1" x14ac:dyDescent="0.35"/>
    <row r="2258" hidden="1" x14ac:dyDescent="0.35"/>
    <row r="2259" hidden="1" x14ac:dyDescent="0.35"/>
    <row r="2260" hidden="1" x14ac:dyDescent="0.35"/>
    <row r="2261" hidden="1" x14ac:dyDescent="0.35"/>
    <row r="2262" hidden="1" x14ac:dyDescent="0.35"/>
    <row r="2263" hidden="1" x14ac:dyDescent="0.35"/>
    <row r="2264" hidden="1" x14ac:dyDescent="0.35"/>
    <row r="2265" hidden="1" x14ac:dyDescent="0.35"/>
    <row r="2266" hidden="1" x14ac:dyDescent="0.35"/>
    <row r="2267" hidden="1" x14ac:dyDescent="0.35"/>
    <row r="2268" hidden="1" x14ac:dyDescent="0.35"/>
    <row r="2269" hidden="1" x14ac:dyDescent="0.35"/>
    <row r="2270" hidden="1" x14ac:dyDescent="0.35"/>
    <row r="2271" hidden="1" x14ac:dyDescent="0.35"/>
    <row r="2272" hidden="1" x14ac:dyDescent="0.35"/>
    <row r="2273" hidden="1" x14ac:dyDescent="0.35"/>
    <row r="2274" hidden="1" x14ac:dyDescent="0.35"/>
    <row r="2275" hidden="1" x14ac:dyDescent="0.35"/>
    <row r="2276" hidden="1" x14ac:dyDescent="0.35"/>
    <row r="2277" hidden="1" x14ac:dyDescent="0.35"/>
    <row r="2278" hidden="1" x14ac:dyDescent="0.35"/>
    <row r="2279" hidden="1" x14ac:dyDescent="0.35"/>
    <row r="2280" hidden="1" x14ac:dyDescent="0.35"/>
    <row r="2281" hidden="1" x14ac:dyDescent="0.35"/>
    <row r="2282" hidden="1" x14ac:dyDescent="0.35"/>
    <row r="2283" hidden="1" x14ac:dyDescent="0.35"/>
    <row r="2284" hidden="1" x14ac:dyDescent="0.35"/>
    <row r="2285" hidden="1" x14ac:dyDescent="0.35"/>
    <row r="2286" hidden="1" x14ac:dyDescent="0.35"/>
    <row r="2287" hidden="1" x14ac:dyDescent="0.35"/>
    <row r="2288" hidden="1" x14ac:dyDescent="0.35"/>
    <row r="2289" hidden="1" x14ac:dyDescent="0.35"/>
    <row r="2290" hidden="1" x14ac:dyDescent="0.35"/>
    <row r="2291" hidden="1" x14ac:dyDescent="0.35"/>
    <row r="2292" hidden="1" x14ac:dyDescent="0.35"/>
    <row r="2293" hidden="1" x14ac:dyDescent="0.35"/>
    <row r="2294" hidden="1" x14ac:dyDescent="0.35"/>
    <row r="2295" hidden="1" x14ac:dyDescent="0.35"/>
    <row r="2296" hidden="1" x14ac:dyDescent="0.35"/>
    <row r="2297" hidden="1" x14ac:dyDescent="0.35"/>
    <row r="2298" hidden="1" x14ac:dyDescent="0.35"/>
    <row r="2299" hidden="1" x14ac:dyDescent="0.35"/>
    <row r="2300" hidden="1" x14ac:dyDescent="0.35"/>
    <row r="2301" hidden="1" x14ac:dyDescent="0.35"/>
    <row r="2302" hidden="1" x14ac:dyDescent="0.35"/>
    <row r="2303" hidden="1" x14ac:dyDescent="0.35"/>
    <row r="2304" hidden="1" x14ac:dyDescent="0.35"/>
    <row r="2305" hidden="1" x14ac:dyDescent="0.35"/>
    <row r="2306" hidden="1" x14ac:dyDescent="0.35"/>
    <row r="2307" hidden="1" x14ac:dyDescent="0.35"/>
    <row r="2308" hidden="1" x14ac:dyDescent="0.35"/>
    <row r="2309" hidden="1" x14ac:dyDescent="0.35"/>
    <row r="2310" hidden="1" x14ac:dyDescent="0.35"/>
    <row r="2311" hidden="1" x14ac:dyDescent="0.35"/>
    <row r="2312" hidden="1" x14ac:dyDescent="0.35"/>
    <row r="2313" hidden="1" x14ac:dyDescent="0.35"/>
    <row r="2314" hidden="1" x14ac:dyDescent="0.35"/>
    <row r="2315" hidden="1" x14ac:dyDescent="0.35"/>
    <row r="2316" hidden="1" x14ac:dyDescent="0.35"/>
    <row r="2317" hidden="1" x14ac:dyDescent="0.35"/>
    <row r="2318" hidden="1" x14ac:dyDescent="0.35"/>
    <row r="2319" hidden="1" x14ac:dyDescent="0.35"/>
    <row r="2320" hidden="1" x14ac:dyDescent="0.35"/>
    <row r="2321" hidden="1" x14ac:dyDescent="0.35"/>
    <row r="2322" hidden="1" x14ac:dyDescent="0.35"/>
    <row r="2323" hidden="1" x14ac:dyDescent="0.35"/>
    <row r="2324" hidden="1" x14ac:dyDescent="0.35"/>
    <row r="2325" hidden="1" x14ac:dyDescent="0.35"/>
    <row r="2326" hidden="1" x14ac:dyDescent="0.35"/>
    <row r="2327" hidden="1" x14ac:dyDescent="0.35"/>
    <row r="2328" hidden="1" x14ac:dyDescent="0.35"/>
    <row r="2329" hidden="1" x14ac:dyDescent="0.35"/>
    <row r="2330" hidden="1" x14ac:dyDescent="0.35"/>
    <row r="2331" hidden="1" x14ac:dyDescent="0.35"/>
    <row r="2332" hidden="1" x14ac:dyDescent="0.35"/>
    <row r="2333" hidden="1" x14ac:dyDescent="0.35"/>
    <row r="2334" hidden="1" x14ac:dyDescent="0.35"/>
    <row r="2335" hidden="1" x14ac:dyDescent="0.35"/>
    <row r="2336" hidden="1" x14ac:dyDescent="0.35"/>
    <row r="2337" hidden="1" x14ac:dyDescent="0.35"/>
    <row r="2338" hidden="1" x14ac:dyDescent="0.35"/>
    <row r="2339" hidden="1" x14ac:dyDescent="0.35"/>
    <row r="2340" hidden="1" x14ac:dyDescent="0.35"/>
    <row r="2341" hidden="1" x14ac:dyDescent="0.35"/>
    <row r="2342" hidden="1" x14ac:dyDescent="0.35"/>
    <row r="2343" hidden="1" x14ac:dyDescent="0.35"/>
    <row r="2344" hidden="1" x14ac:dyDescent="0.35"/>
    <row r="2345" hidden="1" x14ac:dyDescent="0.35"/>
    <row r="2346" hidden="1" x14ac:dyDescent="0.35"/>
    <row r="2347" hidden="1" x14ac:dyDescent="0.35"/>
    <row r="2348" hidden="1" x14ac:dyDescent="0.35"/>
    <row r="2349" hidden="1" x14ac:dyDescent="0.35"/>
    <row r="2350" hidden="1" x14ac:dyDescent="0.35"/>
    <row r="2351" hidden="1" x14ac:dyDescent="0.35"/>
    <row r="2352" hidden="1" x14ac:dyDescent="0.35"/>
    <row r="2353" hidden="1" x14ac:dyDescent="0.35"/>
    <row r="2354" hidden="1" x14ac:dyDescent="0.35"/>
    <row r="2355" hidden="1" x14ac:dyDescent="0.35"/>
    <row r="2356" hidden="1" x14ac:dyDescent="0.35"/>
    <row r="2357" hidden="1" x14ac:dyDescent="0.35"/>
    <row r="2358" hidden="1" x14ac:dyDescent="0.35"/>
    <row r="2359" hidden="1" x14ac:dyDescent="0.35"/>
    <row r="2360" hidden="1" x14ac:dyDescent="0.35"/>
    <row r="2361" hidden="1" x14ac:dyDescent="0.35"/>
    <row r="2362" hidden="1" x14ac:dyDescent="0.35"/>
    <row r="2363" hidden="1" x14ac:dyDescent="0.35"/>
    <row r="2364" hidden="1" x14ac:dyDescent="0.35"/>
    <row r="2365" hidden="1" x14ac:dyDescent="0.35"/>
    <row r="2366" hidden="1" x14ac:dyDescent="0.35"/>
    <row r="2367" hidden="1" x14ac:dyDescent="0.35"/>
    <row r="2368" hidden="1" x14ac:dyDescent="0.35"/>
    <row r="2369" hidden="1" x14ac:dyDescent="0.35"/>
    <row r="2370" hidden="1" x14ac:dyDescent="0.35"/>
    <row r="2371" hidden="1" x14ac:dyDescent="0.35"/>
    <row r="2372" hidden="1" x14ac:dyDescent="0.35"/>
    <row r="2373" hidden="1" x14ac:dyDescent="0.35"/>
    <row r="2374" hidden="1" x14ac:dyDescent="0.35"/>
    <row r="2375" hidden="1" x14ac:dyDescent="0.35"/>
    <row r="2376" hidden="1" x14ac:dyDescent="0.35"/>
    <row r="2377" hidden="1" x14ac:dyDescent="0.35"/>
    <row r="2378" hidden="1" x14ac:dyDescent="0.35"/>
    <row r="2379" hidden="1" x14ac:dyDescent="0.35"/>
    <row r="2380" hidden="1" x14ac:dyDescent="0.35"/>
    <row r="2381" hidden="1" x14ac:dyDescent="0.35"/>
    <row r="2382" hidden="1" x14ac:dyDescent="0.35"/>
    <row r="2383" hidden="1" x14ac:dyDescent="0.35"/>
    <row r="2384" hidden="1" x14ac:dyDescent="0.35"/>
    <row r="2385" hidden="1" x14ac:dyDescent="0.35"/>
    <row r="2386" hidden="1" x14ac:dyDescent="0.35"/>
    <row r="2387" hidden="1" x14ac:dyDescent="0.35"/>
    <row r="2388" hidden="1" x14ac:dyDescent="0.35"/>
    <row r="2389" hidden="1" x14ac:dyDescent="0.35"/>
    <row r="2390" hidden="1" x14ac:dyDescent="0.35"/>
    <row r="2391" hidden="1" x14ac:dyDescent="0.35"/>
    <row r="2392" hidden="1" x14ac:dyDescent="0.35"/>
    <row r="2393" hidden="1" x14ac:dyDescent="0.35"/>
    <row r="2394" hidden="1" x14ac:dyDescent="0.35"/>
    <row r="2395" hidden="1" x14ac:dyDescent="0.35"/>
    <row r="2396" hidden="1" x14ac:dyDescent="0.35"/>
    <row r="2397" hidden="1" x14ac:dyDescent="0.35"/>
    <row r="2398" hidden="1" x14ac:dyDescent="0.35"/>
    <row r="2399" hidden="1" x14ac:dyDescent="0.35"/>
    <row r="2400" hidden="1" x14ac:dyDescent="0.35"/>
    <row r="2401" hidden="1" x14ac:dyDescent="0.35"/>
    <row r="2402" hidden="1" x14ac:dyDescent="0.35"/>
    <row r="2403" hidden="1" x14ac:dyDescent="0.35"/>
    <row r="2404" hidden="1" x14ac:dyDescent="0.35"/>
    <row r="2405" hidden="1" x14ac:dyDescent="0.35"/>
    <row r="2406" hidden="1" x14ac:dyDescent="0.35"/>
    <row r="2407" hidden="1" x14ac:dyDescent="0.35"/>
    <row r="2408" hidden="1" x14ac:dyDescent="0.35"/>
    <row r="2409" hidden="1" x14ac:dyDescent="0.35"/>
    <row r="2410" hidden="1" x14ac:dyDescent="0.35"/>
    <row r="2411" hidden="1" x14ac:dyDescent="0.35"/>
    <row r="2412" hidden="1" x14ac:dyDescent="0.35"/>
    <row r="2413" hidden="1" x14ac:dyDescent="0.35"/>
    <row r="2414" hidden="1" x14ac:dyDescent="0.35"/>
    <row r="2415" hidden="1" x14ac:dyDescent="0.35"/>
    <row r="2416" hidden="1" x14ac:dyDescent="0.35"/>
    <row r="2417" hidden="1" x14ac:dyDescent="0.35"/>
    <row r="2418" hidden="1" x14ac:dyDescent="0.35"/>
    <row r="2419" hidden="1" x14ac:dyDescent="0.35"/>
    <row r="2420" hidden="1" x14ac:dyDescent="0.35"/>
    <row r="2421" hidden="1" x14ac:dyDescent="0.35"/>
    <row r="2422" hidden="1" x14ac:dyDescent="0.35"/>
    <row r="2423" hidden="1" x14ac:dyDescent="0.35"/>
    <row r="2424" hidden="1" x14ac:dyDescent="0.35"/>
    <row r="2425" hidden="1" x14ac:dyDescent="0.35"/>
    <row r="2426" hidden="1" x14ac:dyDescent="0.35"/>
    <row r="2427" hidden="1" x14ac:dyDescent="0.35"/>
    <row r="2428" hidden="1" x14ac:dyDescent="0.35"/>
    <row r="2429" hidden="1" x14ac:dyDescent="0.35"/>
    <row r="2430" hidden="1" x14ac:dyDescent="0.35"/>
    <row r="2431" hidden="1" x14ac:dyDescent="0.35"/>
    <row r="2432" hidden="1" x14ac:dyDescent="0.35"/>
    <row r="2433" hidden="1" x14ac:dyDescent="0.35"/>
    <row r="2434" hidden="1" x14ac:dyDescent="0.35"/>
    <row r="2435" hidden="1" x14ac:dyDescent="0.35"/>
    <row r="2436" hidden="1" x14ac:dyDescent="0.35"/>
    <row r="2437" hidden="1" x14ac:dyDescent="0.35"/>
    <row r="2438" hidden="1" x14ac:dyDescent="0.35"/>
    <row r="2439" hidden="1" x14ac:dyDescent="0.35"/>
    <row r="2440" hidden="1" x14ac:dyDescent="0.35"/>
    <row r="2441" hidden="1" x14ac:dyDescent="0.35"/>
    <row r="2442" hidden="1" x14ac:dyDescent="0.35"/>
    <row r="2443" hidden="1" x14ac:dyDescent="0.35"/>
    <row r="2444" hidden="1" x14ac:dyDescent="0.35"/>
    <row r="2445" hidden="1" x14ac:dyDescent="0.35"/>
    <row r="2446" hidden="1" x14ac:dyDescent="0.35"/>
    <row r="2447" hidden="1" x14ac:dyDescent="0.35"/>
    <row r="2448" hidden="1" x14ac:dyDescent="0.35"/>
    <row r="2449" hidden="1" x14ac:dyDescent="0.35"/>
    <row r="2450" hidden="1" x14ac:dyDescent="0.35"/>
    <row r="2451" hidden="1" x14ac:dyDescent="0.35"/>
    <row r="2452" hidden="1" x14ac:dyDescent="0.35"/>
    <row r="2453" hidden="1" x14ac:dyDescent="0.35"/>
    <row r="2454" hidden="1" x14ac:dyDescent="0.35"/>
    <row r="2455" hidden="1" x14ac:dyDescent="0.35"/>
    <row r="2456" hidden="1" x14ac:dyDescent="0.35"/>
    <row r="2457" hidden="1" x14ac:dyDescent="0.35"/>
    <row r="2458" hidden="1" x14ac:dyDescent="0.35"/>
    <row r="2459" hidden="1" x14ac:dyDescent="0.35"/>
    <row r="2460" hidden="1" x14ac:dyDescent="0.35"/>
    <row r="2461" hidden="1" x14ac:dyDescent="0.35"/>
    <row r="2462" hidden="1" x14ac:dyDescent="0.35"/>
    <row r="2463" hidden="1" x14ac:dyDescent="0.35"/>
    <row r="2464" hidden="1" x14ac:dyDescent="0.35"/>
    <row r="2465" hidden="1" x14ac:dyDescent="0.35"/>
    <row r="2466" hidden="1" x14ac:dyDescent="0.35"/>
    <row r="2467" hidden="1" x14ac:dyDescent="0.35"/>
    <row r="2468" hidden="1" x14ac:dyDescent="0.35"/>
    <row r="2469" hidden="1" x14ac:dyDescent="0.35"/>
    <row r="2470" hidden="1" x14ac:dyDescent="0.35"/>
    <row r="2471" hidden="1" x14ac:dyDescent="0.35"/>
    <row r="2472" hidden="1" x14ac:dyDescent="0.35"/>
    <row r="2473" hidden="1" x14ac:dyDescent="0.35"/>
    <row r="2474" hidden="1" x14ac:dyDescent="0.35"/>
    <row r="2475" hidden="1" x14ac:dyDescent="0.35"/>
    <row r="2476" hidden="1" x14ac:dyDescent="0.35"/>
    <row r="2477" hidden="1" x14ac:dyDescent="0.35"/>
    <row r="2478" hidden="1" x14ac:dyDescent="0.35"/>
    <row r="2479" hidden="1" x14ac:dyDescent="0.35"/>
    <row r="2480" hidden="1" x14ac:dyDescent="0.35"/>
    <row r="2481" hidden="1" x14ac:dyDescent="0.35"/>
    <row r="2482" hidden="1" x14ac:dyDescent="0.35"/>
    <row r="2483" hidden="1" x14ac:dyDescent="0.35"/>
    <row r="2484" hidden="1" x14ac:dyDescent="0.35"/>
    <row r="2485" hidden="1" x14ac:dyDescent="0.35"/>
    <row r="2486" hidden="1" x14ac:dyDescent="0.35"/>
    <row r="2487" hidden="1" x14ac:dyDescent="0.35"/>
    <row r="2488" hidden="1" x14ac:dyDescent="0.35"/>
    <row r="2489" hidden="1" x14ac:dyDescent="0.35"/>
    <row r="2490" hidden="1" x14ac:dyDescent="0.35"/>
    <row r="2491" hidden="1" x14ac:dyDescent="0.35"/>
    <row r="2492" hidden="1" x14ac:dyDescent="0.35"/>
    <row r="2493" hidden="1" x14ac:dyDescent="0.35"/>
    <row r="2494" hidden="1" x14ac:dyDescent="0.35"/>
    <row r="2495" hidden="1" x14ac:dyDescent="0.35"/>
    <row r="2496" hidden="1" x14ac:dyDescent="0.35"/>
    <row r="2497" hidden="1" x14ac:dyDescent="0.35"/>
    <row r="2498" hidden="1" x14ac:dyDescent="0.35"/>
    <row r="2499" hidden="1" x14ac:dyDescent="0.35"/>
    <row r="2500" hidden="1" x14ac:dyDescent="0.35"/>
    <row r="2501" hidden="1" x14ac:dyDescent="0.35"/>
    <row r="2502" hidden="1" x14ac:dyDescent="0.35"/>
    <row r="2503" hidden="1" x14ac:dyDescent="0.35"/>
    <row r="2504" hidden="1" x14ac:dyDescent="0.35"/>
    <row r="2505" hidden="1" x14ac:dyDescent="0.35"/>
    <row r="2506" hidden="1" x14ac:dyDescent="0.35"/>
    <row r="2507" hidden="1" x14ac:dyDescent="0.35"/>
    <row r="2508" hidden="1" x14ac:dyDescent="0.35"/>
    <row r="2509" hidden="1" x14ac:dyDescent="0.35"/>
    <row r="2510" hidden="1" x14ac:dyDescent="0.35"/>
    <row r="2511" hidden="1" x14ac:dyDescent="0.35"/>
    <row r="2512" hidden="1" x14ac:dyDescent="0.35"/>
    <row r="2513" hidden="1" x14ac:dyDescent="0.35"/>
    <row r="2514" hidden="1" x14ac:dyDescent="0.35"/>
    <row r="2515" hidden="1" x14ac:dyDescent="0.35"/>
    <row r="2516" hidden="1" x14ac:dyDescent="0.35"/>
    <row r="2517" hidden="1" x14ac:dyDescent="0.35"/>
    <row r="2518" hidden="1" x14ac:dyDescent="0.35"/>
    <row r="2519" hidden="1" x14ac:dyDescent="0.35"/>
    <row r="2520" hidden="1" x14ac:dyDescent="0.35"/>
    <row r="2521" hidden="1" x14ac:dyDescent="0.35"/>
    <row r="2522" hidden="1" x14ac:dyDescent="0.35"/>
    <row r="2523" hidden="1" x14ac:dyDescent="0.35"/>
    <row r="2524" hidden="1" x14ac:dyDescent="0.35"/>
    <row r="2525" hidden="1" x14ac:dyDescent="0.35"/>
    <row r="2526" hidden="1" x14ac:dyDescent="0.35"/>
    <row r="2527" hidden="1" x14ac:dyDescent="0.35"/>
    <row r="2528" hidden="1" x14ac:dyDescent="0.35"/>
    <row r="2529" hidden="1" x14ac:dyDescent="0.35"/>
    <row r="2530" hidden="1" x14ac:dyDescent="0.35"/>
    <row r="2531" hidden="1" x14ac:dyDescent="0.35"/>
    <row r="2532" hidden="1" x14ac:dyDescent="0.35"/>
    <row r="2533" hidden="1" x14ac:dyDescent="0.35"/>
    <row r="2534" hidden="1" x14ac:dyDescent="0.35"/>
    <row r="2535" hidden="1" x14ac:dyDescent="0.35"/>
    <row r="2536" hidden="1" x14ac:dyDescent="0.35"/>
    <row r="2537" hidden="1" x14ac:dyDescent="0.35"/>
    <row r="2538" hidden="1" x14ac:dyDescent="0.35"/>
    <row r="2539" hidden="1" x14ac:dyDescent="0.35"/>
    <row r="2540" hidden="1" x14ac:dyDescent="0.35"/>
    <row r="2541" hidden="1" x14ac:dyDescent="0.35"/>
    <row r="2542" hidden="1" x14ac:dyDescent="0.35"/>
    <row r="2543" hidden="1" x14ac:dyDescent="0.35"/>
    <row r="2544" hidden="1" x14ac:dyDescent="0.35"/>
    <row r="2545" hidden="1" x14ac:dyDescent="0.35"/>
    <row r="2546" hidden="1" x14ac:dyDescent="0.35"/>
    <row r="2547" hidden="1" x14ac:dyDescent="0.35"/>
    <row r="2548" hidden="1" x14ac:dyDescent="0.35"/>
    <row r="2549" hidden="1" x14ac:dyDescent="0.35"/>
    <row r="2550" hidden="1" x14ac:dyDescent="0.35"/>
    <row r="2551" hidden="1" x14ac:dyDescent="0.35"/>
    <row r="2552" hidden="1" x14ac:dyDescent="0.35"/>
    <row r="2553" hidden="1" x14ac:dyDescent="0.35"/>
    <row r="2554" hidden="1" x14ac:dyDescent="0.35"/>
    <row r="2555" hidden="1" x14ac:dyDescent="0.35"/>
    <row r="2556" hidden="1" x14ac:dyDescent="0.35"/>
    <row r="2557" hidden="1" x14ac:dyDescent="0.35"/>
    <row r="2558" hidden="1" x14ac:dyDescent="0.35"/>
    <row r="2559" hidden="1" x14ac:dyDescent="0.35"/>
    <row r="2560" hidden="1" x14ac:dyDescent="0.35"/>
    <row r="2561" hidden="1" x14ac:dyDescent="0.35"/>
    <row r="2562" hidden="1" x14ac:dyDescent="0.35"/>
    <row r="2563" hidden="1" x14ac:dyDescent="0.35"/>
    <row r="2564" hidden="1" x14ac:dyDescent="0.35"/>
    <row r="2565" hidden="1" x14ac:dyDescent="0.35"/>
    <row r="2566" hidden="1" x14ac:dyDescent="0.35"/>
    <row r="2567" hidden="1" x14ac:dyDescent="0.35"/>
    <row r="2568" hidden="1" x14ac:dyDescent="0.35"/>
    <row r="2569" hidden="1" x14ac:dyDescent="0.35"/>
    <row r="2570" hidden="1" x14ac:dyDescent="0.35"/>
    <row r="2571" hidden="1" x14ac:dyDescent="0.35"/>
    <row r="2572" hidden="1" x14ac:dyDescent="0.35"/>
    <row r="2573" hidden="1" x14ac:dyDescent="0.35"/>
    <row r="2574" hidden="1" x14ac:dyDescent="0.35"/>
    <row r="2575" hidden="1" x14ac:dyDescent="0.35"/>
    <row r="2576" hidden="1" x14ac:dyDescent="0.35"/>
    <row r="2577" hidden="1" x14ac:dyDescent="0.35"/>
    <row r="2578" hidden="1" x14ac:dyDescent="0.35"/>
    <row r="2579" hidden="1" x14ac:dyDescent="0.35"/>
    <row r="2580" hidden="1" x14ac:dyDescent="0.35"/>
    <row r="2581" hidden="1" x14ac:dyDescent="0.35"/>
    <row r="2582" hidden="1" x14ac:dyDescent="0.35"/>
    <row r="2583" hidden="1" x14ac:dyDescent="0.35"/>
    <row r="2584" hidden="1" x14ac:dyDescent="0.35"/>
    <row r="2585" hidden="1" x14ac:dyDescent="0.35"/>
    <row r="2586" hidden="1" x14ac:dyDescent="0.35"/>
    <row r="2587" hidden="1" x14ac:dyDescent="0.35"/>
    <row r="2588" hidden="1" x14ac:dyDescent="0.35"/>
    <row r="2589" hidden="1" x14ac:dyDescent="0.35"/>
    <row r="2590" hidden="1" x14ac:dyDescent="0.35"/>
    <row r="2591" hidden="1" x14ac:dyDescent="0.35"/>
    <row r="2592" hidden="1" x14ac:dyDescent="0.35"/>
    <row r="2593" hidden="1" x14ac:dyDescent="0.35"/>
    <row r="2594" hidden="1" x14ac:dyDescent="0.35"/>
    <row r="2595" hidden="1" x14ac:dyDescent="0.35"/>
    <row r="2596" hidden="1" x14ac:dyDescent="0.35"/>
    <row r="2597" hidden="1" x14ac:dyDescent="0.35"/>
    <row r="2598" hidden="1" x14ac:dyDescent="0.35"/>
    <row r="2599" hidden="1" x14ac:dyDescent="0.35"/>
    <row r="2600" hidden="1" x14ac:dyDescent="0.35"/>
    <row r="2601" hidden="1" x14ac:dyDescent="0.35"/>
    <row r="2602" hidden="1" x14ac:dyDescent="0.35"/>
    <row r="2603" hidden="1" x14ac:dyDescent="0.35"/>
    <row r="2604" hidden="1" x14ac:dyDescent="0.35"/>
    <row r="2605" hidden="1" x14ac:dyDescent="0.35"/>
    <row r="2606" hidden="1" x14ac:dyDescent="0.35"/>
    <row r="2607" hidden="1" x14ac:dyDescent="0.35"/>
    <row r="2608" hidden="1" x14ac:dyDescent="0.35"/>
    <row r="2609" hidden="1" x14ac:dyDescent="0.35"/>
    <row r="2610" hidden="1" x14ac:dyDescent="0.35"/>
    <row r="2611" hidden="1" x14ac:dyDescent="0.35"/>
    <row r="2612" hidden="1" x14ac:dyDescent="0.35"/>
    <row r="2613" hidden="1" x14ac:dyDescent="0.35"/>
    <row r="2614" hidden="1" x14ac:dyDescent="0.35"/>
    <row r="2615" hidden="1" x14ac:dyDescent="0.35"/>
    <row r="2616" hidden="1" x14ac:dyDescent="0.35"/>
    <row r="2617" hidden="1" x14ac:dyDescent="0.35"/>
    <row r="2618" hidden="1" x14ac:dyDescent="0.35"/>
    <row r="2619" hidden="1" x14ac:dyDescent="0.35"/>
    <row r="2620" hidden="1" x14ac:dyDescent="0.35"/>
    <row r="2621" hidden="1" x14ac:dyDescent="0.35"/>
    <row r="2622" hidden="1" x14ac:dyDescent="0.35"/>
    <row r="2623" hidden="1" x14ac:dyDescent="0.35"/>
    <row r="2624" hidden="1" x14ac:dyDescent="0.35"/>
    <row r="2625" hidden="1" x14ac:dyDescent="0.35"/>
    <row r="2626" hidden="1" x14ac:dyDescent="0.35"/>
    <row r="2627" hidden="1" x14ac:dyDescent="0.35"/>
    <row r="2628" hidden="1" x14ac:dyDescent="0.35"/>
    <row r="2629" hidden="1" x14ac:dyDescent="0.35"/>
    <row r="2630" hidden="1" x14ac:dyDescent="0.35"/>
    <row r="2631" hidden="1" x14ac:dyDescent="0.35"/>
    <row r="2632" hidden="1" x14ac:dyDescent="0.35"/>
    <row r="2633" hidden="1" x14ac:dyDescent="0.35"/>
    <row r="2634" hidden="1" x14ac:dyDescent="0.35"/>
    <row r="2635" hidden="1" x14ac:dyDescent="0.35"/>
    <row r="2636" hidden="1" x14ac:dyDescent="0.35"/>
    <row r="2637" hidden="1" x14ac:dyDescent="0.35"/>
    <row r="2638" hidden="1" x14ac:dyDescent="0.35"/>
    <row r="2639" hidden="1" x14ac:dyDescent="0.35"/>
    <row r="2640" hidden="1" x14ac:dyDescent="0.35"/>
    <row r="2641" hidden="1" x14ac:dyDescent="0.35"/>
    <row r="2642" hidden="1" x14ac:dyDescent="0.35"/>
    <row r="2643" hidden="1" x14ac:dyDescent="0.35"/>
    <row r="2644" hidden="1" x14ac:dyDescent="0.35"/>
    <row r="2645" hidden="1" x14ac:dyDescent="0.35"/>
    <row r="2646" hidden="1" x14ac:dyDescent="0.35"/>
    <row r="2647" hidden="1" x14ac:dyDescent="0.35"/>
    <row r="2648" hidden="1" x14ac:dyDescent="0.35"/>
    <row r="2649" hidden="1" x14ac:dyDescent="0.35"/>
    <row r="2650" hidden="1" x14ac:dyDescent="0.35"/>
    <row r="2651" hidden="1" x14ac:dyDescent="0.35"/>
    <row r="2652" hidden="1" x14ac:dyDescent="0.35"/>
    <row r="2653" hidden="1" x14ac:dyDescent="0.35"/>
    <row r="2654" hidden="1" x14ac:dyDescent="0.35"/>
    <row r="2655" hidden="1" x14ac:dyDescent="0.35"/>
    <row r="2656" hidden="1" x14ac:dyDescent="0.35"/>
    <row r="2657" hidden="1" x14ac:dyDescent="0.35"/>
    <row r="2658" hidden="1" x14ac:dyDescent="0.35"/>
    <row r="2659" hidden="1" x14ac:dyDescent="0.35"/>
    <row r="2660" hidden="1" x14ac:dyDescent="0.35"/>
    <row r="2661" hidden="1" x14ac:dyDescent="0.35"/>
    <row r="2662" hidden="1" x14ac:dyDescent="0.35"/>
    <row r="2663" hidden="1" x14ac:dyDescent="0.35"/>
    <row r="2664" hidden="1" x14ac:dyDescent="0.35"/>
    <row r="2665" hidden="1" x14ac:dyDescent="0.35"/>
    <row r="2666" hidden="1" x14ac:dyDescent="0.35"/>
    <row r="2667" hidden="1" x14ac:dyDescent="0.35"/>
    <row r="2668" hidden="1" x14ac:dyDescent="0.35"/>
    <row r="2669" hidden="1" x14ac:dyDescent="0.35"/>
    <row r="2670" hidden="1" x14ac:dyDescent="0.35"/>
    <row r="2671" hidden="1" x14ac:dyDescent="0.35"/>
    <row r="2672" hidden="1" x14ac:dyDescent="0.35"/>
    <row r="2673" hidden="1" x14ac:dyDescent="0.35"/>
    <row r="2674" hidden="1" x14ac:dyDescent="0.35"/>
    <row r="2675" hidden="1" x14ac:dyDescent="0.35"/>
    <row r="2676" hidden="1" x14ac:dyDescent="0.35"/>
    <row r="2677" hidden="1" x14ac:dyDescent="0.35"/>
    <row r="2678" hidden="1" x14ac:dyDescent="0.35"/>
    <row r="2679" hidden="1" x14ac:dyDescent="0.35"/>
    <row r="2680" hidden="1" x14ac:dyDescent="0.35"/>
    <row r="2681" hidden="1" x14ac:dyDescent="0.35"/>
    <row r="2682" hidden="1" x14ac:dyDescent="0.35"/>
    <row r="2683" hidden="1" x14ac:dyDescent="0.35"/>
    <row r="2684" hidden="1" x14ac:dyDescent="0.35"/>
    <row r="2685" hidden="1" x14ac:dyDescent="0.35"/>
    <row r="2686" hidden="1" x14ac:dyDescent="0.35"/>
    <row r="2687" hidden="1" x14ac:dyDescent="0.35"/>
    <row r="2688" hidden="1" x14ac:dyDescent="0.35"/>
    <row r="2689" hidden="1" x14ac:dyDescent="0.35"/>
    <row r="2690" hidden="1" x14ac:dyDescent="0.35"/>
    <row r="2691" hidden="1" x14ac:dyDescent="0.35"/>
    <row r="2692" hidden="1" x14ac:dyDescent="0.35"/>
    <row r="2693" hidden="1" x14ac:dyDescent="0.35"/>
    <row r="2694" hidden="1" x14ac:dyDescent="0.35"/>
    <row r="2695" hidden="1" x14ac:dyDescent="0.35"/>
    <row r="2696" hidden="1" x14ac:dyDescent="0.35"/>
    <row r="2697" hidden="1" x14ac:dyDescent="0.35"/>
    <row r="2698" hidden="1" x14ac:dyDescent="0.35"/>
    <row r="2699" hidden="1" x14ac:dyDescent="0.35"/>
    <row r="2700" hidden="1" x14ac:dyDescent="0.35"/>
    <row r="2701" hidden="1" x14ac:dyDescent="0.35"/>
    <row r="2702" hidden="1" x14ac:dyDescent="0.35"/>
    <row r="2703" hidden="1" x14ac:dyDescent="0.35"/>
    <row r="2704" hidden="1" x14ac:dyDescent="0.35"/>
    <row r="2705" hidden="1" x14ac:dyDescent="0.35"/>
    <row r="2706" hidden="1" x14ac:dyDescent="0.35"/>
    <row r="2707" hidden="1" x14ac:dyDescent="0.35"/>
    <row r="2708" hidden="1" x14ac:dyDescent="0.35"/>
    <row r="2709" hidden="1" x14ac:dyDescent="0.35"/>
    <row r="2710" hidden="1" x14ac:dyDescent="0.35"/>
    <row r="2711" hidden="1" x14ac:dyDescent="0.35"/>
    <row r="2712" hidden="1" x14ac:dyDescent="0.35"/>
    <row r="2713" hidden="1" x14ac:dyDescent="0.35"/>
    <row r="2714" hidden="1" x14ac:dyDescent="0.35"/>
    <row r="2715" hidden="1" x14ac:dyDescent="0.35"/>
    <row r="2716" hidden="1" x14ac:dyDescent="0.35"/>
    <row r="2717" hidden="1" x14ac:dyDescent="0.35"/>
    <row r="2718" hidden="1" x14ac:dyDescent="0.35"/>
    <row r="2719" hidden="1" x14ac:dyDescent="0.35"/>
    <row r="2720" hidden="1" x14ac:dyDescent="0.35"/>
    <row r="2721" hidden="1" x14ac:dyDescent="0.35"/>
    <row r="2722" hidden="1" x14ac:dyDescent="0.35"/>
    <row r="2723" hidden="1" x14ac:dyDescent="0.35"/>
    <row r="2724" hidden="1" x14ac:dyDescent="0.35"/>
    <row r="2725" hidden="1" x14ac:dyDescent="0.35"/>
    <row r="2726" hidden="1" x14ac:dyDescent="0.35"/>
    <row r="2727" hidden="1" x14ac:dyDescent="0.35"/>
    <row r="2728" hidden="1" x14ac:dyDescent="0.35"/>
    <row r="2729" hidden="1" x14ac:dyDescent="0.35"/>
    <row r="2730" hidden="1" x14ac:dyDescent="0.35"/>
    <row r="2731" hidden="1" x14ac:dyDescent="0.35"/>
    <row r="2732" hidden="1" x14ac:dyDescent="0.35"/>
    <row r="2733" hidden="1" x14ac:dyDescent="0.35"/>
    <row r="2734" hidden="1" x14ac:dyDescent="0.35"/>
    <row r="2735" hidden="1" x14ac:dyDescent="0.35"/>
    <row r="2736" hidden="1" x14ac:dyDescent="0.35"/>
    <row r="2737" hidden="1" x14ac:dyDescent="0.35"/>
    <row r="2738" hidden="1" x14ac:dyDescent="0.35"/>
    <row r="2739" hidden="1" x14ac:dyDescent="0.35"/>
    <row r="2740" hidden="1" x14ac:dyDescent="0.35"/>
    <row r="2741" hidden="1" x14ac:dyDescent="0.35"/>
    <row r="2742" hidden="1" x14ac:dyDescent="0.35"/>
    <row r="2743" hidden="1" x14ac:dyDescent="0.35"/>
    <row r="2744" hidden="1" x14ac:dyDescent="0.35"/>
    <row r="2745" hidden="1" x14ac:dyDescent="0.35"/>
    <row r="2746" hidden="1" x14ac:dyDescent="0.35"/>
    <row r="2747" hidden="1" x14ac:dyDescent="0.35"/>
    <row r="2748" hidden="1" x14ac:dyDescent="0.35"/>
    <row r="2749" hidden="1" x14ac:dyDescent="0.35"/>
    <row r="2750" hidden="1" x14ac:dyDescent="0.35"/>
    <row r="2751" hidden="1" x14ac:dyDescent="0.35"/>
    <row r="2752" hidden="1" x14ac:dyDescent="0.35"/>
    <row r="2753" hidden="1" x14ac:dyDescent="0.35"/>
    <row r="2754" hidden="1" x14ac:dyDescent="0.35"/>
    <row r="2755" hidden="1" x14ac:dyDescent="0.35"/>
    <row r="2756" hidden="1" x14ac:dyDescent="0.35"/>
    <row r="2757" hidden="1" x14ac:dyDescent="0.35"/>
    <row r="2758" hidden="1" x14ac:dyDescent="0.35"/>
    <row r="2759" hidden="1" x14ac:dyDescent="0.35"/>
    <row r="2760" hidden="1" x14ac:dyDescent="0.35"/>
    <row r="2761" hidden="1" x14ac:dyDescent="0.35"/>
    <row r="2762" hidden="1" x14ac:dyDescent="0.35"/>
    <row r="2763" hidden="1" x14ac:dyDescent="0.35"/>
    <row r="2764" hidden="1" x14ac:dyDescent="0.35"/>
    <row r="2765" hidden="1" x14ac:dyDescent="0.35"/>
    <row r="2766" hidden="1" x14ac:dyDescent="0.35"/>
    <row r="2767" hidden="1" x14ac:dyDescent="0.35"/>
    <row r="2768" hidden="1" x14ac:dyDescent="0.35"/>
    <row r="2769" hidden="1" x14ac:dyDescent="0.35"/>
    <row r="2770" hidden="1" x14ac:dyDescent="0.35"/>
    <row r="2771" hidden="1" x14ac:dyDescent="0.35"/>
    <row r="2772" hidden="1" x14ac:dyDescent="0.35"/>
    <row r="2773" hidden="1" x14ac:dyDescent="0.35"/>
    <row r="2774" hidden="1" x14ac:dyDescent="0.35"/>
    <row r="2775" hidden="1" x14ac:dyDescent="0.35"/>
    <row r="2776" hidden="1" x14ac:dyDescent="0.35"/>
    <row r="2777" hidden="1" x14ac:dyDescent="0.35"/>
    <row r="2778" hidden="1" x14ac:dyDescent="0.35"/>
    <row r="2779" hidden="1" x14ac:dyDescent="0.35"/>
    <row r="2780" hidden="1" x14ac:dyDescent="0.35"/>
    <row r="2781" hidden="1" x14ac:dyDescent="0.35"/>
    <row r="2782" hidden="1" x14ac:dyDescent="0.35"/>
    <row r="2783" hidden="1" x14ac:dyDescent="0.35"/>
    <row r="2784" hidden="1" x14ac:dyDescent="0.35"/>
    <row r="2785" hidden="1" x14ac:dyDescent="0.35"/>
    <row r="2786" hidden="1" x14ac:dyDescent="0.35"/>
    <row r="2787" hidden="1" x14ac:dyDescent="0.35"/>
    <row r="2788" hidden="1" x14ac:dyDescent="0.35"/>
    <row r="2789" hidden="1" x14ac:dyDescent="0.35"/>
    <row r="2790" hidden="1" x14ac:dyDescent="0.35"/>
    <row r="2791" hidden="1" x14ac:dyDescent="0.35"/>
    <row r="2792" hidden="1" x14ac:dyDescent="0.35"/>
    <row r="2793" hidden="1" x14ac:dyDescent="0.35"/>
    <row r="2794" hidden="1" x14ac:dyDescent="0.35"/>
    <row r="2795" hidden="1" x14ac:dyDescent="0.35"/>
    <row r="2796" hidden="1" x14ac:dyDescent="0.35"/>
    <row r="2797" hidden="1" x14ac:dyDescent="0.35"/>
    <row r="2798" hidden="1" x14ac:dyDescent="0.35"/>
    <row r="2799" hidden="1" x14ac:dyDescent="0.35"/>
    <row r="2800" hidden="1" x14ac:dyDescent="0.35"/>
    <row r="2801" hidden="1" x14ac:dyDescent="0.35"/>
    <row r="2802" hidden="1" x14ac:dyDescent="0.35"/>
    <row r="2803" hidden="1" x14ac:dyDescent="0.35"/>
    <row r="2804" hidden="1" x14ac:dyDescent="0.35"/>
    <row r="2805" hidden="1" x14ac:dyDescent="0.35"/>
    <row r="2806" hidden="1" x14ac:dyDescent="0.35"/>
    <row r="2807" hidden="1" x14ac:dyDescent="0.35"/>
    <row r="2808" hidden="1" x14ac:dyDescent="0.35"/>
    <row r="2809" hidden="1" x14ac:dyDescent="0.35"/>
    <row r="2810" hidden="1" x14ac:dyDescent="0.35"/>
    <row r="2811" hidden="1" x14ac:dyDescent="0.35"/>
    <row r="2812" hidden="1" x14ac:dyDescent="0.35"/>
    <row r="2813" hidden="1" x14ac:dyDescent="0.35"/>
    <row r="2814" hidden="1" x14ac:dyDescent="0.35"/>
    <row r="2815" hidden="1" x14ac:dyDescent="0.35"/>
    <row r="2816" hidden="1" x14ac:dyDescent="0.35"/>
    <row r="2817" hidden="1" x14ac:dyDescent="0.35"/>
    <row r="2818" hidden="1" x14ac:dyDescent="0.35"/>
    <row r="2819" hidden="1" x14ac:dyDescent="0.35"/>
    <row r="2820" hidden="1" x14ac:dyDescent="0.35"/>
    <row r="2821" hidden="1" x14ac:dyDescent="0.35"/>
    <row r="2822" hidden="1" x14ac:dyDescent="0.35"/>
    <row r="2823" hidden="1" x14ac:dyDescent="0.35"/>
    <row r="2824" hidden="1" x14ac:dyDescent="0.35"/>
    <row r="2825" hidden="1" x14ac:dyDescent="0.35"/>
    <row r="2826" hidden="1" x14ac:dyDescent="0.35"/>
    <row r="2827" hidden="1" x14ac:dyDescent="0.35"/>
    <row r="2828" hidden="1" x14ac:dyDescent="0.35"/>
    <row r="2829" hidden="1" x14ac:dyDescent="0.35"/>
    <row r="2830" hidden="1" x14ac:dyDescent="0.35"/>
    <row r="2831" hidden="1" x14ac:dyDescent="0.35"/>
    <row r="2832" hidden="1" x14ac:dyDescent="0.35"/>
    <row r="2833" hidden="1" x14ac:dyDescent="0.35"/>
    <row r="2834" hidden="1" x14ac:dyDescent="0.35"/>
    <row r="2835" hidden="1" x14ac:dyDescent="0.35"/>
    <row r="2836" hidden="1" x14ac:dyDescent="0.35"/>
    <row r="2837" hidden="1" x14ac:dyDescent="0.35"/>
    <row r="2838" hidden="1" x14ac:dyDescent="0.35"/>
    <row r="2839" hidden="1" x14ac:dyDescent="0.35"/>
    <row r="2840" hidden="1" x14ac:dyDescent="0.35"/>
    <row r="2841" hidden="1" x14ac:dyDescent="0.35"/>
    <row r="2842" hidden="1" x14ac:dyDescent="0.35"/>
    <row r="2843" hidden="1" x14ac:dyDescent="0.35"/>
    <row r="2844" hidden="1" x14ac:dyDescent="0.35"/>
    <row r="2845" hidden="1" x14ac:dyDescent="0.35"/>
    <row r="2846" hidden="1" x14ac:dyDescent="0.35"/>
    <row r="2847" hidden="1" x14ac:dyDescent="0.35"/>
    <row r="2848" hidden="1" x14ac:dyDescent="0.35"/>
    <row r="2849" hidden="1" x14ac:dyDescent="0.35"/>
    <row r="2850" hidden="1" x14ac:dyDescent="0.35"/>
    <row r="2851" hidden="1" x14ac:dyDescent="0.35"/>
    <row r="2852" hidden="1" x14ac:dyDescent="0.35"/>
    <row r="2853" hidden="1" x14ac:dyDescent="0.35"/>
    <row r="2854" hidden="1" x14ac:dyDescent="0.35"/>
    <row r="2855" hidden="1" x14ac:dyDescent="0.35"/>
    <row r="2856" hidden="1" x14ac:dyDescent="0.35"/>
    <row r="2857" hidden="1" x14ac:dyDescent="0.35"/>
    <row r="2858" hidden="1" x14ac:dyDescent="0.35"/>
    <row r="2859" hidden="1" x14ac:dyDescent="0.35"/>
    <row r="2860" hidden="1" x14ac:dyDescent="0.35"/>
    <row r="2861" hidden="1" x14ac:dyDescent="0.35"/>
    <row r="2862" hidden="1" x14ac:dyDescent="0.35"/>
    <row r="2863" hidden="1" x14ac:dyDescent="0.35"/>
    <row r="2864" hidden="1" x14ac:dyDescent="0.35"/>
    <row r="2865" hidden="1" x14ac:dyDescent="0.35"/>
    <row r="2866" hidden="1" x14ac:dyDescent="0.35"/>
    <row r="2867" hidden="1" x14ac:dyDescent="0.35"/>
    <row r="2868" hidden="1" x14ac:dyDescent="0.35"/>
    <row r="2869" hidden="1" x14ac:dyDescent="0.35"/>
    <row r="2870" hidden="1" x14ac:dyDescent="0.35"/>
    <row r="2871" hidden="1" x14ac:dyDescent="0.35"/>
    <row r="2872" hidden="1" x14ac:dyDescent="0.35"/>
    <row r="2873" hidden="1" x14ac:dyDescent="0.35"/>
    <row r="2874" hidden="1" x14ac:dyDescent="0.35"/>
    <row r="2875" hidden="1" x14ac:dyDescent="0.35"/>
    <row r="2876" hidden="1" x14ac:dyDescent="0.35"/>
    <row r="2877" hidden="1" x14ac:dyDescent="0.35"/>
    <row r="2878" hidden="1" x14ac:dyDescent="0.35"/>
    <row r="2879" hidden="1" x14ac:dyDescent="0.35"/>
    <row r="2880" hidden="1" x14ac:dyDescent="0.35"/>
    <row r="2881" hidden="1" x14ac:dyDescent="0.35"/>
    <row r="2882" hidden="1" x14ac:dyDescent="0.35"/>
    <row r="2883" hidden="1" x14ac:dyDescent="0.35"/>
    <row r="2884" hidden="1" x14ac:dyDescent="0.35"/>
    <row r="2885" hidden="1" x14ac:dyDescent="0.35"/>
    <row r="2886" hidden="1" x14ac:dyDescent="0.35"/>
    <row r="2887" hidden="1" x14ac:dyDescent="0.35"/>
    <row r="2888" hidden="1" x14ac:dyDescent="0.35"/>
    <row r="2889" hidden="1" x14ac:dyDescent="0.35"/>
    <row r="2890" hidden="1" x14ac:dyDescent="0.35"/>
    <row r="2891" hidden="1" x14ac:dyDescent="0.35"/>
    <row r="2892" hidden="1" x14ac:dyDescent="0.35"/>
    <row r="2893" hidden="1" x14ac:dyDescent="0.35"/>
    <row r="2894" hidden="1" x14ac:dyDescent="0.35"/>
    <row r="2895" hidden="1" x14ac:dyDescent="0.35"/>
    <row r="2896" hidden="1" x14ac:dyDescent="0.35"/>
    <row r="2897" hidden="1" x14ac:dyDescent="0.35"/>
    <row r="2898" hidden="1" x14ac:dyDescent="0.35"/>
    <row r="2899" hidden="1" x14ac:dyDescent="0.35"/>
    <row r="2900" hidden="1" x14ac:dyDescent="0.35"/>
    <row r="2901" hidden="1" x14ac:dyDescent="0.35"/>
    <row r="2902" hidden="1" x14ac:dyDescent="0.35"/>
    <row r="2903" hidden="1" x14ac:dyDescent="0.35"/>
    <row r="2904" hidden="1" x14ac:dyDescent="0.35"/>
    <row r="2905" hidden="1" x14ac:dyDescent="0.35"/>
    <row r="2906" hidden="1" x14ac:dyDescent="0.35"/>
    <row r="2907" hidden="1" x14ac:dyDescent="0.35"/>
    <row r="2908" hidden="1" x14ac:dyDescent="0.35"/>
    <row r="2909" hidden="1" x14ac:dyDescent="0.35"/>
    <row r="2910" hidden="1" x14ac:dyDescent="0.35"/>
    <row r="2911" hidden="1" x14ac:dyDescent="0.35"/>
    <row r="2912" hidden="1" x14ac:dyDescent="0.35"/>
    <row r="2913" hidden="1" x14ac:dyDescent="0.35"/>
    <row r="2914" hidden="1" x14ac:dyDescent="0.35"/>
    <row r="2915" hidden="1" x14ac:dyDescent="0.35"/>
    <row r="2916" hidden="1" x14ac:dyDescent="0.35"/>
    <row r="2917" hidden="1" x14ac:dyDescent="0.35"/>
    <row r="2918" hidden="1" x14ac:dyDescent="0.35"/>
    <row r="2919" hidden="1" x14ac:dyDescent="0.35"/>
    <row r="2920" hidden="1" x14ac:dyDescent="0.35"/>
    <row r="2921" hidden="1" x14ac:dyDescent="0.35"/>
    <row r="2922" hidden="1" x14ac:dyDescent="0.35"/>
    <row r="2923" hidden="1" x14ac:dyDescent="0.35"/>
    <row r="2924" hidden="1" x14ac:dyDescent="0.35"/>
    <row r="2925" hidden="1" x14ac:dyDescent="0.35"/>
    <row r="2926" hidden="1" x14ac:dyDescent="0.35"/>
    <row r="2927" hidden="1" x14ac:dyDescent="0.35"/>
    <row r="2928" hidden="1" x14ac:dyDescent="0.35"/>
    <row r="2929" hidden="1" x14ac:dyDescent="0.35"/>
    <row r="2930" hidden="1" x14ac:dyDescent="0.35"/>
    <row r="2931" hidden="1" x14ac:dyDescent="0.35"/>
    <row r="2932" hidden="1" x14ac:dyDescent="0.35"/>
    <row r="2933" hidden="1" x14ac:dyDescent="0.35"/>
    <row r="2934" hidden="1" x14ac:dyDescent="0.35"/>
    <row r="2935" hidden="1" x14ac:dyDescent="0.35"/>
    <row r="2936" hidden="1" x14ac:dyDescent="0.35"/>
    <row r="2937" hidden="1" x14ac:dyDescent="0.35"/>
    <row r="2938" hidden="1" x14ac:dyDescent="0.35"/>
    <row r="2939" hidden="1" x14ac:dyDescent="0.35"/>
    <row r="2940" hidden="1" x14ac:dyDescent="0.35"/>
    <row r="2941" hidden="1" x14ac:dyDescent="0.35"/>
    <row r="2942" hidden="1" x14ac:dyDescent="0.35"/>
    <row r="2943" hidden="1" x14ac:dyDescent="0.35"/>
    <row r="2944" hidden="1" x14ac:dyDescent="0.35"/>
    <row r="2945" hidden="1" x14ac:dyDescent="0.35"/>
    <row r="2946" hidden="1" x14ac:dyDescent="0.35"/>
    <row r="2947" hidden="1" x14ac:dyDescent="0.35"/>
    <row r="2948" hidden="1" x14ac:dyDescent="0.35"/>
    <row r="2949" hidden="1" x14ac:dyDescent="0.35"/>
    <row r="2950" hidden="1" x14ac:dyDescent="0.35"/>
    <row r="2951" hidden="1" x14ac:dyDescent="0.35"/>
    <row r="2952" hidden="1" x14ac:dyDescent="0.35"/>
    <row r="2953" hidden="1" x14ac:dyDescent="0.35"/>
    <row r="2954" hidden="1" x14ac:dyDescent="0.35"/>
    <row r="2955" hidden="1" x14ac:dyDescent="0.35"/>
    <row r="2956" hidden="1" x14ac:dyDescent="0.35"/>
    <row r="2957" hidden="1" x14ac:dyDescent="0.35"/>
    <row r="2958" hidden="1" x14ac:dyDescent="0.35"/>
    <row r="2959" hidden="1" x14ac:dyDescent="0.35"/>
    <row r="2960" hidden="1" x14ac:dyDescent="0.35"/>
    <row r="2961" hidden="1" x14ac:dyDescent="0.35"/>
    <row r="2962" hidden="1" x14ac:dyDescent="0.35"/>
    <row r="2963" hidden="1" x14ac:dyDescent="0.35"/>
    <row r="2964" hidden="1" x14ac:dyDescent="0.35"/>
    <row r="2965" hidden="1" x14ac:dyDescent="0.35"/>
    <row r="2966" hidden="1" x14ac:dyDescent="0.35"/>
    <row r="2967" hidden="1" x14ac:dyDescent="0.35"/>
    <row r="2968" hidden="1" x14ac:dyDescent="0.35"/>
    <row r="2969" hidden="1" x14ac:dyDescent="0.35"/>
    <row r="2970" hidden="1" x14ac:dyDescent="0.35"/>
    <row r="2971" hidden="1" x14ac:dyDescent="0.35"/>
    <row r="2972" hidden="1" x14ac:dyDescent="0.35"/>
    <row r="2973" hidden="1" x14ac:dyDescent="0.35"/>
    <row r="2974" hidden="1" x14ac:dyDescent="0.35"/>
    <row r="2975" hidden="1" x14ac:dyDescent="0.35"/>
    <row r="2976" hidden="1" x14ac:dyDescent="0.35"/>
    <row r="2977" hidden="1" x14ac:dyDescent="0.35"/>
    <row r="2978" hidden="1" x14ac:dyDescent="0.35"/>
    <row r="2979" hidden="1" x14ac:dyDescent="0.35"/>
    <row r="2980" hidden="1" x14ac:dyDescent="0.35"/>
    <row r="2981" hidden="1" x14ac:dyDescent="0.35"/>
    <row r="2982" hidden="1" x14ac:dyDescent="0.35"/>
    <row r="2983" hidden="1" x14ac:dyDescent="0.35"/>
    <row r="2984" hidden="1" x14ac:dyDescent="0.35"/>
    <row r="2985" hidden="1" x14ac:dyDescent="0.35"/>
    <row r="2986" hidden="1" x14ac:dyDescent="0.35"/>
    <row r="2987" hidden="1" x14ac:dyDescent="0.35"/>
    <row r="2988" hidden="1" x14ac:dyDescent="0.35"/>
    <row r="2989" hidden="1" x14ac:dyDescent="0.35"/>
    <row r="2990" hidden="1" x14ac:dyDescent="0.35"/>
    <row r="2991" hidden="1" x14ac:dyDescent="0.35"/>
    <row r="2992" hidden="1" x14ac:dyDescent="0.35"/>
    <row r="2993" hidden="1" x14ac:dyDescent="0.35"/>
    <row r="2994" hidden="1" x14ac:dyDescent="0.35"/>
    <row r="2995" hidden="1" x14ac:dyDescent="0.35"/>
    <row r="2996" hidden="1" x14ac:dyDescent="0.35"/>
    <row r="2997" hidden="1" x14ac:dyDescent="0.35"/>
    <row r="2998" hidden="1" x14ac:dyDescent="0.35"/>
    <row r="2999" hidden="1" x14ac:dyDescent="0.35"/>
    <row r="3000" hidden="1" x14ac:dyDescent="0.35"/>
    <row r="3001" hidden="1" x14ac:dyDescent="0.35"/>
    <row r="3002" hidden="1" x14ac:dyDescent="0.35"/>
    <row r="3003" hidden="1" x14ac:dyDescent="0.35"/>
    <row r="3004" hidden="1" x14ac:dyDescent="0.35"/>
    <row r="3005" hidden="1" x14ac:dyDescent="0.35"/>
    <row r="3006" hidden="1" x14ac:dyDescent="0.35"/>
    <row r="3007" hidden="1" x14ac:dyDescent="0.35"/>
    <row r="3008" hidden="1" x14ac:dyDescent="0.35"/>
    <row r="3009" hidden="1" x14ac:dyDescent="0.35"/>
    <row r="3010" hidden="1" x14ac:dyDescent="0.35"/>
    <row r="3011" hidden="1" x14ac:dyDescent="0.35"/>
    <row r="3012" hidden="1" x14ac:dyDescent="0.35"/>
    <row r="3013" hidden="1" x14ac:dyDescent="0.35"/>
    <row r="3014" hidden="1" x14ac:dyDescent="0.35"/>
    <row r="3015" hidden="1" x14ac:dyDescent="0.35"/>
    <row r="3016" hidden="1" x14ac:dyDescent="0.35"/>
    <row r="3017" hidden="1" x14ac:dyDescent="0.35"/>
    <row r="3018" hidden="1" x14ac:dyDescent="0.35"/>
    <row r="3019" hidden="1" x14ac:dyDescent="0.35"/>
    <row r="3020" hidden="1" x14ac:dyDescent="0.35"/>
    <row r="3021" hidden="1" x14ac:dyDescent="0.35"/>
    <row r="3022" hidden="1" x14ac:dyDescent="0.35"/>
    <row r="3023" hidden="1" x14ac:dyDescent="0.35"/>
    <row r="3024" hidden="1" x14ac:dyDescent="0.35"/>
    <row r="3025" hidden="1" x14ac:dyDescent="0.35"/>
    <row r="3026" hidden="1" x14ac:dyDescent="0.35"/>
    <row r="3027" hidden="1" x14ac:dyDescent="0.35"/>
    <row r="3028" hidden="1" x14ac:dyDescent="0.35"/>
    <row r="3029" hidden="1" x14ac:dyDescent="0.35"/>
    <row r="3030" hidden="1" x14ac:dyDescent="0.35"/>
    <row r="3031" hidden="1" x14ac:dyDescent="0.35"/>
    <row r="3032" hidden="1" x14ac:dyDescent="0.35"/>
    <row r="3033" hidden="1" x14ac:dyDescent="0.35"/>
    <row r="3034" hidden="1" x14ac:dyDescent="0.35"/>
    <row r="3035" hidden="1" x14ac:dyDescent="0.35"/>
    <row r="3036" hidden="1" x14ac:dyDescent="0.35"/>
    <row r="3037" hidden="1" x14ac:dyDescent="0.35"/>
    <row r="3038" hidden="1" x14ac:dyDescent="0.35"/>
    <row r="3039" hidden="1" x14ac:dyDescent="0.35"/>
    <row r="3040" hidden="1" x14ac:dyDescent="0.35"/>
    <row r="3041" hidden="1" x14ac:dyDescent="0.35"/>
    <row r="3042" hidden="1" x14ac:dyDescent="0.35"/>
    <row r="3043" hidden="1" x14ac:dyDescent="0.35"/>
    <row r="3044" hidden="1" x14ac:dyDescent="0.35"/>
    <row r="3045" hidden="1" x14ac:dyDescent="0.35"/>
    <row r="3046" hidden="1" x14ac:dyDescent="0.35"/>
    <row r="3047" hidden="1" x14ac:dyDescent="0.35"/>
    <row r="3048" hidden="1" x14ac:dyDescent="0.35"/>
    <row r="3049" hidden="1" x14ac:dyDescent="0.35"/>
    <row r="3050" hidden="1" x14ac:dyDescent="0.35"/>
    <row r="3051" hidden="1" x14ac:dyDescent="0.35"/>
    <row r="3052" hidden="1" x14ac:dyDescent="0.35"/>
    <row r="3053" hidden="1" x14ac:dyDescent="0.35"/>
    <row r="3054" hidden="1" x14ac:dyDescent="0.35"/>
    <row r="3055" hidden="1" x14ac:dyDescent="0.35"/>
    <row r="3056" hidden="1" x14ac:dyDescent="0.35"/>
    <row r="3057" hidden="1" x14ac:dyDescent="0.35"/>
    <row r="3058" hidden="1" x14ac:dyDescent="0.35"/>
    <row r="3059" hidden="1" x14ac:dyDescent="0.35"/>
    <row r="3060" hidden="1" x14ac:dyDescent="0.35"/>
    <row r="3061" hidden="1" x14ac:dyDescent="0.35"/>
    <row r="3062" hidden="1" x14ac:dyDescent="0.35"/>
    <row r="3063" hidden="1" x14ac:dyDescent="0.35"/>
    <row r="3064" hidden="1" x14ac:dyDescent="0.35"/>
    <row r="3065" hidden="1" x14ac:dyDescent="0.35"/>
    <row r="3066" hidden="1" x14ac:dyDescent="0.35"/>
    <row r="3067" hidden="1" x14ac:dyDescent="0.35"/>
    <row r="3068" hidden="1" x14ac:dyDescent="0.35"/>
    <row r="3069" hidden="1" x14ac:dyDescent="0.35"/>
    <row r="3070" hidden="1" x14ac:dyDescent="0.35"/>
    <row r="3071" hidden="1" x14ac:dyDescent="0.35"/>
    <row r="3072" hidden="1" x14ac:dyDescent="0.35"/>
    <row r="3073" hidden="1" x14ac:dyDescent="0.35"/>
    <row r="3074" hidden="1" x14ac:dyDescent="0.35"/>
    <row r="3075" hidden="1" x14ac:dyDescent="0.35"/>
    <row r="3076" hidden="1" x14ac:dyDescent="0.35"/>
    <row r="3077" hidden="1" x14ac:dyDescent="0.35"/>
    <row r="3078" hidden="1" x14ac:dyDescent="0.35"/>
    <row r="3079" hidden="1" x14ac:dyDescent="0.35"/>
    <row r="3080" hidden="1" x14ac:dyDescent="0.35"/>
    <row r="3081" hidden="1" x14ac:dyDescent="0.35"/>
    <row r="3082" hidden="1" x14ac:dyDescent="0.35"/>
    <row r="3083" hidden="1" x14ac:dyDescent="0.35"/>
    <row r="3084" hidden="1" x14ac:dyDescent="0.35"/>
    <row r="3085" hidden="1" x14ac:dyDescent="0.35"/>
    <row r="3086" hidden="1" x14ac:dyDescent="0.35"/>
    <row r="3087" hidden="1" x14ac:dyDescent="0.35"/>
    <row r="3088" hidden="1" x14ac:dyDescent="0.35"/>
    <row r="3089" hidden="1" x14ac:dyDescent="0.35"/>
    <row r="3090" hidden="1" x14ac:dyDescent="0.35"/>
    <row r="3091" hidden="1" x14ac:dyDescent="0.35"/>
    <row r="3092" hidden="1" x14ac:dyDescent="0.35"/>
    <row r="3093" hidden="1" x14ac:dyDescent="0.35"/>
    <row r="3094" hidden="1" x14ac:dyDescent="0.35"/>
    <row r="3095" hidden="1" x14ac:dyDescent="0.35"/>
    <row r="3096" hidden="1" x14ac:dyDescent="0.35"/>
    <row r="3097" hidden="1" x14ac:dyDescent="0.35"/>
    <row r="3098" hidden="1" x14ac:dyDescent="0.35"/>
    <row r="3099" hidden="1" x14ac:dyDescent="0.35"/>
    <row r="3100" hidden="1" x14ac:dyDescent="0.35"/>
    <row r="3101" hidden="1" x14ac:dyDescent="0.35"/>
    <row r="3102" hidden="1" x14ac:dyDescent="0.35"/>
    <row r="3103" hidden="1" x14ac:dyDescent="0.35"/>
    <row r="3104" hidden="1" x14ac:dyDescent="0.35"/>
    <row r="3105" hidden="1" x14ac:dyDescent="0.35"/>
    <row r="3106" hidden="1" x14ac:dyDescent="0.35"/>
    <row r="3107" hidden="1" x14ac:dyDescent="0.35"/>
    <row r="3108" hidden="1" x14ac:dyDescent="0.35"/>
    <row r="3109" hidden="1" x14ac:dyDescent="0.35"/>
    <row r="3110" hidden="1" x14ac:dyDescent="0.35"/>
    <row r="3111" hidden="1" x14ac:dyDescent="0.35"/>
    <row r="3112" hidden="1" x14ac:dyDescent="0.35"/>
    <row r="3113" hidden="1" x14ac:dyDescent="0.35"/>
    <row r="3114" hidden="1" x14ac:dyDescent="0.35"/>
    <row r="3115" hidden="1" x14ac:dyDescent="0.35"/>
    <row r="3116" hidden="1" x14ac:dyDescent="0.35"/>
    <row r="3117" hidden="1" x14ac:dyDescent="0.35"/>
    <row r="3118" hidden="1" x14ac:dyDescent="0.35"/>
    <row r="3119" hidden="1" x14ac:dyDescent="0.35"/>
    <row r="3120" hidden="1" x14ac:dyDescent="0.35"/>
    <row r="3121" hidden="1" x14ac:dyDescent="0.35"/>
    <row r="3122" hidden="1" x14ac:dyDescent="0.35"/>
    <row r="3123" hidden="1" x14ac:dyDescent="0.35"/>
    <row r="3124" hidden="1" x14ac:dyDescent="0.35"/>
    <row r="3125" hidden="1" x14ac:dyDescent="0.35"/>
    <row r="3126" hidden="1" x14ac:dyDescent="0.35"/>
    <row r="3127" hidden="1" x14ac:dyDescent="0.35"/>
    <row r="3128" hidden="1" x14ac:dyDescent="0.35"/>
    <row r="3129" hidden="1" x14ac:dyDescent="0.35"/>
    <row r="3130" hidden="1" x14ac:dyDescent="0.35"/>
    <row r="3131" hidden="1" x14ac:dyDescent="0.35"/>
    <row r="3132" hidden="1" x14ac:dyDescent="0.35"/>
    <row r="3133" hidden="1" x14ac:dyDescent="0.35"/>
    <row r="3134" hidden="1" x14ac:dyDescent="0.35"/>
    <row r="3135" hidden="1" x14ac:dyDescent="0.35"/>
    <row r="3136" hidden="1" x14ac:dyDescent="0.35"/>
    <row r="3137" hidden="1" x14ac:dyDescent="0.35"/>
    <row r="3138" hidden="1" x14ac:dyDescent="0.35"/>
    <row r="3139" hidden="1" x14ac:dyDescent="0.35"/>
    <row r="3140" hidden="1" x14ac:dyDescent="0.35"/>
    <row r="3141" hidden="1" x14ac:dyDescent="0.35"/>
    <row r="3142" hidden="1" x14ac:dyDescent="0.35"/>
    <row r="3143" hidden="1" x14ac:dyDescent="0.35"/>
    <row r="3144" hidden="1" x14ac:dyDescent="0.35"/>
    <row r="3145" hidden="1" x14ac:dyDescent="0.35"/>
    <row r="3146" hidden="1" x14ac:dyDescent="0.35"/>
    <row r="3147" hidden="1" x14ac:dyDescent="0.35"/>
    <row r="3148" hidden="1" x14ac:dyDescent="0.35"/>
    <row r="3149" hidden="1" x14ac:dyDescent="0.35"/>
    <row r="3150" hidden="1" x14ac:dyDescent="0.35"/>
    <row r="3151" hidden="1" x14ac:dyDescent="0.35"/>
    <row r="3152" hidden="1" x14ac:dyDescent="0.35"/>
    <row r="3153" hidden="1" x14ac:dyDescent="0.35"/>
    <row r="3154" hidden="1" x14ac:dyDescent="0.35"/>
    <row r="3155" hidden="1" x14ac:dyDescent="0.35"/>
    <row r="3156" hidden="1" x14ac:dyDescent="0.35"/>
    <row r="3157" hidden="1" x14ac:dyDescent="0.35"/>
    <row r="3158" hidden="1" x14ac:dyDescent="0.35"/>
    <row r="3159" hidden="1" x14ac:dyDescent="0.35"/>
    <row r="3160" hidden="1" x14ac:dyDescent="0.35"/>
    <row r="3161" hidden="1" x14ac:dyDescent="0.35"/>
    <row r="3162" hidden="1" x14ac:dyDescent="0.35"/>
    <row r="3163" hidden="1" x14ac:dyDescent="0.35"/>
    <row r="3164" hidden="1" x14ac:dyDescent="0.35"/>
    <row r="3165" hidden="1" x14ac:dyDescent="0.35"/>
    <row r="3166" hidden="1" x14ac:dyDescent="0.35"/>
    <row r="3167" hidden="1" x14ac:dyDescent="0.35"/>
    <row r="3168" hidden="1" x14ac:dyDescent="0.35"/>
    <row r="3169" hidden="1" x14ac:dyDescent="0.35"/>
    <row r="3170" hidden="1" x14ac:dyDescent="0.35"/>
    <row r="3171" hidden="1" x14ac:dyDescent="0.35"/>
    <row r="3172" hidden="1" x14ac:dyDescent="0.35"/>
    <row r="3173" hidden="1" x14ac:dyDescent="0.35"/>
    <row r="3174" hidden="1" x14ac:dyDescent="0.35"/>
    <row r="3175" hidden="1" x14ac:dyDescent="0.35"/>
    <row r="3176" hidden="1" x14ac:dyDescent="0.35"/>
    <row r="3177" hidden="1" x14ac:dyDescent="0.35"/>
    <row r="3178" hidden="1" x14ac:dyDescent="0.35"/>
    <row r="3179" hidden="1" x14ac:dyDescent="0.35"/>
    <row r="3180" hidden="1" x14ac:dyDescent="0.35"/>
    <row r="3181" hidden="1" x14ac:dyDescent="0.35"/>
    <row r="3182" hidden="1" x14ac:dyDescent="0.35"/>
    <row r="3183" hidden="1" x14ac:dyDescent="0.35"/>
    <row r="3184" hidden="1" x14ac:dyDescent="0.35"/>
    <row r="3185" hidden="1" x14ac:dyDescent="0.35"/>
    <row r="3186" hidden="1" x14ac:dyDescent="0.35"/>
    <row r="3187" hidden="1" x14ac:dyDescent="0.35"/>
    <row r="3188" hidden="1" x14ac:dyDescent="0.35"/>
    <row r="3189" hidden="1" x14ac:dyDescent="0.35"/>
    <row r="3190" hidden="1" x14ac:dyDescent="0.35"/>
    <row r="3191" hidden="1" x14ac:dyDescent="0.35"/>
    <row r="3192" hidden="1" x14ac:dyDescent="0.35"/>
    <row r="3193" hidden="1" x14ac:dyDescent="0.35"/>
    <row r="3194" hidden="1" x14ac:dyDescent="0.35"/>
    <row r="3195" hidden="1" x14ac:dyDescent="0.35"/>
    <row r="3196" hidden="1" x14ac:dyDescent="0.35"/>
    <row r="3197" hidden="1" x14ac:dyDescent="0.35"/>
    <row r="3198" hidden="1" x14ac:dyDescent="0.35"/>
    <row r="3199" hidden="1" x14ac:dyDescent="0.35"/>
    <row r="3200" hidden="1" x14ac:dyDescent="0.35"/>
    <row r="3201" hidden="1" x14ac:dyDescent="0.35"/>
    <row r="3202" hidden="1" x14ac:dyDescent="0.35"/>
    <row r="3203" hidden="1" x14ac:dyDescent="0.35"/>
    <row r="3204" hidden="1" x14ac:dyDescent="0.35"/>
    <row r="3205" hidden="1" x14ac:dyDescent="0.35"/>
    <row r="3206" hidden="1" x14ac:dyDescent="0.35"/>
    <row r="3207" hidden="1" x14ac:dyDescent="0.35"/>
    <row r="3208" hidden="1" x14ac:dyDescent="0.35"/>
    <row r="3209" hidden="1" x14ac:dyDescent="0.35"/>
    <row r="3210" hidden="1" x14ac:dyDescent="0.35"/>
    <row r="3211" hidden="1" x14ac:dyDescent="0.35"/>
    <row r="3212" hidden="1" x14ac:dyDescent="0.35"/>
    <row r="3213" hidden="1" x14ac:dyDescent="0.35"/>
    <row r="3214" hidden="1" x14ac:dyDescent="0.35"/>
    <row r="3215" hidden="1" x14ac:dyDescent="0.35"/>
    <row r="3216" hidden="1" x14ac:dyDescent="0.35"/>
    <row r="3217" hidden="1" x14ac:dyDescent="0.35"/>
    <row r="3218" hidden="1" x14ac:dyDescent="0.35"/>
    <row r="3219" hidden="1" x14ac:dyDescent="0.35"/>
    <row r="3220" hidden="1" x14ac:dyDescent="0.35"/>
    <row r="3221" hidden="1" x14ac:dyDescent="0.35"/>
    <row r="3222" hidden="1" x14ac:dyDescent="0.35"/>
    <row r="3223" hidden="1" x14ac:dyDescent="0.35"/>
    <row r="3224" hidden="1" x14ac:dyDescent="0.35"/>
    <row r="3225" hidden="1" x14ac:dyDescent="0.35"/>
    <row r="3226" hidden="1" x14ac:dyDescent="0.35"/>
    <row r="3227" hidden="1" x14ac:dyDescent="0.35"/>
    <row r="3228" hidden="1" x14ac:dyDescent="0.35"/>
    <row r="3229" hidden="1" x14ac:dyDescent="0.35"/>
    <row r="3230" hidden="1" x14ac:dyDescent="0.35"/>
    <row r="3231" hidden="1" x14ac:dyDescent="0.35"/>
    <row r="3232" hidden="1" x14ac:dyDescent="0.35"/>
    <row r="3233" hidden="1" x14ac:dyDescent="0.35"/>
    <row r="3234" hidden="1" x14ac:dyDescent="0.35"/>
    <row r="3235" hidden="1" x14ac:dyDescent="0.35"/>
    <row r="3236" hidden="1" x14ac:dyDescent="0.35"/>
    <row r="3237" hidden="1" x14ac:dyDescent="0.35"/>
    <row r="3238" hidden="1" x14ac:dyDescent="0.35"/>
    <row r="3239" hidden="1" x14ac:dyDescent="0.35"/>
    <row r="3240" hidden="1" x14ac:dyDescent="0.35"/>
    <row r="3241" hidden="1" x14ac:dyDescent="0.35"/>
    <row r="3242" hidden="1" x14ac:dyDescent="0.35"/>
    <row r="3243" hidden="1" x14ac:dyDescent="0.35"/>
    <row r="3244" hidden="1" x14ac:dyDescent="0.35"/>
    <row r="3245" hidden="1" x14ac:dyDescent="0.35"/>
    <row r="3246" hidden="1" x14ac:dyDescent="0.35"/>
    <row r="3247" hidden="1" x14ac:dyDescent="0.35"/>
    <row r="3248" hidden="1" x14ac:dyDescent="0.35"/>
    <row r="3249" hidden="1" x14ac:dyDescent="0.35"/>
    <row r="3250" hidden="1" x14ac:dyDescent="0.35"/>
    <row r="3251" hidden="1" x14ac:dyDescent="0.35"/>
    <row r="3252" hidden="1" x14ac:dyDescent="0.35"/>
    <row r="3253" hidden="1" x14ac:dyDescent="0.35"/>
    <row r="3254" hidden="1" x14ac:dyDescent="0.35"/>
    <row r="3255" hidden="1" x14ac:dyDescent="0.35"/>
    <row r="3256" hidden="1" x14ac:dyDescent="0.35"/>
    <row r="3257" hidden="1" x14ac:dyDescent="0.35"/>
    <row r="3258" hidden="1" x14ac:dyDescent="0.35"/>
    <row r="3259" hidden="1" x14ac:dyDescent="0.35"/>
    <row r="3260" hidden="1" x14ac:dyDescent="0.35"/>
    <row r="3261" hidden="1" x14ac:dyDescent="0.35"/>
    <row r="3262" hidden="1" x14ac:dyDescent="0.35"/>
    <row r="3263" hidden="1" x14ac:dyDescent="0.35"/>
    <row r="3264" hidden="1" x14ac:dyDescent="0.35"/>
    <row r="3265" hidden="1" x14ac:dyDescent="0.35"/>
    <row r="3266" hidden="1" x14ac:dyDescent="0.35"/>
    <row r="3267" hidden="1" x14ac:dyDescent="0.35"/>
    <row r="3268" hidden="1" x14ac:dyDescent="0.35"/>
    <row r="3269" hidden="1" x14ac:dyDescent="0.35"/>
    <row r="3270" hidden="1" x14ac:dyDescent="0.35"/>
    <row r="3271" hidden="1" x14ac:dyDescent="0.35"/>
    <row r="3272" hidden="1" x14ac:dyDescent="0.35"/>
    <row r="3273" hidden="1" x14ac:dyDescent="0.35"/>
    <row r="3274" hidden="1" x14ac:dyDescent="0.35"/>
    <row r="3275" hidden="1" x14ac:dyDescent="0.35"/>
    <row r="3276" hidden="1" x14ac:dyDescent="0.35"/>
    <row r="3277" hidden="1" x14ac:dyDescent="0.35"/>
    <row r="3278" hidden="1" x14ac:dyDescent="0.35"/>
    <row r="3279" hidden="1" x14ac:dyDescent="0.35"/>
    <row r="3280" hidden="1" x14ac:dyDescent="0.35"/>
    <row r="3281" hidden="1" x14ac:dyDescent="0.35"/>
    <row r="3282" hidden="1" x14ac:dyDescent="0.35"/>
    <row r="3283" hidden="1" x14ac:dyDescent="0.35"/>
    <row r="3284" hidden="1" x14ac:dyDescent="0.35"/>
    <row r="3285" hidden="1" x14ac:dyDescent="0.35"/>
    <row r="3286" hidden="1" x14ac:dyDescent="0.35"/>
    <row r="3287" hidden="1" x14ac:dyDescent="0.35"/>
    <row r="3288" hidden="1" x14ac:dyDescent="0.35"/>
    <row r="3289" hidden="1" x14ac:dyDescent="0.35"/>
    <row r="3290" hidden="1" x14ac:dyDescent="0.35"/>
    <row r="3291" hidden="1" x14ac:dyDescent="0.35"/>
    <row r="3292" hidden="1" x14ac:dyDescent="0.35"/>
    <row r="3293" hidden="1" x14ac:dyDescent="0.35"/>
    <row r="3294" hidden="1" x14ac:dyDescent="0.35"/>
    <row r="3295" hidden="1" x14ac:dyDescent="0.35"/>
    <row r="3296" hidden="1" x14ac:dyDescent="0.35"/>
    <row r="3297" hidden="1" x14ac:dyDescent="0.35"/>
    <row r="3298" hidden="1" x14ac:dyDescent="0.35"/>
    <row r="3299" hidden="1" x14ac:dyDescent="0.35"/>
    <row r="3300" hidden="1" x14ac:dyDescent="0.35"/>
    <row r="3301" hidden="1" x14ac:dyDescent="0.35"/>
    <row r="3302" hidden="1" x14ac:dyDescent="0.35"/>
    <row r="3303" hidden="1" x14ac:dyDescent="0.35"/>
    <row r="3304" hidden="1" x14ac:dyDescent="0.35"/>
    <row r="3305" hidden="1" x14ac:dyDescent="0.35"/>
    <row r="3306" hidden="1" x14ac:dyDescent="0.35"/>
    <row r="3307" hidden="1" x14ac:dyDescent="0.35"/>
    <row r="3308" hidden="1" x14ac:dyDescent="0.35"/>
    <row r="3309" hidden="1" x14ac:dyDescent="0.35"/>
    <row r="3310" hidden="1" x14ac:dyDescent="0.35"/>
    <row r="3311" hidden="1" x14ac:dyDescent="0.35"/>
    <row r="3312" hidden="1" x14ac:dyDescent="0.35"/>
    <row r="3313" hidden="1" x14ac:dyDescent="0.35"/>
    <row r="3314" hidden="1" x14ac:dyDescent="0.35"/>
    <row r="3315" hidden="1" x14ac:dyDescent="0.35"/>
    <row r="3316" hidden="1" x14ac:dyDescent="0.35"/>
    <row r="3317" hidden="1" x14ac:dyDescent="0.35"/>
    <row r="3318" hidden="1" x14ac:dyDescent="0.35"/>
    <row r="3319" hidden="1" x14ac:dyDescent="0.35"/>
    <row r="3320" hidden="1" x14ac:dyDescent="0.35"/>
    <row r="3321" hidden="1" x14ac:dyDescent="0.35"/>
    <row r="3322" hidden="1" x14ac:dyDescent="0.35"/>
    <row r="3323" hidden="1" x14ac:dyDescent="0.35"/>
    <row r="3324" hidden="1" x14ac:dyDescent="0.35"/>
    <row r="3325" hidden="1" x14ac:dyDescent="0.35"/>
    <row r="3326" hidden="1" x14ac:dyDescent="0.35"/>
    <row r="3327" hidden="1" x14ac:dyDescent="0.35"/>
    <row r="3328" hidden="1" x14ac:dyDescent="0.35"/>
    <row r="3329" hidden="1" x14ac:dyDescent="0.35"/>
    <row r="3330" hidden="1" x14ac:dyDescent="0.35"/>
    <row r="3331" hidden="1" x14ac:dyDescent="0.35"/>
    <row r="3332" hidden="1" x14ac:dyDescent="0.35"/>
    <row r="3333" hidden="1" x14ac:dyDescent="0.35"/>
    <row r="3334" hidden="1" x14ac:dyDescent="0.35"/>
    <row r="3335" hidden="1" x14ac:dyDescent="0.35"/>
    <row r="3336" hidden="1" x14ac:dyDescent="0.35"/>
    <row r="3337" hidden="1" x14ac:dyDescent="0.35"/>
    <row r="3338" hidden="1" x14ac:dyDescent="0.35"/>
    <row r="3339" hidden="1" x14ac:dyDescent="0.35"/>
    <row r="3340" hidden="1" x14ac:dyDescent="0.35"/>
    <row r="3341" hidden="1" x14ac:dyDescent="0.35"/>
    <row r="3342" hidden="1" x14ac:dyDescent="0.35"/>
    <row r="3343" hidden="1" x14ac:dyDescent="0.35"/>
    <row r="3344" hidden="1" x14ac:dyDescent="0.35"/>
    <row r="3345" hidden="1" x14ac:dyDescent="0.35"/>
    <row r="3346" hidden="1" x14ac:dyDescent="0.35"/>
    <row r="3347" hidden="1" x14ac:dyDescent="0.35"/>
    <row r="3348" hidden="1" x14ac:dyDescent="0.35"/>
    <row r="3349" hidden="1" x14ac:dyDescent="0.35"/>
    <row r="3350" hidden="1" x14ac:dyDescent="0.35"/>
    <row r="3351" hidden="1" x14ac:dyDescent="0.35"/>
    <row r="3352" hidden="1" x14ac:dyDescent="0.35"/>
    <row r="3353" hidden="1" x14ac:dyDescent="0.35"/>
    <row r="3354" hidden="1" x14ac:dyDescent="0.35"/>
    <row r="3355" hidden="1" x14ac:dyDescent="0.35"/>
    <row r="3356" hidden="1" x14ac:dyDescent="0.35"/>
    <row r="3357" hidden="1" x14ac:dyDescent="0.35"/>
    <row r="3358" hidden="1" x14ac:dyDescent="0.35"/>
    <row r="3359" hidden="1" x14ac:dyDescent="0.35"/>
    <row r="3360" hidden="1" x14ac:dyDescent="0.35"/>
    <row r="3361" hidden="1" x14ac:dyDescent="0.35"/>
    <row r="3362" hidden="1" x14ac:dyDescent="0.35"/>
    <row r="3363" hidden="1" x14ac:dyDescent="0.35"/>
    <row r="3364" hidden="1" x14ac:dyDescent="0.35"/>
    <row r="3365" hidden="1" x14ac:dyDescent="0.35"/>
    <row r="3366" hidden="1" x14ac:dyDescent="0.35"/>
    <row r="3367" hidden="1" x14ac:dyDescent="0.35"/>
    <row r="3368" hidden="1" x14ac:dyDescent="0.35"/>
    <row r="3369" hidden="1" x14ac:dyDescent="0.35"/>
    <row r="3370" hidden="1" x14ac:dyDescent="0.35"/>
    <row r="3371" hidden="1" x14ac:dyDescent="0.35"/>
    <row r="3372" hidden="1" x14ac:dyDescent="0.35"/>
    <row r="3373" hidden="1" x14ac:dyDescent="0.35"/>
    <row r="3374" hidden="1" x14ac:dyDescent="0.35"/>
    <row r="3375" hidden="1" x14ac:dyDescent="0.35"/>
    <row r="3376" hidden="1" x14ac:dyDescent="0.35"/>
    <row r="3377" hidden="1" x14ac:dyDescent="0.35"/>
    <row r="3378" hidden="1" x14ac:dyDescent="0.35"/>
    <row r="3379" hidden="1" x14ac:dyDescent="0.35"/>
    <row r="3380" hidden="1" x14ac:dyDescent="0.35"/>
    <row r="3381" hidden="1" x14ac:dyDescent="0.35"/>
    <row r="3382" hidden="1" x14ac:dyDescent="0.35"/>
    <row r="3383" hidden="1" x14ac:dyDescent="0.35"/>
    <row r="3384" hidden="1" x14ac:dyDescent="0.35"/>
    <row r="3385" hidden="1" x14ac:dyDescent="0.35"/>
    <row r="3386" hidden="1" x14ac:dyDescent="0.35"/>
    <row r="3387" hidden="1" x14ac:dyDescent="0.35"/>
    <row r="3388" hidden="1" x14ac:dyDescent="0.35"/>
    <row r="3389" hidden="1" x14ac:dyDescent="0.35"/>
    <row r="3390" hidden="1" x14ac:dyDescent="0.35"/>
    <row r="3391" hidden="1" x14ac:dyDescent="0.35"/>
    <row r="3392" hidden="1" x14ac:dyDescent="0.35"/>
    <row r="3393" hidden="1" x14ac:dyDescent="0.35"/>
    <row r="3394" hidden="1" x14ac:dyDescent="0.35"/>
    <row r="3395" hidden="1" x14ac:dyDescent="0.35"/>
    <row r="3396" hidden="1" x14ac:dyDescent="0.35"/>
    <row r="3397" hidden="1" x14ac:dyDescent="0.35"/>
    <row r="3398" hidden="1" x14ac:dyDescent="0.35"/>
    <row r="3399" hidden="1" x14ac:dyDescent="0.35"/>
    <row r="3400" hidden="1" x14ac:dyDescent="0.35"/>
    <row r="3401" hidden="1" x14ac:dyDescent="0.35"/>
    <row r="3402" hidden="1" x14ac:dyDescent="0.35"/>
    <row r="3403" hidden="1" x14ac:dyDescent="0.35"/>
    <row r="3404" hidden="1" x14ac:dyDescent="0.35"/>
    <row r="3405" hidden="1" x14ac:dyDescent="0.35"/>
    <row r="3406" hidden="1" x14ac:dyDescent="0.35"/>
    <row r="3407" hidden="1" x14ac:dyDescent="0.35"/>
    <row r="3408" hidden="1" x14ac:dyDescent="0.35"/>
    <row r="3409" hidden="1" x14ac:dyDescent="0.35"/>
    <row r="3410" hidden="1" x14ac:dyDescent="0.35"/>
    <row r="3411" hidden="1" x14ac:dyDescent="0.35"/>
    <row r="3412" hidden="1" x14ac:dyDescent="0.35"/>
    <row r="3413" hidden="1" x14ac:dyDescent="0.35"/>
    <row r="3414" hidden="1" x14ac:dyDescent="0.35"/>
    <row r="3415" hidden="1" x14ac:dyDescent="0.35"/>
    <row r="3416" hidden="1" x14ac:dyDescent="0.35"/>
    <row r="3417" hidden="1" x14ac:dyDescent="0.35"/>
    <row r="3418" hidden="1" x14ac:dyDescent="0.35"/>
    <row r="3419" hidden="1" x14ac:dyDescent="0.35"/>
    <row r="3420" hidden="1" x14ac:dyDescent="0.35"/>
    <row r="3421" hidden="1" x14ac:dyDescent="0.35"/>
    <row r="3422" hidden="1" x14ac:dyDescent="0.35"/>
    <row r="3423" hidden="1" x14ac:dyDescent="0.35"/>
    <row r="3424" hidden="1" x14ac:dyDescent="0.35"/>
    <row r="3425" hidden="1" x14ac:dyDescent="0.35"/>
    <row r="3426" hidden="1" x14ac:dyDescent="0.35"/>
    <row r="3427" hidden="1" x14ac:dyDescent="0.35"/>
    <row r="3428" hidden="1" x14ac:dyDescent="0.35"/>
    <row r="3429" hidden="1" x14ac:dyDescent="0.35"/>
    <row r="3430" hidden="1" x14ac:dyDescent="0.35"/>
    <row r="3431" hidden="1" x14ac:dyDescent="0.35"/>
    <row r="3432" hidden="1" x14ac:dyDescent="0.35"/>
    <row r="3433" hidden="1" x14ac:dyDescent="0.35"/>
    <row r="3434" hidden="1" x14ac:dyDescent="0.35"/>
    <row r="3435" hidden="1" x14ac:dyDescent="0.35"/>
    <row r="3436" hidden="1" x14ac:dyDescent="0.35"/>
    <row r="3437" hidden="1" x14ac:dyDescent="0.35"/>
    <row r="3438" hidden="1" x14ac:dyDescent="0.35"/>
    <row r="3439" hidden="1" x14ac:dyDescent="0.35"/>
    <row r="3440" hidden="1" x14ac:dyDescent="0.35"/>
    <row r="3441" hidden="1" x14ac:dyDescent="0.35"/>
    <row r="3442" hidden="1" x14ac:dyDescent="0.35"/>
    <row r="3443" hidden="1" x14ac:dyDescent="0.35"/>
    <row r="3444" hidden="1" x14ac:dyDescent="0.35"/>
    <row r="3445" hidden="1" x14ac:dyDescent="0.35"/>
    <row r="3446" hidden="1" x14ac:dyDescent="0.35"/>
    <row r="3447" hidden="1" x14ac:dyDescent="0.35"/>
    <row r="3448" hidden="1" x14ac:dyDescent="0.35"/>
    <row r="3449" hidden="1" x14ac:dyDescent="0.35"/>
    <row r="3450" hidden="1" x14ac:dyDescent="0.35"/>
    <row r="3451" hidden="1" x14ac:dyDescent="0.35"/>
    <row r="3452" hidden="1" x14ac:dyDescent="0.35"/>
    <row r="3453" hidden="1" x14ac:dyDescent="0.35"/>
    <row r="3454" hidden="1" x14ac:dyDescent="0.35"/>
    <row r="3455" hidden="1" x14ac:dyDescent="0.35"/>
    <row r="3456" hidden="1" x14ac:dyDescent="0.35"/>
    <row r="3457" hidden="1" x14ac:dyDescent="0.35"/>
    <row r="3458" hidden="1" x14ac:dyDescent="0.35"/>
    <row r="3459" hidden="1" x14ac:dyDescent="0.35"/>
    <row r="3460" hidden="1" x14ac:dyDescent="0.35"/>
    <row r="3461" hidden="1" x14ac:dyDescent="0.35"/>
    <row r="3462" hidden="1" x14ac:dyDescent="0.35"/>
    <row r="3463" hidden="1" x14ac:dyDescent="0.35"/>
    <row r="3464" hidden="1" x14ac:dyDescent="0.35"/>
    <row r="3465" hidden="1" x14ac:dyDescent="0.35"/>
    <row r="3466" hidden="1" x14ac:dyDescent="0.35"/>
    <row r="3467" hidden="1" x14ac:dyDescent="0.35"/>
    <row r="3468" hidden="1" x14ac:dyDescent="0.35"/>
    <row r="3469" hidden="1" x14ac:dyDescent="0.35"/>
    <row r="3470" hidden="1" x14ac:dyDescent="0.35"/>
    <row r="3471" hidden="1" x14ac:dyDescent="0.35"/>
    <row r="3472" hidden="1" x14ac:dyDescent="0.35"/>
    <row r="3473" hidden="1" x14ac:dyDescent="0.35"/>
    <row r="3474" hidden="1" x14ac:dyDescent="0.35"/>
    <row r="3475" hidden="1" x14ac:dyDescent="0.35"/>
    <row r="3476" hidden="1" x14ac:dyDescent="0.35"/>
    <row r="3477" hidden="1" x14ac:dyDescent="0.35"/>
    <row r="3478" hidden="1" x14ac:dyDescent="0.35"/>
    <row r="3479" hidden="1" x14ac:dyDescent="0.35"/>
    <row r="3480" hidden="1" x14ac:dyDescent="0.35"/>
    <row r="3481" hidden="1" x14ac:dyDescent="0.35"/>
    <row r="3482" hidden="1" x14ac:dyDescent="0.35"/>
    <row r="3483" hidden="1" x14ac:dyDescent="0.35"/>
    <row r="3484" hidden="1" x14ac:dyDescent="0.35"/>
    <row r="3485" hidden="1" x14ac:dyDescent="0.35"/>
    <row r="3486" hidden="1" x14ac:dyDescent="0.35"/>
    <row r="3487" hidden="1" x14ac:dyDescent="0.35"/>
    <row r="3488" hidden="1" x14ac:dyDescent="0.35"/>
    <row r="3489" hidden="1" x14ac:dyDescent="0.35"/>
    <row r="3490" hidden="1" x14ac:dyDescent="0.35"/>
    <row r="3491" hidden="1" x14ac:dyDescent="0.35"/>
    <row r="3492" hidden="1" x14ac:dyDescent="0.35"/>
    <row r="3493" hidden="1" x14ac:dyDescent="0.35"/>
    <row r="3494" hidden="1" x14ac:dyDescent="0.35"/>
    <row r="3495" hidden="1" x14ac:dyDescent="0.35"/>
    <row r="3496" hidden="1" x14ac:dyDescent="0.35"/>
    <row r="3497" hidden="1" x14ac:dyDescent="0.35"/>
    <row r="3498" hidden="1" x14ac:dyDescent="0.35"/>
    <row r="3499" hidden="1" x14ac:dyDescent="0.35"/>
    <row r="3500" hidden="1" x14ac:dyDescent="0.35"/>
    <row r="3501" hidden="1" x14ac:dyDescent="0.35"/>
    <row r="3502" hidden="1" x14ac:dyDescent="0.35"/>
    <row r="3503" hidden="1" x14ac:dyDescent="0.35"/>
    <row r="3504" hidden="1" x14ac:dyDescent="0.35"/>
    <row r="3505" hidden="1" x14ac:dyDescent="0.35"/>
    <row r="3506" hidden="1" x14ac:dyDescent="0.35"/>
    <row r="3507" hidden="1" x14ac:dyDescent="0.35"/>
    <row r="3508" hidden="1" x14ac:dyDescent="0.35"/>
    <row r="3509" hidden="1" x14ac:dyDescent="0.35"/>
    <row r="3510" hidden="1" x14ac:dyDescent="0.35"/>
    <row r="3511" hidden="1" x14ac:dyDescent="0.35"/>
    <row r="3512" hidden="1" x14ac:dyDescent="0.35"/>
    <row r="3513" hidden="1" x14ac:dyDescent="0.35"/>
    <row r="3514" hidden="1" x14ac:dyDescent="0.35"/>
    <row r="3515" hidden="1" x14ac:dyDescent="0.35"/>
    <row r="3516" hidden="1" x14ac:dyDescent="0.35"/>
    <row r="3517" hidden="1" x14ac:dyDescent="0.35"/>
    <row r="3518" hidden="1" x14ac:dyDescent="0.35"/>
    <row r="3519" hidden="1" x14ac:dyDescent="0.35"/>
    <row r="3520" hidden="1" x14ac:dyDescent="0.35"/>
    <row r="3521" hidden="1" x14ac:dyDescent="0.35"/>
    <row r="3522" hidden="1" x14ac:dyDescent="0.35"/>
    <row r="3523" hidden="1" x14ac:dyDescent="0.35"/>
    <row r="3524" hidden="1" x14ac:dyDescent="0.35"/>
    <row r="3525" hidden="1" x14ac:dyDescent="0.35"/>
    <row r="3526" hidden="1" x14ac:dyDescent="0.35"/>
    <row r="3527" hidden="1" x14ac:dyDescent="0.35"/>
    <row r="3528" hidden="1" x14ac:dyDescent="0.35"/>
    <row r="3529" hidden="1" x14ac:dyDescent="0.35"/>
    <row r="3530" hidden="1" x14ac:dyDescent="0.35"/>
    <row r="3531" hidden="1" x14ac:dyDescent="0.35"/>
    <row r="3532" hidden="1" x14ac:dyDescent="0.35"/>
    <row r="3533" hidden="1" x14ac:dyDescent="0.35"/>
    <row r="3534" hidden="1" x14ac:dyDescent="0.35"/>
    <row r="3535" hidden="1" x14ac:dyDescent="0.35"/>
    <row r="3536" hidden="1" x14ac:dyDescent="0.35"/>
    <row r="3537" hidden="1" x14ac:dyDescent="0.35"/>
    <row r="3538" hidden="1" x14ac:dyDescent="0.35"/>
    <row r="3539" hidden="1" x14ac:dyDescent="0.35"/>
    <row r="3540" hidden="1" x14ac:dyDescent="0.35"/>
    <row r="3541" hidden="1" x14ac:dyDescent="0.35"/>
    <row r="3542" hidden="1" x14ac:dyDescent="0.35"/>
    <row r="3543" hidden="1" x14ac:dyDescent="0.35"/>
    <row r="3544" hidden="1" x14ac:dyDescent="0.35"/>
    <row r="3545" hidden="1" x14ac:dyDescent="0.35"/>
    <row r="3546" hidden="1" x14ac:dyDescent="0.35"/>
    <row r="3547" hidden="1" x14ac:dyDescent="0.35"/>
    <row r="3548" hidden="1" x14ac:dyDescent="0.35"/>
    <row r="3549" hidden="1" x14ac:dyDescent="0.35"/>
    <row r="3550" hidden="1" x14ac:dyDescent="0.35"/>
    <row r="3551" hidden="1" x14ac:dyDescent="0.35"/>
    <row r="3552" hidden="1" x14ac:dyDescent="0.35"/>
    <row r="3553" hidden="1" x14ac:dyDescent="0.35"/>
    <row r="3554" hidden="1" x14ac:dyDescent="0.35"/>
    <row r="3555" hidden="1" x14ac:dyDescent="0.35"/>
    <row r="3556" hidden="1" x14ac:dyDescent="0.35"/>
    <row r="3557" hidden="1" x14ac:dyDescent="0.35"/>
    <row r="3558" hidden="1" x14ac:dyDescent="0.35"/>
    <row r="3559" hidden="1" x14ac:dyDescent="0.35"/>
    <row r="3560" hidden="1" x14ac:dyDescent="0.35"/>
    <row r="3561" hidden="1" x14ac:dyDescent="0.35"/>
    <row r="3562" hidden="1" x14ac:dyDescent="0.35"/>
    <row r="3563" hidden="1" x14ac:dyDescent="0.35"/>
    <row r="3564" hidden="1" x14ac:dyDescent="0.35"/>
    <row r="3565" hidden="1" x14ac:dyDescent="0.35"/>
    <row r="3566" hidden="1" x14ac:dyDescent="0.35"/>
    <row r="3567" hidden="1" x14ac:dyDescent="0.35"/>
    <row r="3568" hidden="1" x14ac:dyDescent="0.35"/>
    <row r="3569" hidden="1" x14ac:dyDescent="0.35"/>
    <row r="3570" hidden="1" x14ac:dyDescent="0.35"/>
    <row r="3571" hidden="1" x14ac:dyDescent="0.35"/>
    <row r="3572" hidden="1" x14ac:dyDescent="0.35"/>
    <row r="3573" hidden="1" x14ac:dyDescent="0.35"/>
    <row r="3574" hidden="1" x14ac:dyDescent="0.35"/>
    <row r="3575" hidden="1" x14ac:dyDescent="0.35"/>
    <row r="3576" hidden="1" x14ac:dyDescent="0.35"/>
    <row r="3577" hidden="1" x14ac:dyDescent="0.35"/>
    <row r="3578" hidden="1" x14ac:dyDescent="0.35"/>
    <row r="3579" hidden="1" x14ac:dyDescent="0.35"/>
    <row r="3580" hidden="1" x14ac:dyDescent="0.35"/>
    <row r="3581" hidden="1" x14ac:dyDescent="0.35"/>
    <row r="3582" hidden="1" x14ac:dyDescent="0.35"/>
    <row r="3583" hidden="1" x14ac:dyDescent="0.35"/>
    <row r="3584" hidden="1" x14ac:dyDescent="0.35"/>
    <row r="3585" hidden="1" x14ac:dyDescent="0.35"/>
    <row r="3586" hidden="1" x14ac:dyDescent="0.35"/>
    <row r="3587" hidden="1" x14ac:dyDescent="0.35"/>
    <row r="3588" hidden="1" x14ac:dyDescent="0.35"/>
    <row r="3589" hidden="1" x14ac:dyDescent="0.35"/>
    <row r="3590" hidden="1" x14ac:dyDescent="0.35"/>
    <row r="3591" hidden="1" x14ac:dyDescent="0.35"/>
    <row r="3592" hidden="1" x14ac:dyDescent="0.35"/>
    <row r="3593" hidden="1" x14ac:dyDescent="0.35"/>
    <row r="3594" hidden="1" x14ac:dyDescent="0.35"/>
    <row r="3595" hidden="1" x14ac:dyDescent="0.35"/>
    <row r="3596" hidden="1" x14ac:dyDescent="0.35"/>
    <row r="3597" hidden="1" x14ac:dyDescent="0.35"/>
    <row r="3598" hidden="1" x14ac:dyDescent="0.35"/>
    <row r="3599" hidden="1" x14ac:dyDescent="0.35"/>
    <row r="3600" hidden="1" x14ac:dyDescent="0.35"/>
    <row r="3601" hidden="1" x14ac:dyDescent="0.35"/>
    <row r="3602" hidden="1" x14ac:dyDescent="0.35"/>
    <row r="3603" hidden="1" x14ac:dyDescent="0.35"/>
    <row r="3604" hidden="1" x14ac:dyDescent="0.35"/>
    <row r="3605" hidden="1" x14ac:dyDescent="0.35"/>
    <row r="3606" hidden="1" x14ac:dyDescent="0.35"/>
    <row r="3607" hidden="1" x14ac:dyDescent="0.35"/>
    <row r="3608" hidden="1" x14ac:dyDescent="0.35"/>
    <row r="3609" hidden="1" x14ac:dyDescent="0.35"/>
    <row r="3610" hidden="1" x14ac:dyDescent="0.35"/>
    <row r="3611" hidden="1" x14ac:dyDescent="0.35"/>
    <row r="3612" hidden="1" x14ac:dyDescent="0.35"/>
    <row r="3613" hidden="1" x14ac:dyDescent="0.35"/>
    <row r="3614" hidden="1" x14ac:dyDescent="0.35"/>
    <row r="3615" hidden="1" x14ac:dyDescent="0.35"/>
    <row r="3616" hidden="1" x14ac:dyDescent="0.35"/>
    <row r="3617" hidden="1" x14ac:dyDescent="0.35"/>
    <row r="3618" hidden="1" x14ac:dyDescent="0.35"/>
    <row r="3619" hidden="1" x14ac:dyDescent="0.35"/>
    <row r="3620" hidden="1" x14ac:dyDescent="0.35"/>
    <row r="3621" hidden="1" x14ac:dyDescent="0.35"/>
    <row r="3622" hidden="1" x14ac:dyDescent="0.35"/>
    <row r="3623" hidden="1" x14ac:dyDescent="0.35"/>
    <row r="3624" hidden="1" x14ac:dyDescent="0.35"/>
    <row r="3625" hidden="1" x14ac:dyDescent="0.35"/>
    <row r="3626" hidden="1" x14ac:dyDescent="0.35"/>
    <row r="3627" hidden="1" x14ac:dyDescent="0.35"/>
    <row r="3628" hidden="1" x14ac:dyDescent="0.35"/>
    <row r="3629" hidden="1" x14ac:dyDescent="0.35"/>
    <row r="3630" hidden="1" x14ac:dyDescent="0.35"/>
    <row r="3631" hidden="1" x14ac:dyDescent="0.35"/>
    <row r="3632" hidden="1" x14ac:dyDescent="0.35"/>
    <row r="3633" hidden="1" x14ac:dyDescent="0.35"/>
    <row r="3634" hidden="1" x14ac:dyDescent="0.35"/>
    <row r="3635" hidden="1" x14ac:dyDescent="0.35"/>
    <row r="3636" hidden="1" x14ac:dyDescent="0.35"/>
    <row r="3637" hidden="1" x14ac:dyDescent="0.35"/>
    <row r="3638" hidden="1" x14ac:dyDescent="0.35"/>
    <row r="3639" hidden="1" x14ac:dyDescent="0.35"/>
    <row r="3640" hidden="1" x14ac:dyDescent="0.35"/>
    <row r="3641" hidden="1" x14ac:dyDescent="0.35"/>
    <row r="3642" hidden="1" x14ac:dyDescent="0.35"/>
    <row r="3643" hidden="1" x14ac:dyDescent="0.35"/>
    <row r="3644" hidden="1" x14ac:dyDescent="0.35"/>
    <row r="3645" hidden="1" x14ac:dyDescent="0.35"/>
    <row r="3646" hidden="1" x14ac:dyDescent="0.35"/>
    <row r="3647" hidden="1" x14ac:dyDescent="0.35"/>
    <row r="3648" hidden="1" x14ac:dyDescent="0.35"/>
    <row r="3649" hidden="1" x14ac:dyDescent="0.35"/>
    <row r="3650" hidden="1" x14ac:dyDescent="0.35"/>
    <row r="3651" hidden="1" x14ac:dyDescent="0.35"/>
    <row r="3652" hidden="1" x14ac:dyDescent="0.35"/>
    <row r="3653" hidden="1" x14ac:dyDescent="0.35"/>
    <row r="3654" hidden="1" x14ac:dyDescent="0.35"/>
    <row r="3655" hidden="1" x14ac:dyDescent="0.35"/>
    <row r="3656" hidden="1" x14ac:dyDescent="0.35"/>
    <row r="3657" hidden="1" x14ac:dyDescent="0.35"/>
    <row r="3658" hidden="1" x14ac:dyDescent="0.35"/>
    <row r="3659" hidden="1" x14ac:dyDescent="0.35"/>
    <row r="3660" hidden="1" x14ac:dyDescent="0.35"/>
    <row r="3661" hidden="1" x14ac:dyDescent="0.35"/>
    <row r="3662" hidden="1" x14ac:dyDescent="0.35"/>
    <row r="3663" hidden="1" x14ac:dyDescent="0.35"/>
    <row r="3664" hidden="1" x14ac:dyDescent="0.35"/>
    <row r="3665" hidden="1" x14ac:dyDescent="0.35"/>
    <row r="3666" hidden="1" x14ac:dyDescent="0.35"/>
    <row r="3667" hidden="1" x14ac:dyDescent="0.35"/>
    <row r="3668" hidden="1" x14ac:dyDescent="0.35"/>
    <row r="3669" hidden="1" x14ac:dyDescent="0.35"/>
    <row r="3670" hidden="1" x14ac:dyDescent="0.35"/>
    <row r="3671" hidden="1" x14ac:dyDescent="0.35"/>
    <row r="3672" hidden="1" x14ac:dyDescent="0.35"/>
    <row r="3673" hidden="1" x14ac:dyDescent="0.35"/>
    <row r="3674" hidden="1" x14ac:dyDescent="0.35"/>
    <row r="3675" hidden="1" x14ac:dyDescent="0.35"/>
    <row r="3676" hidden="1" x14ac:dyDescent="0.35"/>
    <row r="3677" hidden="1" x14ac:dyDescent="0.35"/>
    <row r="3678" hidden="1" x14ac:dyDescent="0.35"/>
    <row r="3679" hidden="1" x14ac:dyDescent="0.35"/>
    <row r="3680" hidden="1" x14ac:dyDescent="0.35"/>
    <row r="3681" hidden="1" x14ac:dyDescent="0.35"/>
    <row r="3682" hidden="1" x14ac:dyDescent="0.35"/>
    <row r="3683" hidden="1" x14ac:dyDescent="0.35"/>
    <row r="3684" hidden="1" x14ac:dyDescent="0.35"/>
    <row r="3685" hidden="1" x14ac:dyDescent="0.35"/>
    <row r="3686" hidden="1" x14ac:dyDescent="0.35"/>
    <row r="3687" hidden="1" x14ac:dyDescent="0.35"/>
    <row r="3688" hidden="1" x14ac:dyDescent="0.35"/>
    <row r="3689" hidden="1" x14ac:dyDescent="0.35"/>
    <row r="3690" hidden="1" x14ac:dyDescent="0.35"/>
    <row r="3691" hidden="1" x14ac:dyDescent="0.35"/>
    <row r="3692" hidden="1" x14ac:dyDescent="0.35"/>
    <row r="3693" hidden="1" x14ac:dyDescent="0.35"/>
    <row r="3694" hidden="1" x14ac:dyDescent="0.35"/>
    <row r="3695" hidden="1" x14ac:dyDescent="0.35"/>
    <row r="3696" hidden="1" x14ac:dyDescent="0.35"/>
    <row r="3697" hidden="1" x14ac:dyDescent="0.35"/>
    <row r="3698" hidden="1" x14ac:dyDescent="0.35"/>
    <row r="3699" hidden="1" x14ac:dyDescent="0.35"/>
    <row r="3700" hidden="1" x14ac:dyDescent="0.35"/>
    <row r="3701" hidden="1" x14ac:dyDescent="0.35"/>
    <row r="3702" hidden="1" x14ac:dyDescent="0.35"/>
    <row r="3703" hidden="1" x14ac:dyDescent="0.35"/>
    <row r="3704" hidden="1" x14ac:dyDescent="0.35"/>
    <row r="3705" hidden="1" x14ac:dyDescent="0.35"/>
    <row r="3706" hidden="1" x14ac:dyDescent="0.35"/>
    <row r="3707" hidden="1" x14ac:dyDescent="0.35"/>
    <row r="3708" hidden="1" x14ac:dyDescent="0.35"/>
    <row r="3709" hidden="1" x14ac:dyDescent="0.35"/>
    <row r="3710" hidden="1" x14ac:dyDescent="0.35"/>
    <row r="3711" hidden="1" x14ac:dyDescent="0.35"/>
    <row r="3712" hidden="1" x14ac:dyDescent="0.35"/>
    <row r="3713" hidden="1" x14ac:dyDescent="0.35"/>
    <row r="3714" hidden="1" x14ac:dyDescent="0.35"/>
    <row r="3715" hidden="1" x14ac:dyDescent="0.35"/>
    <row r="3716" hidden="1" x14ac:dyDescent="0.35"/>
    <row r="3717" hidden="1" x14ac:dyDescent="0.35"/>
    <row r="3718" hidden="1" x14ac:dyDescent="0.35"/>
    <row r="3719" hidden="1" x14ac:dyDescent="0.35"/>
    <row r="3720" hidden="1" x14ac:dyDescent="0.35"/>
    <row r="3721" hidden="1" x14ac:dyDescent="0.35"/>
    <row r="3722" hidden="1" x14ac:dyDescent="0.35"/>
    <row r="3723" hidden="1" x14ac:dyDescent="0.35"/>
    <row r="3724" hidden="1" x14ac:dyDescent="0.35"/>
    <row r="3725" hidden="1" x14ac:dyDescent="0.35"/>
    <row r="3726" hidden="1" x14ac:dyDescent="0.35"/>
    <row r="3727" hidden="1" x14ac:dyDescent="0.35"/>
    <row r="3728" hidden="1" x14ac:dyDescent="0.35"/>
    <row r="3729" hidden="1" x14ac:dyDescent="0.35"/>
    <row r="3730" hidden="1" x14ac:dyDescent="0.35"/>
    <row r="3731" hidden="1" x14ac:dyDescent="0.35"/>
    <row r="3732" hidden="1" x14ac:dyDescent="0.35"/>
    <row r="3733" hidden="1" x14ac:dyDescent="0.35"/>
    <row r="3734" hidden="1" x14ac:dyDescent="0.35"/>
    <row r="3735" hidden="1" x14ac:dyDescent="0.35"/>
    <row r="3736" hidden="1" x14ac:dyDescent="0.35"/>
    <row r="3737" hidden="1" x14ac:dyDescent="0.35"/>
    <row r="3738" hidden="1" x14ac:dyDescent="0.35"/>
    <row r="3739" hidden="1" x14ac:dyDescent="0.35"/>
    <row r="3740" hidden="1" x14ac:dyDescent="0.35"/>
    <row r="3741" hidden="1" x14ac:dyDescent="0.35"/>
    <row r="3742" hidden="1" x14ac:dyDescent="0.35"/>
    <row r="3743" hidden="1" x14ac:dyDescent="0.35"/>
    <row r="3744" hidden="1" x14ac:dyDescent="0.35"/>
    <row r="3745" hidden="1" x14ac:dyDescent="0.35"/>
    <row r="3746" hidden="1" x14ac:dyDescent="0.35"/>
    <row r="3747" hidden="1" x14ac:dyDescent="0.35"/>
    <row r="3748" hidden="1" x14ac:dyDescent="0.35"/>
    <row r="3749" hidden="1" x14ac:dyDescent="0.35"/>
    <row r="3750" hidden="1" x14ac:dyDescent="0.35"/>
    <row r="3751" hidden="1" x14ac:dyDescent="0.35"/>
    <row r="3752" hidden="1" x14ac:dyDescent="0.35"/>
    <row r="3753" hidden="1" x14ac:dyDescent="0.35"/>
    <row r="3754" hidden="1" x14ac:dyDescent="0.35"/>
    <row r="3755" hidden="1" x14ac:dyDescent="0.35"/>
    <row r="3756" hidden="1" x14ac:dyDescent="0.35"/>
    <row r="3757" hidden="1" x14ac:dyDescent="0.35"/>
    <row r="3758" hidden="1" x14ac:dyDescent="0.35"/>
    <row r="3759" hidden="1" x14ac:dyDescent="0.35"/>
    <row r="3760" hidden="1" x14ac:dyDescent="0.35"/>
    <row r="3761" hidden="1" x14ac:dyDescent="0.35"/>
    <row r="3762" hidden="1" x14ac:dyDescent="0.35"/>
    <row r="3763" hidden="1" x14ac:dyDescent="0.35"/>
    <row r="3764" hidden="1" x14ac:dyDescent="0.35"/>
    <row r="3765" hidden="1" x14ac:dyDescent="0.35"/>
    <row r="3766" hidden="1" x14ac:dyDescent="0.35"/>
    <row r="3767" hidden="1" x14ac:dyDescent="0.35"/>
    <row r="3768" hidden="1" x14ac:dyDescent="0.35"/>
    <row r="3769" hidden="1" x14ac:dyDescent="0.35"/>
    <row r="3770" hidden="1" x14ac:dyDescent="0.35"/>
    <row r="3771" hidden="1" x14ac:dyDescent="0.35"/>
    <row r="3772" hidden="1" x14ac:dyDescent="0.35"/>
    <row r="3773" hidden="1" x14ac:dyDescent="0.35"/>
    <row r="3774" hidden="1" x14ac:dyDescent="0.35"/>
    <row r="3775" hidden="1" x14ac:dyDescent="0.35"/>
    <row r="3776" hidden="1" x14ac:dyDescent="0.35"/>
    <row r="3777" hidden="1" x14ac:dyDescent="0.35"/>
    <row r="3778" hidden="1" x14ac:dyDescent="0.35"/>
    <row r="3779" hidden="1" x14ac:dyDescent="0.35"/>
    <row r="3780" hidden="1" x14ac:dyDescent="0.35"/>
    <row r="3781" hidden="1" x14ac:dyDescent="0.35"/>
    <row r="3782" hidden="1" x14ac:dyDescent="0.35"/>
    <row r="3783" hidden="1" x14ac:dyDescent="0.35"/>
    <row r="3784" hidden="1" x14ac:dyDescent="0.35"/>
    <row r="3785" hidden="1" x14ac:dyDescent="0.35"/>
    <row r="3786" hidden="1" x14ac:dyDescent="0.35"/>
    <row r="3787" hidden="1" x14ac:dyDescent="0.35"/>
    <row r="3788" hidden="1" x14ac:dyDescent="0.35"/>
    <row r="3789" hidden="1" x14ac:dyDescent="0.35"/>
    <row r="3790" hidden="1" x14ac:dyDescent="0.35"/>
    <row r="3791" hidden="1" x14ac:dyDescent="0.35"/>
    <row r="3792" hidden="1" x14ac:dyDescent="0.35"/>
    <row r="3793" hidden="1" x14ac:dyDescent="0.35"/>
    <row r="3794" hidden="1" x14ac:dyDescent="0.35"/>
    <row r="3795" hidden="1" x14ac:dyDescent="0.35"/>
    <row r="3796" hidden="1" x14ac:dyDescent="0.35"/>
    <row r="3797" hidden="1" x14ac:dyDescent="0.35"/>
    <row r="3798" hidden="1" x14ac:dyDescent="0.35"/>
    <row r="3799" hidden="1" x14ac:dyDescent="0.35"/>
    <row r="3800" hidden="1" x14ac:dyDescent="0.35"/>
    <row r="3801" hidden="1" x14ac:dyDescent="0.35"/>
    <row r="3802" hidden="1" x14ac:dyDescent="0.35"/>
    <row r="3803" hidden="1" x14ac:dyDescent="0.35"/>
    <row r="3804" hidden="1" x14ac:dyDescent="0.35"/>
    <row r="3805" hidden="1" x14ac:dyDescent="0.35"/>
    <row r="3806" hidden="1" x14ac:dyDescent="0.35"/>
    <row r="3807" hidden="1" x14ac:dyDescent="0.35"/>
    <row r="3808" hidden="1" x14ac:dyDescent="0.35"/>
    <row r="3809" hidden="1" x14ac:dyDescent="0.35"/>
    <row r="3810" hidden="1" x14ac:dyDescent="0.35"/>
    <row r="3811" hidden="1" x14ac:dyDescent="0.35"/>
    <row r="3812" hidden="1" x14ac:dyDescent="0.35"/>
    <row r="3813" hidden="1" x14ac:dyDescent="0.35"/>
    <row r="3814" hidden="1" x14ac:dyDescent="0.35"/>
    <row r="3815" hidden="1" x14ac:dyDescent="0.35"/>
    <row r="3816" hidden="1" x14ac:dyDescent="0.35"/>
    <row r="3817" hidden="1" x14ac:dyDescent="0.35"/>
    <row r="3818" hidden="1" x14ac:dyDescent="0.35"/>
    <row r="3819" hidden="1" x14ac:dyDescent="0.35"/>
    <row r="3820" hidden="1" x14ac:dyDescent="0.35"/>
    <row r="3821" hidden="1" x14ac:dyDescent="0.35"/>
    <row r="3822" hidden="1" x14ac:dyDescent="0.35"/>
    <row r="3823" hidden="1" x14ac:dyDescent="0.35"/>
    <row r="3824" hidden="1" x14ac:dyDescent="0.35"/>
    <row r="3825" hidden="1" x14ac:dyDescent="0.35"/>
    <row r="3826" hidden="1" x14ac:dyDescent="0.35"/>
    <row r="3827" hidden="1" x14ac:dyDescent="0.35"/>
    <row r="3828" hidden="1" x14ac:dyDescent="0.35"/>
    <row r="3829" hidden="1" x14ac:dyDescent="0.35"/>
    <row r="3830" hidden="1" x14ac:dyDescent="0.35"/>
    <row r="3831" hidden="1" x14ac:dyDescent="0.35"/>
    <row r="3832" hidden="1" x14ac:dyDescent="0.35"/>
    <row r="3833" hidden="1" x14ac:dyDescent="0.35"/>
    <row r="3834" hidden="1" x14ac:dyDescent="0.35"/>
    <row r="3835" hidden="1" x14ac:dyDescent="0.35"/>
    <row r="3836" hidden="1" x14ac:dyDescent="0.35"/>
    <row r="3837" hidden="1" x14ac:dyDescent="0.35"/>
    <row r="3838" hidden="1" x14ac:dyDescent="0.35"/>
    <row r="3839" hidden="1" x14ac:dyDescent="0.35"/>
    <row r="3840" hidden="1" x14ac:dyDescent="0.35"/>
    <row r="3841" hidden="1" x14ac:dyDescent="0.35"/>
    <row r="3842" hidden="1" x14ac:dyDescent="0.35"/>
    <row r="3843" hidden="1" x14ac:dyDescent="0.35"/>
    <row r="3844" hidden="1" x14ac:dyDescent="0.35"/>
    <row r="3845" hidden="1" x14ac:dyDescent="0.35"/>
    <row r="3846" hidden="1" x14ac:dyDescent="0.35"/>
    <row r="3847" hidden="1" x14ac:dyDescent="0.35"/>
    <row r="3848" hidden="1" x14ac:dyDescent="0.35"/>
    <row r="3849" hidden="1" x14ac:dyDescent="0.35"/>
    <row r="3850" hidden="1" x14ac:dyDescent="0.35"/>
    <row r="3851" hidden="1" x14ac:dyDescent="0.35"/>
    <row r="3852" hidden="1" x14ac:dyDescent="0.35"/>
    <row r="3853" hidden="1" x14ac:dyDescent="0.35"/>
    <row r="3854" hidden="1" x14ac:dyDescent="0.35"/>
    <row r="3855" hidden="1" x14ac:dyDescent="0.35"/>
    <row r="3856" hidden="1" x14ac:dyDescent="0.35"/>
    <row r="3857" hidden="1" x14ac:dyDescent="0.35"/>
    <row r="3858" hidden="1" x14ac:dyDescent="0.35"/>
    <row r="3859" hidden="1" x14ac:dyDescent="0.35"/>
    <row r="3860" hidden="1" x14ac:dyDescent="0.35"/>
    <row r="3861" hidden="1" x14ac:dyDescent="0.35"/>
    <row r="3862" hidden="1" x14ac:dyDescent="0.35"/>
    <row r="3863" hidden="1" x14ac:dyDescent="0.35"/>
    <row r="3864" hidden="1" x14ac:dyDescent="0.35"/>
    <row r="3865" hidden="1" x14ac:dyDescent="0.35"/>
    <row r="3866" hidden="1" x14ac:dyDescent="0.35"/>
    <row r="3867" hidden="1" x14ac:dyDescent="0.35"/>
    <row r="3868" hidden="1" x14ac:dyDescent="0.35"/>
    <row r="3869" hidden="1" x14ac:dyDescent="0.35"/>
    <row r="3870" hidden="1" x14ac:dyDescent="0.35"/>
    <row r="3871" hidden="1" x14ac:dyDescent="0.35"/>
    <row r="3872" hidden="1" x14ac:dyDescent="0.35"/>
    <row r="3873" hidden="1" x14ac:dyDescent="0.35"/>
    <row r="3874" hidden="1" x14ac:dyDescent="0.35"/>
    <row r="3875" hidden="1" x14ac:dyDescent="0.35"/>
    <row r="3876" hidden="1" x14ac:dyDescent="0.35"/>
    <row r="3877" hidden="1" x14ac:dyDescent="0.35"/>
    <row r="3878" hidden="1" x14ac:dyDescent="0.35"/>
    <row r="3879" hidden="1" x14ac:dyDescent="0.35"/>
    <row r="3880" hidden="1" x14ac:dyDescent="0.35"/>
    <row r="3881" hidden="1" x14ac:dyDescent="0.35"/>
    <row r="3882" hidden="1" x14ac:dyDescent="0.35"/>
    <row r="3883" hidden="1" x14ac:dyDescent="0.35"/>
    <row r="3884" hidden="1" x14ac:dyDescent="0.35"/>
    <row r="3885" hidden="1" x14ac:dyDescent="0.35"/>
    <row r="3886" hidden="1" x14ac:dyDescent="0.35"/>
    <row r="3887" hidden="1" x14ac:dyDescent="0.35"/>
    <row r="3888" hidden="1" x14ac:dyDescent="0.35"/>
    <row r="3889" hidden="1" x14ac:dyDescent="0.35"/>
    <row r="3890" hidden="1" x14ac:dyDescent="0.35"/>
    <row r="3891" hidden="1" x14ac:dyDescent="0.35"/>
    <row r="3892" hidden="1" x14ac:dyDescent="0.35"/>
    <row r="3893" hidden="1" x14ac:dyDescent="0.35"/>
    <row r="3894" hidden="1" x14ac:dyDescent="0.35"/>
    <row r="3895" hidden="1" x14ac:dyDescent="0.35"/>
    <row r="3896" hidden="1" x14ac:dyDescent="0.35"/>
    <row r="3897" hidden="1" x14ac:dyDescent="0.35"/>
    <row r="3898" hidden="1" x14ac:dyDescent="0.35"/>
    <row r="3899" hidden="1" x14ac:dyDescent="0.35"/>
    <row r="3900" hidden="1" x14ac:dyDescent="0.35"/>
    <row r="3901" hidden="1" x14ac:dyDescent="0.35"/>
    <row r="3902" hidden="1" x14ac:dyDescent="0.35"/>
    <row r="3903" hidden="1" x14ac:dyDescent="0.35"/>
    <row r="3904" hidden="1" x14ac:dyDescent="0.35"/>
    <row r="3905" hidden="1" x14ac:dyDescent="0.35"/>
    <row r="3906" hidden="1" x14ac:dyDescent="0.35"/>
    <row r="3907" hidden="1" x14ac:dyDescent="0.35"/>
    <row r="3908" hidden="1" x14ac:dyDescent="0.35"/>
    <row r="3909" hidden="1" x14ac:dyDescent="0.35"/>
    <row r="3910" hidden="1" x14ac:dyDescent="0.35"/>
    <row r="3911" hidden="1" x14ac:dyDescent="0.35"/>
    <row r="3912" hidden="1" x14ac:dyDescent="0.35"/>
    <row r="3913" hidden="1" x14ac:dyDescent="0.35"/>
    <row r="3914" hidden="1" x14ac:dyDescent="0.35"/>
    <row r="3915" hidden="1" x14ac:dyDescent="0.35"/>
    <row r="3916" hidden="1" x14ac:dyDescent="0.35"/>
    <row r="3917" hidden="1" x14ac:dyDescent="0.35"/>
    <row r="3918" hidden="1" x14ac:dyDescent="0.35"/>
    <row r="3919" hidden="1" x14ac:dyDescent="0.35"/>
    <row r="3920" hidden="1" x14ac:dyDescent="0.35"/>
    <row r="3921" hidden="1" x14ac:dyDescent="0.35"/>
    <row r="3922" hidden="1" x14ac:dyDescent="0.35"/>
    <row r="3923" hidden="1" x14ac:dyDescent="0.35"/>
    <row r="3924" hidden="1" x14ac:dyDescent="0.35"/>
    <row r="3925" hidden="1" x14ac:dyDescent="0.35"/>
    <row r="3926" hidden="1" x14ac:dyDescent="0.35"/>
    <row r="3927" hidden="1" x14ac:dyDescent="0.35"/>
    <row r="3928" hidden="1" x14ac:dyDescent="0.35"/>
    <row r="3929" hidden="1" x14ac:dyDescent="0.35"/>
    <row r="3930" hidden="1" x14ac:dyDescent="0.35"/>
    <row r="3931" hidden="1" x14ac:dyDescent="0.35"/>
    <row r="3932" hidden="1" x14ac:dyDescent="0.35"/>
    <row r="3933" hidden="1" x14ac:dyDescent="0.35"/>
    <row r="3934" hidden="1" x14ac:dyDescent="0.35"/>
    <row r="3935" hidden="1" x14ac:dyDescent="0.35"/>
    <row r="3936" hidden="1" x14ac:dyDescent="0.35"/>
    <row r="3937" hidden="1" x14ac:dyDescent="0.35"/>
    <row r="3938" hidden="1" x14ac:dyDescent="0.35"/>
    <row r="3939" hidden="1" x14ac:dyDescent="0.35"/>
    <row r="3940" hidden="1" x14ac:dyDescent="0.35"/>
    <row r="3941" hidden="1" x14ac:dyDescent="0.35"/>
    <row r="3942" hidden="1" x14ac:dyDescent="0.35"/>
    <row r="3943" hidden="1" x14ac:dyDescent="0.35"/>
    <row r="3944" hidden="1" x14ac:dyDescent="0.35"/>
    <row r="3945" hidden="1" x14ac:dyDescent="0.35"/>
    <row r="3946" hidden="1" x14ac:dyDescent="0.35"/>
    <row r="3947" hidden="1" x14ac:dyDescent="0.35"/>
    <row r="3948" hidden="1" x14ac:dyDescent="0.35"/>
    <row r="3949" hidden="1" x14ac:dyDescent="0.35"/>
    <row r="3950" hidden="1" x14ac:dyDescent="0.35"/>
    <row r="3951" hidden="1" x14ac:dyDescent="0.35"/>
    <row r="3952" hidden="1" x14ac:dyDescent="0.35"/>
    <row r="3953" hidden="1" x14ac:dyDescent="0.35"/>
    <row r="3954" hidden="1" x14ac:dyDescent="0.35"/>
    <row r="3955" hidden="1" x14ac:dyDescent="0.35"/>
    <row r="3956" hidden="1" x14ac:dyDescent="0.35"/>
    <row r="3957" hidden="1" x14ac:dyDescent="0.35"/>
    <row r="3958" hidden="1" x14ac:dyDescent="0.35"/>
    <row r="3959" hidden="1" x14ac:dyDescent="0.35"/>
    <row r="3960" hidden="1" x14ac:dyDescent="0.35"/>
    <row r="3961" hidden="1" x14ac:dyDescent="0.35"/>
    <row r="3962" hidden="1" x14ac:dyDescent="0.35"/>
    <row r="3963" hidden="1" x14ac:dyDescent="0.35"/>
    <row r="3964" hidden="1" x14ac:dyDescent="0.35"/>
    <row r="3965" hidden="1" x14ac:dyDescent="0.35"/>
    <row r="3966" hidden="1" x14ac:dyDescent="0.35"/>
    <row r="3967" hidden="1" x14ac:dyDescent="0.35"/>
    <row r="3968" hidden="1" x14ac:dyDescent="0.35"/>
    <row r="3969" hidden="1" x14ac:dyDescent="0.35"/>
    <row r="3970" hidden="1" x14ac:dyDescent="0.35"/>
    <row r="3971" hidden="1" x14ac:dyDescent="0.35"/>
    <row r="3972" hidden="1" x14ac:dyDescent="0.35"/>
    <row r="3973" hidden="1" x14ac:dyDescent="0.35"/>
    <row r="3974" hidden="1" x14ac:dyDescent="0.35"/>
    <row r="3975" hidden="1" x14ac:dyDescent="0.35"/>
    <row r="3976" hidden="1" x14ac:dyDescent="0.35"/>
    <row r="3977" hidden="1" x14ac:dyDescent="0.35"/>
    <row r="3978" hidden="1" x14ac:dyDescent="0.35"/>
    <row r="3979" hidden="1" x14ac:dyDescent="0.35"/>
    <row r="3980" hidden="1" x14ac:dyDescent="0.35"/>
    <row r="3981" hidden="1" x14ac:dyDescent="0.35"/>
    <row r="3982" hidden="1" x14ac:dyDescent="0.35"/>
    <row r="3983" hidden="1" x14ac:dyDescent="0.35"/>
    <row r="3984" hidden="1" x14ac:dyDescent="0.35"/>
    <row r="3985" hidden="1" x14ac:dyDescent="0.35"/>
    <row r="3986" hidden="1" x14ac:dyDescent="0.35"/>
    <row r="3987" hidden="1" x14ac:dyDescent="0.35"/>
    <row r="3988" hidden="1" x14ac:dyDescent="0.35"/>
    <row r="3989" hidden="1" x14ac:dyDescent="0.35"/>
    <row r="3990" hidden="1" x14ac:dyDescent="0.35"/>
    <row r="3991" hidden="1" x14ac:dyDescent="0.35"/>
    <row r="3992" hidden="1" x14ac:dyDescent="0.35"/>
    <row r="3993" hidden="1" x14ac:dyDescent="0.35"/>
    <row r="3994" hidden="1" x14ac:dyDescent="0.35"/>
    <row r="3995" hidden="1" x14ac:dyDescent="0.35"/>
    <row r="3996" hidden="1" x14ac:dyDescent="0.35"/>
    <row r="3997" hidden="1" x14ac:dyDescent="0.35"/>
    <row r="3998" hidden="1" x14ac:dyDescent="0.35"/>
    <row r="3999" hidden="1" x14ac:dyDescent="0.35"/>
    <row r="4000" hidden="1" x14ac:dyDescent="0.35"/>
    <row r="4001" hidden="1" x14ac:dyDescent="0.35"/>
    <row r="4002" hidden="1" x14ac:dyDescent="0.35"/>
    <row r="4003" hidden="1" x14ac:dyDescent="0.35"/>
    <row r="4004" hidden="1" x14ac:dyDescent="0.35"/>
    <row r="4005" hidden="1" x14ac:dyDescent="0.35"/>
    <row r="4006" hidden="1" x14ac:dyDescent="0.35"/>
    <row r="4007" hidden="1" x14ac:dyDescent="0.35"/>
    <row r="4008" hidden="1" x14ac:dyDescent="0.35"/>
    <row r="4009" hidden="1" x14ac:dyDescent="0.35"/>
    <row r="4010" hidden="1" x14ac:dyDescent="0.35"/>
    <row r="4011" hidden="1" x14ac:dyDescent="0.35"/>
    <row r="4012" hidden="1" x14ac:dyDescent="0.35"/>
    <row r="4013" hidden="1" x14ac:dyDescent="0.35"/>
    <row r="4014" hidden="1" x14ac:dyDescent="0.35"/>
    <row r="4015" hidden="1" x14ac:dyDescent="0.35"/>
    <row r="4016" hidden="1" x14ac:dyDescent="0.35"/>
    <row r="4017" hidden="1" x14ac:dyDescent="0.35"/>
    <row r="4018" hidden="1" x14ac:dyDescent="0.35"/>
    <row r="4019" hidden="1" x14ac:dyDescent="0.35"/>
    <row r="4020" hidden="1" x14ac:dyDescent="0.35"/>
    <row r="4021" hidden="1" x14ac:dyDescent="0.35"/>
    <row r="4022" hidden="1" x14ac:dyDescent="0.35"/>
    <row r="4023" hidden="1" x14ac:dyDescent="0.35"/>
    <row r="4024" hidden="1" x14ac:dyDescent="0.35"/>
    <row r="4025" hidden="1" x14ac:dyDescent="0.35"/>
    <row r="4026" hidden="1" x14ac:dyDescent="0.35"/>
    <row r="4027" hidden="1" x14ac:dyDescent="0.35"/>
    <row r="4028" hidden="1" x14ac:dyDescent="0.35"/>
    <row r="4029" hidden="1" x14ac:dyDescent="0.35"/>
    <row r="4030" hidden="1" x14ac:dyDescent="0.35"/>
    <row r="4031" hidden="1" x14ac:dyDescent="0.35"/>
    <row r="4032" hidden="1" x14ac:dyDescent="0.35"/>
    <row r="4033" hidden="1" x14ac:dyDescent="0.35"/>
    <row r="4034" hidden="1" x14ac:dyDescent="0.35"/>
    <row r="4035" hidden="1" x14ac:dyDescent="0.35"/>
    <row r="4036" hidden="1" x14ac:dyDescent="0.35"/>
    <row r="4037" hidden="1" x14ac:dyDescent="0.35"/>
    <row r="4038" hidden="1" x14ac:dyDescent="0.35"/>
    <row r="4039" hidden="1" x14ac:dyDescent="0.35"/>
    <row r="4040" hidden="1" x14ac:dyDescent="0.35"/>
    <row r="4041" hidden="1" x14ac:dyDescent="0.35"/>
    <row r="4042" hidden="1" x14ac:dyDescent="0.35"/>
    <row r="4043" hidden="1" x14ac:dyDescent="0.35"/>
    <row r="4044" hidden="1" x14ac:dyDescent="0.35"/>
    <row r="4045" hidden="1" x14ac:dyDescent="0.35"/>
    <row r="4046" hidden="1" x14ac:dyDescent="0.35"/>
    <row r="4047" hidden="1" x14ac:dyDescent="0.35"/>
    <row r="4048" hidden="1" x14ac:dyDescent="0.35"/>
    <row r="4049" hidden="1" x14ac:dyDescent="0.35"/>
    <row r="4050" hidden="1" x14ac:dyDescent="0.35"/>
    <row r="4051" hidden="1" x14ac:dyDescent="0.35"/>
    <row r="4052" hidden="1" x14ac:dyDescent="0.35"/>
    <row r="4053" hidden="1" x14ac:dyDescent="0.35"/>
    <row r="4054" hidden="1" x14ac:dyDescent="0.35"/>
    <row r="4055" hidden="1" x14ac:dyDescent="0.35"/>
    <row r="4056" hidden="1" x14ac:dyDescent="0.35"/>
    <row r="4057" hidden="1" x14ac:dyDescent="0.35"/>
    <row r="4058" hidden="1" x14ac:dyDescent="0.35"/>
    <row r="4059" hidden="1" x14ac:dyDescent="0.35"/>
    <row r="4060" hidden="1" x14ac:dyDescent="0.35"/>
    <row r="4061" hidden="1" x14ac:dyDescent="0.35"/>
    <row r="4062" hidden="1" x14ac:dyDescent="0.35"/>
    <row r="4063" hidden="1" x14ac:dyDescent="0.35"/>
    <row r="4064" hidden="1" x14ac:dyDescent="0.35"/>
    <row r="4065" hidden="1" x14ac:dyDescent="0.35"/>
    <row r="4066" hidden="1" x14ac:dyDescent="0.35"/>
    <row r="4067" hidden="1" x14ac:dyDescent="0.35"/>
    <row r="4068" hidden="1" x14ac:dyDescent="0.35"/>
    <row r="4069" hidden="1" x14ac:dyDescent="0.35"/>
    <row r="4070" hidden="1" x14ac:dyDescent="0.35"/>
    <row r="4071" hidden="1" x14ac:dyDescent="0.35"/>
    <row r="4072" hidden="1" x14ac:dyDescent="0.35"/>
    <row r="4073" hidden="1" x14ac:dyDescent="0.35"/>
    <row r="4074" hidden="1" x14ac:dyDescent="0.35"/>
    <row r="4075" hidden="1" x14ac:dyDescent="0.35"/>
    <row r="4076" hidden="1" x14ac:dyDescent="0.35"/>
    <row r="4077" hidden="1" x14ac:dyDescent="0.35"/>
    <row r="4078" hidden="1" x14ac:dyDescent="0.35"/>
    <row r="4079" hidden="1" x14ac:dyDescent="0.35"/>
    <row r="4080" hidden="1" x14ac:dyDescent="0.35"/>
    <row r="4081" hidden="1" x14ac:dyDescent="0.35"/>
    <row r="4082" hidden="1" x14ac:dyDescent="0.35"/>
    <row r="4083" hidden="1" x14ac:dyDescent="0.35"/>
    <row r="4084" hidden="1" x14ac:dyDescent="0.35"/>
    <row r="4085" hidden="1" x14ac:dyDescent="0.35"/>
    <row r="4086" hidden="1" x14ac:dyDescent="0.35"/>
    <row r="4087" hidden="1" x14ac:dyDescent="0.35"/>
    <row r="4088" hidden="1" x14ac:dyDescent="0.35"/>
    <row r="4089" hidden="1" x14ac:dyDescent="0.35"/>
    <row r="4090" hidden="1" x14ac:dyDescent="0.35"/>
    <row r="4091" hidden="1" x14ac:dyDescent="0.35"/>
    <row r="4092" hidden="1" x14ac:dyDescent="0.35"/>
    <row r="4093" hidden="1" x14ac:dyDescent="0.35"/>
    <row r="4094" hidden="1" x14ac:dyDescent="0.35"/>
    <row r="4095" hidden="1" x14ac:dyDescent="0.35"/>
    <row r="4096" hidden="1" x14ac:dyDescent="0.35"/>
    <row r="4097" hidden="1" x14ac:dyDescent="0.35"/>
    <row r="4098" hidden="1" x14ac:dyDescent="0.35"/>
    <row r="4099" hidden="1" x14ac:dyDescent="0.35"/>
    <row r="4100" hidden="1" x14ac:dyDescent="0.35"/>
    <row r="4101" hidden="1" x14ac:dyDescent="0.35"/>
    <row r="4102" hidden="1" x14ac:dyDescent="0.35"/>
    <row r="4103" hidden="1" x14ac:dyDescent="0.35"/>
    <row r="4104" hidden="1" x14ac:dyDescent="0.35"/>
    <row r="4105" hidden="1" x14ac:dyDescent="0.35"/>
    <row r="4106" hidden="1" x14ac:dyDescent="0.35"/>
    <row r="4107" hidden="1" x14ac:dyDescent="0.35"/>
    <row r="4108" hidden="1" x14ac:dyDescent="0.35"/>
    <row r="4109" hidden="1" x14ac:dyDescent="0.35"/>
    <row r="4110" hidden="1" x14ac:dyDescent="0.35"/>
    <row r="4111" hidden="1" x14ac:dyDescent="0.35"/>
    <row r="4112" hidden="1" x14ac:dyDescent="0.35"/>
    <row r="4113" hidden="1" x14ac:dyDescent="0.35"/>
    <row r="4114" hidden="1" x14ac:dyDescent="0.35"/>
    <row r="4115" hidden="1" x14ac:dyDescent="0.35"/>
    <row r="4116" hidden="1" x14ac:dyDescent="0.35"/>
    <row r="4117" hidden="1" x14ac:dyDescent="0.35"/>
    <row r="4118" hidden="1" x14ac:dyDescent="0.35"/>
    <row r="4119" hidden="1" x14ac:dyDescent="0.35"/>
    <row r="4120" hidden="1" x14ac:dyDescent="0.35"/>
    <row r="4121" hidden="1" x14ac:dyDescent="0.35"/>
    <row r="4122" hidden="1" x14ac:dyDescent="0.35"/>
    <row r="4123" hidden="1" x14ac:dyDescent="0.35"/>
    <row r="4124" hidden="1" x14ac:dyDescent="0.35"/>
    <row r="4125" hidden="1" x14ac:dyDescent="0.35"/>
    <row r="4126" hidden="1" x14ac:dyDescent="0.35"/>
    <row r="4127" hidden="1" x14ac:dyDescent="0.35"/>
    <row r="4128" hidden="1" x14ac:dyDescent="0.35"/>
    <row r="4129" hidden="1" x14ac:dyDescent="0.35"/>
    <row r="4130" hidden="1" x14ac:dyDescent="0.35"/>
    <row r="4131" hidden="1" x14ac:dyDescent="0.35"/>
    <row r="4132" hidden="1" x14ac:dyDescent="0.35"/>
    <row r="4133" hidden="1" x14ac:dyDescent="0.35"/>
    <row r="4134" hidden="1" x14ac:dyDescent="0.35"/>
    <row r="4135" hidden="1" x14ac:dyDescent="0.35"/>
    <row r="4136" hidden="1" x14ac:dyDescent="0.35"/>
    <row r="4137" hidden="1" x14ac:dyDescent="0.35"/>
    <row r="4138" hidden="1" x14ac:dyDescent="0.35"/>
    <row r="4139" hidden="1" x14ac:dyDescent="0.35"/>
    <row r="4140" hidden="1" x14ac:dyDescent="0.35"/>
    <row r="4141" hidden="1" x14ac:dyDescent="0.35"/>
    <row r="4142" hidden="1" x14ac:dyDescent="0.35"/>
    <row r="4143" hidden="1" x14ac:dyDescent="0.35"/>
    <row r="4144" hidden="1" x14ac:dyDescent="0.35"/>
    <row r="4145" hidden="1" x14ac:dyDescent="0.35"/>
    <row r="4146" hidden="1" x14ac:dyDescent="0.35"/>
    <row r="4147" hidden="1" x14ac:dyDescent="0.35"/>
    <row r="4148" hidden="1" x14ac:dyDescent="0.35"/>
    <row r="4149" hidden="1" x14ac:dyDescent="0.35"/>
    <row r="4150" hidden="1" x14ac:dyDescent="0.35"/>
    <row r="4151" hidden="1" x14ac:dyDescent="0.35"/>
    <row r="4152" hidden="1" x14ac:dyDescent="0.35"/>
    <row r="4153" hidden="1" x14ac:dyDescent="0.35"/>
    <row r="4154" hidden="1" x14ac:dyDescent="0.35"/>
    <row r="4155" hidden="1" x14ac:dyDescent="0.35"/>
    <row r="4156" hidden="1" x14ac:dyDescent="0.35"/>
    <row r="4157" hidden="1" x14ac:dyDescent="0.35"/>
    <row r="4158" hidden="1" x14ac:dyDescent="0.35"/>
    <row r="4159" hidden="1" x14ac:dyDescent="0.35"/>
    <row r="4160" hidden="1" x14ac:dyDescent="0.35"/>
    <row r="4161" hidden="1" x14ac:dyDescent="0.35"/>
    <row r="4162" hidden="1" x14ac:dyDescent="0.35"/>
    <row r="4163" hidden="1" x14ac:dyDescent="0.35"/>
    <row r="4164" hidden="1" x14ac:dyDescent="0.35"/>
    <row r="4165" hidden="1" x14ac:dyDescent="0.35"/>
    <row r="4166" hidden="1" x14ac:dyDescent="0.35"/>
    <row r="4167" hidden="1" x14ac:dyDescent="0.35"/>
    <row r="4168" hidden="1" x14ac:dyDescent="0.35"/>
    <row r="4169" hidden="1" x14ac:dyDescent="0.35"/>
    <row r="4170" hidden="1" x14ac:dyDescent="0.35"/>
    <row r="4171" hidden="1" x14ac:dyDescent="0.35"/>
    <row r="4172" hidden="1" x14ac:dyDescent="0.35"/>
    <row r="4173" hidden="1" x14ac:dyDescent="0.35"/>
    <row r="4174" hidden="1" x14ac:dyDescent="0.35"/>
    <row r="4175" hidden="1" x14ac:dyDescent="0.35"/>
    <row r="4176" hidden="1" x14ac:dyDescent="0.35"/>
    <row r="4177" hidden="1" x14ac:dyDescent="0.35"/>
    <row r="4178" hidden="1" x14ac:dyDescent="0.35"/>
    <row r="4179" hidden="1" x14ac:dyDescent="0.35"/>
    <row r="4180" hidden="1" x14ac:dyDescent="0.35"/>
    <row r="4181" hidden="1" x14ac:dyDescent="0.35"/>
    <row r="4182" hidden="1" x14ac:dyDescent="0.35"/>
    <row r="4183" hidden="1" x14ac:dyDescent="0.35"/>
    <row r="4184" hidden="1" x14ac:dyDescent="0.35"/>
    <row r="4185" hidden="1" x14ac:dyDescent="0.35"/>
    <row r="4186" hidden="1" x14ac:dyDescent="0.35"/>
    <row r="4187" hidden="1" x14ac:dyDescent="0.35"/>
    <row r="4188" hidden="1" x14ac:dyDescent="0.35"/>
    <row r="4189" hidden="1" x14ac:dyDescent="0.35"/>
    <row r="4190" hidden="1" x14ac:dyDescent="0.35"/>
    <row r="4191" hidden="1" x14ac:dyDescent="0.35"/>
    <row r="4192" hidden="1" x14ac:dyDescent="0.35"/>
    <row r="4193" hidden="1" x14ac:dyDescent="0.35"/>
    <row r="4194" hidden="1" x14ac:dyDescent="0.35"/>
    <row r="4195" hidden="1" x14ac:dyDescent="0.35"/>
    <row r="4196" hidden="1" x14ac:dyDescent="0.35"/>
    <row r="4197" hidden="1" x14ac:dyDescent="0.35"/>
    <row r="4198" hidden="1" x14ac:dyDescent="0.35"/>
    <row r="4199" hidden="1" x14ac:dyDescent="0.35"/>
    <row r="4200" hidden="1" x14ac:dyDescent="0.35"/>
    <row r="4201" hidden="1" x14ac:dyDescent="0.35"/>
    <row r="4202" hidden="1" x14ac:dyDescent="0.35"/>
    <row r="4203" hidden="1" x14ac:dyDescent="0.35"/>
    <row r="4204" hidden="1" x14ac:dyDescent="0.35"/>
    <row r="4205" hidden="1" x14ac:dyDescent="0.35"/>
    <row r="4206" hidden="1" x14ac:dyDescent="0.35"/>
    <row r="4207" hidden="1" x14ac:dyDescent="0.35"/>
    <row r="4208" hidden="1" x14ac:dyDescent="0.35"/>
    <row r="4209" hidden="1" x14ac:dyDescent="0.35"/>
    <row r="4210" hidden="1" x14ac:dyDescent="0.35"/>
    <row r="4211" hidden="1" x14ac:dyDescent="0.35"/>
    <row r="4212" hidden="1" x14ac:dyDescent="0.35"/>
    <row r="4213" hidden="1" x14ac:dyDescent="0.35"/>
    <row r="4214" hidden="1" x14ac:dyDescent="0.35"/>
    <row r="4215" hidden="1" x14ac:dyDescent="0.35"/>
    <row r="4216" hidden="1" x14ac:dyDescent="0.35"/>
    <row r="4217" hidden="1" x14ac:dyDescent="0.35"/>
    <row r="4218" hidden="1" x14ac:dyDescent="0.35"/>
    <row r="4219" hidden="1" x14ac:dyDescent="0.35"/>
    <row r="4220" hidden="1" x14ac:dyDescent="0.35"/>
    <row r="4221" hidden="1" x14ac:dyDescent="0.35"/>
    <row r="4222" hidden="1" x14ac:dyDescent="0.35"/>
    <row r="4223" hidden="1" x14ac:dyDescent="0.35"/>
    <row r="4224" hidden="1" x14ac:dyDescent="0.35"/>
    <row r="4225" hidden="1" x14ac:dyDescent="0.35"/>
    <row r="4226" hidden="1" x14ac:dyDescent="0.35"/>
    <row r="4227" hidden="1" x14ac:dyDescent="0.35"/>
    <row r="4228" hidden="1" x14ac:dyDescent="0.35"/>
    <row r="4229" hidden="1" x14ac:dyDescent="0.35"/>
    <row r="4230" hidden="1" x14ac:dyDescent="0.35"/>
    <row r="4231" hidden="1" x14ac:dyDescent="0.35"/>
    <row r="4232" hidden="1" x14ac:dyDescent="0.35"/>
    <row r="4233" hidden="1" x14ac:dyDescent="0.35"/>
    <row r="4234" hidden="1" x14ac:dyDescent="0.35"/>
    <row r="4235" hidden="1" x14ac:dyDescent="0.35"/>
    <row r="4236" hidden="1" x14ac:dyDescent="0.35"/>
    <row r="4237" hidden="1" x14ac:dyDescent="0.35"/>
    <row r="4238" hidden="1" x14ac:dyDescent="0.35"/>
    <row r="4239" hidden="1" x14ac:dyDescent="0.35"/>
    <row r="4240" hidden="1" x14ac:dyDescent="0.35"/>
    <row r="4241" hidden="1" x14ac:dyDescent="0.35"/>
    <row r="4242" hidden="1" x14ac:dyDescent="0.35"/>
    <row r="4243" hidden="1" x14ac:dyDescent="0.35"/>
    <row r="4244" hidden="1" x14ac:dyDescent="0.35"/>
    <row r="4245" hidden="1" x14ac:dyDescent="0.35"/>
    <row r="4246" hidden="1" x14ac:dyDescent="0.35"/>
    <row r="4247" hidden="1" x14ac:dyDescent="0.35"/>
    <row r="4248" hidden="1" x14ac:dyDescent="0.35"/>
    <row r="4249" hidden="1" x14ac:dyDescent="0.35"/>
    <row r="4250" hidden="1" x14ac:dyDescent="0.35"/>
    <row r="4251" hidden="1" x14ac:dyDescent="0.35"/>
    <row r="4252" hidden="1" x14ac:dyDescent="0.35"/>
    <row r="4253" hidden="1" x14ac:dyDescent="0.35"/>
    <row r="4254" hidden="1" x14ac:dyDescent="0.35"/>
    <row r="4255" hidden="1" x14ac:dyDescent="0.35"/>
    <row r="4256" hidden="1" x14ac:dyDescent="0.35"/>
    <row r="4257" hidden="1" x14ac:dyDescent="0.35"/>
    <row r="4258" hidden="1" x14ac:dyDescent="0.35"/>
    <row r="4259" hidden="1" x14ac:dyDescent="0.35"/>
    <row r="4260" hidden="1" x14ac:dyDescent="0.35"/>
    <row r="4261" hidden="1" x14ac:dyDescent="0.35"/>
    <row r="4262" hidden="1" x14ac:dyDescent="0.35"/>
    <row r="4263" hidden="1" x14ac:dyDescent="0.35"/>
    <row r="4264" hidden="1" x14ac:dyDescent="0.35"/>
    <row r="4265" hidden="1" x14ac:dyDescent="0.35"/>
    <row r="4266" hidden="1" x14ac:dyDescent="0.35"/>
    <row r="4267" hidden="1" x14ac:dyDescent="0.35"/>
    <row r="4268" hidden="1" x14ac:dyDescent="0.35"/>
    <row r="4269" hidden="1" x14ac:dyDescent="0.35"/>
    <row r="4270" hidden="1" x14ac:dyDescent="0.35"/>
    <row r="4271" hidden="1" x14ac:dyDescent="0.35"/>
    <row r="4272" hidden="1" x14ac:dyDescent="0.35"/>
    <row r="4273" hidden="1" x14ac:dyDescent="0.35"/>
    <row r="4274" hidden="1" x14ac:dyDescent="0.35"/>
    <row r="4275" hidden="1" x14ac:dyDescent="0.35"/>
    <row r="4276" hidden="1" x14ac:dyDescent="0.35"/>
    <row r="4277" hidden="1" x14ac:dyDescent="0.35"/>
    <row r="4278" hidden="1" x14ac:dyDescent="0.35"/>
    <row r="4279" hidden="1" x14ac:dyDescent="0.35"/>
    <row r="4280" hidden="1" x14ac:dyDescent="0.35"/>
    <row r="4281" hidden="1" x14ac:dyDescent="0.35"/>
    <row r="4282" hidden="1" x14ac:dyDescent="0.35"/>
    <row r="4283" hidden="1" x14ac:dyDescent="0.35"/>
    <row r="4284" hidden="1" x14ac:dyDescent="0.35"/>
    <row r="4285" hidden="1" x14ac:dyDescent="0.35"/>
    <row r="4286" hidden="1" x14ac:dyDescent="0.35"/>
    <row r="4287" hidden="1" x14ac:dyDescent="0.35"/>
    <row r="4288" hidden="1" x14ac:dyDescent="0.35"/>
    <row r="4289" hidden="1" x14ac:dyDescent="0.35"/>
    <row r="4290" hidden="1" x14ac:dyDescent="0.35"/>
    <row r="4291" hidden="1" x14ac:dyDescent="0.35"/>
    <row r="4292" hidden="1" x14ac:dyDescent="0.35"/>
    <row r="4293" hidden="1" x14ac:dyDescent="0.35"/>
    <row r="4294" hidden="1" x14ac:dyDescent="0.35"/>
    <row r="4295" hidden="1" x14ac:dyDescent="0.35"/>
    <row r="4296" hidden="1" x14ac:dyDescent="0.35"/>
    <row r="4297" hidden="1" x14ac:dyDescent="0.35"/>
    <row r="4298" hidden="1" x14ac:dyDescent="0.35"/>
    <row r="4299" hidden="1" x14ac:dyDescent="0.35"/>
    <row r="4300" hidden="1" x14ac:dyDescent="0.35"/>
    <row r="4301" hidden="1" x14ac:dyDescent="0.35"/>
    <row r="4302" hidden="1" x14ac:dyDescent="0.35"/>
    <row r="4303" hidden="1" x14ac:dyDescent="0.35"/>
    <row r="4304" hidden="1" x14ac:dyDescent="0.35"/>
    <row r="4305" hidden="1" x14ac:dyDescent="0.35"/>
    <row r="4306" hidden="1" x14ac:dyDescent="0.35"/>
    <row r="4307" hidden="1" x14ac:dyDescent="0.35"/>
    <row r="4308" hidden="1" x14ac:dyDescent="0.35"/>
    <row r="4309" hidden="1" x14ac:dyDescent="0.35"/>
    <row r="4310" hidden="1" x14ac:dyDescent="0.35"/>
    <row r="4311" hidden="1" x14ac:dyDescent="0.35"/>
    <row r="4312" hidden="1" x14ac:dyDescent="0.35"/>
    <row r="4313" hidden="1" x14ac:dyDescent="0.35"/>
    <row r="4314" hidden="1" x14ac:dyDescent="0.35"/>
    <row r="4315" hidden="1" x14ac:dyDescent="0.35"/>
    <row r="4316" hidden="1" x14ac:dyDescent="0.35"/>
    <row r="4317" hidden="1" x14ac:dyDescent="0.35"/>
    <row r="4318" hidden="1" x14ac:dyDescent="0.35"/>
    <row r="4319" hidden="1" x14ac:dyDescent="0.35"/>
    <row r="4320" hidden="1" x14ac:dyDescent="0.35"/>
    <row r="4321" hidden="1" x14ac:dyDescent="0.35"/>
    <row r="4322" hidden="1" x14ac:dyDescent="0.35"/>
    <row r="4323" hidden="1" x14ac:dyDescent="0.35"/>
    <row r="4324" hidden="1" x14ac:dyDescent="0.35"/>
    <row r="4325" hidden="1" x14ac:dyDescent="0.35"/>
    <row r="4326" hidden="1" x14ac:dyDescent="0.35"/>
    <row r="4327" hidden="1" x14ac:dyDescent="0.35"/>
    <row r="4328" hidden="1" x14ac:dyDescent="0.35"/>
    <row r="4329" hidden="1" x14ac:dyDescent="0.35"/>
    <row r="4330" hidden="1" x14ac:dyDescent="0.35"/>
    <row r="4331" hidden="1" x14ac:dyDescent="0.35"/>
    <row r="4332" hidden="1" x14ac:dyDescent="0.35"/>
    <row r="4333" hidden="1" x14ac:dyDescent="0.35"/>
    <row r="4334" hidden="1" x14ac:dyDescent="0.35"/>
    <row r="4335" hidden="1" x14ac:dyDescent="0.35"/>
    <row r="4336" hidden="1" x14ac:dyDescent="0.35"/>
    <row r="4337" hidden="1" x14ac:dyDescent="0.35"/>
    <row r="4338" hidden="1" x14ac:dyDescent="0.35"/>
    <row r="4339" hidden="1" x14ac:dyDescent="0.35"/>
    <row r="4340" hidden="1" x14ac:dyDescent="0.35"/>
    <row r="4341" hidden="1" x14ac:dyDescent="0.35"/>
    <row r="4342" hidden="1" x14ac:dyDescent="0.35"/>
    <row r="4343" hidden="1" x14ac:dyDescent="0.35"/>
    <row r="4344" hidden="1" x14ac:dyDescent="0.35"/>
    <row r="4345" hidden="1" x14ac:dyDescent="0.35"/>
    <row r="4346" hidden="1" x14ac:dyDescent="0.35"/>
    <row r="4347" hidden="1" x14ac:dyDescent="0.35"/>
    <row r="4348" hidden="1" x14ac:dyDescent="0.35"/>
    <row r="4349" hidden="1" x14ac:dyDescent="0.35"/>
    <row r="4350" hidden="1" x14ac:dyDescent="0.35"/>
    <row r="4351" hidden="1" x14ac:dyDescent="0.35"/>
    <row r="4352" hidden="1" x14ac:dyDescent="0.35"/>
    <row r="4353" hidden="1" x14ac:dyDescent="0.35"/>
    <row r="4354" hidden="1" x14ac:dyDescent="0.35"/>
    <row r="4355" hidden="1" x14ac:dyDescent="0.35"/>
    <row r="4356" hidden="1" x14ac:dyDescent="0.35"/>
    <row r="4357" hidden="1" x14ac:dyDescent="0.35"/>
    <row r="4358" hidden="1" x14ac:dyDescent="0.35"/>
    <row r="4359" hidden="1" x14ac:dyDescent="0.35"/>
    <row r="4360" hidden="1" x14ac:dyDescent="0.35"/>
    <row r="4361" hidden="1" x14ac:dyDescent="0.35"/>
    <row r="4362" hidden="1" x14ac:dyDescent="0.35"/>
    <row r="4363" hidden="1" x14ac:dyDescent="0.35"/>
    <row r="4364" hidden="1" x14ac:dyDescent="0.35"/>
    <row r="4365" hidden="1" x14ac:dyDescent="0.35"/>
    <row r="4366" hidden="1" x14ac:dyDescent="0.35"/>
    <row r="4367" hidden="1" x14ac:dyDescent="0.35"/>
    <row r="4368" hidden="1" x14ac:dyDescent="0.35"/>
    <row r="4369" hidden="1" x14ac:dyDescent="0.35"/>
    <row r="4370" hidden="1" x14ac:dyDescent="0.35"/>
    <row r="4371" hidden="1" x14ac:dyDescent="0.35"/>
    <row r="4372" hidden="1" x14ac:dyDescent="0.35"/>
    <row r="4373" hidden="1" x14ac:dyDescent="0.35"/>
    <row r="4374" hidden="1" x14ac:dyDescent="0.35"/>
    <row r="4375" hidden="1" x14ac:dyDescent="0.35"/>
    <row r="4376" hidden="1" x14ac:dyDescent="0.35"/>
    <row r="4377" hidden="1" x14ac:dyDescent="0.35"/>
    <row r="4378" hidden="1" x14ac:dyDescent="0.35"/>
    <row r="4379" hidden="1" x14ac:dyDescent="0.35"/>
    <row r="4380" hidden="1" x14ac:dyDescent="0.35"/>
    <row r="4381" hidden="1" x14ac:dyDescent="0.35"/>
    <row r="4382" hidden="1" x14ac:dyDescent="0.35"/>
    <row r="4383" hidden="1" x14ac:dyDescent="0.35"/>
    <row r="4384" hidden="1" x14ac:dyDescent="0.35"/>
    <row r="4385" hidden="1" x14ac:dyDescent="0.35"/>
    <row r="4386" hidden="1" x14ac:dyDescent="0.35"/>
    <row r="4387" hidden="1" x14ac:dyDescent="0.35"/>
    <row r="4388" hidden="1" x14ac:dyDescent="0.35"/>
    <row r="4389" hidden="1" x14ac:dyDescent="0.35"/>
    <row r="4390" hidden="1" x14ac:dyDescent="0.35"/>
    <row r="4391" hidden="1" x14ac:dyDescent="0.35"/>
    <row r="4392" hidden="1" x14ac:dyDescent="0.35"/>
    <row r="4393" hidden="1" x14ac:dyDescent="0.35"/>
    <row r="4394" hidden="1" x14ac:dyDescent="0.35"/>
    <row r="4395" hidden="1" x14ac:dyDescent="0.35"/>
    <row r="4396" hidden="1" x14ac:dyDescent="0.35"/>
    <row r="4397" hidden="1" x14ac:dyDescent="0.35"/>
    <row r="4398" hidden="1" x14ac:dyDescent="0.35"/>
    <row r="4399" hidden="1" x14ac:dyDescent="0.35"/>
    <row r="4400" hidden="1" x14ac:dyDescent="0.35"/>
    <row r="4401" hidden="1" x14ac:dyDescent="0.35"/>
    <row r="4402" hidden="1" x14ac:dyDescent="0.35"/>
    <row r="4403" hidden="1" x14ac:dyDescent="0.35"/>
    <row r="4404" hidden="1" x14ac:dyDescent="0.35"/>
    <row r="4405" hidden="1" x14ac:dyDescent="0.35"/>
    <row r="4406" hidden="1" x14ac:dyDescent="0.35"/>
    <row r="4407" hidden="1" x14ac:dyDescent="0.35"/>
    <row r="4408" hidden="1" x14ac:dyDescent="0.35"/>
    <row r="4409" hidden="1" x14ac:dyDescent="0.35"/>
    <row r="4410" hidden="1" x14ac:dyDescent="0.35"/>
    <row r="4411" hidden="1" x14ac:dyDescent="0.35"/>
    <row r="4412" hidden="1" x14ac:dyDescent="0.35"/>
    <row r="4413" hidden="1" x14ac:dyDescent="0.35"/>
    <row r="4414" hidden="1" x14ac:dyDescent="0.35"/>
    <row r="4415" hidden="1" x14ac:dyDescent="0.35"/>
    <row r="4416" hidden="1" x14ac:dyDescent="0.35"/>
    <row r="4417" hidden="1" x14ac:dyDescent="0.35"/>
    <row r="4418" hidden="1" x14ac:dyDescent="0.35"/>
    <row r="4419" hidden="1" x14ac:dyDescent="0.35"/>
    <row r="4420" hidden="1" x14ac:dyDescent="0.35"/>
    <row r="4421" hidden="1" x14ac:dyDescent="0.35"/>
    <row r="4422" hidden="1" x14ac:dyDescent="0.35"/>
    <row r="4423" hidden="1" x14ac:dyDescent="0.35"/>
    <row r="4424" hidden="1" x14ac:dyDescent="0.35"/>
    <row r="4425" hidden="1" x14ac:dyDescent="0.35"/>
    <row r="4426" hidden="1" x14ac:dyDescent="0.35"/>
    <row r="4427" hidden="1" x14ac:dyDescent="0.35"/>
    <row r="4428" hidden="1" x14ac:dyDescent="0.35"/>
    <row r="4429" hidden="1" x14ac:dyDescent="0.35"/>
    <row r="4430" hidden="1" x14ac:dyDescent="0.35"/>
    <row r="4431" hidden="1" x14ac:dyDescent="0.35"/>
    <row r="4432" hidden="1" x14ac:dyDescent="0.35"/>
    <row r="4433" hidden="1" x14ac:dyDescent="0.35"/>
    <row r="4434" hidden="1" x14ac:dyDescent="0.35"/>
    <row r="4435" hidden="1" x14ac:dyDescent="0.35"/>
    <row r="4436" hidden="1" x14ac:dyDescent="0.35"/>
    <row r="4437" hidden="1" x14ac:dyDescent="0.35"/>
    <row r="4438" hidden="1" x14ac:dyDescent="0.35"/>
    <row r="4439" hidden="1" x14ac:dyDescent="0.35"/>
    <row r="4440" hidden="1" x14ac:dyDescent="0.35"/>
    <row r="4441" hidden="1" x14ac:dyDescent="0.35"/>
    <row r="4442" hidden="1" x14ac:dyDescent="0.35"/>
    <row r="4443" hidden="1" x14ac:dyDescent="0.35"/>
    <row r="4444" hidden="1" x14ac:dyDescent="0.35"/>
    <row r="4445" hidden="1" x14ac:dyDescent="0.35"/>
    <row r="4446" hidden="1" x14ac:dyDescent="0.35"/>
    <row r="4447" hidden="1" x14ac:dyDescent="0.35"/>
    <row r="4448" hidden="1" x14ac:dyDescent="0.35"/>
    <row r="4449" hidden="1" x14ac:dyDescent="0.35"/>
    <row r="4450" hidden="1" x14ac:dyDescent="0.35"/>
    <row r="4451" hidden="1" x14ac:dyDescent="0.35"/>
    <row r="4452" hidden="1" x14ac:dyDescent="0.35"/>
    <row r="4453" hidden="1" x14ac:dyDescent="0.35"/>
    <row r="4454" hidden="1" x14ac:dyDescent="0.35"/>
    <row r="4455" hidden="1" x14ac:dyDescent="0.35"/>
    <row r="4456" hidden="1" x14ac:dyDescent="0.35"/>
    <row r="4457" hidden="1" x14ac:dyDescent="0.35"/>
    <row r="4458" hidden="1" x14ac:dyDescent="0.35"/>
    <row r="4459" hidden="1" x14ac:dyDescent="0.35"/>
    <row r="4460" hidden="1" x14ac:dyDescent="0.35"/>
    <row r="4461" hidden="1" x14ac:dyDescent="0.35"/>
    <row r="4462" hidden="1" x14ac:dyDescent="0.35"/>
    <row r="4463" hidden="1" x14ac:dyDescent="0.35"/>
    <row r="4464" hidden="1" x14ac:dyDescent="0.35"/>
    <row r="4465" hidden="1" x14ac:dyDescent="0.35"/>
    <row r="4466" hidden="1" x14ac:dyDescent="0.35"/>
    <row r="4467" hidden="1" x14ac:dyDescent="0.35"/>
    <row r="4468" hidden="1" x14ac:dyDescent="0.35"/>
    <row r="4469" hidden="1" x14ac:dyDescent="0.35"/>
    <row r="4470" hidden="1" x14ac:dyDescent="0.35"/>
    <row r="4471" hidden="1" x14ac:dyDescent="0.35"/>
    <row r="4472" hidden="1" x14ac:dyDescent="0.35"/>
    <row r="4473" hidden="1" x14ac:dyDescent="0.35"/>
    <row r="4474" hidden="1" x14ac:dyDescent="0.35"/>
    <row r="4475" hidden="1" x14ac:dyDescent="0.35"/>
    <row r="4476" hidden="1" x14ac:dyDescent="0.35"/>
    <row r="4477" hidden="1" x14ac:dyDescent="0.35"/>
    <row r="4478" hidden="1" x14ac:dyDescent="0.35"/>
    <row r="4479" hidden="1" x14ac:dyDescent="0.35"/>
    <row r="4480" hidden="1" x14ac:dyDescent="0.35"/>
    <row r="4481" hidden="1" x14ac:dyDescent="0.35"/>
    <row r="4482" hidden="1" x14ac:dyDescent="0.35"/>
    <row r="4483" hidden="1" x14ac:dyDescent="0.35"/>
    <row r="4484" hidden="1" x14ac:dyDescent="0.35"/>
    <row r="4485" hidden="1" x14ac:dyDescent="0.35"/>
    <row r="4486" hidden="1" x14ac:dyDescent="0.35"/>
    <row r="4487" hidden="1" x14ac:dyDescent="0.35"/>
    <row r="4488" hidden="1" x14ac:dyDescent="0.35"/>
    <row r="4489" hidden="1" x14ac:dyDescent="0.35"/>
    <row r="4490" hidden="1" x14ac:dyDescent="0.35"/>
    <row r="4491" hidden="1" x14ac:dyDescent="0.35"/>
    <row r="4492" hidden="1" x14ac:dyDescent="0.35"/>
    <row r="4493" hidden="1" x14ac:dyDescent="0.35"/>
    <row r="4494" hidden="1" x14ac:dyDescent="0.35"/>
    <row r="4495" hidden="1" x14ac:dyDescent="0.35"/>
    <row r="4496" hidden="1" x14ac:dyDescent="0.35"/>
    <row r="4497" hidden="1" x14ac:dyDescent="0.35"/>
    <row r="4498" hidden="1" x14ac:dyDescent="0.35"/>
    <row r="4499" hidden="1" x14ac:dyDescent="0.35"/>
    <row r="4500" hidden="1" x14ac:dyDescent="0.35"/>
    <row r="4501" hidden="1" x14ac:dyDescent="0.35"/>
    <row r="4502" hidden="1" x14ac:dyDescent="0.35"/>
    <row r="4503" hidden="1" x14ac:dyDescent="0.35"/>
    <row r="4504" hidden="1" x14ac:dyDescent="0.35"/>
    <row r="4505" hidden="1" x14ac:dyDescent="0.35"/>
    <row r="4506" hidden="1" x14ac:dyDescent="0.35"/>
    <row r="4507" hidden="1" x14ac:dyDescent="0.35"/>
    <row r="4508" hidden="1" x14ac:dyDescent="0.35"/>
    <row r="4509" hidden="1" x14ac:dyDescent="0.35"/>
    <row r="4510" hidden="1" x14ac:dyDescent="0.35"/>
    <row r="4511" hidden="1" x14ac:dyDescent="0.35"/>
    <row r="4512" hidden="1" x14ac:dyDescent="0.35"/>
    <row r="4513" hidden="1" x14ac:dyDescent="0.35"/>
    <row r="4514" hidden="1" x14ac:dyDescent="0.35"/>
    <row r="4515" hidden="1" x14ac:dyDescent="0.35"/>
    <row r="4516" hidden="1" x14ac:dyDescent="0.35"/>
    <row r="4517" hidden="1" x14ac:dyDescent="0.35"/>
    <row r="4518" hidden="1" x14ac:dyDescent="0.35"/>
    <row r="4519" hidden="1" x14ac:dyDescent="0.35"/>
    <row r="4520" hidden="1" x14ac:dyDescent="0.35"/>
    <row r="4521" hidden="1" x14ac:dyDescent="0.35"/>
    <row r="4522" hidden="1" x14ac:dyDescent="0.35"/>
    <row r="4523" hidden="1" x14ac:dyDescent="0.35"/>
    <row r="4524" hidden="1" x14ac:dyDescent="0.35"/>
    <row r="4525" hidden="1" x14ac:dyDescent="0.35"/>
    <row r="4526" hidden="1" x14ac:dyDescent="0.35"/>
    <row r="4527" hidden="1" x14ac:dyDescent="0.35"/>
    <row r="4528" hidden="1" x14ac:dyDescent="0.35"/>
    <row r="4529" hidden="1" x14ac:dyDescent="0.35"/>
    <row r="4530" hidden="1" x14ac:dyDescent="0.35"/>
    <row r="4531" hidden="1" x14ac:dyDescent="0.35"/>
    <row r="4532" hidden="1" x14ac:dyDescent="0.35"/>
    <row r="4533" hidden="1" x14ac:dyDescent="0.35"/>
    <row r="4534" hidden="1" x14ac:dyDescent="0.35"/>
    <row r="4535" hidden="1" x14ac:dyDescent="0.35"/>
    <row r="4536" hidden="1" x14ac:dyDescent="0.35"/>
    <row r="4537" hidden="1" x14ac:dyDescent="0.35"/>
    <row r="4538" hidden="1" x14ac:dyDescent="0.35"/>
    <row r="4539" hidden="1" x14ac:dyDescent="0.35"/>
    <row r="4540" hidden="1" x14ac:dyDescent="0.35"/>
    <row r="4541" hidden="1" x14ac:dyDescent="0.35"/>
    <row r="4542" hidden="1" x14ac:dyDescent="0.35"/>
    <row r="4543" hidden="1" x14ac:dyDescent="0.35"/>
    <row r="4544" hidden="1" x14ac:dyDescent="0.35"/>
    <row r="4545" hidden="1" x14ac:dyDescent="0.35"/>
    <row r="4546" hidden="1" x14ac:dyDescent="0.35"/>
    <row r="4547" hidden="1" x14ac:dyDescent="0.35"/>
    <row r="4548" hidden="1" x14ac:dyDescent="0.35"/>
    <row r="4549" hidden="1" x14ac:dyDescent="0.35"/>
    <row r="4550" hidden="1" x14ac:dyDescent="0.35"/>
    <row r="4551" hidden="1" x14ac:dyDescent="0.35"/>
    <row r="4552" hidden="1" x14ac:dyDescent="0.35"/>
    <row r="4553" hidden="1" x14ac:dyDescent="0.35"/>
    <row r="4554" hidden="1" x14ac:dyDescent="0.35"/>
    <row r="4555" hidden="1" x14ac:dyDescent="0.35"/>
    <row r="4556" hidden="1" x14ac:dyDescent="0.35"/>
    <row r="4557" hidden="1" x14ac:dyDescent="0.35"/>
    <row r="4558" hidden="1" x14ac:dyDescent="0.35"/>
    <row r="4559" hidden="1" x14ac:dyDescent="0.35"/>
    <row r="4560" hidden="1" x14ac:dyDescent="0.35"/>
    <row r="4561" hidden="1" x14ac:dyDescent="0.35"/>
    <row r="4562" hidden="1" x14ac:dyDescent="0.35"/>
    <row r="4563" hidden="1" x14ac:dyDescent="0.35"/>
    <row r="4564" hidden="1" x14ac:dyDescent="0.35"/>
    <row r="4565" hidden="1" x14ac:dyDescent="0.35"/>
    <row r="4566" hidden="1" x14ac:dyDescent="0.35"/>
    <row r="4567" hidden="1" x14ac:dyDescent="0.35"/>
    <row r="4568" hidden="1" x14ac:dyDescent="0.35"/>
    <row r="4569" hidden="1" x14ac:dyDescent="0.35"/>
    <row r="4570" hidden="1" x14ac:dyDescent="0.35"/>
    <row r="4571" hidden="1" x14ac:dyDescent="0.35"/>
    <row r="4572" hidden="1" x14ac:dyDescent="0.35"/>
    <row r="4573" hidden="1" x14ac:dyDescent="0.35"/>
    <row r="4574" hidden="1" x14ac:dyDescent="0.35"/>
    <row r="4575" hidden="1" x14ac:dyDescent="0.35"/>
    <row r="4576" hidden="1" x14ac:dyDescent="0.35"/>
    <row r="4577" hidden="1" x14ac:dyDescent="0.35"/>
    <row r="4578" hidden="1" x14ac:dyDescent="0.35"/>
    <row r="4579" hidden="1" x14ac:dyDescent="0.35"/>
    <row r="4580" hidden="1" x14ac:dyDescent="0.35"/>
    <row r="4581" hidden="1" x14ac:dyDescent="0.35"/>
    <row r="4582" hidden="1" x14ac:dyDescent="0.35"/>
    <row r="4583" hidden="1" x14ac:dyDescent="0.35"/>
    <row r="4584" hidden="1" x14ac:dyDescent="0.35"/>
    <row r="4585" hidden="1" x14ac:dyDescent="0.35"/>
    <row r="4586" hidden="1" x14ac:dyDescent="0.35"/>
    <row r="4587" hidden="1" x14ac:dyDescent="0.35"/>
    <row r="4588" hidden="1" x14ac:dyDescent="0.35"/>
    <row r="4589" hidden="1" x14ac:dyDescent="0.35"/>
    <row r="4590" hidden="1" x14ac:dyDescent="0.35"/>
    <row r="4591" hidden="1" x14ac:dyDescent="0.35"/>
    <row r="4592" hidden="1" x14ac:dyDescent="0.35"/>
    <row r="4593" hidden="1" x14ac:dyDescent="0.35"/>
    <row r="4594" hidden="1" x14ac:dyDescent="0.35"/>
    <row r="4595" hidden="1" x14ac:dyDescent="0.35"/>
    <row r="4596" hidden="1" x14ac:dyDescent="0.35"/>
    <row r="4597" hidden="1" x14ac:dyDescent="0.35"/>
    <row r="4598" hidden="1" x14ac:dyDescent="0.35"/>
    <row r="4599" hidden="1" x14ac:dyDescent="0.35"/>
    <row r="4600" hidden="1" x14ac:dyDescent="0.35"/>
    <row r="4601" hidden="1" x14ac:dyDescent="0.35"/>
    <row r="4602" hidden="1" x14ac:dyDescent="0.35"/>
    <row r="4603" hidden="1" x14ac:dyDescent="0.35"/>
    <row r="4604" hidden="1" x14ac:dyDescent="0.35"/>
    <row r="4605" hidden="1" x14ac:dyDescent="0.35"/>
    <row r="4606" hidden="1" x14ac:dyDescent="0.35"/>
    <row r="4607" hidden="1" x14ac:dyDescent="0.35"/>
    <row r="4608" hidden="1" x14ac:dyDescent="0.35"/>
    <row r="4609" hidden="1" x14ac:dyDescent="0.35"/>
    <row r="4610" hidden="1" x14ac:dyDescent="0.35"/>
    <row r="4611" hidden="1" x14ac:dyDescent="0.35"/>
    <row r="4612" hidden="1" x14ac:dyDescent="0.35"/>
    <row r="4613" hidden="1" x14ac:dyDescent="0.35"/>
    <row r="4614" hidden="1" x14ac:dyDescent="0.35"/>
    <row r="4615" hidden="1" x14ac:dyDescent="0.35"/>
    <row r="4616" hidden="1" x14ac:dyDescent="0.35"/>
    <row r="4617" hidden="1" x14ac:dyDescent="0.35"/>
    <row r="4618" hidden="1" x14ac:dyDescent="0.35"/>
    <row r="4619" hidden="1" x14ac:dyDescent="0.35"/>
    <row r="4620" hidden="1" x14ac:dyDescent="0.35"/>
    <row r="4621" hidden="1" x14ac:dyDescent="0.35"/>
    <row r="4622" hidden="1" x14ac:dyDescent="0.35"/>
    <row r="4623" hidden="1" x14ac:dyDescent="0.35"/>
    <row r="4624" hidden="1" x14ac:dyDescent="0.35"/>
    <row r="4625" hidden="1" x14ac:dyDescent="0.35"/>
    <row r="4626" hidden="1" x14ac:dyDescent="0.35"/>
    <row r="4627" hidden="1" x14ac:dyDescent="0.35"/>
    <row r="4628" hidden="1" x14ac:dyDescent="0.35"/>
    <row r="4629" hidden="1" x14ac:dyDescent="0.35"/>
    <row r="4630" hidden="1" x14ac:dyDescent="0.35"/>
    <row r="4631" hidden="1" x14ac:dyDescent="0.35"/>
    <row r="4632" hidden="1" x14ac:dyDescent="0.35"/>
    <row r="4633" hidden="1" x14ac:dyDescent="0.35"/>
    <row r="4634" hidden="1" x14ac:dyDescent="0.35"/>
    <row r="4635" hidden="1" x14ac:dyDescent="0.35"/>
    <row r="4636" hidden="1" x14ac:dyDescent="0.35"/>
    <row r="4637" hidden="1" x14ac:dyDescent="0.35"/>
    <row r="4638" hidden="1" x14ac:dyDescent="0.35"/>
    <row r="4639" hidden="1" x14ac:dyDescent="0.35"/>
    <row r="4640" hidden="1" x14ac:dyDescent="0.35"/>
    <row r="4641" hidden="1" x14ac:dyDescent="0.35"/>
    <row r="4642" hidden="1" x14ac:dyDescent="0.35"/>
    <row r="4643" hidden="1" x14ac:dyDescent="0.35"/>
    <row r="4644" hidden="1" x14ac:dyDescent="0.35"/>
    <row r="4645" hidden="1" x14ac:dyDescent="0.35"/>
    <row r="4646" hidden="1" x14ac:dyDescent="0.35"/>
    <row r="4647" hidden="1" x14ac:dyDescent="0.35"/>
    <row r="4648" hidden="1" x14ac:dyDescent="0.35"/>
    <row r="4649" hidden="1" x14ac:dyDescent="0.35"/>
    <row r="4650" hidden="1" x14ac:dyDescent="0.35"/>
    <row r="4651" hidden="1" x14ac:dyDescent="0.35"/>
    <row r="4652" hidden="1" x14ac:dyDescent="0.35"/>
    <row r="4653" hidden="1" x14ac:dyDescent="0.35"/>
    <row r="4654" hidden="1" x14ac:dyDescent="0.35"/>
    <row r="4655" hidden="1" x14ac:dyDescent="0.35"/>
    <row r="4656" hidden="1" x14ac:dyDescent="0.35"/>
    <row r="4657" hidden="1" x14ac:dyDescent="0.35"/>
    <row r="4658" hidden="1" x14ac:dyDescent="0.35"/>
    <row r="4659" hidden="1" x14ac:dyDescent="0.35"/>
    <row r="4660" hidden="1" x14ac:dyDescent="0.35"/>
    <row r="4661" hidden="1" x14ac:dyDescent="0.35"/>
    <row r="4662" hidden="1" x14ac:dyDescent="0.35"/>
    <row r="4663" hidden="1" x14ac:dyDescent="0.35"/>
    <row r="4664" hidden="1" x14ac:dyDescent="0.35"/>
    <row r="4665" hidden="1" x14ac:dyDescent="0.35"/>
    <row r="4666" hidden="1" x14ac:dyDescent="0.35"/>
    <row r="4667" hidden="1" x14ac:dyDescent="0.35"/>
    <row r="4668" hidden="1" x14ac:dyDescent="0.35"/>
    <row r="4669" hidden="1" x14ac:dyDescent="0.35"/>
    <row r="4670" hidden="1" x14ac:dyDescent="0.35"/>
    <row r="4671" hidden="1" x14ac:dyDescent="0.35"/>
    <row r="4672" hidden="1" x14ac:dyDescent="0.35"/>
    <row r="4673" hidden="1" x14ac:dyDescent="0.35"/>
    <row r="4674" hidden="1" x14ac:dyDescent="0.35"/>
    <row r="4675" hidden="1" x14ac:dyDescent="0.35"/>
    <row r="4676" hidden="1" x14ac:dyDescent="0.35"/>
    <row r="4677" hidden="1" x14ac:dyDescent="0.35"/>
    <row r="4678" hidden="1" x14ac:dyDescent="0.35"/>
    <row r="4679" hidden="1" x14ac:dyDescent="0.35"/>
    <row r="4680" hidden="1" x14ac:dyDescent="0.35"/>
    <row r="4681" hidden="1" x14ac:dyDescent="0.35"/>
    <row r="4682" hidden="1" x14ac:dyDescent="0.35"/>
    <row r="4683" hidden="1" x14ac:dyDescent="0.35"/>
    <row r="4684" hidden="1" x14ac:dyDescent="0.35"/>
    <row r="4685" hidden="1" x14ac:dyDescent="0.35"/>
    <row r="4686" hidden="1" x14ac:dyDescent="0.35"/>
    <row r="4687" hidden="1" x14ac:dyDescent="0.35"/>
    <row r="4688" hidden="1" x14ac:dyDescent="0.35"/>
    <row r="4689" hidden="1" x14ac:dyDescent="0.35"/>
    <row r="4690" hidden="1" x14ac:dyDescent="0.35"/>
    <row r="4691" hidden="1" x14ac:dyDescent="0.35"/>
    <row r="4692" hidden="1" x14ac:dyDescent="0.35"/>
    <row r="4693" hidden="1" x14ac:dyDescent="0.35"/>
    <row r="4694" hidden="1" x14ac:dyDescent="0.35"/>
    <row r="4695" hidden="1" x14ac:dyDescent="0.35"/>
    <row r="4696" hidden="1" x14ac:dyDescent="0.35"/>
    <row r="4697" hidden="1" x14ac:dyDescent="0.35"/>
    <row r="4698" hidden="1" x14ac:dyDescent="0.35"/>
    <row r="4699" hidden="1" x14ac:dyDescent="0.35"/>
    <row r="4700" hidden="1" x14ac:dyDescent="0.35"/>
    <row r="4701" hidden="1" x14ac:dyDescent="0.35"/>
    <row r="4702" hidden="1" x14ac:dyDescent="0.35"/>
    <row r="4703" hidden="1" x14ac:dyDescent="0.35"/>
    <row r="4704" hidden="1" x14ac:dyDescent="0.35"/>
    <row r="4705" hidden="1" x14ac:dyDescent="0.35"/>
    <row r="4706" hidden="1" x14ac:dyDescent="0.35"/>
    <row r="4707" hidden="1" x14ac:dyDescent="0.35"/>
    <row r="4708" hidden="1" x14ac:dyDescent="0.35"/>
    <row r="4709" hidden="1" x14ac:dyDescent="0.35"/>
    <row r="4710" hidden="1" x14ac:dyDescent="0.35"/>
    <row r="4711" hidden="1" x14ac:dyDescent="0.35"/>
    <row r="4712" hidden="1" x14ac:dyDescent="0.35"/>
    <row r="4713" hidden="1" x14ac:dyDescent="0.35"/>
    <row r="4714" hidden="1" x14ac:dyDescent="0.35"/>
    <row r="4715" hidden="1" x14ac:dyDescent="0.35"/>
    <row r="4716" hidden="1" x14ac:dyDescent="0.35"/>
    <row r="4717" hidden="1" x14ac:dyDescent="0.35"/>
    <row r="4718" hidden="1" x14ac:dyDescent="0.35"/>
    <row r="4719" hidden="1" x14ac:dyDescent="0.35"/>
    <row r="4720" hidden="1" x14ac:dyDescent="0.35"/>
    <row r="4721" hidden="1" x14ac:dyDescent="0.35"/>
    <row r="4722" hidden="1" x14ac:dyDescent="0.35"/>
    <row r="4723" hidden="1" x14ac:dyDescent="0.35"/>
    <row r="4724" hidden="1" x14ac:dyDescent="0.35"/>
    <row r="4725" hidden="1" x14ac:dyDescent="0.35"/>
    <row r="4726" hidden="1" x14ac:dyDescent="0.35"/>
    <row r="4727" hidden="1" x14ac:dyDescent="0.35"/>
    <row r="4728" hidden="1" x14ac:dyDescent="0.35"/>
    <row r="4729" hidden="1" x14ac:dyDescent="0.35"/>
    <row r="4730" hidden="1" x14ac:dyDescent="0.35"/>
    <row r="4731" hidden="1" x14ac:dyDescent="0.35"/>
    <row r="4732" hidden="1" x14ac:dyDescent="0.35"/>
    <row r="4733" hidden="1" x14ac:dyDescent="0.35"/>
    <row r="4734" hidden="1" x14ac:dyDescent="0.35"/>
    <row r="4735" hidden="1" x14ac:dyDescent="0.35"/>
    <row r="4736" hidden="1" x14ac:dyDescent="0.35"/>
    <row r="4737" hidden="1" x14ac:dyDescent="0.35"/>
    <row r="4738" hidden="1" x14ac:dyDescent="0.35"/>
    <row r="4739" hidden="1" x14ac:dyDescent="0.35"/>
    <row r="4740" hidden="1" x14ac:dyDescent="0.35"/>
    <row r="4741" hidden="1" x14ac:dyDescent="0.35"/>
    <row r="4742" hidden="1" x14ac:dyDescent="0.35"/>
    <row r="4743" hidden="1" x14ac:dyDescent="0.35"/>
    <row r="4744" hidden="1" x14ac:dyDescent="0.35"/>
    <row r="4745" hidden="1" x14ac:dyDescent="0.35"/>
    <row r="4746" hidden="1" x14ac:dyDescent="0.35"/>
    <row r="4747" hidden="1" x14ac:dyDescent="0.35"/>
    <row r="4748" hidden="1" x14ac:dyDescent="0.35"/>
    <row r="4749" hidden="1" x14ac:dyDescent="0.35"/>
    <row r="4750" hidden="1" x14ac:dyDescent="0.35"/>
    <row r="4751" hidden="1" x14ac:dyDescent="0.35"/>
    <row r="4752" hidden="1" x14ac:dyDescent="0.35"/>
    <row r="4753" hidden="1" x14ac:dyDescent="0.35"/>
    <row r="4754" hidden="1" x14ac:dyDescent="0.35"/>
    <row r="4755" hidden="1" x14ac:dyDescent="0.35"/>
    <row r="4756" hidden="1" x14ac:dyDescent="0.35"/>
    <row r="4757" hidden="1" x14ac:dyDescent="0.35"/>
    <row r="4758" hidden="1" x14ac:dyDescent="0.35"/>
    <row r="4759" hidden="1" x14ac:dyDescent="0.35"/>
    <row r="4760" hidden="1" x14ac:dyDescent="0.35"/>
    <row r="4761" hidden="1" x14ac:dyDescent="0.35"/>
    <row r="4762" hidden="1" x14ac:dyDescent="0.35"/>
    <row r="4763" hidden="1" x14ac:dyDescent="0.35"/>
    <row r="4764" hidden="1" x14ac:dyDescent="0.35"/>
    <row r="4765" hidden="1" x14ac:dyDescent="0.35"/>
    <row r="4766" hidden="1" x14ac:dyDescent="0.35"/>
    <row r="4767" hidden="1" x14ac:dyDescent="0.35"/>
    <row r="4768" hidden="1" x14ac:dyDescent="0.35"/>
    <row r="4769" hidden="1" x14ac:dyDescent="0.35"/>
    <row r="4770" hidden="1" x14ac:dyDescent="0.35"/>
    <row r="4771" hidden="1" x14ac:dyDescent="0.35"/>
    <row r="4772" hidden="1" x14ac:dyDescent="0.35"/>
    <row r="4773" hidden="1" x14ac:dyDescent="0.35"/>
    <row r="4774" hidden="1" x14ac:dyDescent="0.35"/>
    <row r="4775" hidden="1" x14ac:dyDescent="0.35"/>
    <row r="4776" hidden="1" x14ac:dyDescent="0.35"/>
    <row r="4777" hidden="1" x14ac:dyDescent="0.35"/>
    <row r="4778" hidden="1" x14ac:dyDescent="0.35"/>
    <row r="4779" hidden="1" x14ac:dyDescent="0.35"/>
    <row r="4780" hidden="1" x14ac:dyDescent="0.35"/>
    <row r="4781" hidden="1" x14ac:dyDescent="0.35"/>
    <row r="4782" hidden="1" x14ac:dyDescent="0.35"/>
    <row r="4783" hidden="1" x14ac:dyDescent="0.35"/>
    <row r="4784" hidden="1" x14ac:dyDescent="0.35"/>
    <row r="4785" hidden="1" x14ac:dyDescent="0.35"/>
    <row r="4786" hidden="1" x14ac:dyDescent="0.35"/>
    <row r="4787" hidden="1" x14ac:dyDescent="0.35"/>
    <row r="4788" hidden="1" x14ac:dyDescent="0.35"/>
    <row r="4789" hidden="1" x14ac:dyDescent="0.35"/>
    <row r="4790" hidden="1" x14ac:dyDescent="0.35"/>
    <row r="4791" hidden="1" x14ac:dyDescent="0.35"/>
    <row r="4792" hidden="1" x14ac:dyDescent="0.35"/>
    <row r="4793" hidden="1" x14ac:dyDescent="0.35"/>
    <row r="4794" hidden="1" x14ac:dyDescent="0.35"/>
    <row r="4795" hidden="1" x14ac:dyDescent="0.35"/>
    <row r="4796" hidden="1" x14ac:dyDescent="0.35"/>
    <row r="4797" hidden="1" x14ac:dyDescent="0.35"/>
    <row r="4798" hidden="1" x14ac:dyDescent="0.35"/>
    <row r="4799" hidden="1" x14ac:dyDescent="0.35"/>
    <row r="4800" hidden="1" x14ac:dyDescent="0.35"/>
    <row r="4801" hidden="1" x14ac:dyDescent="0.35"/>
    <row r="4802" hidden="1" x14ac:dyDescent="0.35"/>
    <row r="4803" hidden="1" x14ac:dyDescent="0.35"/>
    <row r="4804" hidden="1" x14ac:dyDescent="0.35"/>
    <row r="4805" hidden="1" x14ac:dyDescent="0.35"/>
    <row r="4806" hidden="1" x14ac:dyDescent="0.35"/>
    <row r="4807" hidden="1" x14ac:dyDescent="0.35"/>
    <row r="4808" hidden="1" x14ac:dyDescent="0.35"/>
    <row r="4809" hidden="1" x14ac:dyDescent="0.35"/>
    <row r="4810" hidden="1" x14ac:dyDescent="0.35"/>
    <row r="4811" hidden="1" x14ac:dyDescent="0.35"/>
    <row r="4812" hidden="1" x14ac:dyDescent="0.35"/>
    <row r="4813" hidden="1" x14ac:dyDescent="0.35"/>
    <row r="4814" hidden="1" x14ac:dyDescent="0.35"/>
    <row r="4815" hidden="1" x14ac:dyDescent="0.35"/>
    <row r="4816" hidden="1" x14ac:dyDescent="0.35"/>
    <row r="4817" hidden="1" x14ac:dyDescent="0.35"/>
    <row r="4818" hidden="1" x14ac:dyDescent="0.35"/>
    <row r="4819" hidden="1" x14ac:dyDescent="0.35"/>
    <row r="4820" hidden="1" x14ac:dyDescent="0.35"/>
    <row r="4821" hidden="1" x14ac:dyDescent="0.35"/>
    <row r="4822" hidden="1" x14ac:dyDescent="0.35"/>
    <row r="4823" hidden="1" x14ac:dyDescent="0.35"/>
    <row r="4824" hidden="1" x14ac:dyDescent="0.35"/>
    <row r="4825" hidden="1" x14ac:dyDescent="0.35"/>
    <row r="4826" hidden="1" x14ac:dyDescent="0.35"/>
    <row r="4827" hidden="1" x14ac:dyDescent="0.35"/>
    <row r="4828" hidden="1" x14ac:dyDescent="0.35"/>
    <row r="4829" hidden="1" x14ac:dyDescent="0.35"/>
    <row r="4830" hidden="1" x14ac:dyDescent="0.35"/>
    <row r="4831" hidden="1" x14ac:dyDescent="0.35"/>
    <row r="4832" hidden="1" x14ac:dyDescent="0.35"/>
    <row r="4833" hidden="1" x14ac:dyDescent="0.35"/>
    <row r="4834" hidden="1" x14ac:dyDescent="0.35"/>
    <row r="4835" hidden="1" x14ac:dyDescent="0.35"/>
    <row r="4836" hidden="1" x14ac:dyDescent="0.35"/>
    <row r="4837" hidden="1" x14ac:dyDescent="0.35"/>
    <row r="4838" hidden="1" x14ac:dyDescent="0.35"/>
    <row r="4839" hidden="1" x14ac:dyDescent="0.35"/>
    <row r="4840" hidden="1" x14ac:dyDescent="0.35"/>
    <row r="4841" hidden="1" x14ac:dyDescent="0.35"/>
    <row r="4842" hidden="1" x14ac:dyDescent="0.35"/>
    <row r="4843" hidden="1" x14ac:dyDescent="0.35"/>
    <row r="4844" hidden="1" x14ac:dyDescent="0.35"/>
    <row r="4845" hidden="1" x14ac:dyDescent="0.35"/>
    <row r="4846" hidden="1" x14ac:dyDescent="0.35"/>
    <row r="4847" hidden="1" x14ac:dyDescent="0.35"/>
    <row r="4848" hidden="1" x14ac:dyDescent="0.35"/>
    <row r="4849" hidden="1" x14ac:dyDescent="0.35"/>
    <row r="4850" hidden="1" x14ac:dyDescent="0.35"/>
    <row r="4851" hidden="1" x14ac:dyDescent="0.35"/>
    <row r="4852" hidden="1" x14ac:dyDescent="0.35"/>
    <row r="4853" hidden="1" x14ac:dyDescent="0.35"/>
    <row r="4854" hidden="1" x14ac:dyDescent="0.35"/>
    <row r="4855" hidden="1" x14ac:dyDescent="0.35"/>
    <row r="4856" hidden="1" x14ac:dyDescent="0.35"/>
    <row r="4857" hidden="1" x14ac:dyDescent="0.35"/>
    <row r="4858" hidden="1" x14ac:dyDescent="0.35"/>
    <row r="4859" hidden="1" x14ac:dyDescent="0.35"/>
    <row r="4860" hidden="1" x14ac:dyDescent="0.35"/>
    <row r="4861" hidden="1" x14ac:dyDescent="0.35"/>
    <row r="4862" hidden="1" x14ac:dyDescent="0.35"/>
    <row r="4863" hidden="1" x14ac:dyDescent="0.35"/>
    <row r="4864" hidden="1" x14ac:dyDescent="0.35"/>
    <row r="4865" hidden="1" x14ac:dyDescent="0.35"/>
    <row r="4866" hidden="1" x14ac:dyDescent="0.35"/>
    <row r="4867" hidden="1" x14ac:dyDescent="0.35"/>
    <row r="4868" hidden="1" x14ac:dyDescent="0.35"/>
    <row r="4869" hidden="1" x14ac:dyDescent="0.35"/>
    <row r="4870" hidden="1" x14ac:dyDescent="0.35"/>
    <row r="4871" hidden="1" x14ac:dyDescent="0.35"/>
    <row r="4872" hidden="1" x14ac:dyDescent="0.35"/>
    <row r="4873" hidden="1" x14ac:dyDescent="0.35"/>
    <row r="4874" hidden="1" x14ac:dyDescent="0.35"/>
    <row r="4875" hidden="1" x14ac:dyDescent="0.35"/>
    <row r="4876" hidden="1" x14ac:dyDescent="0.35"/>
    <row r="4877" hidden="1" x14ac:dyDescent="0.35"/>
    <row r="4878" hidden="1" x14ac:dyDescent="0.35"/>
    <row r="4879" hidden="1" x14ac:dyDescent="0.35"/>
    <row r="4880" hidden="1" x14ac:dyDescent="0.35"/>
    <row r="4881" hidden="1" x14ac:dyDescent="0.35"/>
    <row r="4882" hidden="1" x14ac:dyDescent="0.35"/>
    <row r="4883" hidden="1" x14ac:dyDescent="0.35"/>
    <row r="4884" hidden="1" x14ac:dyDescent="0.35"/>
    <row r="4885" hidden="1" x14ac:dyDescent="0.35"/>
    <row r="4886" hidden="1" x14ac:dyDescent="0.35"/>
    <row r="4887" hidden="1" x14ac:dyDescent="0.35"/>
    <row r="4888" hidden="1" x14ac:dyDescent="0.35"/>
    <row r="4889" hidden="1" x14ac:dyDescent="0.35"/>
    <row r="4890" hidden="1" x14ac:dyDescent="0.35"/>
    <row r="4891" hidden="1" x14ac:dyDescent="0.35"/>
    <row r="4892" hidden="1" x14ac:dyDescent="0.35"/>
    <row r="4893" hidden="1" x14ac:dyDescent="0.35"/>
    <row r="4894" hidden="1" x14ac:dyDescent="0.35"/>
    <row r="4895" hidden="1" x14ac:dyDescent="0.35"/>
    <row r="4896" hidden="1" x14ac:dyDescent="0.35"/>
    <row r="4897" hidden="1" x14ac:dyDescent="0.35"/>
    <row r="4898" hidden="1" x14ac:dyDescent="0.35"/>
    <row r="4899" hidden="1" x14ac:dyDescent="0.35"/>
    <row r="4900" hidden="1" x14ac:dyDescent="0.35"/>
    <row r="4901" hidden="1" x14ac:dyDescent="0.35"/>
    <row r="4902" hidden="1" x14ac:dyDescent="0.35"/>
    <row r="4903" hidden="1" x14ac:dyDescent="0.35"/>
    <row r="4904" hidden="1" x14ac:dyDescent="0.35"/>
    <row r="4905" hidden="1" x14ac:dyDescent="0.35"/>
    <row r="4906" hidden="1" x14ac:dyDescent="0.35"/>
    <row r="4907" hidden="1" x14ac:dyDescent="0.35"/>
    <row r="4908" hidden="1" x14ac:dyDescent="0.35"/>
    <row r="4909" hidden="1" x14ac:dyDescent="0.35"/>
    <row r="4910" hidden="1" x14ac:dyDescent="0.35"/>
    <row r="4911" hidden="1" x14ac:dyDescent="0.35"/>
    <row r="4912" hidden="1" x14ac:dyDescent="0.35"/>
    <row r="4913" hidden="1" x14ac:dyDescent="0.35"/>
    <row r="4914" hidden="1" x14ac:dyDescent="0.35"/>
    <row r="4915" hidden="1" x14ac:dyDescent="0.35"/>
    <row r="4916" hidden="1" x14ac:dyDescent="0.35"/>
    <row r="4917" hidden="1" x14ac:dyDescent="0.35"/>
    <row r="4918" hidden="1" x14ac:dyDescent="0.35"/>
    <row r="4919" hidden="1" x14ac:dyDescent="0.35"/>
    <row r="4920" hidden="1" x14ac:dyDescent="0.35"/>
    <row r="4921" hidden="1" x14ac:dyDescent="0.35"/>
    <row r="4922" hidden="1" x14ac:dyDescent="0.35"/>
    <row r="4923" hidden="1" x14ac:dyDescent="0.35"/>
    <row r="4924" hidden="1" x14ac:dyDescent="0.35"/>
    <row r="4925" hidden="1" x14ac:dyDescent="0.35"/>
    <row r="4926" hidden="1" x14ac:dyDescent="0.35"/>
    <row r="4927" hidden="1" x14ac:dyDescent="0.35"/>
    <row r="4928" hidden="1" x14ac:dyDescent="0.35"/>
    <row r="4929" hidden="1" x14ac:dyDescent="0.35"/>
    <row r="4930" hidden="1" x14ac:dyDescent="0.35"/>
    <row r="4931" hidden="1" x14ac:dyDescent="0.35"/>
    <row r="4932" hidden="1" x14ac:dyDescent="0.35"/>
    <row r="4933" hidden="1" x14ac:dyDescent="0.35"/>
    <row r="4934" hidden="1" x14ac:dyDescent="0.35"/>
    <row r="4935" hidden="1" x14ac:dyDescent="0.35"/>
    <row r="4936" hidden="1" x14ac:dyDescent="0.35"/>
    <row r="4937" hidden="1" x14ac:dyDescent="0.35"/>
    <row r="4938" hidden="1" x14ac:dyDescent="0.35"/>
    <row r="4939" hidden="1" x14ac:dyDescent="0.35"/>
    <row r="4940" hidden="1" x14ac:dyDescent="0.35"/>
    <row r="4941" hidden="1" x14ac:dyDescent="0.35"/>
    <row r="4942" hidden="1" x14ac:dyDescent="0.35"/>
    <row r="4943" hidden="1" x14ac:dyDescent="0.35"/>
    <row r="4944" hidden="1" x14ac:dyDescent="0.35"/>
    <row r="4945" hidden="1" x14ac:dyDescent="0.35"/>
    <row r="4946" hidden="1" x14ac:dyDescent="0.35"/>
    <row r="4947" hidden="1" x14ac:dyDescent="0.35"/>
    <row r="4948" hidden="1" x14ac:dyDescent="0.35"/>
    <row r="4949" hidden="1" x14ac:dyDescent="0.35"/>
    <row r="4950" hidden="1" x14ac:dyDescent="0.35"/>
    <row r="4951" hidden="1" x14ac:dyDescent="0.35"/>
    <row r="4952" hidden="1" x14ac:dyDescent="0.35"/>
    <row r="4953" hidden="1" x14ac:dyDescent="0.35"/>
    <row r="4954" hidden="1" x14ac:dyDescent="0.35"/>
    <row r="4955" hidden="1" x14ac:dyDescent="0.35"/>
    <row r="4956" hidden="1" x14ac:dyDescent="0.35"/>
    <row r="4957" hidden="1" x14ac:dyDescent="0.35"/>
    <row r="4958" hidden="1" x14ac:dyDescent="0.35"/>
    <row r="4959" hidden="1" x14ac:dyDescent="0.35"/>
    <row r="4960" hidden="1" x14ac:dyDescent="0.35"/>
    <row r="4961" hidden="1" x14ac:dyDescent="0.35"/>
    <row r="4962" hidden="1" x14ac:dyDescent="0.35"/>
    <row r="4963" hidden="1" x14ac:dyDescent="0.35"/>
    <row r="4964" hidden="1" x14ac:dyDescent="0.35"/>
    <row r="4965" hidden="1" x14ac:dyDescent="0.35"/>
    <row r="4966" hidden="1" x14ac:dyDescent="0.35"/>
    <row r="4967" hidden="1" x14ac:dyDescent="0.35"/>
    <row r="4968" hidden="1" x14ac:dyDescent="0.35"/>
    <row r="4969" hidden="1" x14ac:dyDescent="0.35"/>
    <row r="4970" hidden="1" x14ac:dyDescent="0.35"/>
    <row r="4971" hidden="1" x14ac:dyDescent="0.35"/>
    <row r="4972" hidden="1" x14ac:dyDescent="0.35"/>
    <row r="4973" hidden="1" x14ac:dyDescent="0.35"/>
    <row r="4974" hidden="1" x14ac:dyDescent="0.35"/>
    <row r="4975" hidden="1" x14ac:dyDescent="0.35"/>
    <row r="4976" hidden="1" x14ac:dyDescent="0.35"/>
    <row r="4977" hidden="1" x14ac:dyDescent="0.35"/>
    <row r="4978" hidden="1" x14ac:dyDescent="0.35"/>
    <row r="4979" hidden="1" x14ac:dyDescent="0.35"/>
    <row r="4980" hidden="1" x14ac:dyDescent="0.35"/>
    <row r="4981" hidden="1" x14ac:dyDescent="0.35"/>
    <row r="4982" hidden="1" x14ac:dyDescent="0.35"/>
    <row r="4983" hidden="1" x14ac:dyDescent="0.35"/>
    <row r="4984" hidden="1" x14ac:dyDescent="0.35"/>
    <row r="4985" hidden="1" x14ac:dyDescent="0.35"/>
    <row r="4986" hidden="1" x14ac:dyDescent="0.35"/>
    <row r="4987" hidden="1" x14ac:dyDescent="0.35"/>
    <row r="4988" hidden="1" x14ac:dyDescent="0.35"/>
    <row r="4989" hidden="1" x14ac:dyDescent="0.35"/>
    <row r="4990" hidden="1" x14ac:dyDescent="0.35"/>
    <row r="4991" hidden="1" x14ac:dyDescent="0.35"/>
    <row r="4992" hidden="1" x14ac:dyDescent="0.35"/>
    <row r="4993" hidden="1" x14ac:dyDescent="0.35"/>
    <row r="4994" hidden="1" x14ac:dyDescent="0.35"/>
    <row r="4995" hidden="1" x14ac:dyDescent="0.35"/>
    <row r="4996" hidden="1" x14ac:dyDescent="0.35"/>
    <row r="4997" hidden="1" x14ac:dyDescent="0.35"/>
    <row r="4998" hidden="1" x14ac:dyDescent="0.35"/>
    <row r="4999" hidden="1" x14ac:dyDescent="0.35"/>
    <row r="5000" hidden="1" x14ac:dyDescent="0.35"/>
    <row r="5001" hidden="1" x14ac:dyDescent="0.35"/>
    <row r="5002" hidden="1" x14ac:dyDescent="0.35"/>
    <row r="5003" hidden="1" x14ac:dyDescent="0.35"/>
    <row r="5004" hidden="1" x14ac:dyDescent="0.35"/>
    <row r="5005" hidden="1" x14ac:dyDescent="0.35"/>
    <row r="5006" hidden="1" x14ac:dyDescent="0.35"/>
    <row r="5007" hidden="1" x14ac:dyDescent="0.35"/>
    <row r="5008" hidden="1" x14ac:dyDescent="0.35"/>
    <row r="5009" hidden="1" x14ac:dyDescent="0.35"/>
    <row r="5010" hidden="1" x14ac:dyDescent="0.35"/>
    <row r="5011" hidden="1" x14ac:dyDescent="0.35"/>
    <row r="5012" hidden="1" x14ac:dyDescent="0.35"/>
    <row r="5013" hidden="1" x14ac:dyDescent="0.35"/>
    <row r="5014" hidden="1" x14ac:dyDescent="0.35"/>
    <row r="5015" hidden="1" x14ac:dyDescent="0.35"/>
    <row r="5016" hidden="1" x14ac:dyDescent="0.35"/>
    <row r="5017" hidden="1" x14ac:dyDescent="0.35"/>
    <row r="5018" hidden="1" x14ac:dyDescent="0.35"/>
    <row r="5019" hidden="1" x14ac:dyDescent="0.35"/>
    <row r="5020" hidden="1" x14ac:dyDescent="0.35"/>
    <row r="5021" hidden="1" x14ac:dyDescent="0.35"/>
    <row r="5022" hidden="1" x14ac:dyDescent="0.35"/>
    <row r="5023" hidden="1" x14ac:dyDescent="0.35"/>
    <row r="5024" hidden="1" x14ac:dyDescent="0.35"/>
    <row r="5025" hidden="1" x14ac:dyDescent="0.35"/>
    <row r="5026" hidden="1" x14ac:dyDescent="0.35"/>
    <row r="5027" hidden="1" x14ac:dyDescent="0.35"/>
    <row r="5028" hidden="1" x14ac:dyDescent="0.35"/>
    <row r="5029" hidden="1" x14ac:dyDescent="0.35"/>
    <row r="5030" hidden="1" x14ac:dyDescent="0.35"/>
    <row r="5031" hidden="1" x14ac:dyDescent="0.35"/>
    <row r="5032" hidden="1" x14ac:dyDescent="0.35"/>
    <row r="5033" hidden="1" x14ac:dyDescent="0.35"/>
    <row r="5034" hidden="1" x14ac:dyDescent="0.35"/>
    <row r="5035" hidden="1" x14ac:dyDescent="0.35"/>
    <row r="5036" hidden="1" x14ac:dyDescent="0.35"/>
    <row r="5037" hidden="1" x14ac:dyDescent="0.35"/>
    <row r="5038" hidden="1" x14ac:dyDescent="0.35"/>
    <row r="5039" hidden="1" x14ac:dyDescent="0.35"/>
    <row r="5040" hidden="1" x14ac:dyDescent="0.35"/>
    <row r="5041" hidden="1" x14ac:dyDescent="0.35"/>
    <row r="5042" hidden="1" x14ac:dyDescent="0.35"/>
    <row r="5043" hidden="1" x14ac:dyDescent="0.35"/>
    <row r="5044" hidden="1" x14ac:dyDescent="0.35"/>
    <row r="5045" hidden="1" x14ac:dyDescent="0.35"/>
    <row r="5046" hidden="1" x14ac:dyDescent="0.35"/>
    <row r="5047" hidden="1" x14ac:dyDescent="0.35"/>
    <row r="5048" hidden="1" x14ac:dyDescent="0.35"/>
    <row r="5049" hidden="1" x14ac:dyDescent="0.35"/>
    <row r="5050" hidden="1" x14ac:dyDescent="0.35"/>
    <row r="5051" hidden="1" x14ac:dyDescent="0.35"/>
    <row r="5052" hidden="1" x14ac:dyDescent="0.35"/>
    <row r="5053" hidden="1" x14ac:dyDescent="0.35"/>
    <row r="5054" hidden="1" x14ac:dyDescent="0.35"/>
    <row r="5055" hidden="1" x14ac:dyDescent="0.35"/>
    <row r="5056" hidden="1" x14ac:dyDescent="0.35"/>
    <row r="5057" hidden="1" x14ac:dyDescent="0.35"/>
    <row r="5058" hidden="1" x14ac:dyDescent="0.35"/>
    <row r="5059" hidden="1" x14ac:dyDescent="0.35"/>
    <row r="5060" hidden="1" x14ac:dyDescent="0.35"/>
    <row r="5061" hidden="1" x14ac:dyDescent="0.35"/>
    <row r="5062" hidden="1" x14ac:dyDescent="0.35"/>
    <row r="5063" hidden="1" x14ac:dyDescent="0.35"/>
    <row r="5064" hidden="1" x14ac:dyDescent="0.35"/>
    <row r="5065" hidden="1" x14ac:dyDescent="0.35"/>
    <row r="5066" hidden="1" x14ac:dyDescent="0.35"/>
    <row r="5067" hidden="1" x14ac:dyDescent="0.35"/>
    <row r="5068" hidden="1" x14ac:dyDescent="0.35"/>
    <row r="5069" hidden="1" x14ac:dyDescent="0.35"/>
    <row r="5070" hidden="1" x14ac:dyDescent="0.35"/>
    <row r="5071" hidden="1" x14ac:dyDescent="0.35"/>
    <row r="5072" hidden="1" x14ac:dyDescent="0.35"/>
    <row r="5073" hidden="1" x14ac:dyDescent="0.35"/>
    <row r="5074" hidden="1" x14ac:dyDescent="0.35"/>
    <row r="5075" hidden="1" x14ac:dyDescent="0.35"/>
    <row r="5076" hidden="1" x14ac:dyDescent="0.35"/>
    <row r="5077" hidden="1" x14ac:dyDescent="0.35"/>
    <row r="5078" hidden="1" x14ac:dyDescent="0.35"/>
    <row r="5079" hidden="1" x14ac:dyDescent="0.35"/>
    <row r="5080" hidden="1" x14ac:dyDescent="0.35"/>
    <row r="5081" hidden="1" x14ac:dyDescent="0.35"/>
    <row r="5082" hidden="1" x14ac:dyDescent="0.35"/>
    <row r="5083" hidden="1" x14ac:dyDescent="0.35"/>
    <row r="5084" hidden="1" x14ac:dyDescent="0.35"/>
    <row r="5085" hidden="1" x14ac:dyDescent="0.35"/>
    <row r="5086" hidden="1" x14ac:dyDescent="0.35"/>
    <row r="5087" hidden="1" x14ac:dyDescent="0.35"/>
    <row r="5088" hidden="1" x14ac:dyDescent="0.35"/>
    <row r="5089" hidden="1" x14ac:dyDescent="0.35"/>
    <row r="5090" hidden="1" x14ac:dyDescent="0.35"/>
    <row r="5091" hidden="1" x14ac:dyDescent="0.35"/>
    <row r="5092" hidden="1" x14ac:dyDescent="0.35"/>
    <row r="5093" hidden="1" x14ac:dyDescent="0.35"/>
    <row r="5094" hidden="1" x14ac:dyDescent="0.35"/>
    <row r="5095" hidden="1" x14ac:dyDescent="0.35"/>
    <row r="5096" hidden="1" x14ac:dyDescent="0.35"/>
    <row r="5097" hidden="1" x14ac:dyDescent="0.35"/>
    <row r="5098" hidden="1" x14ac:dyDescent="0.35"/>
    <row r="5099" hidden="1" x14ac:dyDescent="0.35"/>
    <row r="5100" hidden="1" x14ac:dyDescent="0.35"/>
    <row r="5101" hidden="1" x14ac:dyDescent="0.35"/>
    <row r="5102" hidden="1" x14ac:dyDescent="0.35"/>
    <row r="5103" hidden="1" x14ac:dyDescent="0.35"/>
    <row r="5104" hidden="1" x14ac:dyDescent="0.35"/>
    <row r="5105" hidden="1" x14ac:dyDescent="0.35"/>
    <row r="5106" hidden="1" x14ac:dyDescent="0.35"/>
    <row r="5107" hidden="1" x14ac:dyDescent="0.35"/>
    <row r="5108" hidden="1" x14ac:dyDescent="0.35"/>
    <row r="5109" hidden="1" x14ac:dyDescent="0.35"/>
    <row r="5110" hidden="1" x14ac:dyDescent="0.35"/>
    <row r="5111" hidden="1" x14ac:dyDescent="0.35"/>
    <row r="5112" hidden="1" x14ac:dyDescent="0.35"/>
    <row r="5113" hidden="1" x14ac:dyDescent="0.35"/>
    <row r="5114" hidden="1" x14ac:dyDescent="0.35"/>
    <row r="5115" hidden="1" x14ac:dyDescent="0.35"/>
    <row r="5116" hidden="1" x14ac:dyDescent="0.35"/>
    <row r="5117" hidden="1" x14ac:dyDescent="0.35"/>
    <row r="5118" hidden="1" x14ac:dyDescent="0.35"/>
    <row r="5119" hidden="1" x14ac:dyDescent="0.35"/>
    <row r="5120" hidden="1" x14ac:dyDescent="0.35"/>
    <row r="5121" hidden="1" x14ac:dyDescent="0.35"/>
    <row r="5122" hidden="1" x14ac:dyDescent="0.35"/>
    <row r="5123" hidden="1" x14ac:dyDescent="0.35"/>
    <row r="5124" hidden="1" x14ac:dyDescent="0.35"/>
    <row r="5125" hidden="1" x14ac:dyDescent="0.35"/>
    <row r="5126" hidden="1" x14ac:dyDescent="0.35"/>
    <row r="5127" hidden="1" x14ac:dyDescent="0.35"/>
    <row r="5128" hidden="1" x14ac:dyDescent="0.35"/>
    <row r="5129" hidden="1" x14ac:dyDescent="0.35"/>
    <row r="5130" hidden="1" x14ac:dyDescent="0.35"/>
    <row r="5131" hidden="1" x14ac:dyDescent="0.35"/>
    <row r="5132" hidden="1" x14ac:dyDescent="0.35"/>
    <row r="5133" hidden="1" x14ac:dyDescent="0.35"/>
    <row r="5134" hidden="1" x14ac:dyDescent="0.35"/>
    <row r="5135" hidden="1" x14ac:dyDescent="0.35"/>
    <row r="5136" hidden="1" x14ac:dyDescent="0.35"/>
    <row r="5137" hidden="1" x14ac:dyDescent="0.35"/>
    <row r="5138" hidden="1" x14ac:dyDescent="0.35"/>
    <row r="5139" hidden="1" x14ac:dyDescent="0.35"/>
    <row r="5140" hidden="1" x14ac:dyDescent="0.35"/>
    <row r="5141" hidden="1" x14ac:dyDescent="0.35"/>
    <row r="5142" hidden="1" x14ac:dyDescent="0.35"/>
    <row r="5143" hidden="1" x14ac:dyDescent="0.35"/>
    <row r="5144" hidden="1" x14ac:dyDescent="0.35"/>
    <row r="5145" hidden="1" x14ac:dyDescent="0.35"/>
    <row r="5146" hidden="1" x14ac:dyDescent="0.35"/>
    <row r="5147" hidden="1" x14ac:dyDescent="0.35"/>
    <row r="5148" hidden="1" x14ac:dyDescent="0.35"/>
    <row r="5149" hidden="1" x14ac:dyDescent="0.35"/>
    <row r="5150" hidden="1" x14ac:dyDescent="0.35"/>
    <row r="5151" hidden="1" x14ac:dyDescent="0.35"/>
    <row r="5152" hidden="1" x14ac:dyDescent="0.35"/>
    <row r="5153" hidden="1" x14ac:dyDescent="0.35"/>
    <row r="5154" hidden="1" x14ac:dyDescent="0.35"/>
    <row r="5155" hidden="1" x14ac:dyDescent="0.35"/>
    <row r="5156" hidden="1" x14ac:dyDescent="0.35"/>
    <row r="5157" hidden="1" x14ac:dyDescent="0.35"/>
    <row r="5158" hidden="1" x14ac:dyDescent="0.35"/>
    <row r="5159" hidden="1" x14ac:dyDescent="0.35"/>
    <row r="5160" hidden="1" x14ac:dyDescent="0.35"/>
    <row r="5161" hidden="1" x14ac:dyDescent="0.35"/>
    <row r="5162" hidden="1" x14ac:dyDescent="0.35"/>
    <row r="5163" hidden="1" x14ac:dyDescent="0.35"/>
    <row r="5164" hidden="1" x14ac:dyDescent="0.35"/>
    <row r="5165" hidden="1" x14ac:dyDescent="0.35"/>
    <row r="5166" hidden="1" x14ac:dyDescent="0.35"/>
    <row r="5167" hidden="1" x14ac:dyDescent="0.35"/>
    <row r="5168" hidden="1" x14ac:dyDescent="0.35"/>
    <row r="5169" hidden="1" x14ac:dyDescent="0.35"/>
    <row r="5170" hidden="1" x14ac:dyDescent="0.35"/>
    <row r="5171" hidden="1" x14ac:dyDescent="0.35"/>
    <row r="5172" hidden="1" x14ac:dyDescent="0.35"/>
    <row r="5173" hidden="1" x14ac:dyDescent="0.35"/>
    <row r="5174" hidden="1" x14ac:dyDescent="0.35"/>
    <row r="5175" hidden="1" x14ac:dyDescent="0.35"/>
    <row r="5176" hidden="1" x14ac:dyDescent="0.35"/>
    <row r="5177" hidden="1" x14ac:dyDescent="0.35"/>
    <row r="5178" hidden="1" x14ac:dyDescent="0.35"/>
    <row r="5179" hidden="1" x14ac:dyDescent="0.35"/>
    <row r="5180" hidden="1" x14ac:dyDescent="0.35"/>
    <row r="5181" hidden="1" x14ac:dyDescent="0.35"/>
    <row r="5182" hidden="1" x14ac:dyDescent="0.35"/>
    <row r="5183" hidden="1" x14ac:dyDescent="0.35"/>
    <row r="5184" hidden="1" x14ac:dyDescent="0.35"/>
    <row r="5185" hidden="1" x14ac:dyDescent="0.35"/>
    <row r="5186" hidden="1" x14ac:dyDescent="0.35"/>
    <row r="5187" hidden="1" x14ac:dyDescent="0.35"/>
    <row r="5188" hidden="1" x14ac:dyDescent="0.35"/>
    <row r="5189" hidden="1" x14ac:dyDescent="0.35"/>
    <row r="5190" hidden="1" x14ac:dyDescent="0.35"/>
    <row r="5191" hidden="1" x14ac:dyDescent="0.35"/>
    <row r="5192" hidden="1" x14ac:dyDescent="0.35"/>
    <row r="5193" hidden="1" x14ac:dyDescent="0.35"/>
    <row r="5194" hidden="1" x14ac:dyDescent="0.35"/>
    <row r="5195" hidden="1" x14ac:dyDescent="0.35"/>
    <row r="5196" hidden="1" x14ac:dyDescent="0.35"/>
    <row r="5197" hidden="1" x14ac:dyDescent="0.35"/>
    <row r="5198" hidden="1" x14ac:dyDescent="0.35"/>
    <row r="5199" hidden="1" x14ac:dyDescent="0.35"/>
    <row r="5200" hidden="1" x14ac:dyDescent="0.35"/>
    <row r="5201" hidden="1" x14ac:dyDescent="0.35"/>
    <row r="5202" hidden="1" x14ac:dyDescent="0.35"/>
    <row r="5203" hidden="1" x14ac:dyDescent="0.35"/>
    <row r="5204" hidden="1" x14ac:dyDescent="0.35"/>
    <row r="5205" hidden="1" x14ac:dyDescent="0.35"/>
    <row r="5206" hidden="1" x14ac:dyDescent="0.35"/>
    <row r="5207" hidden="1" x14ac:dyDescent="0.35"/>
    <row r="5208" hidden="1" x14ac:dyDescent="0.35"/>
    <row r="5209" hidden="1" x14ac:dyDescent="0.35"/>
    <row r="5210" hidden="1" x14ac:dyDescent="0.35"/>
    <row r="5211" hidden="1" x14ac:dyDescent="0.35"/>
    <row r="5212" hidden="1" x14ac:dyDescent="0.35"/>
    <row r="5213" hidden="1" x14ac:dyDescent="0.35"/>
    <row r="5214" hidden="1" x14ac:dyDescent="0.35"/>
    <row r="5215" hidden="1" x14ac:dyDescent="0.35"/>
    <row r="5216" hidden="1" x14ac:dyDescent="0.35"/>
    <row r="5217" hidden="1" x14ac:dyDescent="0.35"/>
    <row r="5218" hidden="1" x14ac:dyDescent="0.35"/>
    <row r="5219" hidden="1" x14ac:dyDescent="0.35"/>
    <row r="5220" hidden="1" x14ac:dyDescent="0.35"/>
    <row r="5221" hidden="1" x14ac:dyDescent="0.35"/>
    <row r="5222" hidden="1" x14ac:dyDescent="0.35"/>
    <row r="5223" hidden="1" x14ac:dyDescent="0.35"/>
    <row r="5224" hidden="1" x14ac:dyDescent="0.35"/>
    <row r="5225" hidden="1" x14ac:dyDescent="0.35"/>
    <row r="5226" hidden="1" x14ac:dyDescent="0.35"/>
    <row r="5227" hidden="1" x14ac:dyDescent="0.35"/>
    <row r="5228" hidden="1" x14ac:dyDescent="0.35"/>
    <row r="5229" hidden="1" x14ac:dyDescent="0.35"/>
    <row r="5230" hidden="1" x14ac:dyDescent="0.35"/>
    <row r="5231" hidden="1" x14ac:dyDescent="0.35"/>
    <row r="5232" hidden="1" x14ac:dyDescent="0.35"/>
    <row r="5233" hidden="1" x14ac:dyDescent="0.35"/>
    <row r="5234" hidden="1" x14ac:dyDescent="0.35"/>
    <row r="5235" hidden="1" x14ac:dyDescent="0.35"/>
    <row r="5236" hidden="1" x14ac:dyDescent="0.35"/>
    <row r="5237" hidden="1" x14ac:dyDescent="0.35"/>
    <row r="5238" hidden="1" x14ac:dyDescent="0.35"/>
    <row r="5239" hidden="1" x14ac:dyDescent="0.35"/>
    <row r="5240" hidden="1" x14ac:dyDescent="0.35"/>
    <row r="5241" hidden="1" x14ac:dyDescent="0.35"/>
    <row r="5242" hidden="1" x14ac:dyDescent="0.35"/>
    <row r="5243" hidden="1" x14ac:dyDescent="0.35"/>
    <row r="5244" hidden="1" x14ac:dyDescent="0.35"/>
    <row r="5245" hidden="1" x14ac:dyDescent="0.35"/>
    <row r="5246" hidden="1" x14ac:dyDescent="0.35"/>
    <row r="5247" hidden="1" x14ac:dyDescent="0.35"/>
    <row r="5248" hidden="1" x14ac:dyDescent="0.35"/>
    <row r="5249" hidden="1" x14ac:dyDescent="0.35"/>
    <row r="5250" hidden="1" x14ac:dyDescent="0.35"/>
    <row r="5251" hidden="1" x14ac:dyDescent="0.35"/>
    <row r="5252" hidden="1" x14ac:dyDescent="0.35"/>
    <row r="5253" hidden="1" x14ac:dyDescent="0.35"/>
    <row r="5254" hidden="1" x14ac:dyDescent="0.35"/>
    <row r="5255" hidden="1" x14ac:dyDescent="0.35"/>
    <row r="5256" hidden="1" x14ac:dyDescent="0.35"/>
    <row r="5257" hidden="1" x14ac:dyDescent="0.35"/>
    <row r="5258" hidden="1" x14ac:dyDescent="0.35"/>
    <row r="5259" hidden="1" x14ac:dyDescent="0.35"/>
    <row r="5260" hidden="1" x14ac:dyDescent="0.35"/>
    <row r="5261" hidden="1" x14ac:dyDescent="0.35"/>
    <row r="5262" hidden="1" x14ac:dyDescent="0.35"/>
    <row r="5263" hidden="1" x14ac:dyDescent="0.35"/>
    <row r="5264" hidden="1" x14ac:dyDescent="0.35"/>
    <row r="5265" hidden="1" x14ac:dyDescent="0.35"/>
    <row r="5266" hidden="1" x14ac:dyDescent="0.35"/>
    <row r="5267" hidden="1" x14ac:dyDescent="0.35"/>
    <row r="5268" hidden="1" x14ac:dyDescent="0.35"/>
    <row r="5269" hidden="1" x14ac:dyDescent="0.35"/>
    <row r="5270" hidden="1" x14ac:dyDescent="0.35"/>
    <row r="5271" hidden="1" x14ac:dyDescent="0.35"/>
    <row r="5272" hidden="1" x14ac:dyDescent="0.35"/>
    <row r="5273" hidden="1" x14ac:dyDescent="0.35"/>
    <row r="5274" hidden="1" x14ac:dyDescent="0.35"/>
    <row r="5275" hidden="1" x14ac:dyDescent="0.35"/>
    <row r="5276" hidden="1" x14ac:dyDescent="0.35"/>
    <row r="5277" hidden="1" x14ac:dyDescent="0.35"/>
    <row r="5278" hidden="1" x14ac:dyDescent="0.35"/>
    <row r="5279" hidden="1" x14ac:dyDescent="0.35"/>
    <row r="5280" hidden="1" x14ac:dyDescent="0.35"/>
    <row r="5281" hidden="1" x14ac:dyDescent="0.35"/>
    <row r="5282" hidden="1" x14ac:dyDescent="0.35"/>
    <row r="5283" hidden="1" x14ac:dyDescent="0.35"/>
    <row r="5284" hidden="1" x14ac:dyDescent="0.35"/>
    <row r="5285" hidden="1" x14ac:dyDescent="0.35"/>
    <row r="5286" hidden="1" x14ac:dyDescent="0.35"/>
    <row r="5287" hidden="1" x14ac:dyDescent="0.35"/>
    <row r="5288" hidden="1" x14ac:dyDescent="0.35"/>
    <row r="5289" hidden="1" x14ac:dyDescent="0.35"/>
    <row r="5290" hidden="1" x14ac:dyDescent="0.35"/>
    <row r="5291" hidden="1" x14ac:dyDescent="0.35"/>
    <row r="5292" hidden="1" x14ac:dyDescent="0.35"/>
    <row r="5293" hidden="1" x14ac:dyDescent="0.35"/>
    <row r="5294" hidden="1" x14ac:dyDescent="0.35"/>
    <row r="5295" hidden="1" x14ac:dyDescent="0.35"/>
    <row r="5296" hidden="1" x14ac:dyDescent="0.35"/>
    <row r="5297" hidden="1" x14ac:dyDescent="0.35"/>
    <row r="5298" hidden="1" x14ac:dyDescent="0.35"/>
    <row r="5299" hidden="1" x14ac:dyDescent="0.35"/>
    <row r="5300" hidden="1" x14ac:dyDescent="0.35"/>
    <row r="5301" hidden="1" x14ac:dyDescent="0.35"/>
    <row r="5302" hidden="1" x14ac:dyDescent="0.35"/>
    <row r="5303" hidden="1" x14ac:dyDescent="0.35"/>
    <row r="5304" hidden="1" x14ac:dyDescent="0.35"/>
    <row r="5305" hidden="1" x14ac:dyDescent="0.35"/>
    <row r="5306" hidden="1" x14ac:dyDescent="0.35"/>
    <row r="5307" hidden="1" x14ac:dyDescent="0.35"/>
    <row r="5308" hidden="1" x14ac:dyDescent="0.35"/>
    <row r="5309" hidden="1" x14ac:dyDescent="0.35"/>
    <row r="5310" hidden="1" x14ac:dyDescent="0.35"/>
    <row r="5311" hidden="1" x14ac:dyDescent="0.35"/>
    <row r="5312" hidden="1" x14ac:dyDescent="0.35"/>
    <row r="5313" hidden="1" x14ac:dyDescent="0.35"/>
    <row r="5314" hidden="1" x14ac:dyDescent="0.35"/>
    <row r="5315" hidden="1" x14ac:dyDescent="0.35"/>
    <row r="5316" hidden="1" x14ac:dyDescent="0.35"/>
    <row r="5317" hidden="1" x14ac:dyDescent="0.35"/>
    <row r="5318" hidden="1" x14ac:dyDescent="0.35"/>
    <row r="5319" hidden="1" x14ac:dyDescent="0.35"/>
    <row r="5320" hidden="1" x14ac:dyDescent="0.35"/>
    <row r="5321" hidden="1" x14ac:dyDescent="0.35"/>
    <row r="5322" hidden="1" x14ac:dyDescent="0.35"/>
    <row r="5323" hidden="1" x14ac:dyDescent="0.35"/>
    <row r="5324" hidden="1" x14ac:dyDescent="0.35"/>
    <row r="5325" hidden="1" x14ac:dyDescent="0.35"/>
    <row r="5326" hidden="1" x14ac:dyDescent="0.35"/>
    <row r="5327" hidden="1" x14ac:dyDescent="0.35"/>
    <row r="5328" hidden="1" x14ac:dyDescent="0.35"/>
    <row r="5329" hidden="1" x14ac:dyDescent="0.35"/>
    <row r="5330" hidden="1" x14ac:dyDescent="0.35"/>
    <row r="5331" hidden="1" x14ac:dyDescent="0.35"/>
    <row r="5332" hidden="1" x14ac:dyDescent="0.35"/>
    <row r="5333" hidden="1" x14ac:dyDescent="0.35"/>
    <row r="5334" hidden="1" x14ac:dyDescent="0.35"/>
    <row r="5335" hidden="1" x14ac:dyDescent="0.35"/>
    <row r="5336" hidden="1" x14ac:dyDescent="0.35"/>
    <row r="5337" hidden="1" x14ac:dyDescent="0.35"/>
    <row r="5338" hidden="1" x14ac:dyDescent="0.35"/>
    <row r="5339" hidden="1" x14ac:dyDescent="0.35"/>
    <row r="5340" hidden="1" x14ac:dyDescent="0.35"/>
    <row r="5341" hidden="1" x14ac:dyDescent="0.35"/>
    <row r="5342" hidden="1" x14ac:dyDescent="0.35"/>
    <row r="5343" hidden="1" x14ac:dyDescent="0.35"/>
    <row r="5344" hidden="1" x14ac:dyDescent="0.35"/>
    <row r="5345" hidden="1" x14ac:dyDescent="0.35"/>
    <row r="5346" hidden="1" x14ac:dyDescent="0.35"/>
    <row r="5347" hidden="1" x14ac:dyDescent="0.35"/>
    <row r="5348" hidden="1" x14ac:dyDescent="0.35"/>
    <row r="5349" hidden="1" x14ac:dyDescent="0.35"/>
    <row r="5350" hidden="1" x14ac:dyDescent="0.35"/>
    <row r="5351" hidden="1" x14ac:dyDescent="0.35"/>
    <row r="5352" hidden="1" x14ac:dyDescent="0.35"/>
    <row r="5353" hidden="1" x14ac:dyDescent="0.35"/>
    <row r="5354" hidden="1" x14ac:dyDescent="0.35"/>
    <row r="5355" hidden="1" x14ac:dyDescent="0.35"/>
    <row r="5356" hidden="1" x14ac:dyDescent="0.35"/>
    <row r="5357" hidden="1" x14ac:dyDescent="0.35"/>
    <row r="5358" hidden="1" x14ac:dyDescent="0.35"/>
    <row r="5359" hidden="1" x14ac:dyDescent="0.35"/>
    <row r="5360" hidden="1" x14ac:dyDescent="0.35"/>
    <row r="5361" hidden="1" x14ac:dyDescent="0.35"/>
    <row r="5362" hidden="1" x14ac:dyDescent="0.35"/>
    <row r="5363" hidden="1" x14ac:dyDescent="0.35"/>
    <row r="5364" hidden="1" x14ac:dyDescent="0.35"/>
    <row r="5365" hidden="1" x14ac:dyDescent="0.35"/>
    <row r="5366" hidden="1" x14ac:dyDescent="0.35"/>
    <row r="5367" hidden="1" x14ac:dyDescent="0.35"/>
    <row r="5368" hidden="1" x14ac:dyDescent="0.35"/>
    <row r="5369" hidden="1" x14ac:dyDescent="0.35"/>
    <row r="5370" hidden="1" x14ac:dyDescent="0.35"/>
    <row r="5371" hidden="1" x14ac:dyDescent="0.35"/>
    <row r="5372" hidden="1" x14ac:dyDescent="0.35"/>
    <row r="5373" hidden="1" x14ac:dyDescent="0.35"/>
    <row r="5374" hidden="1" x14ac:dyDescent="0.35"/>
    <row r="5375" hidden="1" x14ac:dyDescent="0.35"/>
    <row r="5376" hidden="1" x14ac:dyDescent="0.35"/>
    <row r="5377" hidden="1" x14ac:dyDescent="0.35"/>
    <row r="5378" hidden="1" x14ac:dyDescent="0.35"/>
    <row r="5379" hidden="1" x14ac:dyDescent="0.35"/>
    <row r="5380" hidden="1" x14ac:dyDescent="0.35"/>
    <row r="5381" hidden="1" x14ac:dyDescent="0.35"/>
    <row r="5382" hidden="1" x14ac:dyDescent="0.35"/>
    <row r="5383" hidden="1" x14ac:dyDescent="0.35"/>
    <row r="5384" hidden="1" x14ac:dyDescent="0.35"/>
    <row r="5385" hidden="1" x14ac:dyDescent="0.35"/>
    <row r="5386" hidden="1" x14ac:dyDescent="0.35"/>
    <row r="5387" hidden="1" x14ac:dyDescent="0.35"/>
    <row r="5388" hidden="1" x14ac:dyDescent="0.35"/>
    <row r="5389" hidden="1" x14ac:dyDescent="0.35"/>
    <row r="5390" hidden="1" x14ac:dyDescent="0.35"/>
    <row r="5391" hidden="1" x14ac:dyDescent="0.35"/>
    <row r="5392" hidden="1" x14ac:dyDescent="0.35"/>
    <row r="5393" hidden="1" x14ac:dyDescent="0.35"/>
    <row r="5394" hidden="1" x14ac:dyDescent="0.35"/>
    <row r="5395" hidden="1" x14ac:dyDescent="0.35"/>
    <row r="5396" hidden="1" x14ac:dyDescent="0.35"/>
    <row r="5397" hidden="1" x14ac:dyDescent="0.35"/>
    <row r="5398" hidden="1" x14ac:dyDescent="0.35"/>
    <row r="5399" hidden="1" x14ac:dyDescent="0.35"/>
    <row r="5400" hidden="1" x14ac:dyDescent="0.35"/>
    <row r="5401" hidden="1" x14ac:dyDescent="0.35"/>
    <row r="5402" hidden="1" x14ac:dyDescent="0.35"/>
    <row r="5403" hidden="1" x14ac:dyDescent="0.35"/>
    <row r="5404" hidden="1" x14ac:dyDescent="0.35"/>
    <row r="5405" hidden="1" x14ac:dyDescent="0.35"/>
    <row r="5406" hidden="1" x14ac:dyDescent="0.35"/>
    <row r="5407" hidden="1" x14ac:dyDescent="0.35"/>
    <row r="5408" hidden="1" x14ac:dyDescent="0.35"/>
    <row r="5409" hidden="1" x14ac:dyDescent="0.35"/>
    <row r="5410" hidden="1" x14ac:dyDescent="0.35"/>
    <row r="5411" hidden="1" x14ac:dyDescent="0.35"/>
    <row r="5412" hidden="1" x14ac:dyDescent="0.35"/>
    <row r="5413" hidden="1" x14ac:dyDescent="0.35"/>
    <row r="5414" hidden="1" x14ac:dyDescent="0.35"/>
    <row r="5415" hidden="1" x14ac:dyDescent="0.35"/>
    <row r="5416" hidden="1" x14ac:dyDescent="0.35"/>
    <row r="5417" hidden="1" x14ac:dyDescent="0.35"/>
    <row r="5418" hidden="1" x14ac:dyDescent="0.35"/>
    <row r="5419" hidden="1" x14ac:dyDescent="0.35"/>
    <row r="5420" hidden="1" x14ac:dyDescent="0.35"/>
    <row r="5421" hidden="1" x14ac:dyDescent="0.35"/>
    <row r="5422" hidden="1" x14ac:dyDescent="0.35"/>
    <row r="5423" hidden="1" x14ac:dyDescent="0.35"/>
    <row r="5424" hidden="1" x14ac:dyDescent="0.35"/>
    <row r="5425" hidden="1" x14ac:dyDescent="0.35"/>
    <row r="5426" hidden="1" x14ac:dyDescent="0.35"/>
    <row r="5427" hidden="1" x14ac:dyDescent="0.35"/>
    <row r="5428" hidden="1" x14ac:dyDescent="0.35"/>
    <row r="5429" hidden="1" x14ac:dyDescent="0.35"/>
    <row r="5430" hidden="1" x14ac:dyDescent="0.35"/>
    <row r="5431" hidden="1" x14ac:dyDescent="0.35"/>
    <row r="5432" hidden="1" x14ac:dyDescent="0.35"/>
    <row r="5433" hidden="1" x14ac:dyDescent="0.35"/>
    <row r="5434" hidden="1" x14ac:dyDescent="0.35"/>
    <row r="5435" hidden="1" x14ac:dyDescent="0.35"/>
    <row r="5436" hidden="1" x14ac:dyDescent="0.35"/>
    <row r="5437" hidden="1" x14ac:dyDescent="0.35"/>
    <row r="5438" hidden="1" x14ac:dyDescent="0.35"/>
    <row r="5439" hidden="1" x14ac:dyDescent="0.35"/>
    <row r="5440" hidden="1" x14ac:dyDescent="0.35"/>
    <row r="5441" hidden="1" x14ac:dyDescent="0.35"/>
    <row r="5442" hidden="1" x14ac:dyDescent="0.35"/>
    <row r="5443" hidden="1" x14ac:dyDescent="0.35"/>
    <row r="5444" hidden="1" x14ac:dyDescent="0.35"/>
    <row r="5445" hidden="1" x14ac:dyDescent="0.35"/>
    <row r="5446" hidden="1" x14ac:dyDescent="0.35"/>
    <row r="5447" hidden="1" x14ac:dyDescent="0.35"/>
    <row r="5448" hidden="1" x14ac:dyDescent="0.35"/>
    <row r="5449" hidden="1" x14ac:dyDescent="0.35"/>
    <row r="5450" hidden="1" x14ac:dyDescent="0.35"/>
    <row r="5451" hidden="1" x14ac:dyDescent="0.35"/>
    <row r="5452" hidden="1" x14ac:dyDescent="0.35"/>
    <row r="5453" hidden="1" x14ac:dyDescent="0.35"/>
    <row r="5454" hidden="1" x14ac:dyDescent="0.35"/>
    <row r="5455" hidden="1" x14ac:dyDescent="0.35"/>
    <row r="5456" hidden="1" x14ac:dyDescent="0.35"/>
    <row r="5457" hidden="1" x14ac:dyDescent="0.35"/>
    <row r="5458" hidden="1" x14ac:dyDescent="0.35"/>
    <row r="5459" hidden="1" x14ac:dyDescent="0.35"/>
    <row r="5460" hidden="1" x14ac:dyDescent="0.35"/>
    <row r="5461" hidden="1" x14ac:dyDescent="0.35"/>
    <row r="5462" hidden="1" x14ac:dyDescent="0.35"/>
    <row r="5463" hidden="1" x14ac:dyDescent="0.35"/>
    <row r="5464" hidden="1" x14ac:dyDescent="0.35"/>
    <row r="5465" hidden="1" x14ac:dyDescent="0.35"/>
    <row r="5466" hidden="1" x14ac:dyDescent="0.35"/>
    <row r="5467" hidden="1" x14ac:dyDescent="0.35"/>
    <row r="5468" hidden="1" x14ac:dyDescent="0.35"/>
    <row r="5469" hidden="1" x14ac:dyDescent="0.35"/>
    <row r="5470" hidden="1" x14ac:dyDescent="0.35"/>
    <row r="5471" hidden="1" x14ac:dyDescent="0.35"/>
    <row r="5472" hidden="1" x14ac:dyDescent="0.35"/>
    <row r="5473" hidden="1" x14ac:dyDescent="0.35"/>
    <row r="5474" hidden="1" x14ac:dyDescent="0.35"/>
    <row r="5475" hidden="1" x14ac:dyDescent="0.35"/>
    <row r="5476" hidden="1" x14ac:dyDescent="0.35"/>
    <row r="5477" hidden="1" x14ac:dyDescent="0.35"/>
    <row r="5478" hidden="1" x14ac:dyDescent="0.35"/>
    <row r="5479" hidden="1" x14ac:dyDescent="0.35"/>
    <row r="5480" hidden="1" x14ac:dyDescent="0.35"/>
    <row r="5481" hidden="1" x14ac:dyDescent="0.35"/>
    <row r="5482" hidden="1" x14ac:dyDescent="0.35"/>
    <row r="5483" hidden="1" x14ac:dyDescent="0.35"/>
    <row r="5484" hidden="1" x14ac:dyDescent="0.35"/>
    <row r="5485" hidden="1" x14ac:dyDescent="0.35"/>
    <row r="5486" hidden="1" x14ac:dyDescent="0.35"/>
    <row r="5487" hidden="1" x14ac:dyDescent="0.35"/>
    <row r="5488" hidden="1" x14ac:dyDescent="0.35"/>
    <row r="5489" hidden="1" x14ac:dyDescent="0.35"/>
    <row r="5490" hidden="1" x14ac:dyDescent="0.35"/>
    <row r="5491" hidden="1" x14ac:dyDescent="0.35"/>
    <row r="5492" hidden="1" x14ac:dyDescent="0.35"/>
    <row r="5493" hidden="1" x14ac:dyDescent="0.35"/>
    <row r="5494" hidden="1" x14ac:dyDescent="0.35"/>
    <row r="5495" hidden="1" x14ac:dyDescent="0.35"/>
    <row r="5496" hidden="1" x14ac:dyDescent="0.35"/>
    <row r="5497" hidden="1" x14ac:dyDescent="0.35"/>
    <row r="5498" hidden="1" x14ac:dyDescent="0.35"/>
    <row r="5499" hidden="1" x14ac:dyDescent="0.35"/>
    <row r="5500" hidden="1" x14ac:dyDescent="0.35"/>
    <row r="5501" hidden="1" x14ac:dyDescent="0.35"/>
    <row r="5502" hidden="1" x14ac:dyDescent="0.35"/>
    <row r="5503" hidden="1" x14ac:dyDescent="0.35"/>
    <row r="5504" hidden="1" x14ac:dyDescent="0.35"/>
    <row r="5505" hidden="1" x14ac:dyDescent="0.35"/>
    <row r="5506" hidden="1" x14ac:dyDescent="0.35"/>
    <row r="5507" hidden="1" x14ac:dyDescent="0.35"/>
    <row r="5508" hidden="1" x14ac:dyDescent="0.35"/>
    <row r="5509" hidden="1" x14ac:dyDescent="0.35"/>
    <row r="5510" hidden="1" x14ac:dyDescent="0.35"/>
    <row r="5511" hidden="1" x14ac:dyDescent="0.35"/>
    <row r="5512" hidden="1" x14ac:dyDescent="0.35"/>
    <row r="5513" hidden="1" x14ac:dyDescent="0.35"/>
    <row r="5514" hidden="1" x14ac:dyDescent="0.35"/>
    <row r="5515" hidden="1" x14ac:dyDescent="0.35"/>
    <row r="5516" hidden="1" x14ac:dyDescent="0.35"/>
    <row r="5517" hidden="1" x14ac:dyDescent="0.35"/>
    <row r="5518" hidden="1" x14ac:dyDescent="0.35"/>
    <row r="5519" hidden="1" x14ac:dyDescent="0.35"/>
    <row r="5520" hidden="1" x14ac:dyDescent="0.35"/>
    <row r="5521" hidden="1" x14ac:dyDescent="0.35"/>
    <row r="5522" hidden="1" x14ac:dyDescent="0.35"/>
    <row r="5523" hidden="1" x14ac:dyDescent="0.35"/>
    <row r="5524" hidden="1" x14ac:dyDescent="0.35"/>
    <row r="5525" hidden="1" x14ac:dyDescent="0.35"/>
    <row r="5526" hidden="1" x14ac:dyDescent="0.35"/>
    <row r="5527" hidden="1" x14ac:dyDescent="0.35"/>
    <row r="5528" hidden="1" x14ac:dyDescent="0.35"/>
    <row r="5529" hidden="1" x14ac:dyDescent="0.35"/>
    <row r="5530" hidden="1" x14ac:dyDescent="0.35"/>
    <row r="5531" hidden="1" x14ac:dyDescent="0.35"/>
    <row r="5532" hidden="1" x14ac:dyDescent="0.35"/>
    <row r="5533" hidden="1" x14ac:dyDescent="0.35"/>
    <row r="5534" hidden="1" x14ac:dyDescent="0.35"/>
    <row r="5535" hidden="1" x14ac:dyDescent="0.35"/>
    <row r="5536" hidden="1" x14ac:dyDescent="0.35"/>
    <row r="5537" hidden="1" x14ac:dyDescent="0.35"/>
    <row r="5538" hidden="1" x14ac:dyDescent="0.35"/>
    <row r="5539" hidden="1" x14ac:dyDescent="0.35"/>
    <row r="5540" hidden="1" x14ac:dyDescent="0.35"/>
    <row r="5541" hidden="1" x14ac:dyDescent="0.35"/>
    <row r="5542" hidden="1" x14ac:dyDescent="0.35"/>
    <row r="5543" hidden="1" x14ac:dyDescent="0.35"/>
    <row r="5544" hidden="1" x14ac:dyDescent="0.35"/>
    <row r="5545" hidden="1" x14ac:dyDescent="0.35"/>
    <row r="5546" hidden="1" x14ac:dyDescent="0.35"/>
    <row r="5547" hidden="1" x14ac:dyDescent="0.35"/>
    <row r="5548" hidden="1" x14ac:dyDescent="0.35"/>
    <row r="5549" hidden="1" x14ac:dyDescent="0.35"/>
    <row r="5550" hidden="1" x14ac:dyDescent="0.35"/>
    <row r="5551" hidden="1" x14ac:dyDescent="0.35"/>
    <row r="5552" hidden="1" x14ac:dyDescent="0.35"/>
    <row r="5553" hidden="1" x14ac:dyDescent="0.35"/>
    <row r="5554" hidden="1" x14ac:dyDescent="0.35"/>
    <row r="5555" hidden="1" x14ac:dyDescent="0.35"/>
    <row r="5556" hidden="1" x14ac:dyDescent="0.35"/>
    <row r="5557" hidden="1" x14ac:dyDescent="0.35"/>
    <row r="5558" hidden="1" x14ac:dyDescent="0.35"/>
    <row r="5559" hidden="1" x14ac:dyDescent="0.35"/>
    <row r="5560" hidden="1" x14ac:dyDescent="0.35"/>
    <row r="5561" hidden="1" x14ac:dyDescent="0.35"/>
    <row r="5562" hidden="1" x14ac:dyDescent="0.35"/>
    <row r="5563" hidden="1" x14ac:dyDescent="0.35"/>
    <row r="5564" hidden="1" x14ac:dyDescent="0.35"/>
    <row r="5565" hidden="1" x14ac:dyDescent="0.35"/>
    <row r="5566" hidden="1" x14ac:dyDescent="0.35"/>
    <row r="5567" hidden="1" x14ac:dyDescent="0.35"/>
    <row r="5568" hidden="1" x14ac:dyDescent="0.35"/>
    <row r="5569" hidden="1" x14ac:dyDescent="0.35"/>
    <row r="5570" hidden="1" x14ac:dyDescent="0.35"/>
    <row r="5571" hidden="1" x14ac:dyDescent="0.35"/>
    <row r="5572" hidden="1" x14ac:dyDescent="0.35"/>
    <row r="5573" hidden="1" x14ac:dyDescent="0.35"/>
    <row r="5574" hidden="1" x14ac:dyDescent="0.35"/>
    <row r="5575" hidden="1" x14ac:dyDescent="0.35"/>
    <row r="5576" hidden="1" x14ac:dyDescent="0.35"/>
    <row r="5577" hidden="1" x14ac:dyDescent="0.35"/>
    <row r="5578" hidden="1" x14ac:dyDescent="0.35"/>
    <row r="5579" hidden="1" x14ac:dyDescent="0.35"/>
    <row r="5580" hidden="1" x14ac:dyDescent="0.35"/>
    <row r="5581" hidden="1" x14ac:dyDescent="0.35"/>
    <row r="5582" hidden="1" x14ac:dyDescent="0.35"/>
    <row r="5583" hidden="1" x14ac:dyDescent="0.35"/>
    <row r="5584" hidden="1" x14ac:dyDescent="0.35"/>
    <row r="5585" hidden="1" x14ac:dyDescent="0.35"/>
    <row r="5586" hidden="1" x14ac:dyDescent="0.35"/>
    <row r="5587" hidden="1" x14ac:dyDescent="0.35"/>
    <row r="5588" hidden="1" x14ac:dyDescent="0.35"/>
    <row r="5589" hidden="1" x14ac:dyDescent="0.35"/>
    <row r="5590" hidden="1" x14ac:dyDescent="0.35"/>
    <row r="5591" hidden="1" x14ac:dyDescent="0.35"/>
    <row r="5592" hidden="1" x14ac:dyDescent="0.35"/>
    <row r="5593" hidden="1" x14ac:dyDescent="0.35"/>
    <row r="5594" hidden="1" x14ac:dyDescent="0.35"/>
    <row r="5595" hidden="1" x14ac:dyDescent="0.35"/>
    <row r="5596" hidden="1" x14ac:dyDescent="0.35"/>
    <row r="5597" hidden="1" x14ac:dyDescent="0.35"/>
    <row r="5598" hidden="1" x14ac:dyDescent="0.35"/>
    <row r="5599" hidden="1" x14ac:dyDescent="0.35"/>
    <row r="5600" hidden="1" x14ac:dyDescent="0.35"/>
    <row r="5601" hidden="1" x14ac:dyDescent="0.35"/>
    <row r="5602" hidden="1" x14ac:dyDescent="0.35"/>
    <row r="5603" hidden="1" x14ac:dyDescent="0.35"/>
    <row r="5604" hidden="1" x14ac:dyDescent="0.35"/>
    <row r="5605" hidden="1" x14ac:dyDescent="0.35"/>
    <row r="5606" hidden="1" x14ac:dyDescent="0.35"/>
    <row r="5607" hidden="1" x14ac:dyDescent="0.35"/>
    <row r="5608" hidden="1" x14ac:dyDescent="0.35"/>
    <row r="5609" hidden="1" x14ac:dyDescent="0.35"/>
    <row r="5610" hidden="1" x14ac:dyDescent="0.35"/>
    <row r="5611" hidden="1" x14ac:dyDescent="0.35"/>
    <row r="5612" hidden="1" x14ac:dyDescent="0.35"/>
    <row r="5613" hidden="1" x14ac:dyDescent="0.35"/>
    <row r="5614" hidden="1" x14ac:dyDescent="0.35"/>
    <row r="5615" hidden="1" x14ac:dyDescent="0.35"/>
    <row r="5616" hidden="1" x14ac:dyDescent="0.35"/>
    <row r="5617" hidden="1" x14ac:dyDescent="0.35"/>
    <row r="5618" hidden="1" x14ac:dyDescent="0.35"/>
    <row r="5619" hidden="1" x14ac:dyDescent="0.35"/>
    <row r="5620" hidden="1" x14ac:dyDescent="0.35"/>
    <row r="5621" hidden="1" x14ac:dyDescent="0.35"/>
    <row r="5622" hidden="1" x14ac:dyDescent="0.35"/>
    <row r="5623" hidden="1" x14ac:dyDescent="0.35"/>
    <row r="5624" hidden="1" x14ac:dyDescent="0.35"/>
    <row r="5625" hidden="1" x14ac:dyDescent="0.35"/>
    <row r="5626" hidden="1" x14ac:dyDescent="0.35"/>
    <row r="5627" hidden="1" x14ac:dyDescent="0.35"/>
    <row r="5628" hidden="1" x14ac:dyDescent="0.35"/>
    <row r="5629" hidden="1" x14ac:dyDescent="0.35"/>
    <row r="5630" hidden="1" x14ac:dyDescent="0.35"/>
    <row r="5631" hidden="1" x14ac:dyDescent="0.35"/>
    <row r="5632" hidden="1" x14ac:dyDescent="0.35"/>
    <row r="5633" hidden="1" x14ac:dyDescent="0.35"/>
    <row r="5634" hidden="1" x14ac:dyDescent="0.35"/>
    <row r="5635" hidden="1" x14ac:dyDescent="0.35"/>
    <row r="5636" hidden="1" x14ac:dyDescent="0.35"/>
    <row r="5637" hidden="1" x14ac:dyDescent="0.35"/>
    <row r="5638" hidden="1" x14ac:dyDescent="0.35"/>
    <row r="5639" hidden="1" x14ac:dyDescent="0.35"/>
    <row r="5640" hidden="1" x14ac:dyDescent="0.35"/>
    <row r="5641" hidden="1" x14ac:dyDescent="0.35"/>
    <row r="5642" hidden="1" x14ac:dyDescent="0.35"/>
    <row r="5643" hidden="1" x14ac:dyDescent="0.35"/>
    <row r="5644" hidden="1" x14ac:dyDescent="0.35"/>
    <row r="5645" hidden="1" x14ac:dyDescent="0.35"/>
    <row r="5646" hidden="1" x14ac:dyDescent="0.35"/>
    <row r="5647" hidden="1" x14ac:dyDescent="0.35"/>
    <row r="5648" hidden="1" x14ac:dyDescent="0.35"/>
    <row r="5649" hidden="1" x14ac:dyDescent="0.35"/>
    <row r="5650" hidden="1" x14ac:dyDescent="0.35"/>
    <row r="5651" hidden="1" x14ac:dyDescent="0.35"/>
    <row r="5652" hidden="1" x14ac:dyDescent="0.35"/>
    <row r="5653" hidden="1" x14ac:dyDescent="0.35"/>
    <row r="5654" hidden="1" x14ac:dyDescent="0.35"/>
    <row r="5655" hidden="1" x14ac:dyDescent="0.35"/>
    <row r="5656" hidden="1" x14ac:dyDescent="0.35"/>
    <row r="5657" hidden="1" x14ac:dyDescent="0.35"/>
    <row r="5658" hidden="1" x14ac:dyDescent="0.35"/>
    <row r="5659" hidden="1" x14ac:dyDescent="0.35"/>
    <row r="5660" hidden="1" x14ac:dyDescent="0.35"/>
    <row r="5661" hidden="1" x14ac:dyDescent="0.35"/>
    <row r="5662" hidden="1" x14ac:dyDescent="0.35"/>
    <row r="5663" hidden="1" x14ac:dyDescent="0.35"/>
    <row r="5664" hidden="1" x14ac:dyDescent="0.35"/>
    <row r="5665" hidden="1" x14ac:dyDescent="0.35"/>
    <row r="5666" hidden="1" x14ac:dyDescent="0.35"/>
    <row r="5667" hidden="1" x14ac:dyDescent="0.35"/>
    <row r="5668" hidden="1" x14ac:dyDescent="0.35"/>
    <row r="5669" hidden="1" x14ac:dyDescent="0.35"/>
    <row r="5670" hidden="1" x14ac:dyDescent="0.35"/>
    <row r="5671" hidden="1" x14ac:dyDescent="0.35"/>
    <row r="5672" hidden="1" x14ac:dyDescent="0.35"/>
    <row r="5673" hidden="1" x14ac:dyDescent="0.35"/>
    <row r="5674" hidden="1" x14ac:dyDescent="0.35"/>
    <row r="5675" hidden="1" x14ac:dyDescent="0.35"/>
    <row r="5676" hidden="1" x14ac:dyDescent="0.35"/>
    <row r="5677" hidden="1" x14ac:dyDescent="0.35"/>
    <row r="5678" hidden="1" x14ac:dyDescent="0.35"/>
    <row r="5679" hidden="1" x14ac:dyDescent="0.35"/>
    <row r="5680" hidden="1" x14ac:dyDescent="0.35"/>
    <row r="5681" hidden="1" x14ac:dyDescent="0.35"/>
    <row r="5682" hidden="1" x14ac:dyDescent="0.35"/>
    <row r="5683" hidden="1" x14ac:dyDescent="0.35"/>
    <row r="5684" hidden="1" x14ac:dyDescent="0.35"/>
    <row r="5685" hidden="1" x14ac:dyDescent="0.35"/>
    <row r="5686" hidden="1" x14ac:dyDescent="0.35"/>
    <row r="5687" hidden="1" x14ac:dyDescent="0.35"/>
    <row r="5688" hidden="1" x14ac:dyDescent="0.35"/>
    <row r="5689" hidden="1" x14ac:dyDescent="0.35"/>
    <row r="5690" hidden="1" x14ac:dyDescent="0.35"/>
    <row r="5691" hidden="1" x14ac:dyDescent="0.35"/>
    <row r="5692" hidden="1" x14ac:dyDescent="0.35"/>
    <row r="5693" hidden="1" x14ac:dyDescent="0.35"/>
    <row r="5694" hidden="1" x14ac:dyDescent="0.35"/>
    <row r="5695" hidden="1" x14ac:dyDescent="0.35"/>
    <row r="5696" hidden="1" x14ac:dyDescent="0.35"/>
    <row r="5697" hidden="1" x14ac:dyDescent="0.35"/>
    <row r="5698" hidden="1" x14ac:dyDescent="0.35"/>
    <row r="5699" hidden="1" x14ac:dyDescent="0.35"/>
    <row r="5700" hidden="1" x14ac:dyDescent="0.35"/>
    <row r="5701" hidden="1" x14ac:dyDescent="0.35"/>
    <row r="5702" hidden="1" x14ac:dyDescent="0.35"/>
    <row r="5703" hidden="1" x14ac:dyDescent="0.35"/>
    <row r="5704" hidden="1" x14ac:dyDescent="0.35"/>
    <row r="5705" hidden="1" x14ac:dyDescent="0.35"/>
    <row r="5706" hidden="1" x14ac:dyDescent="0.35"/>
    <row r="5707" hidden="1" x14ac:dyDescent="0.35"/>
    <row r="5708" hidden="1" x14ac:dyDescent="0.35"/>
    <row r="5709" hidden="1" x14ac:dyDescent="0.35"/>
    <row r="5710" hidden="1" x14ac:dyDescent="0.35"/>
    <row r="5711" hidden="1" x14ac:dyDescent="0.35"/>
    <row r="5712" hidden="1" x14ac:dyDescent="0.35"/>
    <row r="5713" hidden="1" x14ac:dyDescent="0.35"/>
    <row r="5714" hidden="1" x14ac:dyDescent="0.35"/>
    <row r="5715" hidden="1" x14ac:dyDescent="0.35"/>
    <row r="5716" hidden="1" x14ac:dyDescent="0.35"/>
    <row r="5717" hidden="1" x14ac:dyDescent="0.35"/>
    <row r="5718" hidden="1" x14ac:dyDescent="0.35"/>
    <row r="5719" hidden="1" x14ac:dyDescent="0.35"/>
    <row r="5720" hidden="1" x14ac:dyDescent="0.35"/>
    <row r="5721" hidden="1" x14ac:dyDescent="0.35"/>
    <row r="5722" hidden="1" x14ac:dyDescent="0.35"/>
    <row r="5723" hidden="1" x14ac:dyDescent="0.35"/>
    <row r="5724" hidden="1" x14ac:dyDescent="0.35"/>
    <row r="5725" hidden="1" x14ac:dyDescent="0.35"/>
    <row r="5726" hidden="1" x14ac:dyDescent="0.35"/>
    <row r="5727" hidden="1" x14ac:dyDescent="0.35"/>
    <row r="5728" hidden="1" x14ac:dyDescent="0.35"/>
    <row r="5729" hidden="1" x14ac:dyDescent="0.35"/>
    <row r="5730" hidden="1" x14ac:dyDescent="0.35"/>
    <row r="5731" hidden="1" x14ac:dyDescent="0.35"/>
    <row r="5732" hidden="1" x14ac:dyDescent="0.35"/>
    <row r="5733" hidden="1" x14ac:dyDescent="0.35"/>
    <row r="5734" hidden="1" x14ac:dyDescent="0.35"/>
    <row r="5735" hidden="1" x14ac:dyDescent="0.35"/>
    <row r="5736" hidden="1" x14ac:dyDescent="0.35"/>
    <row r="5737" hidden="1" x14ac:dyDescent="0.35"/>
    <row r="5738" hidden="1" x14ac:dyDescent="0.35"/>
    <row r="5739" hidden="1" x14ac:dyDescent="0.35"/>
    <row r="5740" hidden="1" x14ac:dyDescent="0.35"/>
    <row r="5741" hidden="1" x14ac:dyDescent="0.35"/>
    <row r="5742" hidden="1" x14ac:dyDescent="0.35"/>
    <row r="5743" hidden="1" x14ac:dyDescent="0.35"/>
    <row r="5744" hidden="1" x14ac:dyDescent="0.35"/>
    <row r="5745" hidden="1" x14ac:dyDescent="0.35"/>
    <row r="5746" hidden="1" x14ac:dyDescent="0.35"/>
    <row r="5747" hidden="1" x14ac:dyDescent="0.35"/>
    <row r="5748" hidden="1" x14ac:dyDescent="0.35"/>
    <row r="5749" hidden="1" x14ac:dyDescent="0.35"/>
    <row r="5750" hidden="1" x14ac:dyDescent="0.35"/>
    <row r="5751" hidden="1" x14ac:dyDescent="0.35"/>
    <row r="5752" hidden="1" x14ac:dyDescent="0.35"/>
    <row r="5753" hidden="1" x14ac:dyDescent="0.35"/>
    <row r="5754" hidden="1" x14ac:dyDescent="0.35"/>
    <row r="5755" hidden="1" x14ac:dyDescent="0.35"/>
    <row r="5756" hidden="1" x14ac:dyDescent="0.35"/>
    <row r="5757" hidden="1" x14ac:dyDescent="0.35"/>
    <row r="5758" hidden="1" x14ac:dyDescent="0.35"/>
    <row r="5759" hidden="1" x14ac:dyDescent="0.35"/>
    <row r="5760" hidden="1" x14ac:dyDescent="0.35"/>
    <row r="5761" hidden="1" x14ac:dyDescent="0.35"/>
    <row r="5762" hidden="1" x14ac:dyDescent="0.35"/>
    <row r="5763" hidden="1" x14ac:dyDescent="0.35"/>
    <row r="5764" hidden="1" x14ac:dyDescent="0.35"/>
    <row r="5765" hidden="1" x14ac:dyDescent="0.35"/>
    <row r="5766" hidden="1" x14ac:dyDescent="0.35"/>
    <row r="5767" hidden="1" x14ac:dyDescent="0.35"/>
    <row r="5768" hidden="1" x14ac:dyDescent="0.35"/>
    <row r="5769" hidden="1" x14ac:dyDescent="0.35"/>
    <row r="5770" hidden="1" x14ac:dyDescent="0.35"/>
    <row r="5771" hidden="1" x14ac:dyDescent="0.35"/>
    <row r="5772" hidden="1" x14ac:dyDescent="0.35"/>
    <row r="5773" hidden="1" x14ac:dyDescent="0.35"/>
    <row r="5774" hidden="1" x14ac:dyDescent="0.35"/>
    <row r="5775" hidden="1" x14ac:dyDescent="0.35"/>
    <row r="5776" hidden="1" x14ac:dyDescent="0.35"/>
    <row r="5777" hidden="1" x14ac:dyDescent="0.35"/>
    <row r="5778" hidden="1" x14ac:dyDescent="0.35"/>
    <row r="5779" hidden="1" x14ac:dyDescent="0.35"/>
    <row r="5780" hidden="1" x14ac:dyDescent="0.35"/>
    <row r="5781" hidden="1" x14ac:dyDescent="0.35"/>
    <row r="5782" hidden="1" x14ac:dyDescent="0.35"/>
    <row r="5783" hidden="1" x14ac:dyDescent="0.35"/>
    <row r="5784" hidden="1" x14ac:dyDescent="0.35"/>
    <row r="5785" hidden="1" x14ac:dyDescent="0.35"/>
    <row r="5786" hidden="1" x14ac:dyDescent="0.35"/>
    <row r="5787" hidden="1" x14ac:dyDescent="0.35"/>
    <row r="5788" hidden="1" x14ac:dyDescent="0.35"/>
    <row r="5789" hidden="1" x14ac:dyDescent="0.35"/>
    <row r="5790" hidden="1" x14ac:dyDescent="0.35"/>
    <row r="5791" hidden="1" x14ac:dyDescent="0.35"/>
    <row r="5792" hidden="1" x14ac:dyDescent="0.35"/>
    <row r="5793" hidden="1" x14ac:dyDescent="0.35"/>
    <row r="5794" hidden="1" x14ac:dyDescent="0.35"/>
    <row r="5795" hidden="1" x14ac:dyDescent="0.35"/>
    <row r="5796" hidden="1" x14ac:dyDescent="0.35"/>
    <row r="5797" hidden="1" x14ac:dyDescent="0.35"/>
    <row r="5798" hidden="1" x14ac:dyDescent="0.35"/>
    <row r="5799" hidden="1" x14ac:dyDescent="0.35"/>
    <row r="5800" hidden="1" x14ac:dyDescent="0.35"/>
    <row r="5801" hidden="1" x14ac:dyDescent="0.35"/>
    <row r="5802" hidden="1" x14ac:dyDescent="0.35"/>
    <row r="5803" hidden="1" x14ac:dyDescent="0.35"/>
    <row r="5804" hidden="1" x14ac:dyDescent="0.35"/>
    <row r="5805" hidden="1" x14ac:dyDescent="0.35"/>
    <row r="5806" hidden="1" x14ac:dyDescent="0.35"/>
    <row r="5807" hidden="1" x14ac:dyDescent="0.35"/>
    <row r="5808" hidden="1" x14ac:dyDescent="0.35"/>
    <row r="5809" hidden="1" x14ac:dyDescent="0.35"/>
    <row r="5810" hidden="1" x14ac:dyDescent="0.35"/>
    <row r="5811" hidden="1" x14ac:dyDescent="0.35"/>
    <row r="5812" hidden="1" x14ac:dyDescent="0.35"/>
    <row r="5813" hidden="1" x14ac:dyDescent="0.35"/>
    <row r="5814" hidden="1" x14ac:dyDescent="0.35"/>
    <row r="5815" hidden="1" x14ac:dyDescent="0.35"/>
    <row r="5816" hidden="1" x14ac:dyDescent="0.35"/>
    <row r="5817" hidden="1" x14ac:dyDescent="0.35"/>
    <row r="5818" hidden="1" x14ac:dyDescent="0.35"/>
    <row r="5819" hidden="1" x14ac:dyDescent="0.35"/>
    <row r="5820" hidden="1" x14ac:dyDescent="0.35"/>
    <row r="5821" hidden="1" x14ac:dyDescent="0.35"/>
    <row r="5822" hidden="1" x14ac:dyDescent="0.35"/>
    <row r="5823" hidden="1" x14ac:dyDescent="0.35"/>
    <row r="5824" hidden="1" x14ac:dyDescent="0.35"/>
    <row r="5825" hidden="1" x14ac:dyDescent="0.35"/>
    <row r="5826" hidden="1" x14ac:dyDescent="0.35"/>
    <row r="5827" hidden="1" x14ac:dyDescent="0.35"/>
    <row r="5828" hidden="1" x14ac:dyDescent="0.35"/>
    <row r="5829" hidden="1" x14ac:dyDescent="0.35"/>
    <row r="5830" hidden="1" x14ac:dyDescent="0.35"/>
    <row r="5831" hidden="1" x14ac:dyDescent="0.35"/>
    <row r="5832" hidden="1" x14ac:dyDescent="0.35"/>
    <row r="5833" hidden="1" x14ac:dyDescent="0.35"/>
    <row r="5834" hidden="1" x14ac:dyDescent="0.35"/>
    <row r="5835" hidden="1" x14ac:dyDescent="0.35"/>
    <row r="5836" hidden="1" x14ac:dyDescent="0.35"/>
    <row r="5837" hidden="1" x14ac:dyDescent="0.35"/>
    <row r="5838" hidden="1" x14ac:dyDescent="0.35"/>
    <row r="5839" hidden="1" x14ac:dyDescent="0.35"/>
    <row r="5840" hidden="1" x14ac:dyDescent="0.35"/>
    <row r="5841" hidden="1" x14ac:dyDescent="0.35"/>
    <row r="5842" hidden="1" x14ac:dyDescent="0.35"/>
    <row r="5843" hidden="1" x14ac:dyDescent="0.35"/>
    <row r="5844" hidden="1" x14ac:dyDescent="0.35"/>
    <row r="5845" hidden="1" x14ac:dyDescent="0.35"/>
    <row r="5846" hidden="1" x14ac:dyDescent="0.35"/>
    <row r="5847" hidden="1" x14ac:dyDescent="0.35"/>
    <row r="5848" hidden="1" x14ac:dyDescent="0.35"/>
    <row r="5849" hidden="1" x14ac:dyDescent="0.35"/>
    <row r="5850" hidden="1" x14ac:dyDescent="0.35"/>
    <row r="5851" hidden="1" x14ac:dyDescent="0.35"/>
    <row r="5852" hidden="1" x14ac:dyDescent="0.35"/>
    <row r="5853" hidden="1" x14ac:dyDescent="0.35"/>
    <row r="5854" hidden="1" x14ac:dyDescent="0.35"/>
    <row r="5855" hidden="1" x14ac:dyDescent="0.35"/>
    <row r="5856" hidden="1" x14ac:dyDescent="0.35"/>
    <row r="5857" hidden="1" x14ac:dyDescent="0.35"/>
    <row r="5858" hidden="1" x14ac:dyDescent="0.35"/>
    <row r="5859" hidden="1" x14ac:dyDescent="0.35"/>
    <row r="5860" hidden="1" x14ac:dyDescent="0.35"/>
    <row r="5861" hidden="1" x14ac:dyDescent="0.35"/>
    <row r="5862" hidden="1" x14ac:dyDescent="0.35"/>
    <row r="5863" hidden="1" x14ac:dyDescent="0.35"/>
    <row r="5864" hidden="1" x14ac:dyDescent="0.35"/>
    <row r="5865" hidden="1" x14ac:dyDescent="0.35"/>
    <row r="5866" hidden="1" x14ac:dyDescent="0.35"/>
    <row r="5867" hidden="1" x14ac:dyDescent="0.35"/>
    <row r="5868" hidden="1" x14ac:dyDescent="0.35"/>
    <row r="5869" hidden="1" x14ac:dyDescent="0.35"/>
    <row r="5870" hidden="1" x14ac:dyDescent="0.35"/>
    <row r="5871" hidden="1" x14ac:dyDescent="0.35"/>
    <row r="5872" hidden="1" x14ac:dyDescent="0.35"/>
    <row r="5873" hidden="1" x14ac:dyDescent="0.35"/>
    <row r="5874" hidden="1" x14ac:dyDescent="0.35"/>
    <row r="5875" hidden="1" x14ac:dyDescent="0.35"/>
    <row r="5876" hidden="1" x14ac:dyDescent="0.35"/>
    <row r="5877" hidden="1" x14ac:dyDescent="0.35"/>
    <row r="5878" hidden="1" x14ac:dyDescent="0.35"/>
    <row r="5879" hidden="1" x14ac:dyDescent="0.35"/>
    <row r="5880" hidden="1" x14ac:dyDescent="0.35"/>
    <row r="5881" hidden="1" x14ac:dyDescent="0.35"/>
    <row r="5882" hidden="1" x14ac:dyDescent="0.35"/>
    <row r="5883" hidden="1" x14ac:dyDescent="0.35"/>
    <row r="5884" hidden="1" x14ac:dyDescent="0.35"/>
    <row r="5885" hidden="1" x14ac:dyDescent="0.35"/>
    <row r="5886" hidden="1" x14ac:dyDescent="0.35"/>
    <row r="5887" hidden="1" x14ac:dyDescent="0.35"/>
    <row r="5888" hidden="1" x14ac:dyDescent="0.35"/>
    <row r="5889" hidden="1" x14ac:dyDescent="0.35"/>
    <row r="5890" hidden="1" x14ac:dyDescent="0.35"/>
    <row r="5891" hidden="1" x14ac:dyDescent="0.35"/>
    <row r="5892" hidden="1" x14ac:dyDescent="0.35"/>
    <row r="5893" hidden="1" x14ac:dyDescent="0.35"/>
    <row r="5894" hidden="1" x14ac:dyDescent="0.35"/>
    <row r="5895" hidden="1" x14ac:dyDescent="0.35"/>
    <row r="5896" hidden="1" x14ac:dyDescent="0.35"/>
    <row r="5897" hidden="1" x14ac:dyDescent="0.35"/>
    <row r="5898" hidden="1" x14ac:dyDescent="0.35"/>
    <row r="5899" hidden="1" x14ac:dyDescent="0.35"/>
    <row r="5900" hidden="1" x14ac:dyDescent="0.35"/>
    <row r="5901" hidden="1" x14ac:dyDescent="0.35"/>
    <row r="5902" hidden="1" x14ac:dyDescent="0.35"/>
    <row r="5903" hidden="1" x14ac:dyDescent="0.35"/>
    <row r="5904" hidden="1" x14ac:dyDescent="0.35"/>
    <row r="5905" hidden="1" x14ac:dyDescent="0.35"/>
    <row r="5906" hidden="1" x14ac:dyDescent="0.35"/>
    <row r="5907" hidden="1" x14ac:dyDescent="0.35"/>
    <row r="5908" hidden="1" x14ac:dyDescent="0.35"/>
    <row r="5909" hidden="1" x14ac:dyDescent="0.35"/>
    <row r="5910" hidden="1" x14ac:dyDescent="0.35"/>
    <row r="5911" hidden="1" x14ac:dyDescent="0.35"/>
    <row r="5912" hidden="1" x14ac:dyDescent="0.35"/>
    <row r="5913" hidden="1" x14ac:dyDescent="0.35"/>
    <row r="5914" hidden="1" x14ac:dyDescent="0.35"/>
    <row r="5915" hidden="1" x14ac:dyDescent="0.35"/>
    <row r="5916" hidden="1" x14ac:dyDescent="0.35"/>
    <row r="5917" hidden="1" x14ac:dyDescent="0.35"/>
    <row r="5918" hidden="1" x14ac:dyDescent="0.35"/>
    <row r="5919" hidden="1" x14ac:dyDescent="0.35"/>
    <row r="5920" hidden="1" x14ac:dyDescent="0.35"/>
    <row r="5921" hidden="1" x14ac:dyDescent="0.35"/>
    <row r="5922" hidden="1" x14ac:dyDescent="0.35"/>
    <row r="5923" hidden="1" x14ac:dyDescent="0.35"/>
    <row r="5924" hidden="1" x14ac:dyDescent="0.35"/>
    <row r="5925" hidden="1" x14ac:dyDescent="0.35"/>
    <row r="5926" hidden="1" x14ac:dyDescent="0.35"/>
    <row r="5927" hidden="1" x14ac:dyDescent="0.35"/>
    <row r="5928" hidden="1" x14ac:dyDescent="0.35"/>
    <row r="5929" hidden="1" x14ac:dyDescent="0.35"/>
    <row r="5930" hidden="1" x14ac:dyDescent="0.35"/>
    <row r="5931" hidden="1" x14ac:dyDescent="0.35"/>
    <row r="5932" hidden="1" x14ac:dyDescent="0.35"/>
    <row r="5933" hidden="1" x14ac:dyDescent="0.35"/>
    <row r="5934" hidden="1" x14ac:dyDescent="0.35"/>
    <row r="5935" hidden="1" x14ac:dyDescent="0.35"/>
    <row r="5936" hidden="1" x14ac:dyDescent="0.35"/>
    <row r="5937" hidden="1" x14ac:dyDescent="0.35"/>
    <row r="5938" hidden="1" x14ac:dyDescent="0.35"/>
    <row r="5939" hidden="1" x14ac:dyDescent="0.35"/>
    <row r="5940" hidden="1" x14ac:dyDescent="0.35"/>
    <row r="5941" hidden="1" x14ac:dyDescent="0.35"/>
    <row r="5942" hidden="1" x14ac:dyDescent="0.35"/>
    <row r="5943" hidden="1" x14ac:dyDescent="0.35"/>
    <row r="5944" hidden="1" x14ac:dyDescent="0.35"/>
    <row r="5945" hidden="1" x14ac:dyDescent="0.35"/>
    <row r="5946" hidden="1" x14ac:dyDescent="0.35"/>
    <row r="5947" hidden="1" x14ac:dyDescent="0.35"/>
    <row r="5948" hidden="1" x14ac:dyDescent="0.35"/>
    <row r="5949" hidden="1" x14ac:dyDescent="0.35"/>
    <row r="5950" hidden="1" x14ac:dyDescent="0.35"/>
    <row r="5951" hidden="1" x14ac:dyDescent="0.35"/>
    <row r="5952" hidden="1" x14ac:dyDescent="0.35"/>
    <row r="5953" hidden="1" x14ac:dyDescent="0.35"/>
    <row r="5954" hidden="1" x14ac:dyDescent="0.35"/>
    <row r="5955" hidden="1" x14ac:dyDescent="0.35"/>
    <row r="5956" hidden="1" x14ac:dyDescent="0.35"/>
    <row r="5957" hidden="1" x14ac:dyDescent="0.35"/>
    <row r="5958" hidden="1" x14ac:dyDescent="0.35"/>
    <row r="5959" hidden="1" x14ac:dyDescent="0.35"/>
    <row r="5960" hidden="1" x14ac:dyDescent="0.35"/>
    <row r="5961" hidden="1" x14ac:dyDescent="0.35"/>
    <row r="5962" hidden="1" x14ac:dyDescent="0.35"/>
    <row r="5963" hidden="1" x14ac:dyDescent="0.35"/>
    <row r="5964" hidden="1" x14ac:dyDescent="0.35"/>
    <row r="5965" hidden="1" x14ac:dyDescent="0.35"/>
    <row r="5966" hidden="1" x14ac:dyDescent="0.35"/>
    <row r="5967" hidden="1" x14ac:dyDescent="0.35"/>
    <row r="5968" hidden="1" x14ac:dyDescent="0.35"/>
    <row r="5969" hidden="1" x14ac:dyDescent="0.35"/>
    <row r="5970" hidden="1" x14ac:dyDescent="0.35"/>
    <row r="5971" hidden="1" x14ac:dyDescent="0.35"/>
    <row r="5972" hidden="1" x14ac:dyDescent="0.35"/>
    <row r="5973" hidden="1" x14ac:dyDescent="0.35"/>
    <row r="5974" hidden="1" x14ac:dyDescent="0.35"/>
    <row r="5975" hidden="1" x14ac:dyDescent="0.35"/>
    <row r="5976" hidden="1" x14ac:dyDescent="0.35"/>
    <row r="5977" hidden="1" x14ac:dyDescent="0.35"/>
    <row r="5978" hidden="1" x14ac:dyDescent="0.35"/>
    <row r="5979" hidden="1" x14ac:dyDescent="0.35"/>
    <row r="5980" hidden="1" x14ac:dyDescent="0.35"/>
    <row r="5981" hidden="1" x14ac:dyDescent="0.35"/>
    <row r="5982" hidden="1" x14ac:dyDescent="0.35"/>
    <row r="5983" hidden="1" x14ac:dyDescent="0.35"/>
    <row r="5984" hidden="1" x14ac:dyDescent="0.35"/>
    <row r="5985" hidden="1" x14ac:dyDescent="0.35"/>
    <row r="5986" hidden="1" x14ac:dyDescent="0.35"/>
    <row r="5987" hidden="1" x14ac:dyDescent="0.35"/>
    <row r="5988" hidden="1" x14ac:dyDescent="0.35"/>
    <row r="5989" hidden="1" x14ac:dyDescent="0.35"/>
    <row r="5990" hidden="1" x14ac:dyDescent="0.35"/>
    <row r="5991" hidden="1" x14ac:dyDescent="0.35"/>
    <row r="5992" hidden="1" x14ac:dyDescent="0.35"/>
    <row r="5993" hidden="1" x14ac:dyDescent="0.35"/>
    <row r="5994" hidden="1" x14ac:dyDescent="0.35"/>
    <row r="5995" hidden="1" x14ac:dyDescent="0.35"/>
    <row r="5996" hidden="1" x14ac:dyDescent="0.35"/>
    <row r="5997" hidden="1" x14ac:dyDescent="0.35"/>
    <row r="5998" hidden="1" x14ac:dyDescent="0.35"/>
    <row r="5999" hidden="1" x14ac:dyDescent="0.35"/>
    <row r="6000" hidden="1" x14ac:dyDescent="0.35"/>
    <row r="6001" hidden="1" x14ac:dyDescent="0.35"/>
    <row r="6002" hidden="1" x14ac:dyDescent="0.35"/>
    <row r="6003" hidden="1" x14ac:dyDescent="0.35"/>
    <row r="6004" hidden="1" x14ac:dyDescent="0.35"/>
    <row r="6005" hidden="1" x14ac:dyDescent="0.35"/>
    <row r="6006" hidden="1" x14ac:dyDescent="0.35"/>
    <row r="6007" hidden="1" x14ac:dyDescent="0.35"/>
    <row r="6008" hidden="1" x14ac:dyDescent="0.35"/>
    <row r="6009" hidden="1" x14ac:dyDescent="0.35"/>
    <row r="6010" hidden="1" x14ac:dyDescent="0.35"/>
    <row r="6011" hidden="1" x14ac:dyDescent="0.35"/>
    <row r="6012" hidden="1" x14ac:dyDescent="0.35"/>
    <row r="6013" hidden="1" x14ac:dyDescent="0.35"/>
    <row r="6014" hidden="1" x14ac:dyDescent="0.35"/>
    <row r="6015" hidden="1" x14ac:dyDescent="0.35"/>
    <row r="6016" hidden="1" x14ac:dyDescent="0.35"/>
    <row r="6017" hidden="1" x14ac:dyDescent="0.35"/>
    <row r="6018" hidden="1" x14ac:dyDescent="0.35"/>
    <row r="6019" hidden="1" x14ac:dyDescent="0.35"/>
    <row r="6020" hidden="1" x14ac:dyDescent="0.35"/>
    <row r="6021" hidden="1" x14ac:dyDescent="0.35"/>
    <row r="6022" hidden="1" x14ac:dyDescent="0.35"/>
    <row r="6023" hidden="1" x14ac:dyDescent="0.35"/>
    <row r="6024" hidden="1" x14ac:dyDescent="0.35"/>
    <row r="6025" hidden="1" x14ac:dyDescent="0.35"/>
    <row r="6026" hidden="1" x14ac:dyDescent="0.35"/>
    <row r="6027" hidden="1" x14ac:dyDescent="0.35"/>
    <row r="6028" hidden="1" x14ac:dyDescent="0.35"/>
    <row r="6029" hidden="1" x14ac:dyDescent="0.35"/>
    <row r="6030" hidden="1" x14ac:dyDescent="0.35"/>
    <row r="6031" hidden="1" x14ac:dyDescent="0.35"/>
    <row r="6032" hidden="1" x14ac:dyDescent="0.35"/>
    <row r="6033" hidden="1" x14ac:dyDescent="0.35"/>
    <row r="6034" hidden="1" x14ac:dyDescent="0.35"/>
    <row r="6035" hidden="1" x14ac:dyDescent="0.35"/>
    <row r="6036" hidden="1" x14ac:dyDescent="0.35"/>
    <row r="6037" hidden="1" x14ac:dyDescent="0.35"/>
    <row r="6038" hidden="1" x14ac:dyDescent="0.35"/>
    <row r="6039" hidden="1" x14ac:dyDescent="0.35"/>
    <row r="6040" hidden="1" x14ac:dyDescent="0.35"/>
    <row r="6041" hidden="1" x14ac:dyDescent="0.35"/>
    <row r="6042" hidden="1" x14ac:dyDescent="0.35"/>
    <row r="6043" hidden="1" x14ac:dyDescent="0.35"/>
    <row r="6044" hidden="1" x14ac:dyDescent="0.35"/>
    <row r="6045" hidden="1" x14ac:dyDescent="0.35"/>
    <row r="6046" hidden="1" x14ac:dyDescent="0.35"/>
    <row r="6047" hidden="1" x14ac:dyDescent="0.35"/>
    <row r="6048" hidden="1" x14ac:dyDescent="0.35"/>
    <row r="6049" hidden="1" x14ac:dyDescent="0.35"/>
    <row r="6050" hidden="1" x14ac:dyDescent="0.35"/>
    <row r="6051" hidden="1" x14ac:dyDescent="0.35"/>
    <row r="6052" hidden="1" x14ac:dyDescent="0.35"/>
    <row r="6053" hidden="1" x14ac:dyDescent="0.35"/>
    <row r="6054" hidden="1" x14ac:dyDescent="0.35"/>
    <row r="6055" hidden="1" x14ac:dyDescent="0.35"/>
    <row r="6056" hidden="1" x14ac:dyDescent="0.35"/>
    <row r="6057" hidden="1" x14ac:dyDescent="0.35"/>
    <row r="6058" hidden="1" x14ac:dyDescent="0.35"/>
    <row r="6059" hidden="1" x14ac:dyDescent="0.35"/>
    <row r="6060" hidden="1" x14ac:dyDescent="0.35"/>
    <row r="6061" hidden="1" x14ac:dyDescent="0.35"/>
    <row r="6062" hidden="1" x14ac:dyDescent="0.35"/>
    <row r="6063" hidden="1" x14ac:dyDescent="0.35"/>
    <row r="6064" hidden="1" x14ac:dyDescent="0.35"/>
    <row r="6065" hidden="1" x14ac:dyDescent="0.35"/>
    <row r="6066" hidden="1" x14ac:dyDescent="0.35"/>
    <row r="6067" hidden="1" x14ac:dyDescent="0.35"/>
    <row r="6068" hidden="1" x14ac:dyDescent="0.35"/>
    <row r="6069" hidden="1" x14ac:dyDescent="0.35"/>
    <row r="6070" hidden="1" x14ac:dyDescent="0.35"/>
    <row r="6071" hidden="1" x14ac:dyDescent="0.35"/>
    <row r="6072" hidden="1" x14ac:dyDescent="0.35"/>
    <row r="6073" hidden="1" x14ac:dyDescent="0.35"/>
    <row r="6074" hidden="1" x14ac:dyDescent="0.35"/>
    <row r="6075" hidden="1" x14ac:dyDescent="0.35"/>
    <row r="6076" hidden="1" x14ac:dyDescent="0.35"/>
    <row r="6077" hidden="1" x14ac:dyDescent="0.35"/>
    <row r="6078" hidden="1" x14ac:dyDescent="0.35"/>
    <row r="6079" hidden="1" x14ac:dyDescent="0.35"/>
    <row r="6080" hidden="1" x14ac:dyDescent="0.35"/>
    <row r="6081" hidden="1" x14ac:dyDescent="0.35"/>
    <row r="6082" hidden="1" x14ac:dyDescent="0.35"/>
    <row r="6083" hidden="1" x14ac:dyDescent="0.35"/>
    <row r="6084" hidden="1" x14ac:dyDescent="0.35"/>
    <row r="6085" hidden="1" x14ac:dyDescent="0.35"/>
    <row r="6086" hidden="1" x14ac:dyDescent="0.35"/>
    <row r="6087" hidden="1" x14ac:dyDescent="0.35"/>
    <row r="6088" hidden="1" x14ac:dyDescent="0.35"/>
    <row r="6089" hidden="1" x14ac:dyDescent="0.35"/>
    <row r="6090" hidden="1" x14ac:dyDescent="0.35"/>
    <row r="6091" hidden="1" x14ac:dyDescent="0.35"/>
    <row r="6092" hidden="1" x14ac:dyDescent="0.35"/>
    <row r="6093" hidden="1" x14ac:dyDescent="0.35"/>
    <row r="6094" hidden="1" x14ac:dyDescent="0.35"/>
    <row r="6095" hidden="1" x14ac:dyDescent="0.35"/>
    <row r="6096" hidden="1" x14ac:dyDescent="0.35"/>
    <row r="6097" hidden="1" x14ac:dyDescent="0.35"/>
    <row r="6098" hidden="1" x14ac:dyDescent="0.35"/>
    <row r="6099" hidden="1" x14ac:dyDescent="0.35"/>
    <row r="6100" hidden="1" x14ac:dyDescent="0.35"/>
    <row r="6101" hidden="1" x14ac:dyDescent="0.35"/>
    <row r="6102" hidden="1" x14ac:dyDescent="0.35"/>
    <row r="6103" hidden="1" x14ac:dyDescent="0.35"/>
    <row r="6104" hidden="1" x14ac:dyDescent="0.35"/>
    <row r="6105" hidden="1" x14ac:dyDescent="0.35"/>
    <row r="6106" hidden="1" x14ac:dyDescent="0.35"/>
    <row r="6107" hidden="1" x14ac:dyDescent="0.35"/>
    <row r="6108" hidden="1" x14ac:dyDescent="0.35"/>
    <row r="6109" hidden="1" x14ac:dyDescent="0.35"/>
    <row r="6110" hidden="1" x14ac:dyDescent="0.35"/>
    <row r="6111" hidden="1" x14ac:dyDescent="0.35"/>
    <row r="6112" hidden="1" x14ac:dyDescent="0.35"/>
    <row r="6113" hidden="1" x14ac:dyDescent="0.35"/>
    <row r="6114" hidden="1" x14ac:dyDescent="0.35"/>
    <row r="6115" hidden="1" x14ac:dyDescent="0.35"/>
    <row r="6116" hidden="1" x14ac:dyDescent="0.35"/>
    <row r="6117" hidden="1" x14ac:dyDescent="0.35"/>
    <row r="6118" hidden="1" x14ac:dyDescent="0.35"/>
    <row r="6119" hidden="1" x14ac:dyDescent="0.35"/>
    <row r="6120" hidden="1" x14ac:dyDescent="0.35"/>
    <row r="6121" hidden="1" x14ac:dyDescent="0.35"/>
    <row r="6122" hidden="1" x14ac:dyDescent="0.35"/>
    <row r="6123" hidden="1" x14ac:dyDescent="0.35"/>
    <row r="6124" hidden="1" x14ac:dyDescent="0.35"/>
    <row r="6125" hidden="1" x14ac:dyDescent="0.35"/>
    <row r="6126" hidden="1" x14ac:dyDescent="0.35"/>
    <row r="6127" hidden="1" x14ac:dyDescent="0.35"/>
    <row r="6128" hidden="1" x14ac:dyDescent="0.35"/>
    <row r="6129" hidden="1" x14ac:dyDescent="0.35"/>
    <row r="6130" hidden="1" x14ac:dyDescent="0.35"/>
    <row r="6131" hidden="1" x14ac:dyDescent="0.35"/>
    <row r="6132" hidden="1" x14ac:dyDescent="0.35"/>
    <row r="6133" hidden="1" x14ac:dyDescent="0.35"/>
    <row r="6134" hidden="1" x14ac:dyDescent="0.35"/>
    <row r="6135" hidden="1" x14ac:dyDescent="0.35"/>
    <row r="6136" hidden="1" x14ac:dyDescent="0.35"/>
    <row r="6137" hidden="1" x14ac:dyDescent="0.35"/>
    <row r="6138" hidden="1" x14ac:dyDescent="0.35"/>
    <row r="6139" hidden="1" x14ac:dyDescent="0.35"/>
    <row r="6140" hidden="1" x14ac:dyDescent="0.35"/>
    <row r="6141" hidden="1" x14ac:dyDescent="0.35"/>
    <row r="6142" hidden="1" x14ac:dyDescent="0.35"/>
    <row r="6143" hidden="1" x14ac:dyDescent="0.35"/>
    <row r="6144" hidden="1" x14ac:dyDescent="0.35"/>
    <row r="6145" hidden="1" x14ac:dyDescent="0.35"/>
    <row r="6146" hidden="1" x14ac:dyDescent="0.35"/>
    <row r="6147" hidden="1" x14ac:dyDescent="0.35"/>
    <row r="6148" hidden="1" x14ac:dyDescent="0.35"/>
    <row r="6149" hidden="1" x14ac:dyDescent="0.35"/>
    <row r="6150" hidden="1" x14ac:dyDescent="0.35"/>
    <row r="6151" hidden="1" x14ac:dyDescent="0.35"/>
    <row r="6152" hidden="1" x14ac:dyDescent="0.35"/>
    <row r="6153" hidden="1" x14ac:dyDescent="0.35"/>
    <row r="6154" hidden="1" x14ac:dyDescent="0.35"/>
    <row r="6155" hidden="1" x14ac:dyDescent="0.35"/>
    <row r="6156" hidden="1" x14ac:dyDescent="0.35"/>
    <row r="6157" hidden="1" x14ac:dyDescent="0.35"/>
    <row r="6158" hidden="1" x14ac:dyDescent="0.35"/>
    <row r="6159" hidden="1" x14ac:dyDescent="0.35"/>
    <row r="6160" hidden="1" x14ac:dyDescent="0.35"/>
    <row r="6161" hidden="1" x14ac:dyDescent="0.35"/>
    <row r="6162" hidden="1" x14ac:dyDescent="0.35"/>
    <row r="6163" hidden="1" x14ac:dyDescent="0.35"/>
    <row r="6164" hidden="1" x14ac:dyDescent="0.35"/>
    <row r="6165" hidden="1" x14ac:dyDescent="0.35"/>
    <row r="6166" hidden="1" x14ac:dyDescent="0.35"/>
    <row r="6167" hidden="1" x14ac:dyDescent="0.35"/>
    <row r="6168" hidden="1" x14ac:dyDescent="0.35"/>
    <row r="6169" hidden="1" x14ac:dyDescent="0.35"/>
    <row r="6170" hidden="1" x14ac:dyDescent="0.35"/>
    <row r="6171" hidden="1" x14ac:dyDescent="0.35"/>
    <row r="6172" hidden="1" x14ac:dyDescent="0.35"/>
    <row r="6173" hidden="1" x14ac:dyDescent="0.35"/>
    <row r="6174" hidden="1" x14ac:dyDescent="0.35"/>
    <row r="6175" hidden="1" x14ac:dyDescent="0.35"/>
    <row r="6176" hidden="1" x14ac:dyDescent="0.35"/>
    <row r="6177" hidden="1" x14ac:dyDescent="0.35"/>
    <row r="6178" hidden="1" x14ac:dyDescent="0.35"/>
    <row r="6179" hidden="1" x14ac:dyDescent="0.35"/>
    <row r="6180" hidden="1" x14ac:dyDescent="0.35"/>
    <row r="6181" hidden="1" x14ac:dyDescent="0.35"/>
    <row r="6182" hidden="1" x14ac:dyDescent="0.35"/>
    <row r="6183" hidden="1" x14ac:dyDescent="0.35"/>
    <row r="6184" hidden="1" x14ac:dyDescent="0.35"/>
    <row r="6185" hidden="1" x14ac:dyDescent="0.35"/>
    <row r="6186" hidden="1" x14ac:dyDescent="0.35"/>
    <row r="6187" hidden="1" x14ac:dyDescent="0.35"/>
    <row r="6188" hidden="1" x14ac:dyDescent="0.35"/>
    <row r="6189" hidden="1" x14ac:dyDescent="0.35"/>
    <row r="6190" hidden="1" x14ac:dyDescent="0.35"/>
    <row r="6191" hidden="1" x14ac:dyDescent="0.35"/>
    <row r="6192" hidden="1" x14ac:dyDescent="0.35"/>
    <row r="6193" hidden="1" x14ac:dyDescent="0.35"/>
    <row r="6194" hidden="1" x14ac:dyDescent="0.35"/>
    <row r="6195" hidden="1" x14ac:dyDescent="0.35"/>
    <row r="6196" hidden="1" x14ac:dyDescent="0.35"/>
    <row r="6197" hidden="1" x14ac:dyDescent="0.35"/>
    <row r="6198" hidden="1" x14ac:dyDescent="0.35"/>
    <row r="6199" hidden="1" x14ac:dyDescent="0.35"/>
    <row r="6200" hidden="1" x14ac:dyDescent="0.35"/>
    <row r="6201" hidden="1" x14ac:dyDescent="0.35"/>
    <row r="6202" hidden="1" x14ac:dyDescent="0.35"/>
    <row r="6203" hidden="1" x14ac:dyDescent="0.35"/>
    <row r="6204" hidden="1" x14ac:dyDescent="0.35"/>
    <row r="6205" hidden="1" x14ac:dyDescent="0.35"/>
    <row r="6206" hidden="1" x14ac:dyDescent="0.35"/>
    <row r="6207" hidden="1" x14ac:dyDescent="0.35"/>
    <row r="6208" hidden="1" x14ac:dyDescent="0.35"/>
    <row r="6209" hidden="1" x14ac:dyDescent="0.35"/>
    <row r="6210" hidden="1" x14ac:dyDescent="0.35"/>
    <row r="6211" hidden="1" x14ac:dyDescent="0.35"/>
    <row r="6212" hidden="1" x14ac:dyDescent="0.35"/>
    <row r="6213" hidden="1" x14ac:dyDescent="0.35"/>
    <row r="6214" hidden="1" x14ac:dyDescent="0.35"/>
    <row r="6215" hidden="1" x14ac:dyDescent="0.35"/>
    <row r="6216" hidden="1" x14ac:dyDescent="0.35"/>
    <row r="6217" hidden="1" x14ac:dyDescent="0.35"/>
    <row r="6218" hidden="1" x14ac:dyDescent="0.35"/>
    <row r="6219" hidden="1" x14ac:dyDescent="0.35"/>
    <row r="6220" hidden="1" x14ac:dyDescent="0.35"/>
    <row r="6221" hidden="1" x14ac:dyDescent="0.35"/>
    <row r="6222" hidden="1" x14ac:dyDescent="0.35"/>
    <row r="6223" hidden="1" x14ac:dyDescent="0.35"/>
    <row r="6224" hidden="1" x14ac:dyDescent="0.35"/>
    <row r="6225" hidden="1" x14ac:dyDescent="0.35"/>
    <row r="6226" hidden="1" x14ac:dyDescent="0.35"/>
    <row r="6227" hidden="1" x14ac:dyDescent="0.35"/>
    <row r="6228" hidden="1" x14ac:dyDescent="0.35"/>
    <row r="6229" hidden="1" x14ac:dyDescent="0.35"/>
    <row r="6230" hidden="1" x14ac:dyDescent="0.35"/>
    <row r="6231" hidden="1" x14ac:dyDescent="0.35"/>
    <row r="6232" hidden="1" x14ac:dyDescent="0.35"/>
    <row r="6233" hidden="1" x14ac:dyDescent="0.35"/>
    <row r="6234" hidden="1" x14ac:dyDescent="0.35"/>
    <row r="6235" hidden="1" x14ac:dyDescent="0.35"/>
    <row r="6236" hidden="1" x14ac:dyDescent="0.35"/>
    <row r="6237" hidden="1" x14ac:dyDescent="0.35"/>
    <row r="6238" hidden="1" x14ac:dyDescent="0.35"/>
    <row r="6239" hidden="1" x14ac:dyDescent="0.35"/>
    <row r="6240" hidden="1" x14ac:dyDescent="0.35"/>
    <row r="6241" hidden="1" x14ac:dyDescent="0.35"/>
    <row r="6242" hidden="1" x14ac:dyDescent="0.35"/>
    <row r="6243" hidden="1" x14ac:dyDescent="0.35"/>
    <row r="6244" hidden="1" x14ac:dyDescent="0.35"/>
    <row r="6245" hidden="1" x14ac:dyDescent="0.35"/>
    <row r="6246" hidden="1" x14ac:dyDescent="0.35"/>
    <row r="6247" hidden="1" x14ac:dyDescent="0.35"/>
    <row r="6248" hidden="1" x14ac:dyDescent="0.35"/>
    <row r="6249" hidden="1" x14ac:dyDescent="0.35"/>
    <row r="6250" hidden="1" x14ac:dyDescent="0.35"/>
    <row r="6251" hidden="1" x14ac:dyDescent="0.35"/>
    <row r="6252" hidden="1" x14ac:dyDescent="0.35"/>
    <row r="6253" hidden="1" x14ac:dyDescent="0.35"/>
    <row r="6254" hidden="1" x14ac:dyDescent="0.35"/>
    <row r="6255" hidden="1" x14ac:dyDescent="0.35"/>
    <row r="6256" hidden="1" x14ac:dyDescent="0.35"/>
    <row r="6257" hidden="1" x14ac:dyDescent="0.35"/>
    <row r="6258" hidden="1" x14ac:dyDescent="0.35"/>
    <row r="6259" hidden="1" x14ac:dyDescent="0.35"/>
    <row r="6260" hidden="1" x14ac:dyDescent="0.35"/>
    <row r="6261" hidden="1" x14ac:dyDescent="0.35"/>
    <row r="6262" hidden="1" x14ac:dyDescent="0.35"/>
    <row r="6263" hidden="1" x14ac:dyDescent="0.35"/>
    <row r="6264" hidden="1" x14ac:dyDescent="0.35"/>
    <row r="6265" hidden="1" x14ac:dyDescent="0.35"/>
    <row r="6266" hidden="1" x14ac:dyDescent="0.35"/>
    <row r="6267" hidden="1" x14ac:dyDescent="0.35"/>
    <row r="6268" hidden="1" x14ac:dyDescent="0.35"/>
    <row r="6269" hidden="1" x14ac:dyDescent="0.35"/>
    <row r="6270" hidden="1" x14ac:dyDescent="0.35"/>
    <row r="6271" hidden="1" x14ac:dyDescent="0.35"/>
    <row r="6272" hidden="1" x14ac:dyDescent="0.35"/>
    <row r="6273" hidden="1" x14ac:dyDescent="0.35"/>
    <row r="6274" hidden="1" x14ac:dyDescent="0.35"/>
    <row r="6275" hidden="1" x14ac:dyDescent="0.35"/>
    <row r="6276" hidden="1" x14ac:dyDescent="0.35"/>
    <row r="6277" hidden="1" x14ac:dyDescent="0.35"/>
    <row r="6278" hidden="1" x14ac:dyDescent="0.35"/>
    <row r="6279" hidden="1" x14ac:dyDescent="0.35"/>
    <row r="6280" hidden="1" x14ac:dyDescent="0.35"/>
    <row r="6281" hidden="1" x14ac:dyDescent="0.35"/>
    <row r="6282" hidden="1" x14ac:dyDescent="0.35"/>
    <row r="6283" hidden="1" x14ac:dyDescent="0.35"/>
    <row r="6284" hidden="1" x14ac:dyDescent="0.35"/>
    <row r="6285" hidden="1" x14ac:dyDescent="0.35"/>
    <row r="6286" hidden="1" x14ac:dyDescent="0.35"/>
    <row r="6287" hidden="1" x14ac:dyDescent="0.35"/>
    <row r="6288" hidden="1" x14ac:dyDescent="0.35"/>
    <row r="6289" hidden="1" x14ac:dyDescent="0.35"/>
    <row r="6290" hidden="1" x14ac:dyDescent="0.35"/>
    <row r="6291" hidden="1" x14ac:dyDescent="0.35"/>
    <row r="6292" hidden="1" x14ac:dyDescent="0.35"/>
    <row r="6293" hidden="1" x14ac:dyDescent="0.35"/>
    <row r="6294" hidden="1" x14ac:dyDescent="0.35"/>
    <row r="6295" hidden="1" x14ac:dyDescent="0.35"/>
    <row r="6296" hidden="1" x14ac:dyDescent="0.35"/>
    <row r="6297" hidden="1" x14ac:dyDescent="0.35"/>
    <row r="6298" hidden="1" x14ac:dyDescent="0.35"/>
    <row r="6299" hidden="1" x14ac:dyDescent="0.35"/>
    <row r="6300" hidden="1" x14ac:dyDescent="0.35"/>
    <row r="6301" hidden="1" x14ac:dyDescent="0.35"/>
    <row r="6302" hidden="1" x14ac:dyDescent="0.35"/>
    <row r="6303" hidden="1" x14ac:dyDescent="0.35"/>
    <row r="6304" hidden="1" x14ac:dyDescent="0.35"/>
    <row r="6305" hidden="1" x14ac:dyDescent="0.35"/>
    <row r="6306" hidden="1" x14ac:dyDescent="0.35"/>
    <row r="6307" hidden="1" x14ac:dyDescent="0.35"/>
    <row r="6308" hidden="1" x14ac:dyDescent="0.35"/>
    <row r="6309" hidden="1" x14ac:dyDescent="0.35"/>
    <row r="6310" hidden="1" x14ac:dyDescent="0.35"/>
    <row r="6311" hidden="1" x14ac:dyDescent="0.35"/>
    <row r="6312" hidden="1" x14ac:dyDescent="0.35"/>
    <row r="6313" hidden="1" x14ac:dyDescent="0.35"/>
    <row r="6314" hidden="1" x14ac:dyDescent="0.35"/>
    <row r="6315" hidden="1" x14ac:dyDescent="0.35"/>
    <row r="6316" hidden="1" x14ac:dyDescent="0.35"/>
    <row r="6317" hidden="1" x14ac:dyDescent="0.35"/>
    <row r="6318" hidden="1" x14ac:dyDescent="0.35"/>
    <row r="6319" hidden="1" x14ac:dyDescent="0.35"/>
    <row r="6320" hidden="1" x14ac:dyDescent="0.35"/>
    <row r="6321" hidden="1" x14ac:dyDescent="0.35"/>
    <row r="6322" hidden="1" x14ac:dyDescent="0.35"/>
    <row r="6323" hidden="1" x14ac:dyDescent="0.35"/>
    <row r="6324" hidden="1" x14ac:dyDescent="0.35"/>
    <row r="6325" hidden="1" x14ac:dyDescent="0.35"/>
    <row r="6326" hidden="1" x14ac:dyDescent="0.35"/>
    <row r="6327" hidden="1" x14ac:dyDescent="0.35"/>
    <row r="6328" hidden="1" x14ac:dyDescent="0.35"/>
    <row r="6329" hidden="1" x14ac:dyDescent="0.35"/>
    <row r="6330" hidden="1" x14ac:dyDescent="0.35"/>
    <row r="6331" hidden="1" x14ac:dyDescent="0.35"/>
    <row r="6332" hidden="1" x14ac:dyDescent="0.35"/>
    <row r="6333" hidden="1" x14ac:dyDescent="0.35"/>
    <row r="6334" hidden="1" x14ac:dyDescent="0.35"/>
    <row r="6335" hidden="1" x14ac:dyDescent="0.35"/>
    <row r="6336" hidden="1" x14ac:dyDescent="0.35"/>
    <row r="6337" hidden="1" x14ac:dyDescent="0.35"/>
    <row r="6338" hidden="1" x14ac:dyDescent="0.35"/>
    <row r="6339" hidden="1" x14ac:dyDescent="0.35"/>
    <row r="6340" hidden="1" x14ac:dyDescent="0.35"/>
    <row r="6341" hidden="1" x14ac:dyDescent="0.35"/>
    <row r="6342" hidden="1" x14ac:dyDescent="0.35"/>
    <row r="6343" hidden="1" x14ac:dyDescent="0.35"/>
    <row r="6344" hidden="1" x14ac:dyDescent="0.35"/>
    <row r="6345" hidden="1" x14ac:dyDescent="0.35"/>
    <row r="6346" hidden="1" x14ac:dyDescent="0.35"/>
    <row r="6347" hidden="1" x14ac:dyDescent="0.35"/>
    <row r="6348" hidden="1" x14ac:dyDescent="0.35"/>
    <row r="6349" hidden="1" x14ac:dyDescent="0.35"/>
    <row r="6350" hidden="1" x14ac:dyDescent="0.35"/>
    <row r="6351" hidden="1" x14ac:dyDescent="0.35"/>
    <row r="6352" hidden="1" x14ac:dyDescent="0.35"/>
    <row r="6353" hidden="1" x14ac:dyDescent="0.35"/>
    <row r="6354" hidden="1" x14ac:dyDescent="0.35"/>
    <row r="6355" hidden="1" x14ac:dyDescent="0.35"/>
    <row r="6356" hidden="1" x14ac:dyDescent="0.35"/>
    <row r="6357" hidden="1" x14ac:dyDescent="0.35"/>
    <row r="6358" hidden="1" x14ac:dyDescent="0.35"/>
    <row r="6359" hidden="1" x14ac:dyDescent="0.35"/>
    <row r="6360" hidden="1" x14ac:dyDescent="0.35"/>
    <row r="6361" hidden="1" x14ac:dyDescent="0.35"/>
    <row r="6362" hidden="1" x14ac:dyDescent="0.35"/>
    <row r="6363" hidden="1" x14ac:dyDescent="0.35"/>
    <row r="6364" hidden="1" x14ac:dyDescent="0.35"/>
    <row r="6365" hidden="1" x14ac:dyDescent="0.35"/>
    <row r="6366" hidden="1" x14ac:dyDescent="0.35"/>
    <row r="6367" hidden="1" x14ac:dyDescent="0.35"/>
    <row r="6368" hidden="1" x14ac:dyDescent="0.35"/>
    <row r="6369" hidden="1" x14ac:dyDescent="0.35"/>
    <row r="6370" hidden="1" x14ac:dyDescent="0.35"/>
    <row r="6371" hidden="1" x14ac:dyDescent="0.35"/>
    <row r="6372" hidden="1" x14ac:dyDescent="0.35"/>
    <row r="6373" hidden="1" x14ac:dyDescent="0.35"/>
    <row r="6374" hidden="1" x14ac:dyDescent="0.35"/>
    <row r="6375" hidden="1" x14ac:dyDescent="0.35"/>
    <row r="6376" hidden="1" x14ac:dyDescent="0.35"/>
    <row r="6377" hidden="1" x14ac:dyDescent="0.35"/>
    <row r="6378" hidden="1" x14ac:dyDescent="0.35"/>
    <row r="6379" hidden="1" x14ac:dyDescent="0.35"/>
    <row r="6380" hidden="1" x14ac:dyDescent="0.35"/>
    <row r="6381" hidden="1" x14ac:dyDescent="0.35"/>
    <row r="6382" hidden="1" x14ac:dyDescent="0.35"/>
    <row r="6383" hidden="1" x14ac:dyDescent="0.35"/>
    <row r="6384" hidden="1" x14ac:dyDescent="0.35"/>
    <row r="6385" hidden="1" x14ac:dyDescent="0.35"/>
    <row r="6386" hidden="1" x14ac:dyDescent="0.35"/>
    <row r="6387" hidden="1" x14ac:dyDescent="0.35"/>
    <row r="6388" hidden="1" x14ac:dyDescent="0.35"/>
    <row r="6389" hidden="1" x14ac:dyDescent="0.35"/>
    <row r="6390" hidden="1" x14ac:dyDescent="0.35"/>
    <row r="6391" hidden="1" x14ac:dyDescent="0.35"/>
    <row r="6392" hidden="1" x14ac:dyDescent="0.35"/>
    <row r="6393" hidden="1" x14ac:dyDescent="0.35"/>
    <row r="6394" hidden="1" x14ac:dyDescent="0.35"/>
    <row r="6395" hidden="1" x14ac:dyDescent="0.35"/>
    <row r="6396" hidden="1" x14ac:dyDescent="0.35"/>
    <row r="6397" hidden="1" x14ac:dyDescent="0.35"/>
    <row r="6398" hidden="1" x14ac:dyDescent="0.35"/>
    <row r="6399" hidden="1" x14ac:dyDescent="0.35"/>
    <row r="6400" hidden="1" x14ac:dyDescent="0.35"/>
    <row r="6401" hidden="1" x14ac:dyDescent="0.35"/>
    <row r="6402" hidden="1" x14ac:dyDescent="0.35"/>
    <row r="6403" hidden="1" x14ac:dyDescent="0.35"/>
    <row r="6404" hidden="1" x14ac:dyDescent="0.35"/>
    <row r="6405" hidden="1" x14ac:dyDescent="0.35"/>
    <row r="6406" hidden="1" x14ac:dyDescent="0.35"/>
    <row r="6407" hidden="1" x14ac:dyDescent="0.35"/>
    <row r="6408" hidden="1" x14ac:dyDescent="0.35"/>
    <row r="6409" hidden="1" x14ac:dyDescent="0.35"/>
    <row r="6410" hidden="1" x14ac:dyDescent="0.35"/>
    <row r="6411" hidden="1" x14ac:dyDescent="0.35"/>
    <row r="6412" hidden="1" x14ac:dyDescent="0.35"/>
    <row r="6413" hidden="1" x14ac:dyDescent="0.35"/>
    <row r="6414" hidden="1" x14ac:dyDescent="0.35"/>
    <row r="6415" hidden="1" x14ac:dyDescent="0.35"/>
    <row r="6416" hidden="1" x14ac:dyDescent="0.35"/>
    <row r="6417" hidden="1" x14ac:dyDescent="0.35"/>
    <row r="6418" hidden="1" x14ac:dyDescent="0.35"/>
    <row r="6419" hidden="1" x14ac:dyDescent="0.35"/>
    <row r="6420" hidden="1" x14ac:dyDescent="0.35"/>
    <row r="6421" hidden="1" x14ac:dyDescent="0.35"/>
    <row r="6422" hidden="1" x14ac:dyDescent="0.35"/>
    <row r="6423" hidden="1" x14ac:dyDescent="0.35"/>
    <row r="6424" hidden="1" x14ac:dyDescent="0.35"/>
    <row r="6425" hidden="1" x14ac:dyDescent="0.35"/>
    <row r="6426" hidden="1" x14ac:dyDescent="0.35"/>
    <row r="6427" hidden="1" x14ac:dyDescent="0.35"/>
    <row r="6428" hidden="1" x14ac:dyDescent="0.35"/>
    <row r="6429" hidden="1" x14ac:dyDescent="0.35"/>
    <row r="6430" hidden="1" x14ac:dyDescent="0.35"/>
    <row r="6431" hidden="1" x14ac:dyDescent="0.35"/>
    <row r="6432" hidden="1" x14ac:dyDescent="0.35"/>
    <row r="6433" hidden="1" x14ac:dyDescent="0.35"/>
    <row r="6434" hidden="1" x14ac:dyDescent="0.35"/>
    <row r="6435" hidden="1" x14ac:dyDescent="0.35"/>
    <row r="6436" hidden="1" x14ac:dyDescent="0.35"/>
    <row r="6437" hidden="1" x14ac:dyDescent="0.35"/>
    <row r="6438" hidden="1" x14ac:dyDescent="0.35"/>
    <row r="6439" hidden="1" x14ac:dyDescent="0.35"/>
    <row r="6440" hidden="1" x14ac:dyDescent="0.35"/>
    <row r="6441" hidden="1" x14ac:dyDescent="0.35"/>
    <row r="6442" hidden="1" x14ac:dyDescent="0.35"/>
    <row r="6443" hidden="1" x14ac:dyDescent="0.35"/>
    <row r="6444" hidden="1" x14ac:dyDescent="0.35"/>
    <row r="6445" hidden="1" x14ac:dyDescent="0.35"/>
    <row r="6446" hidden="1" x14ac:dyDescent="0.35"/>
    <row r="6447" hidden="1" x14ac:dyDescent="0.35"/>
    <row r="6448" hidden="1" x14ac:dyDescent="0.35"/>
    <row r="6449" hidden="1" x14ac:dyDescent="0.35"/>
    <row r="6450" hidden="1" x14ac:dyDescent="0.35"/>
    <row r="6451" hidden="1" x14ac:dyDescent="0.35"/>
    <row r="6452" hidden="1" x14ac:dyDescent="0.35"/>
    <row r="6453" hidden="1" x14ac:dyDescent="0.35"/>
    <row r="6454" hidden="1" x14ac:dyDescent="0.35"/>
    <row r="6455" hidden="1" x14ac:dyDescent="0.35"/>
    <row r="6456" hidden="1" x14ac:dyDescent="0.35"/>
    <row r="6457" hidden="1" x14ac:dyDescent="0.35"/>
    <row r="6458" hidden="1" x14ac:dyDescent="0.35"/>
    <row r="6459" hidden="1" x14ac:dyDescent="0.35"/>
    <row r="6460" hidden="1" x14ac:dyDescent="0.35"/>
    <row r="6461" hidden="1" x14ac:dyDescent="0.35"/>
    <row r="6462" hidden="1" x14ac:dyDescent="0.35"/>
    <row r="6463" hidden="1" x14ac:dyDescent="0.35"/>
    <row r="6464" hidden="1" x14ac:dyDescent="0.35"/>
    <row r="6465" hidden="1" x14ac:dyDescent="0.35"/>
    <row r="6466" hidden="1" x14ac:dyDescent="0.35"/>
    <row r="6467" hidden="1" x14ac:dyDescent="0.35"/>
    <row r="6468" hidden="1" x14ac:dyDescent="0.35"/>
    <row r="6469" hidden="1" x14ac:dyDescent="0.35"/>
    <row r="6470" hidden="1" x14ac:dyDescent="0.35"/>
    <row r="6471" hidden="1" x14ac:dyDescent="0.35"/>
    <row r="6472" hidden="1" x14ac:dyDescent="0.35"/>
    <row r="6473" hidden="1" x14ac:dyDescent="0.35"/>
    <row r="6474" hidden="1" x14ac:dyDescent="0.35"/>
    <row r="6475" hidden="1" x14ac:dyDescent="0.35"/>
    <row r="6476" hidden="1" x14ac:dyDescent="0.35"/>
    <row r="6477" hidden="1" x14ac:dyDescent="0.35"/>
    <row r="6478" hidden="1" x14ac:dyDescent="0.35"/>
    <row r="6479" hidden="1" x14ac:dyDescent="0.35"/>
    <row r="6480" hidden="1" x14ac:dyDescent="0.35"/>
    <row r="6481" hidden="1" x14ac:dyDescent="0.35"/>
    <row r="6482" hidden="1" x14ac:dyDescent="0.35"/>
    <row r="6483" hidden="1" x14ac:dyDescent="0.35"/>
    <row r="6484" hidden="1" x14ac:dyDescent="0.35"/>
    <row r="6485" hidden="1" x14ac:dyDescent="0.35"/>
    <row r="6486" hidden="1" x14ac:dyDescent="0.35"/>
    <row r="6487" hidden="1" x14ac:dyDescent="0.35"/>
    <row r="6488" hidden="1" x14ac:dyDescent="0.35"/>
    <row r="6489" hidden="1" x14ac:dyDescent="0.35"/>
    <row r="6490" hidden="1" x14ac:dyDescent="0.35"/>
    <row r="6491" hidden="1" x14ac:dyDescent="0.35"/>
    <row r="6492" hidden="1" x14ac:dyDescent="0.35"/>
    <row r="6493" hidden="1" x14ac:dyDescent="0.35"/>
    <row r="6494" hidden="1" x14ac:dyDescent="0.35"/>
    <row r="6495" hidden="1" x14ac:dyDescent="0.35"/>
    <row r="6496" hidden="1" x14ac:dyDescent="0.35"/>
    <row r="6497" hidden="1" x14ac:dyDescent="0.35"/>
    <row r="6498" hidden="1" x14ac:dyDescent="0.35"/>
    <row r="6499" hidden="1" x14ac:dyDescent="0.35"/>
    <row r="6500" hidden="1" x14ac:dyDescent="0.35"/>
    <row r="6501" hidden="1" x14ac:dyDescent="0.35"/>
    <row r="6502" hidden="1" x14ac:dyDescent="0.35"/>
    <row r="6503" hidden="1" x14ac:dyDescent="0.35"/>
    <row r="6504" hidden="1" x14ac:dyDescent="0.35"/>
    <row r="6505" hidden="1" x14ac:dyDescent="0.35"/>
    <row r="6506" hidden="1" x14ac:dyDescent="0.35"/>
    <row r="6507" hidden="1" x14ac:dyDescent="0.35"/>
    <row r="6508" hidden="1" x14ac:dyDescent="0.35"/>
    <row r="6509" hidden="1" x14ac:dyDescent="0.35"/>
    <row r="6510" hidden="1" x14ac:dyDescent="0.35"/>
    <row r="6511" hidden="1" x14ac:dyDescent="0.35"/>
    <row r="6512" hidden="1" x14ac:dyDescent="0.35"/>
    <row r="6513" hidden="1" x14ac:dyDescent="0.35"/>
    <row r="6514" hidden="1" x14ac:dyDescent="0.35"/>
    <row r="6515" hidden="1" x14ac:dyDescent="0.35"/>
    <row r="6516" hidden="1" x14ac:dyDescent="0.35"/>
    <row r="6517" hidden="1" x14ac:dyDescent="0.35"/>
    <row r="6518" hidden="1" x14ac:dyDescent="0.35"/>
    <row r="6519" hidden="1" x14ac:dyDescent="0.35"/>
    <row r="6520" hidden="1" x14ac:dyDescent="0.35"/>
    <row r="6521" hidden="1" x14ac:dyDescent="0.35"/>
    <row r="6522" hidden="1" x14ac:dyDescent="0.35"/>
    <row r="6523" hidden="1" x14ac:dyDescent="0.35"/>
    <row r="6524" hidden="1" x14ac:dyDescent="0.35"/>
    <row r="6525" hidden="1" x14ac:dyDescent="0.35"/>
    <row r="6526" hidden="1" x14ac:dyDescent="0.35"/>
    <row r="6527" hidden="1" x14ac:dyDescent="0.35"/>
    <row r="6528" hidden="1" x14ac:dyDescent="0.35"/>
    <row r="6529" hidden="1" x14ac:dyDescent="0.35"/>
    <row r="6530" hidden="1" x14ac:dyDescent="0.35"/>
    <row r="6531" hidden="1" x14ac:dyDescent="0.35"/>
    <row r="6532" hidden="1" x14ac:dyDescent="0.35"/>
    <row r="6533" hidden="1" x14ac:dyDescent="0.35"/>
    <row r="6534" hidden="1" x14ac:dyDescent="0.35"/>
    <row r="6535" hidden="1" x14ac:dyDescent="0.35"/>
    <row r="6536" hidden="1" x14ac:dyDescent="0.35"/>
    <row r="6537" hidden="1" x14ac:dyDescent="0.35"/>
    <row r="6538" hidden="1" x14ac:dyDescent="0.35"/>
    <row r="6539" hidden="1" x14ac:dyDescent="0.35"/>
    <row r="6540" hidden="1" x14ac:dyDescent="0.35"/>
    <row r="6541" hidden="1" x14ac:dyDescent="0.35"/>
    <row r="6542" hidden="1" x14ac:dyDescent="0.35"/>
    <row r="6543" hidden="1" x14ac:dyDescent="0.35"/>
    <row r="6544" hidden="1" x14ac:dyDescent="0.35"/>
    <row r="6545" hidden="1" x14ac:dyDescent="0.35"/>
    <row r="6546" hidden="1" x14ac:dyDescent="0.35"/>
    <row r="6547" hidden="1" x14ac:dyDescent="0.35"/>
    <row r="6548" hidden="1" x14ac:dyDescent="0.35"/>
    <row r="6549" hidden="1" x14ac:dyDescent="0.35"/>
    <row r="6550" hidden="1" x14ac:dyDescent="0.35"/>
    <row r="6551" hidden="1" x14ac:dyDescent="0.35"/>
    <row r="6552" hidden="1" x14ac:dyDescent="0.35"/>
    <row r="6553" hidden="1" x14ac:dyDescent="0.35"/>
    <row r="6554" hidden="1" x14ac:dyDescent="0.35"/>
    <row r="6555" hidden="1" x14ac:dyDescent="0.35"/>
    <row r="6556" hidden="1" x14ac:dyDescent="0.35"/>
    <row r="6557" hidden="1" x14ac:dyDescent="0.35"/>
    <row r="6558" hidden="1" x14ac:dyDescent="0.35"/>
    <row r="6559" hidden="1" x14ac:dyDescent="0.35"/>
    <row r="6560" hidden="1" x14ac:dyDescent="0.35"/>
    <row r="6561" hidden="1" x14ac:dyDescent="0.35"/>
    <row r="6562" hidden="1" x14ac:dyDescent="0.35"/>
    <row r="6563" hidden="1" x14ac:dyDescent="0.35"/>
    <row r="6564" hidden="1" x14ac:dyDescent="0.35"/>
    <row r="6565" hidden="1" x14ac:dyDescent="0.35"/>
    <row r="6566" hidden="1" x14ac:dyDescent="0.35"/>
    <row r="6567" hidden="1" x14ac:dyDescent="0.35"/>
    <row r="6568" hidden="1" x14ac:dyDescent="0.35"/>
    <row r="6569" hidden="1" x14ac:dyDescent="0.35"/>
    <row r="6570" hidden="1" x14ac:dyDescent="0.35"/>
    <row r="6571" hidden="1" x14ac:dyDescent="0.35"/>
    <row r="6572" hidden="1" x14ac:dyDescent="0.35"/>
    <row r="6573" hidden="1" x14ac:dyDescent="0.35"/>
    <row r="6574" hidden="1" x14ac:dyDescent="0.35"/>
    <row r="6575" hidden="1" x14ac:dyDescent="0.35"/>
    <row r="6576" hidden="1" x14ac:dyDescent="0.35"/>
    <row r="6577" hidden="1" x14ac:dyDescent="0.35"/>
    <row r="6578" hidden="1" x14ac:dyDescent="0.35"/>
    <row r="6579" hidden="1" x14ac:dyDescent="0.35"/>
    <row r="6580" hidden="1" x14ac:dyDescent="0.35"/>
    <row r="6581" hidden="1" x14ac:dyDescent="0.35"/>
    <row r="6582" hidden="1" x14ac:dyDescent="0.35"/>
    <row r="6583" hidden="1" x14ac:dyDescent="0.35"/>
    <row r="6584" hidden="1" x14ac:dyDescent="0.35"/>
    <row r="6585" hidden="1" x14ac:dyDescent="0.35"/>
    <row r="6586" hidden="1" x14ac:dyDescent="0.35"/>
    <row r="6587" hidden="1" x14ac:dyDescent="0.35"/>
    <row r="6588" hidden="1" x14ac:dyDescent="0.35"/>
    <row r="6589" hidden="1" x14ac:dyDescent="0.35"/>
    <row r="6590" hidden="1" x14ac:dyDescent="0.35"/>
    <row r="6591" hidden="1" x14ac:dyDescent="0.35"/>
    <row r="6592" hidden="1" x14ac:dyDescent="0.35"/>
    <row r="6593" hidden="1" x14ac:dyDescent="0.35"/>
    <row r="6594" hidden="1" x14ac:dyDescent="0.35"/>
    <row r="6595" hidden="1" x14ac:dyDescent="0.35"/>
    <row r="6596" hidden="1" x14ac:dyDescent="0.35"/>
    <row r="6597" hidden="1" x14ac:dyDescent="0.35"/>
    <row r="6598" hidden="1" x14ac:dyDescent="0.35"/>
    <row r="6599" hidden="1" x14ac:dyDescent="0.35"/>
    <row r="6600" hidden="1" x14ac:dyDescent="0.35"/>
    <row r="6601" hidden="1" x14ac:dyDescent="0.35"/>
    <row r="6602" hidden="1" x14ac:dyDescent="0.35"/>
    <row r="6603" hidden="1" x14ac:dyDescent="0.35"/>
    <row r="6604" hidden="1" x14ac:dyDescent="0.35"/>
    <row r="6605" hidden="1" x14ac:dyDescent="0.35"/>
    <row r="6606" hidden="1" x14ac:dyDescent="0.35"/>
    <row r="6607" hidden="1" x14ac:dyDescent="0.35"/>
    <row r="6608" hidden="1" x14ac:dyDescent="0.35"/>
    <row r="6609" hidden="1" x14ac:dyDescent="0.35"/>
    <row r="6610" hidden="1" x14ac:dyDescent="0.35"/>
    <row r="6611" hidden="1" x14ac:dyDescent="0.35"/>
    <row r="6612" hidden="1" x14ac:dyDescent="0.35"/>
    <row r="6613" hidden="1" x14ac:dyDescent="0.35"/>
    <row r="6614" hidden="1" x14ac:dyDescent="0.35"/>
    <row r="6615" hidden="1" x14ac:dyDescent="0.35"/>
    <row r="6616" hidden="1" x14ac:dyDescent="0.35"/>
    <row r="6617" hidden="1" x14ac:dyDescent="0.35"/>
    <row r="6618" hidden="1" x14ac:dyDescent="0.35"/>
    <row r="6619" hidden="1" x14ac:dyDescent="0.35"/>
    <row r="6620" hidden="1" x14ac:dyDescent="0.35"/>
    <row r="6621" hidden="1" x14ac:dyDescent="0.35"/>
    <row r="6622" hidden="1" x14ac:dyDescent="0.35"/>
    <row r="6623" hidden="1" x14ac:dyDescent="0.35"/>
    <row r="6624" hidden="1" x14ac:dyDescent="0.35"/>
    <row r="6625" hidden="1" x14ac:dyDescent="0.35"/>
    <row r="6626" hidden="1" x14ac:dyDescent="0.35"/>
    <row r="6627" hidden="1" x14ac:dyDescent="0.35"/>
    <row r="6628" hidden="1" x14ac:dyDescent="0.35"/>
    <row r="6629" hidden="1" x14ac:dyDescent="0.35"/>
    <row r="6630" hidden="1" x14ac:dyDescent="0.35"/>
    <row r="6631" hidden="1" x14ac:dyDescent="0.35"/>
    <row r="6632" hidden="1" x14ac:dyDescent="0.35"/>
    <row r="6633" hidden="1" x14ac:dyDescent="0.35"/>
    <row r="6634" hidden="1" x14ac:dyDescent="0.35"/>
    <row r="6635" hidden="1" x14ac:dyDescent="0.35"/>
    <row r="6636" hidden="1" x14ac:dyDescent="0.35"/>
    <row r="6637" hidden="1" x14ac:dyDescent="0.35"/>
    <row r="6638" hidden="1" x14ac:dyDescent="0.35"/>
    <row r="6639" hidden="1" x14ac:dyDescent="0.35"/>
    <row r="6640" hidden="1" x14ac:dyDescent="0.35"/>
    <row r="6641" hidden="1" x14ac:dyDescent="0.35"/>
    <row r="6642" hidden="1" x14ac:dyDescent="0.35"/>
    <row r="6643" hidden="1" x14ac:dyDescent="0.35"/>
    <row r="6644" hidden="1" x14ac:dyDescent="0.35"/>
    <row r="6645" hidden="1" x14ac:dyDescent="0.35"/>
    <row r="6646" hidden="1" x14ac:dyDescent="0.35"/>
    <row r="6647" hidden="1" x14ac:dyDescent="0.35"/>
    <row r="6648" hidden="1" x14ac:dyDescent="0.35"/>
    <row r="6649" hidden="1" x14ac:dyDescent="0.35"/>
    <row r="6650" hidden="1" x14ac:dyDescent="0.35"/>
    <row r="6651" hidden="1" x14ac:dyDescent="0.35"/>
    <row r="6652" hidden="1" x14ac:dyDescent="0.35"/>
    <row r="6653" hidden="1" x14ac:dyDescent="0.35"/>
    <row r="6654" hidden="1" x14ac:dyDescent="0.35"/>
    <row r="6655" hidden="1" x14ac:dyDescent="0.35"/>
    <row r="6656" hidden="1" x14ac:dyDescent="0.35"/>
    <row r="6657" hidden="1" x14ac:dyDescent="0.35"/>
    <row r="6658" hidden="1" x14ac:dyDescent="0.35"/>
    <row r="6659" hidden="1" x14ac:dyDescent="0.35"/>
    <row r="6660" hidden="1" x14ac:dyDescent="0.35"/>
    <row r="6661" hidden="1" x14ac:dyDescent="0.35"/>
    <row r="6662" hidden="1" x14ac:dyDescent="0.35"/>
    <row r="6663" hidden="1" x14ac:dyDescent="0.35"/>
    <row r="6664" hidden="1" x14ac:dyDescent="0.35"/>
    <row r="6665" hidden="1" x14ac:dyDescent="0.35"/>
    <row r="6666" hidden="1" x14ac:dyDescent="0.35"/>
    <row r="6667" hidden="1" x14ac:dyDescent="0.35"/>
    <row r="6668" hidden="1" x14ac:dyDescent="0.35"/>
    <row r="6669" hidden="1" x14ac:dyDescent="0.35"/>
    <row r="6670" hidden="1" x14ac:dyDescent="0.35"/>
    <row r="6671" hidden="1" x14ac:dyDescent="0.35"/>
    <row r="6672" hidden="1" x14ac:dyDescent="0.35"/>
    <row r="6673" hidden="1" x14ac:dyDescent="0.35"/>
    <row r="6674" hidden="1" x14ac:dyDescent="0.35"/>
    <row r="6675" hidden="1" x14ac:dyDescent="0.35"/>
    <row r="6676" hidden="1" x14ac:dyDescent="0.35"/>
    <row r="6677" hidden="1" x14ac:dyDescent="0.35"/>
    <row r="6678" hidden="1" x14ac:dyDescent="0.35"/>
    <row r="6679" hidden="1" x14ac:dyDescent="0.35"/>
    <row r="6680" hidden="1" x14ac:dyDescent="0.35"/>
    <row r="6681" hidden="1" x14ac:dyDescent="0.35"/>
    <row r="6682" hidden="1" x14ac:dyDescent="0.35"/>
    <row r="6683" hidden="1" x14ac:dyDescent="0.35"/>
    <row r="6684" hidden="1" x14ac:dyDescent="0.35"/>
    <row r="6685" hidden="1" x14ac:dyDescent="0.35"/>
    <row r="6686" hidden="1" x14ac:dyDescent="0.35"/>
    <row r="6687" hidden="1" x14ac:dyDescent="0.35"/>
    <row r="6688" hidden="1" x14ac:dyDescent="0.35"/>
    <row r="6689" hidden="1" x14ac:dyDescent="0.35"/>
    <row r="6690" hidden="1" x14ac:dyDescent="0.35"/>
    <row r="6691" hidden="1" x14ac:dyDescent="0.35"/>
    <row r="6692" hidden="1" x14ac:dyDescent="0.35"/>
    <row r="6693" hidden="1" x14ac:dyDescent="0.35"/>
    <row r="6694" hidden="1" x14ac:dyDescent="0.35"/>
    <row r="6695" hidden="1" x14ac:dyDescent="0.35"/>
    <row r="6696" hidden="1" x14ac:dyDescent="0.35"/>
    <row r="6697" hidden="1" x14ac:dyDescent="0.35"/>
    <row r="6698" hidden="1" x14ac:dyDescent="0.35"/>
    <row r="6699" hidden="1" x14ac:dyDescent="0.35"/>
    <row r="6700" hidden="1" x14ac:dyDescent="0.35"/>
    <row r="6701" hidden="1" x14ac:dyDescent="0.35"/>
    <row r="6702" hidden="1" x14ac:dyDescent="0.35"/>
    <row r="6703" hidden="1" x14ac:dyDescent="0.35"/>
    <row r="6704" hidden="1" x14ac:dyDescent="0.35"/>
    <row r="6705" hidden="1" x14ac:dyDescent="0.35"/>
    <row r="6706" hidden="1" x14ac:dyDescent="0.35"/>
    <row r="6707" hidden="1" x14ac:dyDescent="0.35"/>
    <row r="6708" hidden="1" x14ac:dyDescent="0.35"/>
    <row r="6709" hidden="1" x14ac:dyDescent="0.35"/>
    <row r="6710" hidden="1" x14ac:dyDescent="0.35"/>
    <row r="6711" hidden="1" x14ac:dyDescent="0.35"/>
    <row r="6712" hidden="1" x14ac:dyDescent="0.35"/>
    <row r="6713" hidden="1" x14ac:dyDescent="0.35"/>
    <row r="6714" hidden="1" x14ac:dyDescent="0.35"/>
    <row r="6715" hidden="1" x14ac:dyDescent="0.35"/>
    <row r="6716" hidden="1" x14ac:dyDescent="0.35"/>
    <row r="6717" hidden="1" x14ac:dyDescent="0.35"/>
    <row r="6718" hidden="1" x14ac:dyDescent="0.35"/>
    <row r="6719" hidden="1" x14ac:dyDescent="0.35"/>
    <row r="6720" hidden="1" x14ac:dyDescent="0.35"/>
    <row r="6721" hidden="1" x14ac:dyDescent="0.35"/>
    <row r="6722" hidden="1" x14ac:dyDescent="0.35"/>
    <row r="6723" hidden="1" x14ac:dyDescent="0.35"/>
    <row r="6724" hidden="1" x14ac:dyDescent="0.35"/>
    <row r="6725" hidden="1" x14ac:dyDescent="0.35"/>
    <row r="6726" hidden="1" x14ac:dyDescent="0.35"/>
    <row r="6727" hidden="1" x14ac:dyDescent="0.35"/>
    <row r="6728" hidden="1" x14ac:dyDescent="0.35"/>
    <row r="6729" hidden="1" x14ac:dyDescent="0.35"/>
    <row r="6730" hidden="1" x14ac:dyDescent="0.35"/>
    <row r="6731" hidden="1" x14ac:dyDescent="0.35"/>
    <row r="6732" hidden="1" x14ac:dyDescent="0.35"/>
    <row r="6733" hidden="1" x14ac:dyDescent="0.35"/>
    <row r="6734" hidden="1" x14ac:dyDescent="0.35"/>
    <row r="6735" hidden="1" x14ac:dyDescent="0.35"/>
    <row r="6736" hidden="1" x14ac:dyDescent="0.35"/>
    <row r="6737" hidden="1" x14ac:dyDescent="0.35"/>
    <row r="6738" hidden="1" x14ac:dyDescent="0.35"/>
    <row r="6739" hidden="1" x14ac:dyDescent="0.35"/>
    <row r="6740" hidden="1" x14ac:dyDescent="0.35"/>
    <row r="6741" hidden="1" x14ac:dyDescent="0.35"/>
    <row r="6742" hidden="1" x14ac:dyDescent="0.35"/>
    <row r="6743" hidden="1" x14ac:dyDescent="0.35"/>
    <row r="6744" hidden="1" x14ac:dyDescent="0.35"/>
    <row r="6745" hidden="1" x14ac:dyDescent="0.35"/>
    <row r="6746" hidden="1" x14ac:dyDescent="0.35"/>
    <row r="6747" hidden="1" x14ac:dyDescent="0.35"/>
    <row r="6748" hidden="1" x14ac:dyDescent="0.35"/>
    <row r="6749" hidden="1" x14ac:dyDescent="0.35"/>
    <row r="6750" hidden="1" x14ac:dyDescent="0.35"/>
    <row r="6751" hidden="1" x14ac:dyDescent="0.35"/>
    <row r="6752" hidden="1" x14ac:dyDescent="0.35"/>
    <row r="6753" hidden="1" x14ac:dyDescent="0.35"/>
    <row r="6754" hidden="1" x14ac:dyDescent="0.35"/>
    <row r="6755" hidden="1" x14ac:dyDescent="0.35"/>
    <row r="6756" hidden="1" x14ac:dyDescent="0.35"/>
    <row r="6757" hidden="1" x14ac:dyDescent="0.35"/>
    <row r="6758" hidden="1" x14ac:dyDescent="0.35"/>
    <row r="6759" hidden="1" x14ac:dyDescent="0.35"/>
    <row r="6760" hidden="1" x14ac:dyDescent="0.35"/>
    <row r="6761" hidden="1" x14ac:dyDescent="0.35"/>
    <row r="6762" hidden="1" x14ac:dyDescent="0.35"/>
    <row r="6763" hidden="1" x14ac:dyDescent="0.35"/>
    <row r="6764" hidden="1" x14ac:dyDescent="0.35"/>
    <row r="6765" hidden="1" x14ac:dyDescent="0.35"/>
    <row r="6766" hidden="1" x14ac:dyDescent="0.35"/>
    <row r="6767" hidden="1" x14ac:dyDescent="0.35"/>
    <row r="6768" hidden="1" x14ac:dyDescent="0.35"/>
    <row r="6769" hidden="1" x14ac:dyDescent="0.35"/>
    <row r="6770" hidden="1" x14ac:dyDescent="0.35"/>
    <row r="6771" hidden="1" x14ac:dyDescent="0.35"/>
    <row r="6772" hidden="1" x14ac:dyDescent="0.35"/>
    <row r="6773" hidden="1" x14ac:dyDescent="0.35"/>
    <row r="6774" hidden="1" x14ac:dyDescent="0.35"/>
    <row r="6775" hidden="1" x14ac:dyDescent="0.35"/>
    <row r="6776" hidden="1" x14ac:dyDescent="0.35"/>
    <row r="6777" hidden="1" x14ac:dyDescent="0.35"/>
    <row r="6778" hidden="1" x14ac:dyDescent="0.35"/>
    <row r="6779" hidden="1" x14ac:dyDescent="0.35"/>
    <row r="6780" hidden="1" x14ac:dyDescent="0.35"/>
    <row r="6781" hidden="1" x14ac:dyDescent="0.35"/>
    <row r="6782" hidden="1" x14ac:dyDescent="0.35"/>
    <row r="6783" hidden="1" x14ac:dyDescent="0.35"/>
    <row r="6784" hidden="1" x14ac:dyDescent="0.35"/>
    <row r="6785" hidden="1" x14ac:dyDescent="0.35"/>
    <row r="6786" hidden="1" x14ac:dyDescent="0.35"/>
    <row r="6787" hidden="1" x14ac:dyDescent="0.35"/>
    <row r="6788" hidden="1" x14ac:dyDescent="0.35"/>
    <row r="6789" hidden="1" x14ac:dyDescent="0.35"/>
    <row r="6790" hidden="1" x14ac:dyDescent="0.35"/>
    <row r="6791" hidden="1" x14ac:dyDescent="0.35"/>
    <row r="6792" hidden="1" x14ac:dyDescent="0.35"/>
    <row r="6793" hidden="1" x14ac:dyDescent="0.35"/>
    <row r="6794" hidden="1" x14ac:dyDescent="0.35"/>
    <row r="6795" hidden="1" x14ac:dyDescent="0.35"/>
    <row r="6796" hidden="1" x14ac:dyDescent="0.35"/>
    <row r="6797" hidden="1" x14ac:dyDescent="0.35"/>
    <row r="6798" hidden="1" x14ac:dyDescent="0.35"/>
    <row r="6799" hidden="1" x14ac:dyDescent="0.35"/>
    <row r="6800" hidden="1" x14ac:dyDescent="0.35"/>
    <row r="6801" hidden="1" x14ac:dyDescent="0.35"/>
    <row r="6802" hidden="1" x14ac:dyDescent="0.35"/>
    <row r="6803" hidden="1" x14ac:dyDescent="0.35"/>
    <row r="6804" hidden="1" x14ac:dyDescent="0.35"/>
    <row r="6805" hidden="1" x14ac:dyDescent="0.35"/>
    <row r="6806" hidden="1" x14ac:dyDescent="0.35"/>
    <row r="6807" hidden="1" x14ac:dyDescent="0.35"/>
    <row r="6808" hidden="1" x14ac:dyDescent="0.35"/>
    <row r="6809" hidden="1" x14ac:dyDescent="0.35"/>
    <row r="6810" hidden="1" x14ac:dyDescent="0.35"/>
    <row r="6811" hidden="1" x14ac:dyDescent="0.35"/>
    <row r="6812" hidden="1" x14ac:dyDescent="0.35"/>
    <row r="6813" hidden="1" x14ac:dyDescent="0.35"/>
    <row r="6814" hidden="1" x14ac:dyDescent="0.35"/>
    <row r="6815" hidden="1" x14ac:dyDescent="0.35"/>
    <row r="6816" hidden="1" x14ac:dyDescent="0.35"/>
    <row r="6817" hidden="1" x14ac:dyDescent="0.35"/>
    <row r="6818" hidden="1" x14ac:dyDescent="0.35"/>
    <row r="6819" hidden="1" x14ac:dyDescent="0.35"/>
    <row r="6820" hidden="1" x14ac:dyDescent="0.35"/>
    <row r="6821" hidden="1" x14ac:dyDescent="0.35"/>
    <row r="6822" hidden="1" x14ac:dyDescent="0.35"/>
    <row r="6823" hidden="1" x14ac:dyDescent="0.35"/>
    <row r="6824" hidden="1" x14ac:dyDescent="0.35"/>
    <row r="6825" hidden="1" x14ac:dyDescent="0.35"/>
    <row r="6826" hidden="1" x14ac:dyDescent="0.35"/>
    <row r="6827" hidden="1" x14ac:dyDescent="0.35"/>
    <row r="6828" hidden="1" x14ac:dyDescent="0.35"/>
    <row r="6829" hidden="1" x14ac:dyDescent="0.35"/>
    <row r="6830" hidden="1" x14ac:dyDescent="0.35"/>
    <row r="6831" hidden="1" x14ac:dyDescent="0.35"/>
    <row r="6832" hidden="1" x14ac:dyDescent="0.35"/>
    <row r="6833" hidden="1" x14ac:dyDescent="0.35"/>
    <row r="6834" hidden="1" x14ac:dyDescent="0.35"/>
    <row r="6835" hidden="1" x14ac:dyDescent="0.35"/>
    <row r="6836" hidden="1" x14ac:dyDescent="0.35"/>
    <row r="6837" hidden="1" x14ac:dyDescent="0.35"/>
    <row r="6838" hidden="1" x14ac:dyDescent="0.35"/>
    <row r="6839" hidden="1" x14ac:dyDescent="0.35"/>
    <row r="6840" hidden="1" x14ac:dyDescent="0.35"/>
    <row r="6841" hidden="1" x14ac:dyDescent="0.35"/>
    <row r="6842" hidden="1" x14ac:dyDescent="0.35"/>
    <row r="6843" hidden="1" x14ac:dyDescent="0.35"/>
    <row r="6844" hidden="1" x14ac:dyDescent="0.35"/>
    <row r="6845" hidden="1" x14ac:dyDescent="0.35"/>
    <row r="6846" hidden="1" x14ac:dyDescent="0.35"/>
    <row r="6847" hidden="1" x14ac:dyDescent="0.35"/>
    <row r="6848" hidden="1" x14ac:dyDescent="0.35"/>
    <row r="6849" hidden="1" x14ac:dyDescent="0.35"/>
    <row r="6850" hidden="1" x14ac:dyDescent="0.35"/>
    <row r="6851" hidden="1" x14ac:dyDescent="0.35"/>
    <row r="6852" hidden="1" x14ac:dyDescent="0.35"/>
    <row r="6853" hidden="1" x14ac:dyDescent="0.35"/>
    <row r="6854" hidden="1" x14ac:dyDescent="0.35"/>
    <row r="6855" hidden="1" x14ac:dyDescent="0.35"/>
    <row r="6856" hidden="1" x14ac:dyDescent="0.35"/>
    <row r="6857" hidden="1" x14ac:dyDescent="0.35"/>
    <row r="6858" hidden="1" x14ac:dyDescent="0.35"/>
    <row r="6859" hidden="1" x14ac:dyDescent="0.35"/>
    <row r="6860" hidden="1" x14ac:dyDescent="0.35"/>
    <row r="6861" hidden="1" x14ac:dyDescent="0.35"/>
    <row r="6862" hidden="1" x14ac:dyDescent="0.35"/>
    <row r="6863" hidden="1" x14ac:dyDescent="0.35"/>
    <row r="6864" hidden="1" x14ac:dyDescent="0.35"/>
    <row r="6865" hidden="1" x14ac:dyDescent="0.35"/>
    <row r="6866" hidden="1" x14ac:dyDescent="0.35"/>
    <row r="6867" hidden="1" x14ac:dyDescent="0.35"/>
    <row r="6868" hidden="1" x14ac:dyDescent="0.35"/>
    <row r="6869" hidden="1" x14ac:dyDescent="0.35"/>
    <row r="6870" hidden="1" x14ac:dyDescent="0.35"/>
    <row r="6871" hidden="1" x14ac:dyDescent="0.35"/>
    <row r="6872" hidden="1" x14ac:dyDescent="0.35"/>
    <row r="6873" hidden="1" x14ac:dyDescent="0.35"/>
    <row r="6874" hidden="1" x14ac:dyDescent="0.35"/>
    <row r="6875" hidden="1" x14ac:dyDescent="0.35"/>
    <row r="6876" hidden="1" x14ac:dyDescent="0.35"/>
    <row r="6877" hidden="1" x14ac:dyDescent="0.35"/>
    <row r="6878" hidden="1" x14ac:dyDescent="0.35"/>
    <row r="6879" hidden="1" x14ac:dyDescent="0.35"/>
    <row r="6880" hidden="1" x14ac:dyDescent="0.35"/>
    <row r="6881" hidden="1" x14ac:dyDescent="0.35"/>
    <row r="6882" hidden="1" x14ac:dyDescent="0.35"/>
    <row r="6883" hidden="1" x14ac:dyDescent="0.35"/>
    <row r="6884" hidden="1" x14ac:dyDescent="0.35"/>
    <row r="6885" hidden="1" x14ac:dyDescent="0.35"/>
    <row r="6886" hidden="1" x14ac:dyDescent="0.35"/>
    <row r="6887" hidden="1" x14ac:dyDescent="0.35"/>
    <row r="6888" hidden="1" x14ac:dyDescent="0.35"/>
    <row r="6889" hidden="1" x14ac:dyDescent="0.35"/>
    <row r="6890" hidden="1" x14ac:dyDescent="0.35"/>
    <row r="6891" hidden="1" x14ac:dyDescent="0.35"/>
    <row r="6892" hidden="1" x14ac:dyDescent="0.35"/>
    <row r="6893" hidden="1" x14ac:dyDescent="0.35"/>
    <row r="6894" hidden="1" x14ac:dyDescent="0.35"/>
    <row r="6895" hidden="1" x14ac:dyDescent="0.35"/>
    <row r="6896" hidden="1" x14ac:dyDescent="0.35"/>
    <row r="6897" hidden="1" x14ac:dyDescent="0.35"/>
    <row r="6898" hidden="1" x14ac:dyDescent="0.35"/>
    <row r="6899" hidden="1" x14ac:dyDescent="0.35"/>
    <row r="6900" hidden="1" x14ac:dyDescent="0.35"/>
    <row r="6901" hidden="1" x14ac:dyDescent="0.35"/>
    <row r="6902" hidden="1" x14ac:dyDescent="0.35"/>
    <row r="6903" hidden="1" x14ac:dyDescent="0.35"/>
    <row r="6904" hidden="1" x14ac:dyDescent="0.35"/>
    <row r="6905" hidden="1" x14ac:dyDescent="0.35"/>
    <row r="6906" hidden="1" x14ac:dyDescent="0.35"/>
    <row r="6907" hidden="1" x14ac:dyDescent="0.35"/>
    <row r="6908" hidden="1" x14ac:dyDescent="0.35"/>
    <row r="6909" hidden="1" x14ac:dyDescent="0.35"/>
    <row r="6910" hidden="1" x14ac:dyDescent="0.35"/>
    <row r="6911" hidden="1" x14ac:dyDescent="0.35"/>
    <row r="6912" hidden="1" x14ac:dyDescent="0.35"/>
    <row r="6913" hidden="1" x14ac:dyDescent="0.35"/>
    <row r="6914" hidden="1" x14ac:dyDescent="0.35"/>
    <row r="6915" hidden="1" x14ac:dyDescent="0.35"/>
    <row r="6916" hidden="1" x14ac:dyDescent="0.35"/>
    <row r="6917" hidden="1" x14ac:dyDescent="0.35"/>
    <row r="6918" hidden="1" x14ac:dyDescent="0.35"/>
    <row r="6919" hidden="1" x14ac:dyDescent="0.35"/>
    <row r="6920" hidden="1" x14ac:dyDescent="0.35"/>
    <row r="6921" hidden="1" x14ac:dyDescent="0.35"/>
    <row r="6922" hidden="1" x14ac:dyDescent="0.35"/>
    <row r="6923" hidden="1" x14ac:dyDescent="0.35"/>
    <row r="6924" hidden="1" x14ac:dyDescent="0.35"/>
    <row r="6925" hidden="1" x14ac:dyDescent="0.35"/>
    <row r="6926" hidden="1" x14ac:dyDescent="0.35"/>
    <row r="6927" hidden="1" x14ac:dyDescent="0.35"/>
    <row r="6928" hidden="1" x14ac:dyDescent="0.35"/>
    <row r="6929" hidden="1" x14ac:dyDescent="0.35"/>
    <row r="6930" hidden="1" x14ac:dyDescent="0.35"/>
    <row r="6931" hidden="1" x14ac:dyDescent="0.35"/>
    <row r="6932" hidden="1" x14ac:dyDescent="0.35"/>
    <row r="6933" hidden="1" x14ac:dyDescent="0.35"/>
    <row r="6934" hidden="1" x14ac:dyDescent="0.35"/>
    <row r="6935" hidden="1" x14ac:dyDescent="0.35"/>
    <row r="6936" hidden="1" x14ac:dyDescent="0.35"/>
    <row r="6937" hidden="1" x14ac:dyDescent="0.35"/>
    <row r="6938" hidden="1" x14ac:dyDescent="0.35"/>
    <row r="6939" hidden="1" x14ac:dyDescent="0.35"/>
    <row r="6940" hidden="1" x14ac:dyDescent="0.35"/>
    <row r="6941" hidden="1" x14ac:dyDescent="0.35"/>
    <row r="6942" hidden="1" x14ac:dyDescent="0.35"/>
    <row r="6943" hidden="1" x14ac:dyDescent="0.35"/>
    <row r="6944" hidden="1" x14ac:dyDescent="0.35"/>
    <row r="6945" hidden="1" x14ac:dyDescent="0.35"/>
    <row r="6946" hidden="1" x14ac:dyDescent="0.35"/>
    <row r="6947" hidden="1" x14ac:dyDescent="0.35"/>
    <row r="6948" hidden="1" x14ac:dyDescent="0.35"/>
    <row r="6949" hidden="1" x14ac:dyDescent="0.35"/>
    <row r="6950" hidden="1" x14ac:dyDescent="0.35"/>
    <row r="6951" hidden="1" x14ac:dyDescent="0.35"/>
    <row r="6952" hidden="1" x14ac:dyDescent="0.35"/>
    <row r="6953" hidden="1" x14ac:dyDescent="0.35"/>
    <row r="6954" hidden="1" x14ac:dyDescent="0.35"/>
    <row r="6955" hidden="1" x14ac:dyDescent="0.35"/>
    <row r="6956" hidden="1" x14ac:dyDescent="0.35"/>
    <row r="6957" hidden="1" x14ac:dyDescent="0.35"/>
    <row r="6958" hidden="1" x14ac:dyDescent="0.35"/>
    <row r="6959" hidden="1" x14ac:dyDescent="0.35"/>
    <row r="6960" hidden="1" x14ac:dyDescent="0.35"/>
    <row r="6961" hidden="1" x14ac:dyDescent="0.35"/>
    <row r="6962" hidden="1" x14ac:dyDescent="0.35"/>
    <row r="6963" hidden="1" x14ac:dyDescent="0.35"/>
    <row r="6964" hidden="1" x14ac:dyDescent="0.35"/>
    <row r="6965" hidden="1" x14ac:dyDescent="0.35"/>
    <row r="6966" hidden="1" x14ac:dyDescent="0.35"/>
    <row r="6967" hidden="1" x14ac:dyDescent="0.35"/>
    <row r="6968" hidden="1" x14ac:dyDescent="0.35"/>
    <row r="6969" hidden="1" x14ac:dyDescent="0.35"/>
    <row r="6970" hidden="1" x14ac:dyDescent="0.35"/>
    <row r="6971" hidden="1" x14ac:dyDescent="0.35"/>
    <row r="6972" hidden="1" x14ac:dyDescent="0.35"/>
    <row r="6973" hidden="1" x14ac:dyDescent="0.35"/>
    <row r="6974" hidden="1" x14ac:dyDescent="0.35"/>
    <row r="6975" hidden="1" x14ac:dyDescent="0.35"/>
    <row r="6976" hidden="1" x14ac:dyDescent="0.35"/>
    <row r="6977" hidden="1" x14ac:dyDescent="0.35"/>
    <row r="6978" hidden="1" x14ac:dyDescent="0.35"/>
    <row r="6979" hidden="1" x14ac:dyDescent="0.35"/>
    <row r="6980" hidden="1" x14ac:dyDescent="0.35"/>
    <row r="6981" hidden="1" x14ac:dyDescent="0.35"/>
    <row r="6982" hidden="1" x14ac:dyDescent="0.35"/>
    <row r="6983" hidden="1" x14ac:dyDescent="0.35"/>
    <row r="6984" hidden="1" x14ac:dyDescent="0.35"/>
    <row r="6985" hidden="1" x14ac:dyDescent="0.35"/>
    <row r="6986" hidden="1" x14ac:dyDescent="0.35"/>
    <row r="6987" hidden="1" x14ac:dyDescent="0.35"/>
    <row r="6988" hidden="1" x14ac:dyDescent="0.35"/>
    <row r="6989" hidden="1" x14ac:dyDescent="0.35"/>
    <row r="6990" hidden="1" x14ac:dyDescent="0.35"/>
    <row r="6991" hidden="1" x14ac:dyDescent="0.35"/>
    <row r="6992" hidden="1" x14ac:dyDescent="0.35"/>
    <row r="6993" hidden="1" x14ac:dyDescent="0.35"/>
    <row r="6994" hidden="1" x14ac:dyDescent="0.35"/>
    <row r="6995" hidden="1" x14ac:dyDescent="0.35"/>
    <row r="6996" hidden="1" x14ac:dyDescent="0.35"/>
    <row r="6997" hidden="1" x14ac:dyDescent="0.35"/>
    <row r="6998" hidden="1" x14ac:dyDescent="0.35"/>
    <row r="6999" hidden="1" x14ac:dyDescent="0.35"/>
    <row r="7000" hidden="1" x14ac:dyDescent="0.35"/>
    <row r="7001" hidden="1" x14ac:dyDescent="0.35"/>
    <row r="7002" hidden="1" x14ac:dyDescent="0.35"/>
    <row r="7003" hidden="1" x14ac:dyDescent="0.35"/>
    <row r="7004" hidden="1" x14ac:dyDescent="0.35"/>
    <row r="7005" hidden="1" x14ac:dyDescent="0.35"/>
    <row r="7006" hidden="1" x14ac:dyDescent="0.35"/>
    <row r="7007" hidden="1" x14ac:dyDescent="0.35"/>
    <row r="7008" hidden="1" x14ac:dyDescent="0.35"/>
    <row r="7009" hidden="1" x14ac:dyDescent="0.35"/>
    <row r="7010" hidden="1" x14ac:dyDescent="0.35"/>
    <row r="7011" hidden="1" x14ac:dyDescent="0.35"/>
    <row r="7012" hidden="1" x14ac:dyDescent="0.35"/>
    <row r="7013" hidden="1" x14ac:dyDescent="0.35"/>
    <row r="7014" hidden="1" x14ac:dyDescent="0.35"/>
    <row r="7015" hidden="1" x14ac:dyDescent="0.35"/>
    <row r="7016" hidden="1" x14ac:dyDescent="0.35"/>
    <row r="7017" hidden="1" x14ac:dyDescent="0.35"/>
    <row r="7018" hidden="1" x14ac:dyDescent="0.35"/>
    <row r="7019" hidden="1" x14ac:dyDescent="0.35"/>
    <row r="7020" hidden="1" x14ac:dyDescent="0.35"/>
    <row r="7021" hidden="1" x14ac:dyDescent="0.35"/>
    <row r="7022" hidden="1" x14ac:dyDescent="0.35"/>
    <row r="7023" hidden="1" x14ac:dyDescent="0.35"/>
    <row r="7024" hidden="1" x14ac:dyDescent="0.35"/>
    <row r="7025" hidden="1" x14ac:dyDescent="0.35"/>
    <row r="7026" hidden="1" x14ac:dyDescent="0.35"/>
    <row r="7027" hidden="1" x14ac:dyDescent="0.35"/>
    <row r="7028" hidden="1" x14ac:dyDescent="0.35"/>
    <row r="7029" hidden="1" x14ac:dyDescent="0.35"/>
    <row r="7030" hidden="1" x14ac:dyDescent="0.35"/>
    <row r="7031" hidden="1" x14ac:dyDescent="0.35"/>
    <row r="7032" hidden="1" x14ac:dyDescent="0.35"/>
    <row r="7033" hidden="1" x14ac:dyDescent="0.35"/>
    <row r="7034" hidden="1" x14ac:dyDescent="0.35"/>
    <row r="7035" hidden="1" x14ac:dyDescent="0.35"/>
    <row r="7036" hidden="1" x14ac:dyDescent="0.35"/>
    <row r="7037" hidden="1" x14ac:dyDescent="0.35"/>
    <row r="7038" hidden="1" x14ac:dyDescent="0.35"/>
    <row r="7039" hidden="1" x14ac:dyDescent="0.35"/>
    <row r="7040" hidden="1" x14ac:dyDescent="0.35"/>
    <row r="7041" hidden="1" x14ac:dyDescent="0.35"/>
    <row r="7042" hidden="1" x14ac:dyDescent="0.35"/>
    <row r="7043" hidden="1" x14ac:dyDescent="0.35"/>
    <row r="7044" hidden="1" x14ac:dyDescent="0.35"/>
    <row r="7045" hidden="1" x14ac:dyDescent="0.35"/>
    <row r="7046" hidden="1" x14ac:dyDescent="0.35"/>
    <row r="7047" hidden="1" x14ac:dyDescent="0.35"/>
    <row r="7048" hidden="1" x14ac:dyDescent="0.35"/>
    <row r="7049" hidden="1" x14ac:dyDescent="0.35"/>
    <row r="7050" hidden="1" x14ac:dyDescent="0.35"/>
    <row r="7051" hidden="1" x14ac:dyDescent="0.35"/>
    <row r="7052" hidden="1" x14ac:dyDescent="0.35"/>
    <row r="7053" hidden="1" x14ac:dyDescent="0.35"/>
    <row r="7054" hidden="1" x14ac:dyDescent="0.35"/>
    <row r="7055" hidden="1" x14ac:dyDescent="0.35"/>
    <row r="7056" hidden="1" x14ac:dyDescent="0.35"/>
    <row r="7057" hidden="1" x14ac:dyDescent="0.35"/>
    <row r="7058" hidden="1" x14ac:dyDescent="0.35"/>
    <row r="7059" hidden="1" x14ac:dyDescent="0.35"/>
    <row r="7060" hidden="1" x14ac:dyDescent="0.35"/>
    <row r="7061" hidden="1" x14ac:dyDescent="0.35"/>
    <row r="7062" hidden="1" x14ac:dyDescent="0.35"/>
    <row r="7063" hidden="1" x14ac:dyDescent="0.35"/>
    <row r="7064" hidden="1" x14ac:dyDescent="0.35"/>
    <row r="7065" hidden="1" x14ac:dyDescent="0.35"/>
    <row r="7066" hidden="1" x14ac:dyDescent="0.35"/>
    <row r="7067" hidden="1" x14ac:dyDescent="0.35"/>
    <row r="7068" hidden="1" x14ac:dyDescent="0.35"/>
    <row r="7069" hidden="1" x14ac:dyDescent="0.35"/>
    <row r="7070" hidden="1" x14ac:dyDescent="0.35"/>
    <row r="7071" hidden="1" x14ac:dyDescent="0.35"/>
    <row r="7072" hidden="1" x14ac:dyDescent="0.35"/>
    <row r="7073" hidden="1" x14ac:dyDescent="0.35"/>
    <row r="7074" hidden="1" x14ac:dyDescent="0.35"/>
    <row r="7075" hidden="1" x14ac:dyDescent="0.35"/>
    <row r="7076" hidden="1" x14ac:dyDescent="0.35"/>
    <row r="7077" hidden="1" x14ac:dyDescent="0.35"/>
    <row r="7078" hidden="1" x14ac:dyDescent="0.35"/>
    <row r="7079" hidden="1" x14ac:dyDescent="0.35"/>
    <row r="7080" hidden="1" x14ac:dyDescent="0.35"/>
    <row r="7081" hidden="1" x14ac:dyDescent="0.35"/>
    <row r="7082" hidden="1" x14ac:dyDescent="0.35"/>
    <row r="7083" hidden="1" x14ac:dyDescent="0.35"/>
    <row r="7084" hidden="1" x14ac:dyDescent="0.35"/>
    <row r="7085" hidden="1" x14ac:dyDescent="0.35"/>
    <row r="7086" hidden="1" x14ac:dyDescent="0.35"/>
    <row r="7087" hidden="1" x14ac:dyDescent="0.35"/>
    <row r="7088" hidden="1" x14ac:dyDescent="0.35"/>
    <row r="7089" hidden="1" x14ac:dyDescent="0.35"/>
    <row r="7090" hidden="1" x14ac:dyDescent="0.35"/>
    <row r="7091" hidden="1" x14ac:dyDescent="0.35"/>
    <row r="7092" hidden="1" x14ac:dyDescent="0.35"/>
    <row r="7093" hidden="1" x14ac:dyDescent="0.35"/>
    <row r="7094" hidden="1" x14ac:dyDescent="0.35"/>
    <row r="7095" hidden="1" x14ac:dyDescent="0.35"/>
    <row r="7096" hidden="1" x14ac:dyDescent="0.35"/>
    <row r="7097" hidden="1" x14ac:dyDescent="0.35"/>
    <row r="7098" hidden="1" x14ac:dyDescent="0.35"/>
    <row r="7099" hidden="1" x14ac:dyDescent="0.35"/>
    <row r="7100" hidden="1" x14ac:dyDescent="0.35"/>
    <row r="7101" hidden="1" x14ac:dyDescent="0.35"/>
    <row r="7102" hidden="1" x14ac:dyDescent="0.35"/>
    <row r="7103" hidden="1" x14ac:dyDescent="0.35"/>
    <row r="7104" hidden="1" x14ac:dyDescent="0.35"/>
    <row r="7105" hidden="1" x14ac:dyDescent="0.35"/>
    <row r="7106" hidden="1" x14ac:dyDescent="0.35"/>
    <row r="7107" hidden="1" x14ac:dyDescent="0.35"/>
    <row r="7108" hidden="1" x14ac:dyDescent="0.35"/>
    <row r="7109" hidden="1" x14ac:dyDescent="0.35"/>
    <row r="7110" hidden="1" x14ac:dyDescent="0.35"/>
    <row r="7111" hidden="1" x14ac:dyDescent="0.35"/>
    <row r="7112" hidden="1" x14ac:dyDescent="0.35"/>
    <row r="7113" hidden="1" x14ac:dyDescent="0.35"/>
    <row r="7114" hidden="1" x14ac:dyDescent="0.35"/>
    <row r="7115" hidden="1" x14ac:dyDescent="0.35"/>
    <row r="7116" hidden="1" x14ac:dyDescent="0.35"/>
    <row r="7117" hidden="1" x14ac:dyDescent="0.35"/>
    <row r="7118" hidden="1" x14ac:dyDescent="0.35"/>
    <row r="7119" hidden="1" x14ac:dyDescent="0.35"/>
    <row r="7120" hidden="1" x14ac:dyDescent="0.35"/>
    <row r="7121" hidden="1" x14ac:dyDescent="0.35"/>
    <row r="7122" hidden="1" x14ac:dyDescent="0.35"/>
    <row r="7123" hidden="1" x14ac:dyDescent="0.35"/>
    <row r="7124" hidden="1" x14ac:dyDescent="0.35"/>
    <row r="7125" hidden="1" x14ac:dyDescent="0.35"/>
    <row r="7126" hidden="1" x14ac:dyDescent="0.35"/>
    <row r="7127" hidden="1" x14ac:dyDescent="0.35"/>
    <row r="7128" hidden="1" x14ac:dyDescent="0.35"/>
    <row r="7129" hidden="1" x14ac:dyDescent="0.35"/>
    <row r="7130" hidden="1" x14ac:dyDescent="0.35"/>
    <row r="7131" hidden="1" x14ac:dyDescent="0.35"/>
    <row r="7132" hidden="1" x14ac:dyDescent="0.35"/>
    <row r="7133" hidden="1" x14ac:dyDescent="0.35"/>
    <row r="7134" hidden="1" x14ac:dyDescent="0.35"/>
    <row r="7135" hidden="1" x14ac:dyDescent="0.35"/>
    <row r="7136" hidden="1" x14ac:dyDescent="0.35"/>
    <row r="7137" hidden="1" x14ac:dyDescent="0.35"/>
    <row r="7138" hidden="1" x14ac:dyDescent="0.35"/>
    <row r="7139" hidden="1" x14ac:dyDescent="0.35"/>
    <row r="7140" hidden="1" x14ac:dyDescent="0.35"/>
    <row r="7141" hidden="1" x14ac:dyDescent="0.35"/>
    <row r="7142" hidden="1" x14ac:dyDescent="0.35"/>
    <row r="7143" hidden="1" x14ac:dyDescent="0.35"/>
    <row r="7144" hidden="1" x14ac:dyDescent="0.35"/>
    <row r="7145" hidden="1" x14ac:dyDescent="0.35"/>
    <row r="7146" hidden="1" x14ac:dyDescent="0.35"/>
    <row r="7147" hidden="1" x14ac:dyDescent="0.35"/>
    <row r="7148" hidden="1" x14ac:dyDescent="0.35"/>
    <row r="7149" hidden="1" x14ac:dyDescent="0.35"/>
    <row r="7150" hidden="1" x14ac:dyDescent="0.35"/>
    <row r="7151" hidden="1" x14ac:dyDescent="0.35"/>
    <row r="7152" hidden="1" x14ac:dyDescent="0.35"/>
    <row r="7153" hidden="1" x14ac:dyDescent="0.35"/>
    <row r="7154" hidden="1" x14ac:dyDescent="0.35"/>
    <row r="7155" hidden="1" x14ac:dyDescent="0.35"/>
    <row r="7156" hidden="1" x14ac:dyDescent="0.35"/>
    <row r="7157" hidden="1" x14ac:dyDescent="0.35"/>
    <row r="7158" hidden="1" x14ac:dyDescent="0.35"/>
    <row r="7159" hidden="1" x14ac:dyDescent="0.35"/>
    <row r="7160" hidden="1" x14ac:dyDescent="0.35"/>
    <row r="7161" hidden="1" x14ac:dyDescent="0.35"/>
    <row r="7162" hidden="1" x14ac:dyDescent="0.35"/>
    <row r="7163" hidden="1" x14ac:dyDescent="0.35"/>
    <row r="7164" hidden="1" x14ac:dyDescent="0.35"/>
    <row r="7165" hidden="1" x14ac:dyDescent="0.35"/>
    <row r="7166" hidden="1" x14ac:dyDescent="0.35"/>
    <row r="7167" hidden="1" x14ac:dyDescent="0.35"/>
    <row r="7168" hidden="1" x14ac:dyDescent="0.35"/>
    <row r="7169" hidden="1" x14ac:dyDescent="0.35"/>
    <row r="7170" hidden="1" x14ac:dyDescent="0.35"/>
    <row r="7171" hidden="1" x14ac:dyDescent="0.35"/>
    <row r="7172" hidden="1" x14ac:dyDescent="0.35"/>
    <row r="7173" hidden="1" x14ac:dyDescent="0.35"/>
    <row r="7174" hidden="1" x14ac:dyDescent="0.35"/>
    <row r="7175" hidden="1" x14ac:dyDescent="0.35"/>
    <row r="7176" hidden="1" x14ac:dyDescent="0.35"/>
    <row r="7177" hidden="1" x14ac:dyDescent="0.35"/>
    <row r="7178" hidden="1" x14ac:dyDescent="0.35"/>
    <row r="7179" hidden="1" x14ac:dyDescent="0.35"/>
    <row r="7180" hidden="1" x14ac:dyDescent="0.35"/>
    <row r="7181" hidden="1" x14ac:dyDescent="0.35"/>
    <row r="7182" hidden="1" x14ac:dyDescent="0.35"/>
    <row r="7183" hidden="1" x14ac:dyDescent="0.35"/>
    <row r="7184" hidden="1" x14ac:dyDescent="0.35"/>
    <row r="7185" hidden="1" x14ac:dyDescent="0.35"/>
    <row r="7186" hidden="1" x14ac:dyDescent="0.35"/>
    <row r="7187" hidden="1" x14ac:dyDescent="0.35"/>
    <row r="7188" hidden="1" x14ac:dyDescent="0.35"/>
    <row r="7189" hidden="1" x14ac:dyDescent="0.35"/>
    <row r="7190" hidden="1" x14ac:dyDescent="0.35"/>
    <row r="7191" hidden="1" x14ac:dyDescent="0.35"/>
    <row r="7192" hidden="1" x14ac:dyDescent="0.35"/>
    <row r="7193" hidden="1" x14ac:dyDescent="0.35"/>
    <row r="7194" hidden="1" x14ac:dyDescent="0.35"/>
    <row r="7195" hidden="1" x14ac:dyDescent="0.35"/>
    <row r="7196" hidden="1" x14ac:dyDescent="0.35"/>
    <row r="7197" hidden="1" x14ac:dyDescent="0.35"/>
    <row r="7198" hidden="1" x14ac:dyDescent="0.35"/>
    <row r="7199" hidden="1" x14ac:dyDescent="0.35"/>
    <row r="7200" hidden="1" x14ac:dyDescent="0.35"/>
    <row r="7201" hidden="1" x14ac:dyDescent="0.35"/>
    <row r="7202" hidden="1" x14ac:dyDescent="0.35"/>
    <row r="7203" hidden="1" x14ac:dyDescent="0.35"/>
    <row r="7204" hidden="1" x14ac:dyDescent="0.35"/>
    <row r="7205" hidden="1" x14ac:dyDescent="0.35"/>
    <row r="7206" hidden="1" x14ac:dyDescent="0.35"/>
    <row r="7207" hidden="1" x14ac:dyDescent="0.35"/>
    <row r="7208" hidden="1" x14ac:dyDescent="0.35"/>
    <row r="7209" hidden="1" x14ac:dyDescent="0.35"/>
    <row r="7210" hidden="1" x14ac:dyDescent="0.35"/>
    <row r="7211" hidden="1" x14ac:dyDescent="0.35"/>
    <row r="7212" hidden="1" x14ac:dyDescent="0.35"/>
    <row r="7213" hidden="1" x14ac:dyDescent="0.35"/>
    <row r="7214" hidden="1" x14ac:dyDescent="0.35"/>
    <row r="7215" hidden="1" x14ac:dyDescent="0.35"/>
    <row r="7216" hidden="1" x14ac:dyDescent="0.35"/>
    <row r="7217" hidden="1" x14ac:dyDescent="0.35"/>
    <row r="7218" hidden="1" x14ac:dyDescent="0.35"/>
    <row r="7219" hidden="1" x14ac:dyDescent="0.35"/>
    <row r="7220" hidden="1" x14ac:dyDescent="0.35"/>
    <row r="7221" hidden="1" x14ac:dyDescent="0.35"/>
    <row r="7222" hidden="1" x14ac:dyDescent="0.35"/>
    <row r="7223" hidden="1" x14ac:dyDescent="0.35"/>
    <row r="7224" hidden="1" x14ac:dyDescent="0.35"/>
    <row r="7225" hidden="1" x14ac:dyDescent="0.35"/>
    <row r="7226" hidden="1" x14ac:dyDescent="0.35"/>
    <row r="7227" hidden="1" x14ac:dyDescent="0.35"/>
    <row r="7228" hidden="1" x14ac:dyDescent="0.35"/>
    <row r="7229" hidden="1" x14ac:dyDescent="0.35"/>
    <row r="7230" hidden="1" x14ac:dyDescent="0.35"/>
    <row r="7231" hidden="1" x14ac:dyDescent="0.35"/>
    <row r="7232" hidden="1" x14ac:dyDescent="0.35"/>
    <row r="7233" hidden="1" x14ac:dyDescent="0.35"/>
    <row r="7234" hidden="1" x14ac:dyDescent="0.35"/>
    <row r="7235" hidden="1" x14ac:dyDescent="0.35"/>
    <row r="7236" hidden="1" x14ac:dyDescent="0.35"/>
    <row r="7237" hidden="1" x14ac:dyDescent="0.35"/>
    <row r="7238" hidden="1" x14ac:dyDescent="0.35"/>
    <row r="7239" hidden="1" x14ac:dyDescent="0.35"/>
    <row r="7240" hidden="1" x14ac:dyDescent="0.35"/>
    <row r="7241" hidden="1" x14ac:dyDescent="0.35"/>
    <row r="7242" hidden="1" x14ac:dyDescent="0.35"/>
    <row r="7243" hidden="1" x14ac:dyDescent="0.35"/>
    <row r="7244" hidden="1" x14ac:dyDescent="0.35"/>
    <row r="7245" hidden="1" x14ac:dyDescent="0.35"/>
    <row r="7246" hidden="1" x14ac:dyDescent="0.35"/>
    <row r="7247" hidden="1" x14ac:dyDescent="0.35"/>
    <row r="7248" hidden="1" x14ac:dyDescent="0.35"/>
    <row r="7249" hidden="1" x14ac:dyDescent="0.35"/>
    <row r="7250" hidden="1" x14ac:dyDescent="0.35"/>
    <row r="7251" hidden="1" x14ac:dyDescent="0.35"/>
    <row r="7252" hidden="1" x14ac:dyDescent="0.35"/>
    <row r="7253" hidden="1" x14ac:dyDescent="0.35"/>
    <row r="7254" hidden="1" x14ac:dyDescent="0.35"/>
    <row r="7255" hidden="1" x14ac:dyDescent="0.35"/>
    <row r="7256" hidden="1" x14ac:dyDescent="0.35"/>
    <row r="7257" hidden="1" x14ac:dyDescent="0.35"/>
    <row r="7258" hidden="1" x14ac:dyDescent="0.35"/>
    <row r="7259" hidden="1" x14ac:dyDescent="0.35"/>
    <row r="7260" hidden="1" x14ac:dyDescent="0.35"/>
    <row r="7261" hidden="1" x14ac:dyDescent="0.35"/>
    <row r="7262" hidden="1" x14ac:dyDescent="0.35"/>
    <row r="7263" hidden="1" x14ac:dyDescent="0.35"/>
    <row r="7264" hidden="1" x14ac:dyDescent="0.35"/>
    <row r="7265" hidden="1" x14ac:dyDescent="0.35"/>
    <row r="7266" hidden="1" x14ac:dyDescent="0.35"/>
    <row r="7267" hidden="1" x14ac:dyDescent="0.35"/>
    <row r="7268" hidden="1" x14ac:dyDescent="0.35"/>
    <row r="7269" hidden="1" x14ac:dyDescent="0.35"/>
    <row r="7270" hidden="1" x14ac:dyDescent="0.35"/>
    <row r="7271" hidden="1" x14ac:dyDescent="0.35"/>
    <row r="7272" hidden="1" x14ac:dyDescent="0.35"/>
    <row r="7273" hidden="1" x14ac:dyDescent="0.35"/>
    <row r="7274" hidden="1" x14ac:dyDescent="0.35"/>
    <row r="7275" hidden="1" x14ac:dyDescent="0.35"/>
    <row r="7276" hidden="1" x14ac:dyDescent="0.35"/>
    <row r="7277" hidden="1" x14ac:dyDescent="0.35"/>
    <row r="7278" hidden="1" x14ac:dyDescent="0.35"/>
    <row r="7279" hidden="1" x14ac:dyDescent="0.35"/>
    <row r="7280" hidden="1" x14ac:dyDescent="0.35"/>
    <row r="7281" hidden="1" x14ac:dyDescent="0.35"/>
    <row r="7282" hidden="1" x14ac:dyDescent="0.35"/>
    <row r="7283" hidden="1" x14ac:dyDescent="0.35"/>
    <row r="7284" hidden="1" x14ac:dyDescent="0.35"/>
    <row r="7285" hidden="1" x14ac:dyDescent="0.35"/>
    <row r="7286" hidden="1" x14ac:dyDescent="0.35"/>
    <row r="7287" hidden="1" x14ac:dyDescent="0.35"/>
    <row r="7288" hidden="1" x14ac:dyDescent="0.35"/>
    <row r="7289" hidden="1" x14ac:dyDescent="0.35"/>
    <row r="7290" hidden="1" x14ac:dyDescent="0.35"/>
    <row r="7291" hidden="1" x14ac:dyDescent="0.35"/>
    <row r="7292" hidden="1" x14ac:dyDescent="0.35"/>
    <row r="7293" hidden="1" x14ac:dyDescent="0.35"/>
    <row r="7294" hidden="1" x14ac:dyDescent="0.35"/>
    <row r="7295" hidden="1" x14ac:dyDescent="0.35"/>
    <row r="7296" hidden="1" x14ac:dyDescent="0.35"/>
    <row r="7297" hidden="1" x14ac:dyDescent="0.35"/>
    <row r="7298" hidden="1" x14ac:dyDescent="0.35"/>
    <row r="7299" hidden="1" x14ac:dyDescent="0.35"/>
    <row r="7300" hidden="1" x14ac:dyDescent="0.35"/>
    <row r="7301" hidden="1" x14ac:dyDescent="0.35"/>
    <row r="7302" hidden="1" x14ac:dyDescent="0.35"/>
    <row r="7303" hidden="1" x14ac:dyDescent="0.35"/>
    <row r="7304" hidden="1" x14ac:dyDescent="0.35"/>
    <row r="7305" hidden="1" x14ac:dyDescent="0.35"/>
    <row r="7306" hidden="1" x14ac:dyDescent="0.35"/>
    <row r="7307" hidden="1" x14ac:dyDescent="0.35"/>
    <row r="7308" hidden="1" x14ac:dyDescent="0.35"/>
    <row r="7309" hidden="1" x14ac:dyDescent="0.35"/>
    <row r="7310" hidden="1" x14ac:dyDescent="0.35"/>
    <row r="7311" hidden="1" x14ac:dyDescent="0.35"/>
    <row r="7312" hidden="1" x14ac:dyDescent="0.35"/>
    <row r="7313" hidden="1" x14ac:dyDescent="0.35"/>
    <row r="7314" hidden="1" x14ac:dyDescent="0.35"/>
    <row r="7315" hidden="1" x14ac:dyDescent="0.35"/>
    <row r="7316" hidden="1" x14ac:dyDescent="0.35"/>
    <row r="7317" hidden="1" x14ac:dyDescent="0.35"/>
    <row r="7318" hidden="1" x14ac:dyDescent="0.35"/>
    <row r="7319" hidden="1" x14ac:dyDescent="0.35"/>
    <row r="7320" hidden="1" x14ac:dyDescent="0.35"/>
    <row r="7321" hidden="1" x14ac:dyDescent="0.35"/>
    <row r="7322" hidden="1" x14ac:dyDescent="0.35"/>
    <row r="7323" hidden="1" x14ac:dyDescent="0.35"/>
    <row r="7324" hidden="1" x14ac:dyDescent="0.35"/>
    <row r="7325" hidden="1" x14ac:dyDescent="0.35"/>
    <row r="7326" hidden="1" x14ac:dyDescent="0.35"/>
    <row r="7327" hidden="1" x14ac:dyDescent="0.35"/>
    <row r="7328" hidden="1" x14ac:dyDescent="0.35"/>
    <row r="7329" hidden="1" x14ac:dyDescent="0.35"/>
    <row r="7330" hidden="1" x14ac:dyDescent="0.35"/>
    <row r="7331" hidden="1" x14ac:dyDescent="0.35"/>
    <row r="7332" hidden="1" x14ac:dyDescent="0.35"/>
    <row r="7333" hidden="1" x14ac:dyDescent="0.35"/>
    <row r="7334" hidden="1" x14ac:dyDescent="0.35"/>
    <row r="7335" hidden="1" x14ac:dyDescent="0.35"/>
    <row r="7336" hidden="1" x14ac:dyDescent="0.35"/>
    <row r="7337" hidden="1" x14ac:dyDescent="0.35"/>
    <row r="7338" hidden="1" x14ac:dyDescent="0.35"/>
    <row r="7339" hidden="1" x14ac:dyDescent="0.35"/>
    <row r="7340" hidden="1" x14ac:dyDescent="0.35"/>
    <row r="7341" hidden="1" x14ac:dyDescent="0.35"/>
    <row r="7342" hidden="1" x14ac:dyDescent="0.35"/>
    <row r="7343" hidden="1" x14ac:dyDescent="0.35"/>
    <row r="7344" hidden="1" x14ac:dyDescent="0.35"/>
    <row r="7345" hidden="1" x14ac:dyDescent="0.35"/>
    <row r="7346" hidden="1" x14ac:dyDescent="0.35"/>
    <row r="7347" hidden="1" x14ac:dyDescent="0.35"/>
    <row r="7348" hidden="1" x14ac:dyDescent="0.35"/>
    <row r="7349" hidden="1" x14ac:dyDescent="0.35"/>
    <row r="7350" hidden="1" x14ac:dyDescent="0.35"/>
    <row r="7351" hidden="1" x14ac:dyDescent="0.35"/>
    <row r="7352" hidden="1" x14ac:dyDescent="0.35"/>
    <row r="7353" hidden="1" x14ac:dyDescent="0.35"/>
    <row r="7354" hidden="1" x14ac:dyDescent="0.35"/>
    <row r="7355" hidden="1" x14ac:dyDescent="0.35"/>
    <row r="7356" hidden="1" x14ac:dyDescent="0.35"/>
    <row r="7357" hidden="1" x14ac:dyDescent="0.35"/>
    <row r="7358" hidden="1" x14ac:dyDescent="0.35"/>
    <row r="7359" hidden="1" x14ac:dyDescent="0.35"/>
    <row r="7360" hidden="1" x14ac:dyDescent="0.35"/>
    <row r="7361" hidden="1" x14ac:dyDescent="0.35"/>
    <row r="7362" hidden="1" x14ac:dyDescent="0.35"/>
    <row r="7363" hidden="1" x14ac:dyDescent="0.35"/>
    <row r="7364" hidden="1" x14ac:dyDescent="0.35"/>
    <row r="7365" hidden="1" x14ac:dyDescent="0.35"/>
    <row r="7366" hidden="1" x14ac:dyDescent="0.35"/>
    <row r="7367" hidden="1" x14ac:dyDescent="0.35"/>
    <row r="7368" hidden="1" x14ac:dyDescent="0.35"/>
    <row r="7369" hidden="1" x14ac:dyDescent="0.35"/>
    <row r="7370" hidden="1" x14ac:dyDescent="0.35"/>
    <row r="7371" hidden="1" x14ac:dyDescent="0.35"/>
    <row r="7372" hidden="1" x14ac:dyDescent="0.35"/>
    <row r="7373" hidden="1" x14ac:dyDescent="0.35"/>
    <row r="7374" hidden="1" x14ac:dyDescent="0.35"/>
    <row r="7375" hidden="1" x14ac:dyDescent="0.35"/>
    <row r="7376" hidden="1" x14ac:dyDescent="0.35"/>
    <row r="7377" hidden="1" x14ac:dyDescent="0.35"/>
    <row r="7378" hidden="1" x14ac:dyDescent="0.35"/>
    <row r="7379" hidden="1" x14ac:dyDescent="0.35"/>
    <row r="7380" hidden="1" x14ac:dyDescent="0.35"/>
    <row r="7381" hidden="1" x14ac:dyDescent="0.35"/>
    <row r="7382" hidden="1" x14ac:dyDescent="0.35"/>
    <row r="7383" hidden="1" x14ac:dyDescent="0.35"/>
    <row r="7384" hidden="1" x14ac:dyDescent="0.35"/>
    <row r="7385" hidden="1" x14ac:dyDescent="0.35"/>
    <row r="7386" hidden="1" x14ac:dyDescent="0.35"/>
    <row r="7387" hidden="1" x14ac:dyDescent="0.35"/>
    <row r="7388" hidden="1" x14ac:dyDescent="0.35"/>
    <row r="7389" hidden="1" x14ac:dyDescent="0.35"/>
    <row r="7390" hidden="1" x14ac:dyDescent="0.35"/>
    <row r="7391" hidden="1" x14ac:dyDescent="0.35"/>
    <row r="7392" hidden="1" x14ac:dyDescent="0.35"/>
    <row r="7393" hidden="1" x14ac:dyDescent="0.35"/>
    <row r="7394" hidden="1" x14ac:dyDescent="0.35"/>
    <row r="7395" hidden="1" x14ac:dyDescent="0.35"/>
    <row r="7396" hidden="1" x14ac:dyDescent="0.35"/>
    <row r="7397" hidden="1" x14ac:dyDescent="0.35"/>
    <row r="7398" hidden="1" x14ac:dyDescent="0.35"/>
    <row r="7399" hidden="1" x14ac:dyDescent="0.35"/>
    <row r="7400" hidden="1" x14ac:dyDescent="0.35"/>
    <row r="7401" hidden="1" x14ac:dyDescent="0.35"/>
    <row r="7402" hidden="1" x14ac:dyDescent="0.35"/>
    <row r="7403" hidden="1" x14ac:dyDescent="0.35"/>
    <row r="7404" hidden="1" x14ac:dyDescent="0.35"/>
    <row r="7405" hidden="1" x14ac:dyDescent="0.35"/>
    <row r="7406" hidden="1" x14ac:dyDescent="0.35"/>
    <row r="7407" hidden="1" x14ac:dyDescent="0.35"/>
    <row r="7408" hidden="1" x14ac:dyDescent="0.35"/>
    <row r="7409" hidden="1" x14ac:dyDescent="0.35"/>
    <row r="7410" hidden="1" x14ac:dyDescent="0.35"/>
    <row r="7411" hidden="1" x14ac:dyDescent="0.35"/>
    <row r="7412" hidden="1" x14ac:dyDescent="0.35"/>
    <row r="7413" hidden="1" x14ac:dyDescent="0.35"/>
    <row r="7414" hidden="1" x14ac:dyDescent="0.35"/>
    <row r="7415" hidden="1" x14ac:dyDescent="0.35"/>
    <row r="7416" hidden="1" x14ac:dyDescent="0.35"/>
    <row r="7417" hidden="1" x14ac:dyDescent="0.35"/>
    <row r="7418" hidden="1" x14ac:dyDescent="0.35"/>
    <row r="7419" hidden="1" x14ac:dyDescent="0.35"/>
    <row r="7420" hidden="1" x14ac:dyDescent="0.35"/>
    <row r="7421" hidden="1" x14ac:dyDescent="0.35"/>
    <row r="7422" hidden="1" x14ac:dyDescent="0.35"/>
    <row r="7423" hidden="1" x14ac:dyDescent="0.35"/>
    <row r="7424" hidden="1" x14ac:dyDescent="0.35"/>
    <row r="7425" hidden="1" x14ac:dyDescent="0.35"/>
    <row r="7426" hidden="1" x14ac:dyDescent="0.35"/>
    <row r="7427" hidden="1" x14ac:dyDescent="0.35"/>
    <row r="7428" hidden="1" x14ac:dyDescent="0.35"/>
    <row r="7429" hidden="1" x14ac:dyDescent="0.35"/>
    <row r="7430" hidden="1" x14ac:dyDescent="0.35"/>
    <row r="7431" hidden="1" x14ac:dyDescent="0.35"/>
    <row r="7432" hidden="1" x14ac:dyDescent="0.35"/>
    <row r="7433" hidden="1" x14ac:dyDescent="0.35"/>
    <row r="7434" hidden="1" x14ac:dyDescent="0.35"/>
    <row r="7435" hidden="1" x14ac:dyDescent="0.35"/>
    <row r="7436" hidden="1" x14ac:dyDescent="0.35"/>
    <row r="7437" hidden="1" x14ac:dyDescent="0.35"/>
    <row r="7438" hidden="1" x14ac:dyDescent="0.35"/>
    <row r="7439" hidden="1" x14ac:dyDescent="0.35"/>
    <row r="7440" hidden="1" x14ac:dyDescent="0.35"/>
    <row r="7441" hidden="1" x14ac:dyDescent="0.35"/>
    <row r="7442" hidden="1" x14ac:dyDescent="0.35"/>
    <row r="7443" hidden="1" x14ac:dyDescent="0.35"/>
    <row r="7444" hidden="1" x14ac:dyDescent="0.35"/>
    <row r="7445" hidden="1" x14ac:dyDescent="0.35"/>
    <row r="7446" hidden="1" x14ac:dyDescent="0.35"/>
    <row r="7447" hidden="1" x14ac:dyDescent="0.35"/>
    <row r="7448" hidden="1" x14ac:dyDescent="0.35"/>
    <row r="7449" hidden="1" x14ac:dyDescent="0.35"/>
    <row r="7450" hidden="1" x14ac:dyDescent="0.35"/>
    <row r="7451" hidden="1" x14ac:dyDescent="0.35"/>
    <row r="7452" hidden="1" x14ac:dyDescent="0.35"/>
    <row r="7453" hidden="1" x14ac:dyDescent="0.35"/>
    <row r="7454" hidden="1" x14ac:dyDescent="0.35"/>
    <row r="7455" hidden="1" x14ac:dyDescent="0.35"/>
    <row r="7456" hidden="1" x14ac:dyDescent="0.35"/>
    <row r="7457" hidden="1" x14ac:dyDescent="0.35"/>
    <row r="7458" hidden="1" x14ac:dyDescent="0.35"/>
    <row r="7459" hidden="1" x14ac:dyDescent="0.35"/>
    <row r="7460" hidden="1" x14ac:dyDescent="0.35"/>
    <row r="7461" hidden="1" x14ac:dyDescent="0.35"/>
    <row r="7462" hidden="1" x14ac:dyDescent="0.35"/>
    <row r="7463" hidden="1" x14ac:dyDescent="0.35"/>
    <row r="7464" hidden="1" x14ac:dyDescent="0.35"/>
    <row r="7465" hidden="1" x14ac:dyDescent="0.35"/>
    <row r="7466" hidden="1" x14ac:dyDescent="0.35"/>
    <row r="7467" hidden="1" x14ac:dyDescent="0.35"/>
    <row r="7468" hidden="1" x14ac:dyDescent="0.35"/>
    <row r="7469" hidden="1" x14ac:dyDescent="0.35"/>
    <row r="7470" hidden="1" x14ac:dyDescent="0.35"/>
    <row r="7471" hidden="1" x14ac:dyDescent="0.35"/>
    <row r="7472" hidden="1" x14ac:dyDescent="0.35"/>
    <row r="7473" hidden="1" x14ac:dyDescent="0.35"/>
    <row r="7474" hidden="1" x14ac:dyDescent="0.35"/>
    <row r="7475" hidden="1" x14ac:dyDescent="0.35"/>
    <row r="7476" hidden="1" x14ac:dyDescent="0.35"/>
    <row r="7477" hidden="1" x14ac:dyDescent="0.35"/>
    <row r="7478" hidden="1" x14ac:dyDescent="0.35"/>
    <row r="7479" hidden="1" x14ac:dyDescent="0.35"/>
    <row r="7480" hidden="1" x14ac:dyDescent="0.35"/>
    <row r="7481" hidden="1" x14ac:dyDescent="0.35"/>
    <row r="7482" hidden="1" x14ac:dyDescent="0.35"/>
    <row r="7483" hidden="1" x14ac:dyDescent="0.35"/>
    <row r="7484" hidden="1" x14ac:dyDescent="0.35"/>
    <row r="7485" hidden="1" x14ac:dyDescent="0.35"/>
    <row r="7486" hidden="1" x14ac:dyDescent="0.35"/>
    <row r="7487" hidden="1" x14ac:dyDescent="0.35"/>
    <row r="7488" hidden="1" x14ac:dyDescent="0.35"/>
    <row r="7489" hidden="1" x14ac:dyDescent="0.35"/>
    <row r="7490" hidden="1" x14ac:dyDescent="0.35"/>
    <row r="7491" hidden="1" x14ac:dyDescent="0.35"/>
    <row r="7492" hidden="1" x14ac:dyDescent="0.35"/>
    <row r="7493" hidden="1" x14ac:dyDescent="0.35"/>
    <row r="7494" hidden="1" x14ac:dyDescent="0.35"/>
    <row r="7495" hidden="1" x14ac:dyDescent="0.35"/>
    <row r="7496" hidden="1" x14ac:dyDescent="0.35"/>
    <row r="7497" hidden="1" x14ac:dyDescent="0.35"/>
    <row r="7498" hidden="1" x14ac:dyDescent="0.35"/>
    <row r="7499" hidden="1" x14ac:dyDescent="0.35"/>
    <row r="7500" hidden="1" x14ac:dyDescent="0.35"/>
    <row r="7501" hidden="1" x14ac:dyDescent="0.35"/>
    <row r="7502" hidden="1" x14ac:dyDescent="0.35"/>
    <row r="7503" hidden="1" x14ac:dyDescent="0.35"/>
    <row r="7504" hidden="1" x14ac:dyDescent="0.35"/>
    <row r="7505" hidden="1" x14ac:dyDescent="0.35"/>
    <row r="7506" hidden="1" x14ac:dyDescent="0.35"/>
    <row r="7507" hidden="1" x14ac:dyDescent="0.35"/>
    <row r="7508" hidden="1" x14ac:dyDescent="0.35"/>
    <row r="7509" hidden="1" x14ac:dyDescent="0.35"/>
    <row r="7510" hidden="1" x14ac:dyDescent="0.35"/>
    <row r="7511" hidden="1" x14ac:dyDescent="0.35"/>
    <row r="7512" hidden="1" x14ac:dyDescent="0.35"/>
    <row r="7513" hidden="1" x14ac:dyDescent="0.35"/>
    <row r="7514" hidden="1" x14ac:dyDescent="0.35"/>
    <row r="7515" hidden="1" x14ac:dyDescent="0.35"/>
    <row r="7516" hidden="1" x14ac:dyDescent="0.35"/>
    <row r="7517" hidden="1" x14ac:dyDescent="0.35"/>
    <row r="7518" hidden="1" x14ac:dyDescent="0.35"/>
    <row r="7519" hidden="1" x14ac:dyDescent="0.35"/>
    <row r="7520" hidden="1" x14ac:dyDescent="0.35"/>
    <row r="7521" hidden="1" x14ac:dyDescent="0.35"/>
    <row r="7522" hidden="1" x14ac:dyDescent="0.35"/>
    <row r="7523" hidden="1" x14ac:dyDescent="0.35"/>
    <row r="7524" hidden="1" x14ac:dyDescent="0.35"/>
    <row r="7525" hidden="1" x14ac:dyDescent="0.35"/>
    <row r="7526" hidden="1" x14ac:dyDescent="0.35"/>
    <row r="7527" hidden="1" x14ac:dyDescent="0.35"/>
    <row r="7528" hidden="1" x14ac:dyDescent="0.35"/>
    <row r="7529" hidden="1" x14ac:dyDescent="0.35"/>
    <row r="7530" hidden="1" x14ac:dyDescent="0.35"/>
    <row r="7531" hidden="1" x14ac:dyDescent="0.35"/>
    <row r="7532" hidden="1" x14ac:dyDescent="0.35"/>
    <row r="7533" hidden="1" x14ac:dyDescent="0.35"/>
    <row r="7534" hidden="1" x14ac:dyDescent="0.35"/>
    <row r="7535" hidden="1" x14ac:dyDescent="0.35"/>
    <row r="7536" hidden="1" x14ac:dyDescent="0.35"/>
    <row r="7537" hidden="1" x14ac:dyDescent="0.35"/>
    <row r="7538" hidden="1" x14ac:dyDescent="0.35"/>
    <row r="7539" hidden="1" x14ac:dyDescent="0.35"/>
    <row r="7540" hidden="1" x14ac:dyDescent="0.35"/>
    <row r="7541" hidden="1" x14ac:dyDescent="0.35"/>
    <row r="7542" hidden="1" x14ac:dyDescent="0.35"/>
    <row r="7543" hidden="1" x14ac:dyDescent="0.35"/>
    <row r="7544" hidden="1" x14ac:dyDescent="0.35"/>
    <row r="7545" hidden="1" x14ac:dyDescent="0.35"/>
    <row r="7546" hidden="1" x14ac:dyDescent="0.35"/>
    <row r="7547" hidden="1" x14ac:dyDescent="0.35"/>
    <row r="7548" hidden="1" x14ac:dyDescent="0.35"/>
    <row r="7549" hidden="1" x14ac:dyDescent="0.35"/>
    <row r="7550" hidden="1" x14ac:dyDescent="0.35"/>
    <row r="7551" hidden="1" x14ac:dyDescent="0.35"/>
    <row r="7552" hidden="1" x14ac:dyDescent="0.35"/>
    <row r="7553" hidden="1" x14ac:dyDescent="0.35"/>
    <row r="7554" hidden="1" x14ac:dyDescent="0.35"/>
    <row r="7555" hidden="1" x14ac:dyDescent="0.35"/>
    <row r="7556" hidden="1" x14ac:dyDescent="0.35"/>
    <row r="7557" hidden="1" x14ac:dyDescent="0.35"/>
    <row r="7558" hidden="1" x14ac:dyDescent="0.35"/>
    <row r="7559" hidden="1" x14ac:dyDescent="0.35"/>
    <row r="7560" hidden="1" x14ac:dyDescent="0.35"/>
    <row r="7561" hidden="1" x14ac:dyDescent="0.35"/>
    <row r="7562" hidden="1" x14ac:dyDescent="0.35"/>
    <row r="7563" hidden="1" x14ac:dyDescent="0.35"/>
    <row r="7564" hidden="1" x14ac:dyDescent="0.35"/>
    <row r="7565" hidden="1" x14ac:dyDescent="0.35"/>
    <row r="7566" hidden="1" x14ac:dyDescent="0.35"/>
    <row r="7567" hidden="1" x14ac:dyDescent="0.35"/>
    <row r="7568" hidden="1" x14ac:dyDescent="0.35"/>
    <row r="7569" hidden="1" x14ac:dyDescent="0.35"/>
    <row r="7570" hidden="1" x14ac:dyDescent="0.35"/>
    <row r="7571" hidden="1" x14ac:dyDescent="0.35"/>
    <row r="7572" hidden="1" x14ac:dyDescent="0.35"/>
    <row r="7573" hidden="1" x14ac:dyDescent="0.35"/>
    <row r="7574" hidden="1" x14ac:dyDescent="0.35"/>
    <row r="7575" hidden="1" x14ac:dyDescent="0.35"/>
    <row r="7576" hidden="1" x14ac:dyDescent="0.35"/>
    <row r="7577" hidden="1" x14ac:dyDescent="0.35"/>
    <row r="7578" hidden="1" x14ac:dyDescent="0.35"/>
    <row r="7579" hidden="1" x14ac:dyDescent="0.35"/>
    <row r="7580" hidden="1" x14ac:dyDescent="0.35"/>
    <row r="7581" hidden="1" x14ac:dyDescent="0.35"/>
    <row r="7582" hidden="1" x14ac:dyDescent="0.35"/>
    <row r="7583" hidden="1" x14ac:dyDescent="0.35"/>
    <row r="7584" hidden="1" x14ac:dyDescent="0.35"/>
    <row r="7585" hidden="1" x14ac:dyDescent="0.35"/>
    <row r="7586" hidden="1" x14ac:dyDescent="0.35"/>
    <row r="7587" hidden="1" x14ac:dyDescent="0.35"/>
    <row r="7588" hidden="1" x14ac:dyDescent="0.35"/>
    <row r="7589" hidden="1" x14ac:dyDescent="0.35"/>
    <row r="7590" hidden="1" x14ac:dyDescent="0.35"/>
    <row r="7591" hidden="1" x14ac:dyDescent="0.35"/>
    <row r="7592" hidden="1" x14ac:dyDescent="0.35"/>
    <row r="7593" hidden="1" x14ac:dyDescent="0.35"/>
    <row r="7594" hidden="1" x14ac:dyDescent="0.35"/>
    <row r="7595" hidden="1" x14ac:dyDescent="0.35"/>
    <row r="7596" hidden="1" x14ac:dyDescent="0.35"/>
    <row r="7597" hidden="1" x14ac:dyDescent="0.35"/>
    <row r="7598" hidden="1" x14ac:dyDescent="0.35"/>
    <row r="7599" hidden="1" x14ac:dyDescent="0.35"/>
    <row r="7600" hidden="1" x14ac:dyDescent="0.35"/>
    <row r="7601" hidden="1" x14ac:dyDescent="0.35"/>
    <row r="7602" hidden="1" x14ac:dyDescent="0.35"/>
    <row r="7603" hidden="1" x14ac:dyDescent="0.35"/>
    <row r="7604" hidden="1" x14ac:dyDescent="0.35"/>
    <row r="7605" hidden="1" x14ac:dyDescent="0.35"/>
    <row r="7606" hidden="1" x14ac:dyDescent="0.35"/>
    <row r="7607" hidden="1" x14ac:dyDescent="0.35"/>
    <row r="7608" hidden="1" x14ac:dyDescent="0.35"/>
    <row r="7609" hidden="1" x14ac:dyDescent="0.35"/>
    <row r="7610" hidden="1" x14ac:dyDescent="0.35"/>
    <row r="7611" hidden="1" x14ac:dyDescent="0.35"/>
    <row r="7612" hidden="1" x14ac:dyDescent="0.35"/>
    <row r="7613" hidden="1" x14ac:dyDescent="0.35"/>
    <row r="7614" hidden="1" x14ac:dyDescent="0.35"/>
    <row r="7615" hidden="1" x14ac:dyDescent="0.35"/>
    <row r="7616" hidden="1" x14ac:dyDescent="0.35"/>
    <row r="7617" hidden="1" x14ac:dyDescent="0.35"/>
    <row r="7618" hidden="1" x14ac:dyDescent="0.35"/>
    <row r="7619" hidden="1" x14ac:dyDescent="0.35"/>
    <row r="7620" hidden="1" x14ac:dyDescent="0.35"/>
    <row r="7621" hidden="1" x14ac:dyDescent="0.35"/>
    <row r="7622" hidden="1" x14ac:dyDescent="0.35"/>
    <row r="7623" hidden="1" x14ac:dyDescent="0.35"/>
    <row r="7624" hidden="1" x14ac:dyDescent="0.35"/>
    <row r="7625" hidden="1" x14ac:dyDescent="0.35"/>
    <row r="7626" hidden="1" x14ac:dyDescent="0.35"/>
    <row r="7627" hidden="1" x14ac:dyDescent="0.35"/>
    <row r="7628" hidden="1" x14ac:dyDescent="0.35"/>
    <row r="7629" hidden="1" x14ac:dyDescent="0.35"/>
    <row r="7630" hidden="1" x14ac:dyDescent="0.35"/>
    <row r="7631" hidden="1" x14ac:dyDescent="0.35"/>
    <row r="7632" hidden="1" x14ac:dyDescent="0.35"/>
    <row r="7633" hidden="1" x14ac:dyDescent="0.35"/>
    <row r="7634" hidden="1" x14ac:dyDescent="0.35"/>
    <row r="7635" hidden="1" x14ac:dyDescent="0.35"/>
    <row r="7636" hidden="1" x14ac:dyDescent="0.35"/>
    <row r="7637" hidden="1" x14ac:dyDescent="0.35"/>
    <row r="7638" hidden="1" x14ac:dyDescent="0.35"/>
    <row r="7639" hidden="1" x14ac:dyDescent="0.35"/>
    <row r="7640" hidden="1" x14ac:dyDescent="0.35"/>
    <row r="7641" hidden="1" x14ac:dyDescent="0.35"/>
    <row r="7642" hidden="1" x14ac:dyDescent="0.35"/>
    <row r="7643" hidden="1" x14ac:dyDescent="0.35"/>
    <row r="7644" hidden="1" x14ac:dyDescent="0.35"/>
    <row r="7645" hidden="1" x14ac:dyDescent="0.35"/>
    <row r="7646" hidden="1" x14ac:dyDescent="0.35"/>
    <row r="7647" hidden="1" x14ac:dyDescent="0.35"/>
    <row r="7648" hidden="1" x14ac:dyDescent="0.35"/>
    <row r="7649" hidden="1" x14ac:dyDescent="0.35"/>
    <row r="7650" hidden="1" x14ac:dyDescent="0.35"/>
    <row r="7651" hidden="1" x14ac:dyDescent="0.35"/>
    <row r="7652" hidden="1" x14ac:dyDescent="0.35"/>
    <row r="7653" hidden="1" x14ac:dyDescent="0.35"/>
    <row r="7654" hidden="1" x14ac:dyDescent="0.35"/>
    <row r="7655" hidden="1" x14ac:dyDescent="0.35"/>
    <row r="7656" hidden="1" x14ac:dyDescent="0.35"/>
    <row r="7657" hidden="1" x14ac:dyDescent="0.35"/>
    <row r="7658" hidden="1" x14ac:dyDescent="0.35"/>
    <row r="7659" hidden="1" x14ac:dyDescent="0.35"/>
    <row r="7660" hidden="1" x14ac:dyDescent="0.35"/>
    <row r="7661" hidden="1" x14ac:dyDescent="0.35"/>
    <row r="7662" hidden="1" x14ac:dyDescent="0.35"/>
    <row r="7663" hidden="1" x14ac:dyDescent="0.35"/>
    <row r="7664" hidden="1" x14ac:dyDescent="0.35"/>
    <row r="7665" hidden="1" x14ac:dyDescent="0.35"/>
    <row r="7666" hidden="1" x14ac:dyDescent="0.35"/>
    <row r="7667" hidden="1" x14ac:dyDescent="0.35"/>
    <row r="7668" hidden="1" x14ac:dyDescent="0.35"/>
    <row r="7669" hidden="1" x14ac:dyDescent="0.35"/>
    <row r="7670" hidden="1" x14ac:dyDescent="0.35"/>
    <row r="7671" hidden="1" x14ac:dyDescent="0.35"/>
    <row r="7672" hidden="1" x14ac:dyDescent="0.35"/>
    <row r="7673" hidden="1" x14ac:dyDescent="0.35"/>
    <row r="7674" hidden="1" x14ac:dyDescent="0.35"/>
    <row r="7675" hidden="1" x14ac:dyDescent="0.35"/>
    <row r="7676" hidden="1" x14ac:dyDescent="0.35"/>
    <row r="7677" hidden="1" x14ac:dyDescent="0.35"/>
    <row r="7678" hidden="1" x14ac:dyDescent="0.35"/>
    <row r="7679" hidden="1" x14ac:dyDescent="0.35"/>
    <row r="7680" hidden="1" x14ac:dyDescent="0.35"/>
    <row r="7681" hidden="1" x14ac:dyDescent="0.35"/>
    <row r="7682" hidden="1" x14ac:dyDescent="0.35"/>
    <row r="7683" hidden="1" x14ac:dyDescent="0.35"/>
    <row r="7684" hidden="1" x14ac:dyDescent="0.35"/>
    <row r="7685" hidden="1" x14ac:dyDescent="0.35"/>
    <row r="7686" hidden="1" x14ac:dyDescent="0.35"/>
    <row r="7687" hidden="1" x14ac:dyDescent="0.35"/>
    <row r="7688" hidden="1" x14ac:dyDescent="0.35"/>
    <row r="7689" hidden="1" x14ac:dyDescent="0.35"/>
    <row r="7690" hidden="1" x14ac:dyDescent="0.35"/>
    <row r="7691" hidden="1" x14ac:dyDescent="0.35"/>
    <row r="7692" hidden="1" x14ac:dyDescent="0.35"/>
    <row r="7693" hidden="1" x14ac:dyDescent="0.35"/>
    <row r="7694" hidden="1" x14ac:dyDescent="0.35"/>
    <row r="7695" hidden="1" x14ac:dyDescent="0.35"/>
    <row r="7696" hidden="1" x14ac:dyDescent="0.35"/>
    <row r="7697" hidden="1" x14ac:dyDescent="0.35"/>
    <row r="7698" hidden="1" x14ac:dyDescent="0.35"/>
    <row r="7699" hidden="1" x14ac:dyDescent="0.35"/>
    <row r="7700" hidden="1" x14ac:dyDescent="0.35"/>
    <row r="7701" hidden="1" x14ac:dyDescent="0.35"/>
    <row r="7702" hidden="1" x14ac:dyDescent="0.35"/>
    <row r="7703" hidden="1" x14ac:dyDescent="0.35"/>
    <row r="7704" hidden="1" x14ac:dyDescent="0.35"/>
    <row r="7705" hidden="1" x14ac:dyDescent="0.35"/>
    <row r="7706" hidden="1" x14ac:dyDescent="0.35"/>
    <row r="7707" hidden="1" x14ac:dyDescent="0.35"/>
    <row r="7708" hidden="1" x14ac:dyDescent="0.35"/>
    <row r="7709" hidden="1" x14ac:dyDescent="0.35"/>
    <row r="7710" hidden="1" x14ac:dyDescent="0.35"/>
    <row r="7711" hidden="1" x14ac:dyDescent="0.35"/>
    <row r="7712" hidden="1" x14ac:dyDescent="0.35"/>
    <row r="7713" hidden="1" x14ac:dyDescent="0.35"/>
    <row r="7714" hidden="1" x14ac:dyDescent="0.35"/>
    <row r="7715" hidden="1" x14ac:dyDescent="0.35"/>
    <row r="7716" hidden="1" x14ac:dyDescent="0.35"/>
    <row r="7717" hidden="1" x14ac:dyDescent="0.35"/>
    <row r="7718" hidden="1" x14ac:dyDescent="0.35"/>
    <row r="7719" hidden="1" x14ac:dyDescent="0.35"/>
    <row r="7720" hidden="1" x14ac:dyDescent="0.35"/>
    <row r="7721" hidden="1" x14ac:dyDescent="0.35"/>
    <row r="7722" hidden="1" x14ac:dyDescent="0.35"/>
    <row r="7723" hidden="1" x14ac:dyDescent="0.35"/>
    <row r="7724" hidden="1" x14ac:dyDescent="0.35"/>
    <row r="7725" hidden="1" x14ac:dyDescent="0.35"/>
    <row r="7726" hidden="1" x14ac:dyDescent="0.35"/>
    <row r="7727" hidden="1" x14ac:dyDescent="0.35"/>
    <row r="7728" hidden="1" x14ac:dyDescent="0.35"/>
    <row r="7729" hidden="1" x14ac:dyDescent="0.35"/>
    <row r="7730" hidden="1" x14ac:dyDescent="0.35"/>
    <row r="7731" hidden="1" x14ac:dyDescent="0.35"/>
    <row r="7732" hidden="1" x14ac:dyDescent="0.35"/>
    <row r="7733" hidden="1" x14ac:dyDescent="0.35"/>
    <row r="7734" hidden="1" x14ac:dyDescent="0.35"/>
    <row r="7735" hidden="1" x14ac:dyDescent="0.35"/>
    <row r="7736" hidden="1" x14ac:dyDescent="0.35"/>
    <row r="7737" hidden="1" x14ac:dyDescent="0.35"/>
    <row r="7738" hidden="1" x14ac:dyDescent="0.35"/>
    <row r="7739" hidden="1" x14ac:dyDescent="0.35"/>
    <row r="7740" hidden="1" x14ac:dyDescent="0.35"/>
    <row r="7741" hidden="1" x14ac:dyDescent="0.35"/>
    <row r="7742" hidden="1" x14ac:dyDescent="0.35"/>
    <row r="7743" hidden="1" x14ac:dyDescent="0.35"/>
    <row r="7744" hidden="1" x14ac:dyDescent="0.35"/>
    <row r="7745" hidden="1" x14ac:dyDescent="0.35"/>
    <row r="7746" hidden="1" x14ac:dyDescent="0.35"/>
    <row r="7747" hidden="1" x14ac:dyDescent="0.35"/>
    <row r="7748" hidden="1" x14ac:dyDescent="0.35"/>
    <row r="7749" hidden="1" x14ac:dyDescent="0.35"/>
    <row r="7750" hidden="1" x14ac:dyDescent="0.35"/>
    <row r="7751" hidden="1" x14ac:dyDescent="0.35"/>
    <row r="7752" hidden="1" x14ac:dyDescent="0.35"/>
    <row r="7753" hidden="1" x14ac:dyDescent="0.35"/>
    <row r="7754" hidden="1" x14ac:dyDescent="0.35"/>
    <row r="7755" hidden="1" x14ac:dyDescent="0.35"/>
    <row r="7756" hidden="1" x14ac:dyDescent="0.35"/>
    <row r="7757" hidden="1" x14ac:dyDescent="0.35"/>
    <row r="7758" hidden="1" x14ac:dyDescent="0.35"/>
    <row r="7759" hidden="1" x14ac:dyDescent="0.35"/>
    <row r="7760" hidden="1" x14ac:dyDescent="0.35"/>
    <row r="7761" hidden="1" x14ac:dyDescent="0.35"/>
    <row r="7762" hidden="1" x14ac:dyDescent="0.35"/>
    <row r="7763" hidden="1" x14ac:dyDescent="0.35"/>
    <row r="7764" hidden="1" x14ac:dyDescent="0.35"/>
    <row r="7765" hidden="1" x14ac:dyDescent="0.35"/>
    <row r="7766" hidden="1" x14ac:dyDescent="0.35"/>
    <row r="7767" hidden="1" x14ac:dyDescent="0.35"/>
    <row r="7768" hidden="1" x14ac:dyDescent="0.35"/>
    <row r="7769" hidden="1" x14ac:dyDescent="0.35"/>
    <row r="7770" hidden="1" x14ac:dyDescent="0.35"/>
    <row r="7771" hidden="1" x14ac:dyDescent="0.35"/>
    <row r="7772" hidden="1" x14ac:dyDescent="0.35"/>
    <row r="7773" hidden="1" x14ac:dyDescent="0.35"/>
    <row r="7774" hidden="1" x14ac:dyDescent="0.35"/>
    <row r="7775" hidden="1" x14ac:dyDescent="0.35"/>
    <row r="7776" hidden="1" x14ac:dyDescent="0.35"/>
    <row r="7777" hidden="1" x14ac:dyDescent="0.35"/>
    <row r="7778" hidden="1" x14ac:dyDescent="0.35"/>
    <row r="7779" hidden="1" x14ac:dyDescent="0.35"/>
    <row r="7780" hidden="1" x14ac:dyDescent="0.35"/>
    <row r="7781" hidden="1" x14ac:dyDescent="0.35"/>
    <row r="7782" hidden="1" x14ac:dyDescent="0.35"/>
    <row r="7783" hidden="1" x14ac:dyDescent="0.35"/>
    <row r="7784" hidden="1" x14ac:dyDescent="0.35"/>
    <row r="7785" hidden="1" x14ac:dyDescent="0.35"/>
    <row r="7786" hidden="1" x14ac:dyDescent="0.35"/>
    <row r="7787" hidden="1" x14ac:dyDescent="0.35"/>
    <row r="7788" hidden="1" x14ac:dyDescent="0.35"/>
    <row r="7789" hidden="1" x14ac:dyDescent="0.35"/>
    <row r="7790" hidden="1" x14ac:dyDescent="0.35"/>
    <row r="7791" hidden="1" x14ac:dyDescent="0.35"/>
    <row r="7792" hidden="1" x14ac:dyDescent="0.35"/>
    <row r="7793" hidden="1" x14ac:dyDescent="0.35"/>
    <row r="7794" hidden="1" x14ac:dyDescent="0.35"/>
    <row r="7795" hidden="1" x14ac:dyDescent="0.35"/>
    <row r="7796" hidden="1" x14ac:dyDescent="0.35"/>
    <row r="7797" hidden="1" x14ac:dyDescent="0.35"/>
    <row r="7798" hidden="1" x14ac:dyDescent="0.35"/>
    <row r="7799" hidden="1" x14ac:dyDescent="0.35"/>
    <row r="7800" hidden="1" x14ac:dyDescent="0.35"/>
    <row r="7801" hidden="1" x14ac:dyDescent="0.35"/>
    <row r="7802" hidden="1" x14ac:dyDescent="0.35"/>
    <row r="7803" hidden="1" x14ac:dyDescent="0.35"/>
    <row r="7804" hidden="1" x14ac:dyDescent="0.35"/>
    <row r="7805" hidden="1" x14ac:dyDescent="0.35"/>
    <row r="7806" hidden="1" x14ac:dyDescent="0.35"/>
    <row r="7807" hidden="1" x14ac:dyDescent="0.35"/>
    <row r="7808" hidden="1" x14ac:dyDescent="0.35"/>
    <row r="7809" hidden="1" x14ac:dyDescent="0.35"/>
    <row r="7810" hidden="1" x14ac:dyDescent="0.35"/>
    <row r="7811" hidden="1" x14ac:dyDescent="0.35"/>
    <row r="7812" hidden="1" x14ac:dyDescent="0.35"/>
    <row r="7813" hidden="1" x14ac:dyDescent="0.35"/>
    <row r="7814" hidden="1" x14ac:dyDescent="0.35"/>
    <row r="7815" hidden="1" x14ac:dyDescent="0.35"/>
    <row r="7816" hidden="1" x14ac:dyDescent="0.35"/>
    <row r="7817" hidden="1" x14ac:dyDescent="0.35"/>
    <row r="7818" hidden="1" x14ac:dyDescent="0.35"/>
    <row r="7819" hidden="1" x14ac:dyDescent="0.35"/>
    <row r="7820" hidden="1" x14ac:dyDescent="0.35"/>
    <row r="7821" hidden="1" x14ac:dyDescent="0.35"/>
    <row r="7822" hidden="1" x14ac:dyDescent="0.35"/>
    <row r="7823" hidden="1" x14ac:dyDescent="0.35"/>
    <row r="7824" hidden="1" x14ac:dyDescent="0.35"/>
    <row r="7825" hidden="1" x14ac:dyDescent="0.35"/>
    <row r="7826" hidden="1" x14ac:dyDescent="0.35"/>
    <row r="7827" hidden="1" x14ac:dyDescent="0.35"/>
    <row r="7828" hidden="1" x14ac:dyDescent="0.35"/>
    <row r="7829" hidden="1" x14ac:dyDescent="0.35"/>
    <row r="7830" hidden="1" x14ac:dyDescent="0.35"/>
    <row r="7831" hidden="1" x14ac:dyDescent="0.35"/>
    <row r="7832" hidden="1" x14ac:dyDescent="0.35"/>
    <row r="7833" hidden="1" x14ac:dyDescent="0.35"/>
    <row r="7834" hidden="1" x14ac:dyDescent="0.35"/>
    <row r="7835" hidden="1" x14ac:dyDescent="0.35"/>
    <row r="7836" hidden="1" x14ac:dyDescent="0.35"/>
    <row r="7837" hidden="1" x14ac:dyDescent="0.35"/>
    <row r="7838" hidden="1" x14ac:dyDescent="0.35"/>
    <row r="7839" hidden="1" x14ac:dyDescent="0.35"/>
    <row r="7840" hidden="1" x14ac:dyDescent="0.35"/>
    <row r="7841" hidden="1" x14ac:dyDescent="0.35"/>
    <row r="7842" hidden="1" x14ac:dyDescent="0.35"/>
    <row r="7843" hidden="1" x14ac:dyDescent="0.35"/>
    <row r="7844" hidden="1" x14ac:dyDescent="0.35"/>
    <row r="7845" hidden="1" x14ac:dyDescent="0.35"/>
    <row r="7846" hidden="1" x14ac:dyDescent="0.35"/>
    <row r="7847" hidden="1" x14ac:dyDescent="0.35"/>
    <row r="7848" hidden="1" x14ac:dyDescent="0.35"/>
    <row r="7849" hidden="1" x14ac:dyDescent="0.35"/>
    <row r="7850" hidden="1" x14ac:dyDescent="0.35"/>
    <row r="7851" hidden="1" x14ac:dyDescent="0.35"/>
    <row r="7852" hidden="1" x14ac:dyDescent="0.35"/>
    <row r="7853" hidden="1" x14ac:dyDescent="0.35"/>
    <row r="7854" hidden="1" x14ac:dyDescent="0.35"/>
    <row r="7855" hidden="1" x14ac:dyDescent="0.35"/>
    <row r="7856" hidden="1" x14ac:dyDescent="0.35"/>
    <row r="7857" hidden="1" x14ac:dyDescent="0.35"/>
    <row r="7858" hidden="1" x14ac:dyDescent="0.35"/>
    <row r="7859" hidden="1" x14ac:dyDescent="0.35"/>
    <row r="7860" hidden="1" x14ac:dyDescent="0.35"/>
    <row r="7861" hidden="1" x14ac:dyDescent="0.35"/>
    <row r="7862" hidden="1" x14ac:dyDescent="0.35"/>
    <row r="7863" hidden="1" x14ac:dyDescent="0.35"/>
    <row r="7864" hidden="1" x14ac:dyDescent="0.35"/>
    <row r="7865" hidden="1" x14ac:dyDescent="0.35"/>
    <row r="7866" hidden="1" x14ac:dyDescent="0.35"/>
    <row r="7867" hidden="1" x14ac:dyDescent="0.35"/>
    <row r="7868" hidden="1" x14ac:dyDescent="0.35"/>
    <row r="7869" hidden="1" x14ac:dyDescent="0.35"/>
    <row r="7870" hidden="1" x14ac:dyDescent="0.35"/>
    <row r="7871" hidden="1" x14ac:dyDescent="0.35"/>
    <row r="7872" hidden="1" x14ac:dyDescent="0.35"/>
    <row r="7873" hidden="1" x14ac:dyDescent="0.35"/>
    <row r="7874" hidden="1" x14ac:dyDescent="0.35"/>
    <row r="7875" hidden="1" x14ac:dyDescent="0.35"/>
    <row r="7876" hidden="1" x14ac:dyDescent="0.35"/>
    <row r="7877" hidden="1" x14ac:dyDescent="0.35"/>
    <row r="7878" hidden="1" x14ac:dyDescent="0.35"/>
    <row r="7879" hidden="1" x14ac:dyDescent="0.35"/>
    <row r="7880" hidden="1" x14ac:dyDescent="0.35"/>
    <row r="7881" hidden="1" x14ac:dyDescent="0.35"/>
    <row r="7882" hidden="1" x14ac:dyDescent="0.35"/>
    <row r="7883" hidden="1" x14ac:dyDescent="0.35"/>
    <row r="7884" hidden="1" x14ac:dyDescent="0.35"/>
    <row r="7885" hidden="1" x14ac:dyDescent="0.35"/>
    <row r="7886" hidden="1" x14ac:dyDescent="0.35"/>
    <row r="7887" hidden="1" x14ac:dyDescent="0.35"/>
    <row r="7888" hidden="1" x14ac:dyDescent="0.35"/>
    <row r="7889" hidden="1" x14ac:dyDescent="0.35"/>
    <row r="7890" hidden="1" x14ac:dyDescent="0.35"/>
    <row r="7891" hidden="1" x14ac:dyDescent="0.35"/>
    <row r="7892" hidden="1" x14ac:dyDescent="0.35"/>
    <row r="7893" hidden="1" x14ac:dyDescent="0.35"/>
    <row r="7894" hidden="1" x14ac:dyDescent="0.35"/>
    <row r="7895" hidden="1" x14ac:dyDescent="0.35"/>
    <row r="7896" hidden="1" x14ac:dyDescent="0.35"/>
    <row r="7897" hidden="1" x14ac:dyDescent="0.35"/>
    <row r="7898" hidden="1" x14ac:dyDescent="0.35"/>
    <row r="7899" hidden="1" x14ac:dyDescent="0.35"/>
    <row r="7900" hidden="1" x14ac:dyDescent="0.35"/>
    <row r="7901" hidden="1" x14ac:dyDescent="0.35"/>
    <row r="7902" hidden="1" x14ac:dyDescent="0.35"/>
    <row r="7903" hidden="1" x14ac:dyDescent="0.35"/>
    <row r="7904" hidden="1" x14ac:dyDescent="0.35"/>
    <row r="7905" hidden="1" x14ac:dyDescent="0.35"/>
    <row r="7906" hidden="1" x14ac:dyDescent="0.35"/>
    <row r="7907" hidden="1" x14ac:dyDescent="0.35"/>
    <row r="7908" hidden="1" x14ac:dyDescent="0.35"/>
    <row r="7909" hidden="1" x14ac:dyDescent="0.35"/>
    <row r="7910" hidden="1" x14ac:dyDescent="0.35"/>
    <row r="7911" hidden="1" x14ac:dyDescent="0.35"/>
    <row r="7912" hidden="1" x14ac:dyDescent="0.35"/>
    <row r="7913" hidden="1" x14ac:dyDescent="0.35"/>
    <row r="7914" hidden="1" x14ac:dyDescent="0.35"/>
    <row r="7915" hidden="1" x14ac:dyDescent="0.35"/>
    <row r="7916" hidden="1" x14ac:dyDescent="0.35"/>
    <row r="7917" hidden="1" x14ac:dyDescent="0.35"/>
    <row r="7918" hidden="1" x14ac:dyDescent="0.35"/>
    <row r="7919" hidden="1" x14ac:dyDescent="0.35"/>
    <row r="7920" hidden="1" x14ac:dyDescent="0.35"/>
    <row r="7921" hidden="1" x14ac:dyDescent="0.35"/>
    <row r="7922" hidden="1" x14ac:dyDescent="0.35"/>
    <row r="7923" hidden="1" x14ac:dyDescent="0.35"/>
    <row r="7924" hidden="1" x14ac:dyDescent="0.35"/>
    <row r="7925" hidden="1" x14ac:dyDescent="0.35"/>
    <row r="7926" hidden="1" x14ac:dyDescent="0.35"/>
    <row r="7927" hidden="1" x14ac:dyDescent="0.35"/>
    <row r="7928" hidden="1" x14ac:dyDescent="0.35"/>
    <row r="7929" hidden="1" x14ac:dyDescent="0.35"/>
    <row r="7930" hidden="1" x14ac:dyDescent="0.35"/>
    <row r="7931" hidden="1" x14ac:dyDescent="0.35"/>
    <row r="7932" hidden="1" x14ac:dyDescent="0.35"/>
    <row r="7933" hidden="1" x14ac:dyDescent="0.35"/>
    <row r="7934" hidden="1" x14ac:dyDescent="0.35"/>
    <row r="7935" hidden="1" x14ac:dyDescent="0.35"/>
    <row r="7936" hidden="1" x14ac:dyDescent="0.35"/>
    <row r="7937" hidden="1" x14ac:dyDescent="0.35"/>
    <row r="7938" hidden="1" x14ac:dyDescent="0.35"/>
    <row r="7939" hidden="1" x14ac:dyDescent="0.35"/>
    <row r="7940" hidden="1" x14ac:dyDescent="0.35"/>
    <row r="7941" hidden="1" x14ac:dyDescent="0.35"/>
    <row r="7942" hidden="1" x14ac:dyDescent="0.35"/>
    <row r="7943" hidden="1" x14ac:dyDescent="0.35"/>
    <row r="7944" hidden="1" x14ac:dyDescent="0.35"/>
    <row r="7945" hidden="1" x14ac:dyDescent="0.35"/>
    <row r="7946" hidden="1" x14ac:dyDescent="0.35"/>
    <row r="7947" hidden="1" x14ac:dyDescent="0.35"/>
    <row r="7948" hidden="1" x14ac:dyDescent="0.35"/>
    <row r="7949" hidden="1" x14ac:dyDescent="0.35"/>
    <row r="7950" hidden="1" x14ac:dyDescent="0.35"/>
    <row r="7951" hidden="1" x14ac:dyDescent="0.35"/>
    <row r="7952" hidden="1" x14ac:dyDescent="0.35"/>
    <row r="7953" hidden="1" x14ac:dyDescent="0.35"/>
    <row r="7954" hidden="1" x14ac:dyDescent="0.35"/>
    <row r="7955" hidden="1" x14ac:dyDescent="0.35"/>
    <row r="7956" hidden="1" x14ac:dyDescent="0.35"/>
    <row r="7957" hidden="1" x14ac:dyDescent="0.35"/>
    <row r="7958" hidden="1" x14ac:dyDescent="0.35"/>
    <row r="7959" hidden="1" x14ac:dyDescent="0.35"/>
    <row r="7960" hidden="1" x14ac:dyDescent="0.35"/>
    <row r="7961" hidden="1" x14ac:dyDescent="0.35"/>
    <row r="7962" hidden="1" x14ac:dyDescent="0.35"/>
    <row r="7963" hidden="1" x14ac:dyDescent="0.35"/>
    <row r="7964" hidden="1" x14ac:dyDescent="0.35"/>
    <row r="7965" hidden="1" x14ac:dyDescent="0.35"/>
    <row r="7966" hidden="1" x14ac:dyDescent="0.35"/>
    <row r="7967" hidden="1" x14ac:dyDescent="0.35"/>
    <row r="7968" hidden="1" x14ac:dyDescent="0.35"/>
    <row r="7969" hidden="1" x14ac:dyDescent="0.35"/>
    <row r="7970" hidden="1" x14ac:dyDescent="0.35"/>
    <row r="7971" hidden="1" x14ac:dyDescent="0.35"/>
    <row r="7972" hidden="1" x14ac:dyDescent="0.35"/>
    <row r="7973" hidden="1" x14ac:dyDescent="0.35"/>
    <row r="7974" hidden="1" x14ac:dyDescent="0.35"/>
    <row r="7975" hidden="1" x14ac:dyDescent="0.35"/>
    <row r="7976" hidden="1" x14ac:dyDescent="0.35"/>
    <row r="7977" hidden="1" x14ac:dyDescent="0.35"/>
    <row r="7978" hidden="1" x14ac:dyDescent="0.35"/>
    <row r="7979" hidden="1" x14ac:dyDescent="0.35"/>
    <row r="7980" hidden="1" x14ac:dyDescent="0.35"/>
    <row r="7981" hidden="1" x14ac:dyDescent="0.35"/>
    <row r="7982" hidden="1" x14ac:dyDescent="0.35"/>
    <row r="7983" hidden="1" x14ac:dyDescent="0.35"/>
    <row r="7984" hidden="1" x14ac:dyDescent="0.35"/>
    <row r="7985" hidden="1" x14ac:dyDescent="0.35"/>
    <row r="7986" hidden="1" x14ac:dyDescent="0.35"/>
    <row r="7987" hidden="1" x14ac:dyDescent="0.35"/>
    <row r="7988" hidden="1" x14ac:dyDescent="0.35"/>
    <row r="7989" hidden="1" x14ac:dyDescent="0.35"/>
    <row r="7990" hidden="1" x14ac:dyDescent="0.35"/>
    <row r="7991" hidden="1" x14ac:dyDescent="0.35"/>
    <row r="7992" hidden="1" x14ac:dyDescent="0.35"/>
    <row r="7993" hidden="1" x14ac:dyDescent="0.35"/>
    <row r="7994" hidden="1" x14ac:dyDescent="0.35"/>
    <row r="7995" hidden="1" x14ac:dyDescent="0.35"/>
    <row r="7996" hidden="1" x14ac:dyDescent="0.35"/>
    <row r="7997" hidden="1" x14ac:dyDescent="0.35"/>
    <row r="7998" hidden="1" x14ac:dyDescent="0.35"/>
    <row r="7999" hidden="1" x14ac:dyDescent="0.35"/>
    <row r="8000" hidden="1" x14ac:dyDescent="0.35"/>
    <row r="8001" hidden="1" x14ac:dyDescent="0.35"/>
    <row r="8002" hidden="1" x14ac:dyDescent="0.35"/>
    <row r="8003" hidden="1" x14ac:dyDescent="0.35"/>
    <row r="8004" hidden="1" x14ac:dyDescent="0.35"/>
    <row r="8005" hidden="1" x14ac:dyDescent="0.35"/>
    <row r="8006" hidden="1" x14ac:dyDescent="0.35"/>
    <row r="8007" hidden="1" x14ac:dyDescent="0.35"/>
    <row r="8008" hidden="1" x14ac:dyDescent="0.35"/>
    <row r="8009" hidden="1" x14ac:dyDescent="0.35"/>
    <row r="8010" hidden="1" x14ac:dyDescent="0.35"/>
    <row r="8011" hidden="1" x14ac:dyDescent="0.35"/>
    <row r="8012" hidden="1" x14ac:dyDescent="0.35"/>
    <row r="8013" hidden="1" x14ac:dyDescent="0.35"/>
    <row r="8014" hidden="1" x14ac:dyDescent="0.35"/>
    <row r="8015" hidden="1" x14ac:dyDescent="0.35"/>
    <row r="8016" hidden="1" x14ac:dyDescent="0.35"/>
    <row r="8017" hidden="1" x14ac:dyDescent="0.35"/>
    <row r="8018" hidden="1" x14ac:dyDescent="0.35"/>
    <row r="8019" hidden="1" x14ac:dyDescent="0.35"/>
    <row r="8020" hidden="1" x14ac:dyDescent="0.35"/>
    <row r="8021" hidden="1" x14ac:dyDescent="0.35"/>
    <row r="8022" hidden="1" x14ac:dyDescent="0.35"/>
    <row r="8023" hidden="1" x14ac:dyDescent="0.35"/>
    <row r="8024" hidden="1" x14ac:dyDescent="0.35"/>
    <row r="8025" hidden="1" x14ac:dyDescent="0.35"/>
    <row r="8026" hidden="1" x14ac:dyDescent="0.35"/>
    <row r="8027" hidden="1" x14ac:dyDescent="0.35"/>
    <row r="8028" hidden="1" x14ac:dyDescent="0.35"/>
    <row r="8029" hidden="1" x14ac:dyDescent="0.35"/>
    <row r="8030" hidden="1" x14ac:dyDescent="0.35"/>
    <row r="8031" hidden="1" x14ac:dyDescent="0.35"/>
    <row r="8032" hidden="1" x14ac:dyDescent="0.35"/>
    <row r="8033" hidden="1" x14ac:dyDescent="0.35"/>
    <row r="8034" hidden="1" x14ac:dyDescent="0.35"/>
    <row r="8035" hidden="1" x14ac:dyDescent="0.35"/>
    <row r="8036" hidden="1" x14ac:dyDescent="0.35"/>
    <row r="8037" hidden="1" x14ac:dyDescent="0.35"/>
    <row r="8038" hidden="1" x14ac:dyDescent="0.35"/>
    <row r="8039" hidden="1" x14ac:dyDescent="0.35"/>
    <row r="8040" hidden="1" x14ac:dyDescent="0.35"/>
    <row r="8041" hidden="1" x14ac:dyDescent="0.35"/>
    <row r="8042" hidden="1" x14ac:dyDescent="0.35"/>
    <row r="8043" hidden="1" x14ac:dyDescent="0.35"/>
    <row r="8044" hidden="1" x14ac:dyDescent="0.35"/>
    <row r="8045" hidden="1" x14ac:dyDescent="0.35"/>
    <row r="8046" hidden="1" x14ac:dyDescent="0.35"/>
    <row r="8047" hidden="1" x14ac:dyDescent="0.35"/>
    <row r="8048" hidden="1" x14ac:dyDescent="0.35"/>
    <row r="8049" hidden="1" x14ac:dyDescent="0.35"/>
    <row r="8050" hidden="1" x14ac:dyDescent="0.35"/>
    <row r="8051" hidden="1" x14ac:dyDescent="0.35"/>
    <row r="8052" hidden="1" x14ac:dyDescent="0.35"/>
    <row r="8053" hidden="1" x14ac:dyDescent="0.35"/>
    <row r="8054" hidden="1" x14ac:dyDescent="0.35"/>
    <row r="8055" hidden="1" x14ac:dyDescent="0.35"/>
    <row r="8056" hidden="1" x14ac:dyDescent="0.35"/>
    <row r="8057" hidden="1" x14ac:dyDescent="0.35"/>
    <row r="8058" hidden="1" x14ac:dyDescent="0.35"/>
    <row r="8059" hidden="1" x14ac:dyDescent="0.35"/>
    <row r="8060" hidden="1" x14ac:dyDescent="0.35"/>
    <row r="8061" hidden="1" x14ac:dyDescent="0.35"/>
    <row r="8062" hidden="1" x14ac:dyDescent="0.35"/>
    <row r="8063" hidden="1" x14ac:dyDescent="0.35"/>
    <row r="8064" hidden="1" x14ac:dyDescent="0.35"/>
    <row r="8065" hidden="1" x14ac:dyDescent="0.35"/>
    <row r="8066" hidden="1" x14ac:dyDescent="0.35"/>
    <row r="8067" hidden="1" x14ac:dyDescent="0.35"/>
    <row r="8068" hidden="1" x14ac:dyDescent="0.35"/>
    <row r="8069" hidden="1" x14ac:dyDescent="0.35"/>
    <row r="8070" hidden="1" x14ac:dyDescent="0.35"/>
    <row r="8071" hidden="1" x14ac:dyDescent="0.35"/>
    <row r="8072" hidden="1" x14ac:dyDescent="0.35"/>
    <row r="8073" hidden="1" x14ac:dyDescent="0.35"/>
    <row r="8074" hidden="1" x14ac:dyDescent="0.35"/>
    <row r="8075" hidden="1" x14ac:dyDescent="0.35"/>
    <row r="8076" hidden="1" x14ac:dyDescent="0.35"/>
    <row r="8077" hidden="1" x14ac:dyDescent="0.35"/>
    <row r="8078" hidden="1" x14ac:dyDescent="0.35"/>
    <row r="8079" hidden="1" x14ac:dyDescent="0.35"/>
    <row r="8080" hidden="1" x14ac:dyDescent="0.35"/>
    <row r="8081" hidden="1" x14ac:dyDescent="0.35"/>
    <row r="8082" hidden="1" x14ac:dyDescent="0.35"/>
    <row r="8083" hidden="1" x14ac:dyDescent="0.35"/>
    <row r="8084" hidden="1" x14ac:dyDescent="0.35"/>
    <row r="8085" hidden="1" x14ac:dyDescent="0.35"/>
    <row r="8086" hidden="1" x14ac:dyDescent="0.35"/>
    <row r="8087" hidden="1" x14ac:dyDescent="0.35"/>
    <row r="8088" hidden="1" x14ac:dyDescent="0.35"/>
    <row r="8089" hidden="1" x14ac:dyDescent="0.35"/>
    <row r="8090" hidden="1" x14ac:dyDescent="0.35"/>
    <row r="8091" hidden="1" x14ac:dyDescent="0.35"/>
    <row r="8092" hidden="1" x14ac:dyDescent="0.35"/>
    <row r="8093" hidden="1" x14ac:dyDescent="0.35"/>
    <row r="8094" hidden="1" x14ac:dyDescent="0.35"/>
    <row r="8095" hidden="1" x14ac:dyDescent="0.35"/>
    <row r="8096" hidden="1" x14ac:dyDescent="0.35"/>
    <row r="8097" hidden="1" x14ac:dyDescent="0.35"/>
    <row r="8098" hidden="1" x14ac:dyDescent="0.35"/>
    <row r="8099" hidden="1" x14ac:dyDescent="0.35"/>
    <row r="8100" hidden="1" x14ac:dyDescent="0.35"/>
    <row r="8101" hidden="1" x14ac:dyDescent="0.35"/>
    <row r="8102" hidden="1" x14ac:dyDescent="0.35"/>
    <row r="8103" hidden="1" x14ac:dyDescent="0.35"/>
    <row r="8104" hidden="1" x14ac:dyDescent="0.35"/>
    <row r="8105" hidden="1" x14ac:dyDescent="0.35"/>
    <row r="8106" hidden="1" x14ac:dyDescent="0.35"/>
    <row r="8107" hidden="1" x14ac:dyDescent="0.35"/>
    <row r="8108" hidden="1" x14ac:dyDescent="0.35"/>
    <row r="8109" hidden="1" x14ac:dyDescent="0.35"/>
    <row r="8110" hidden="1" x14ac:dyDescent="0.35"/>
    <row r="8111" hidden="1" x14ac:dyDescent="0.35"/>
    <row r="8112" hidden="1" x14ac:dyDescent="0.35"/>
    <row r="8113" hidden="1" x14ac:dyDescent="0.35"/>
    <row r="8114" hidden="1" x14ac:dyDescent="0.35"/>
    <row r="8115" hidden="1" x14ac:dyDescent="0.35"/>
    <row r="8116" hidden="1" x14ac:dyDescent="0.35"/>
    <row r="8117" hidden="1" x14ac:dyDescent="0.35"/>
    <row r="8118" hidden="1" x14ac:dyDescent="0.35"/>
    <row r="8119" hidden="1" x14ac:dyDescent="0.35"/>
    <row r="8120" hidden="1" x14ac:dyDescent="0.35"/>
    <row r="8121" hidden="1" x14ac:dyDescent="0.35"/>
    <row r="8122" hidden="1" x14ac:dyDescent="0.35"/>
    <row r="8123" hidden="1" x14ac:dyDescent="0.35"/>
    <row r="8124" hidden="1" x14ac:dyDescent="0.35"/>
    <row r="8125" hidden="1" x14ac:dyDescent="0.35"/>
    <row r="8126" hidden="1" x14ac:dyDescent="0.35"/>
    <row r="8127" hidden="1" x14ac:dyDescent="0.35"/>
    <row r="8128" hidden="1" x14ac:dyDescent="0.35"/>
    <row r="8129" hidden="1" x14ac:dyDescent="0.35"/>
    <row r="8130" hidden="1" x14ac:dyDescent="0.35"/>
    <row r="8131" hidden="1" x14ac:dyDescent="0.35"/>
    <row r="8132" hidden="1" x14ac:dyDescent="0.35"/>
    <row r="8133" hidden="1" x14ac:dyDescent="0.35"/>
    <row r="8134" hidden="1" x14ac:dyDescent="0.35"/>
    <row r="8135" hidden="1" x14ac:dyDescent="0.35"/>
    <row r="8136" hidden="1" x14ac:dyDescent="0.35"/>
    <row r="8137" hidden="1" x14ac:dyDescent="0.35"/>
    <row r="8138" hidden="1" x14ac:dyDescent="0.35"/>
    <row r="8139" hidden="1" x14ac:dyDescent="0.35"/>
    <row r="8140" hidden="1" x14ac:dyDescent="0.35"/>
    <row r="8141" hidden="1" x14ac:dyDescent="0.35"/>
    <row r="8142" hidden="1" x14ac:dyDescent="0.35"/>
    <row r="8143" hidden="1" x14ac:dyDescent="0.35"/>
    <row r="8144" hidden="1" x14ac:dyDescent="0.35"/>
    <row r="8145" hidden="1" x14ac:dyDescent="0.35"/>
    <row r="8146" hidden="1" x14ac:dyDescent="0.35"/>
    <row r="8147" hidden="1" x14ac:dyDescent="0.35"/>
    <row r="8148" hidden="1" x14ac:dyDescent="0.35"/>
    <row r="8149" hidden="1" x14ac:dyDescent="0.35"/>
    <row r="8150" hidden="1" x14ac:dyDescent="0.35"/>
    <row r="8151" hidden="1" x14ac:dyDescent="0.35"/>
    <row r="8152" hidden="1" x14ac:dyDescent="0.35"/>
    <row r="8153" hidden="1" x14ac:dyDescent="0.35"/>
    <row r="8154" hidden="1" x14ac:dyDescent="0.35"/>
    <row r="8155" hidden="1" x14ac:dyDescent="0.35"/>
    <row r="8156" hidden="1" x14ac:dyDescent="0.35"/>
    <row r="8157" hidden="1" x14ac:dyDescent="0.35"/>
    <row r="8158" hidden="1" x14ac:dyDescent="0.35"/>
    <row r="8159" hidden="1" x14ac:dyDescent="0.35"/>
    <row r="8160" hidden="1" x14ac:dyDescent="0.35"/>
    <row r="8161" hidden="1" x14ac:dyDescent="0.35"/>
    <row r="8162" hidden="1" x14ac:dyDescent="0.35"/>
    <row r="8163" hidden="1" x14ac:dyDescent="0.35"/>
    <row r="8164" hidden="1" x14ac:dyDescent="0.35"/>
    <row r="8165" hidden="1" x14ac:dyDescent="0.35"/>
    <row r="8166" hidden="1" x14ac:dyDescent="0.35"/>
    <row r="8167" hidden="1" x14ac:dyDescent="0.35"/>
    <row r="8168" hidden="1" x14ac:dyDescent="0.35"/>
    <row r="8169" hidden="1" x14ac:dyDescent="0.35"/>
    <row r="8170" hidden="1" x14ac:dyDescent="0.35"/>
    <row r="8171" hidden="1" x14ac:dyDescent="0.35"/>
    <row r="8172" hidden="1" x14ac:dyDescent="0.35"/>
    <row r="8173" hidden="1" x14ac:dyDescent="0.35"/>
    <row r="8174" hidden="1" x14ac:dyDescent="0.35"/>
    <row r="8175" hidden="1" x14ac:dyDescent="0.35"/>
    <row r="8176" hidden="1" x14ac:dyDescent="0.35"/>
    <row r="8177" hidden="1" x14ac:dyDescent="0.35"/>
    <row r="8178" hidden="1" x14ac:dyDescent="0.35"/>
    <row r="8179" hidden="1" x14ac:dyDescent="0.35"/>
    <row r="8180" hidden="1" x14ac:dyDescent="0.35"/>
    <row r="8181" hidden="1" x14ac:dyDescent="0.35"/>
    <row r="8182" hidden="1" x14ac:dyDescent="0.35"/>
    <row r="8183" hidden="1" x14ac:dyDescent="0.35"/>
    <row r="8184" hidden="1" x14ac:dyDescent="0.35"/>
    <row r="8185" hidden="1" x14ac:dyDescent="0.35"/>
    <row r="8186" hidden="1" x14ac:dyDescent="0.35"/>
    <row r="8187" hidden="1" x14ac:dyDescent="0.35"/>
    <row r="8188" hidden="1" x14ac:dyDescent="0.35"/>
    <row r="8189" hidden="1" x14ac:dyDescent="0.35"/>
    <row r="8190" hidden="1" x14ac:dyDescent="0.35"/>
    <row r="8191" hidden="1" x14ac:dyDescent="0.35"/>
    <row r="8192" hidden="1" x14ac:dyDescent="0.35"/>
    <row r="8193" hidden="1" x14ac:dyDescent="0.35"/>
    <row r="8194" hidden="1" x14ac:dyDescent="0.35"/>
    <row r="8195" hidden="1" x14ac:dyDescent="0.35"/>
    <row r="8196" hidden="1" x14ac:dyDescent="0.35"/>
    <row r="8197" hidden="1" x14ac:dyDescent="0.35"/>
    <row r="8198" hidden="1" x14ac:dyDescent="0.35"/>
    <row r="8199" hidden="1" x14ac:dyDescent="0.35"/>
    <row r="8200" hidden="1" x14ac:dyDescent="0.35"/>
    <row r="8201" hidden="1" x14ac:dyDescent="0.35"/>
    <row r="8202" hidden="1" x14ac:dyDescent="0.35"/>
    <row r="8203" hidden="1" x14ac:dyDescent="0.35"/>
    <row r="8204" hidden="1" x14ac:dyDescent="0.35"/>
    <row r="8205" hidden="1" x14ac:dyDescent="0.35"/>
    <row r="8206" hidden="1" x14ac:dyDescent="0.35"/>
    <row r="8207" hidden="1" x14ac:dyDescent="0.35"/>
    <row r="8208" hidden="1" x14ac:dyDescent="0.35"/>
    <row r="8209" hidden="1" x14ac:dyDescent="0.35"/>
    <row r="8210" hidden="1" x14ac:dyDescent="0.35"/>
    <row r="8211" hidden="1" x14ac:dyDescent="0.35"/>
    <row r="8212" hidden="1" x14ac:dyDescent="0.35"/>
    <row r="8213" hidden="1" x14ac:dyDescent="0.35"/>
    <row r="8214" hidden="1" x14ac:dyDescent="0.35"/>
    <row r="8215" hidden="1" x14ac:dyDescent="0.35"/>
    <row r="8216" hidden="1" x14ac:dyDescent="0.35"/>
    <row r="8217" hidden="1" x14ac:dyDescent="0.35"/>
    <row r="8218" hidden="1" x14ac:dyDescent="0.35"/>
    <row r="8219" hidden="1" x14ac:dyDescent="0.35"/>
    <row r="8220" hidden="1" x14ac:dyDescent="0.35"/>
    <row r="8221" hidden="1" x14ac:dyDescent="0.35"/>
    <row r="8222" hidden="1" x14ac:dyDescent="0.35"/>
    <row r="8223" hidden="1" x14ac:dyDescent="0.35"/>
    <row r="8224" hidden="1" x14ac:dyDescent="0.35"/>
    <row r="8225" hidden="1" x14ac:dyDescent="0.35"/>
    <row r="8226" hidden="1" x14ac:dyDescent="0.35"/>
    <row r="8227" hidden="1" x14ac:dyDescent="0.35"/>
    <row r="8228" hidden="1" x14ac:dyDescent="0.35"/>
    <row r="8229" hidden="1" x14ac:dyDescent="0.35"/>
    <row r="8230" hidden="1" x14ac:dyDescent="0.35"/>
    <row r="8231" hidden="1" x14ac:dyDescent="0.35"/>
    <row r="8232" hidden="1" x14ac:dyDescent="0.35"/>
    <row r="8233" hidden="1" x14ac:dyDescent="0.35"/>
    <row r="8234" hidden="1" x14ac:dyDescent="0.35"/>
    <row r="8235" hidden="1" x14ac:dyDescent="0.35"/>
    <row r="8236" hidden="1" x14ac:dyDescent="0.35"/>
    <row r="8237" hidden="1" x14ac:dyDescent="0.35"/>
    <row r="8238" hidden="1" x14ac:dyDescent="0.35"/>
    <row r="8239" hidden="1" x14ac:dyDescent="0.35"/>
    <row r="8240" hidden="1" x14ac:dyDescent="0.35"/>
    <row r="8241" hidden="1" x14ac:dyDescent="0.35"/>
    <row r="8242" hidden="1" x14ac:dyDescent="0.35"/>
    <row r="8243" hidden="1" x14ac:dyDescent="0.35"/>
    <row r="8244" hidden="1" x14ac:dyDescent="0.35"/>
    <row r="8245" hidden="1" x14ac:dyDescent="0.35"/>
    <row r="8246" hidden="1" x14ac:dyDescent="0.35"/>
    <row r="8247" hidden="1" x14ac:dyDescent="0.35"/>
    <row r="8248" hidden="1" x14ac:dyDescent="0.35"/>
    <row r="8249" hidden="1" x14ac:dyDescent="0.35"/>
    <row r="8250" hidden="1" x14ac:dyDescent="0.35"/>
    <row r="8251" hidden="1" x14ac:dyDescent="0.35"/>
    <row r="8252" hidden="1" x14ac:dyDescent="0.35"/>
    <row r="8253" hidden="1" x14ac:dyDescent="0.35"/>
    <row r="8254" hidden="1" x14ac:dyDescent="0.35"/>
    <row r="8255" hidden="1" x14ac:dyDescent="0.35"/>
    <row r="8256" hidden="1" x14ac:dyDescent="0.35"/>
    <row r="8257" hidden="1" x14ac:dyDescent="0.35"/>
    <row r="8258" hidden="1" x14ac:dyDescent="0.35"/>
    <row r="8259" hidden="1" x14ac:dyDescent="0.35"/>
    <row r="8260" hidden="1" x14ac:dyDescent="0.35"/>
    <row r="8261" hidden="1" x14ac:dyDescent="0.35"/>
    <row r="8262" hidden="1" x14ac:dyDescent="0.35"/>
    <row r="8263" hidden="1" x14ac:dyDescent="0.35"/>
    <row r="8264" hidden="1" x14ac:dyDescent="0.35"/>
    <row r="8265" hidden="1" x14ac:dyDescent="0.35"/>
    <row r="8266" hidden="1" x14ac:dyDescent="0.35"/>
    <row r="8267" hidden="1" x14ac:dyDescent="0.35"/>
    <row r="8268" hidden="1" x14ac:dyDescent="0.35"/>
    <row r="8269" hidden="1" x14ac:dyDescent="0.35"/>
    <row r="8270" hidden="1" x14ac:dyDescent="0.35"/>
    <row r="8271" hidden="1" x14ac:dyDescent="0.35"/>
    <row r="8272" hidden="1" x14ac:dyDescent="0.35"/>
    <row r="8273" hidden="1" x14ac:dyDescent="0.35"/>
    <row r="8274" hidden="1" x14ac:dyDescent="0.35"/>
    <row r="8275" hidden="1" x14ac:dyDescent="0.35"/>
    <row r="8276" hidden="1" x14ac:dyDescent="0.35"/>
    <row r="8277" hidden="1" x14ac:dyDescent="0.35"/>
    <row r="8278" hidden="1" x14ac:dyDescent="0.35"/>
    <row r="8279" hidden="1" x14ac:dyDescent="0.35"/>
    <row r="8280" hidden="1" x14ac:dyDescent="0.35"/>
    <row r="8281" hidden="1" x14ac:dyDescent="0.35"/>
    <row r="8282" hidden="1" x14ac:dyDescent="0.35"/>
    <row r="8283" hidden="1" x14ac:dyDescent="0.35"/>
    <row r="8284" hidden="1" x14ac:dyDescent="0.35"/>
    <row r="8285" hidden="1" x14ac:dyDescent="0.35"/>
    <row r="8286" hidden="1" x14ac:dyDescent="0.35"/>
    <row r="8287" hidden="1" x14ac:dyDescent="0.35"/>
    <row r="8288" hidden="1" x14ac:dyDescent="0.35"/>
    <row r="8289" hidden="1" x14ac:dyDescent="0.35"/>
    <row r="8290" hidden="1" x14ac:dyDescent="0.35"/>
    <row r="8291" hidden="1" x14ac:dyDescent="0.35"/>
    <row r="8292" hidden="1" x14ac:dyDescent="0.35"/>
    <row r="8293" hidden="1" x14ac:dyDescent="0.35"/>
    <row r="8294" hidden="1" x14ac:dyDescent="0.35"/>
    <row r="8295" hidden="1" x14ac:dyDescent="0.35"/>
    <row r="8296" hidden="1" x14ac:dyDescent="0.35"/>
    <row r="8297" hidden="1" x14ac:dyDescent="0.35"/>
    <row r="8298" hidden="1" x14ac:dyDescent="0.35"/>
    <row r="8299" hidden="1" x14ac:dyDescent="0.35"/>
    <row r="8300" hidden="1" x14ac:dyDescent="0.35"/>
    <row r="8301" hidden="1" x14ac:dyDescent="0.35"/>
    <row r="8302" hidden="1" x14ac:dyDescent="0.35"/>
    <row r="8303" hidden="1" x14ac:dyDescent="0.35"/>
    <row r="8304" hidden="1" x14ac:dyDescent="0.35"/>
    <row r="8305" hidden="1" x14ac:dyDescent="0.35"/>
    <row r="8306" hidden="1" x14ac:dyDescent="0.35"/>
    <row r="8307" hidden="1" x14ac:dyDescent="0.35"/>
    <row r="8308" hidden="1" x14ac:dyDescent="0.35"/>
    <row r="8309" hidden="1" x14ac:dyDescent="0.35"/>
    <row r="8310" hidden="1" x14ac:dyDescent="0.35"/>
    <row r="8311" hidden="1" x14ac:dyDescent="0.35"/>
    <row r="8312" hidden="1" x14ac:dyDescent="0.35"/>
    <row r="8313" hidden="1" x14ac:dyDescent="0.35"/>
    <row r="8314" hidden="1" x14ac:dyDescent="0.35"/>
    <row r="8315" hidden="1" x14ac:dyDescent="0.35"/>
    <row r="8316" hidden="1" x14ac:dyDescent="0.35"/>
    <row r="8317" hidden="1" x14ac:dyDescent="0.35"/>
    <row r="8318" hidden="1" x14ac:dyDescent="0.35"/>
    <row r="8319" hidden="1" x14ac:dyDescent="0.35"/>
    <row r="8320" hidden="1" x14ac:dyDescent="0.35"/>
    <row r="8321" hidden="1" x14ac:dyDescent="0.35"/>
    <row r="8322" hidden="1" x14ac:dyDescent="0.35"/>
    <row r="8323" hidden="1" x14ac:dyDescent="0.35"/>
    <row r="8324" hidden="1" x14ac:dyDescent="0.35"/>
    <row r="8325" hidden="1" x14ac:dyDescent="0.35"/>
    <row r="8326" hidden="1" x14ac:dyDescent="0.35"/>
    <row r="8327" hidden="1" x14ac:dyDescent="0.35"/>
    <row r="8328" hidden="1" x14ac:dyDescent="0.35"/>
    <row r="8329" hidden="1" x14ac:dyDescent="0.35"/>
    <row r="8330" hidden="1" x14ac:dyDescent="0.35"/>
    <row r="8331" hidden="1" x14ac:dyDescent="0.35"/>
    <row r="8332" hidden="1" x14ac:dyDescent="0.35"/>
    <row r="8333" hidden="1" x14ac:dyDescent="0.35"/>
    <row r="8334" hidden="1" x14ac:dyDescent="0.35"/>
    <row r="8335" hidden="1" x14ac:dyDescent="0.35"/>
    <row r="8336" hidden="1" x14ac:dyDescent="0.35"/>
    <row r="8337" hidden="1" x14ac:dyDescent="0.35"/>
    <row r="8338" hidden="1" x14ac:dyDescent="0.35"/>
    <row r="8339" hidden="1" x14ac:dyDescent="0.35"/>
    <row r="8340" hidden="1" x14ac:dyDescent="0.35"/>
    <row r="8341" hidden="1" x14ac:dyDescent="0.35"/>
    <row r="8342" hidden="1" x14ac:dyDescent="0.35"/>
    <row r="8343" hidden="1" x14ac:dyDescent="0.35"/>
    <row r="8344" hidden="1" x14ac:dyDescent="0.35"/>
    <row r="8345" hidden="1" x14ac:dyDescent="0.35"/>
    <row r="8346" hidden="1" x14ac:dyDescent="0.35"/>
    <row r="8347" hidden="1" x14ac:dyDescent="0.35"/>
    <row r="8348" hidden="1" x14ac:dyDescent="0.35"/>
    <row r="8349" hidden="1" x14ac:dyDescent="0.35"/>
    <row r="8350" hidden="1" x14ac:dyDescent="0.35"/>
    <row r="8351" hidden="1" x14ac:dyDescent="0.35"/>
    <row r="8352" hidden="1" x14ac:dyDescent="0.35"/>
    <row r="8353" hidden="1" x14ac:dyDescent="0.35"/>
    <row r="8354" hidden="1" x14ac:dyDescent="0.35"/>
    <row r="8355" hidden="1" x14ac:dyDescent="0.35"/>
    <row r="8356" hidden="1" x14ac:dyDescent="0.35"/>
    <row r="8357" hidden="1" x14ac:dyDescent="0.35"/>
    <row r="8358" hidden="1" x14ac:dyDescent="0.35"/>
    <row r="8359" hidden="1" x14ac:dyDescent="0.35"/>
    <row r="8360" hidden="1" x14ac:dyDescent="0.35"/>
    <row r="8361" hidden="1" x14ac:dyDescent="0.35"/>
    <row r="8362" hidden="1" x14ac:dyDescent="0.35"/>
    <row r="8363" hidden="1" x14ac:dyDescent="0.35"/>
    <row r="8364" hidden="1" x14ac:dyDescent="0.35"/>
    <row r="8365" hidden="1" x14ac:dyDescent="0.35"/>
    <row r="8366" hidden="1" x14ac:dyDescent="0.35"/>
    <row r="8367" hidden="1" x14ac:dyDescent="0.35"/>
    <row r="8368" hidden="1" x14ac:dyDescent="0.35"/>
    <row r="8369" hidden="1" x14ac:dyDescent="0.35"/>
    <row r="8370" hidden="1" x14ac:dyDescent="0.35"/>
    <row r="8371" hidden="1" x14ac:dyDescent="0.35"/>
    <row r="8372" hidden="1" x14ac:dyDescent="0.35"/>
    <row r="8373" hidden="1" x14ac:dyDescent="0.35"/>
    <row r="8374" hidden="1" x14ac:dyDescent="0.35"/>
    <row r="8375" hidden="1" x14ac:dyDescent="0.35"/>
    <row r="8376" hidden="1" x14ac:dyDescent="0.35"/>
    <row r="8377" hidden="1" x14ac:dyDescent="0.35"/>
    <row r="8378" hidden="1" x14ac:dyDescent="0.35"/>
    <row r="8379" hidden="1" x14ac:dyDescent="0.35"/>
    <row r="8380" hidden="1" x14ac:dyDescent="0.35"/>
    <row r="8381" hidden="1" x14ac:dyDescent="0.35"/>
    <row r="8382" hidden="1" x14ac:dyDescent="0.35"/>
    <row r="8383" hidden="1" x14ac:dyDescent="0.35"/>
    <row r="8384" hidden="1" x14ac:dyDescent="0.35"/>
    <row r="8385" hidden="1" x14ac:dyDescent="0.35"/>
    <row r="8386" hidden="1" x14ac:dyDescent="0.35"/>
    <row r="8387" hidden="1" x14ac:dyDescent="0.35"/>
    <row r="8388" hidden="1" x14ac:dyDescent="0.35"/>
    <row r="8389" hidden="1" x14ac:dyDescent="0.35"/>
    <row r="8390" hidden="1" x14ac:dyDescent="0.35"/>
    <row r="8391" hidden="1" x14ac:dyDescent="0.35"/>
    <row r="8392" hidden="1" x14ac:dyDescent="0.35"/>
    <row r="8393" hidden="1" x14ac:dyDescent="0.35"/>
    <row r="8394" hidden="1" x14ac:dyDescent="0.35"/>
    <row r="8395" hidden="1" x14ac:dyDescent="0.35"/>
    <row r="8396" hidden="1" x14ac:dyDescent="0.35"/>
    <row r="8397" hidden="1" x14ac:dyDescent="0.35"/>
    <row r="8398" hidden="1" x14ac:dyDescent="0.35"/>
    <row r="8399" hidden="1" x14ac:dyDescent="0.35"/>
    <row r="8400" hidden="1" x14ac:dyDescent="0.35"/>
    <row r="8401" hidden="1" x14ac:dyDescent="0.35"/>
    <row r="8402" hidden="1" x14ac:dyDescent="0.35"/>
    <row r="8403" hidden="1" x14ac:dyDescent="0.35"/>
    <row r="8404" hidden="1" x14ac:dyDescent="0.35"/>
    <row r="8405" hidden="1" x14ac:dyDescent="0.35"/>
    <row r="8406" hidden="1" x14ac:dyDescent="0.35"/>
    <row r="8407" hidden="1" x14ac:dyDescent="0.35"/>
    <row r="8408" hidden="1" x14ac:dyDescent="0.35"/>
    <row r="8409" hidden="1" x14ac:dyDescent="0.35"/>
    <row r="8410" hidden="1" x14ac:dyDescent="0.35"/>
    <row r="8411" hidden="1" x14ac:dyDescent="0.35"/>
    <row r="8412" hidden="1" x14ac:dyDescent="0.35"/>
    <row r="8413" hidden="1" x14ac:dyDescent="0.35"/>
    <row r="8414" hidden="1" x14ac:dyDescent="0.35"/>
    <row r="8415" hidden="1" x14ac:dyDescent="0.35"/>
    <row r="8416" hidden="1" x14ac:dyDescent="0.35"/>
    <row r="8417" hidden="1" x14ac:dyDescent="0.35"/>
    <row r="8418" hidden="1" x14ac:dyDescent="0.35"/>
    <row r="8419" hidden="1" x14ac:dyDescent="0.35"/>
    <row r="8420" hidden="1" x14ac:dyDescent="0.35"/>
    <row r="8421" hidden="1" x14ac:dyDescent="0.35"/>
    <row r="8422" hidden="1" x14ac:dyDescent="0.35"/>
    <row r="8423" hidden="1" x14ac:dyDescent="0.35"/>
    <row r="8424" hidden="1" x14ac:dyDescent="0.35"/>
    <row r="8425" hidden="1" x14ac:dyDescent="0.35"/>
    <row r="8426" hidden="1" x14ac:dyDescent="0.35"/>
    <row r="8427" hidden="1" x14ac:dyDescent="0.35"/>
    <row r="8428" hidden="1" x14ac:dyDescent="0.35"/>
    <row r="8429" hidden="1" x14ac:dyDescent="0.35"/>
    <row r="8430" hidden="1" x14ac:dyDescent="0.35"/>
    <row r="8431" hidden="1" x14ac:dyDescent="0.35"/>
    <row r="8432" hidden="1" x14ac:dyDescent="0.35"/>
    <row r="8433" hidden="1" x14ac:dyDescent="0.35"/>
    <row r="8434" hidden="1" x14ac:dyDescent="0.35"/>
    <row r="8435" hidden="1" x14ac:dyDescent="0.35"/>
    <row r="8436" hidden="1" x14ac:dyDescent="0.35"/>
    <row r="8437" hidden="1" x14ac:dyDescent="0.35"/>
    <row r="8438" hidden="1" x14ac:dyDescent="0.35"/>
    <row r="8439" hidden="1" x14ac:dyDescent="0.35"/>
    <row r="8440" hidden="1" x14ac:dyDescent="0.35"/>
    <row r="8441" hidden="1" x14ac:dyDescent="0.35"/>
    <row r="8442" hidden="1" x14ac:dyDescent="0.35"/>
    <row r="8443" hidden="1" x14ac:dyDescent="0.35"/>
    <row r="8444" hidden="1" x14ac:dyDescent="0.35"/>
    <row r="8445" hidden="1" x14ac:dyDescent="0.35"/>
    <row r="8446" hidden="1" x14ac:dyDescent="0.35"/>
    <row r="8447" hidden="1" x14ac:dyDescent="0.35"/>
    <row r="8448" hidden="1" x14ac:dyDescent="0.35"/>
    <row r="8449" hidden="1" x14ac:dyDescent="0.35"/>
    <row r="8450" hidden="1" x14ac:dyDescent="0.35"/>
    <row r="8451" hidden="1" x14ac:dyDescent="0.35"/>
    <row r="8452" hidden="1" x14ac:dyDescent="0.35"/>
    <row r="8453" hidden="1" x14ac:dyDescent="0.35"/>
    <row r="8454" hidden="1" x14ac:dyDescent="0.35"/>
    <row r="8455" hidden="1" x14ac:dyDescent="0.35"/>
    <row r="8456" hidden="1" x14ac:dyDescent="0.35"/>
    <row r="8457" hidden="1" x14ac:dyDescent="0.35"/>
    <row r="8458" hidden="1" x14ac:dyDescent="0.35"/>
    <row r="8459" hidden="1" x14ac:dyDescent="0.35"/>
    <row r="8460" hidden="1" x14ac:dyDescent="0.35"/>
    <row r="8461" hidden="1" x14ac:dyDescent="0.35"/>
    <row r="8462" hidden="1" x14ac:dyDescent="0.35"/>
    <row r="8463" hidden="1" x14ac:dyDescent="0.35"/>
    <row r="8464" hidden="1" x14ac:dyDescent="0.35"/>
    <row r="8465" hidden="1" x14ac:dyDescent="0.35"/>
    <row r="8466" hidden="1" x14ac:dyDescent="0.35"/>
    <row r="8467" hidden="1" x14ac:dyDescent="0.35"/>
    <row r="8468" hidden="1" x14ac:dyDescent="0.35"/>
    <row r="8469" hidden="1" x14ac:dyDescent="0.35"/>
    <row r="8470" hidden="1" x14ac:dyDescent="0.35"/>
    <row r="8471" hidden="1" x14ac:dyDescent="0.35"/>
    <row r="8472" hidden="1" x14ac:dyDescent="0.35"/>
    <row r="8473" hidden="1" x14ac:dyDescent="0.35"/>
    <row r="8474" hidden="1" x14ac:dyDescent="0.35"/>
    <row r="8475" hidden="1" x14ac:dyDescent="0.35"/>
    <row r="8476" hidden="1" x14ac:dyDescent="0.35"/>
    <row r="8477" hidden="1" x14ac:dyDescent="0.35"/>
    <row r="8478" hidden="1" x14ac:dyDescent="0.35"/>
    <row r="8479" hidden="1" x14ac:dyDescent="0.35"/>
    <row r="8480" hidden="1" x14ac:dyDescent="0.35"/>
    <row r="8481" hidden="1" x14ac:dyDescent="0.35"/>
    <row r="8482" hidden="1" x14ac:dyDescent="0.35"/>
    <row r="8483" hidden="1" x14ac:dyDescent="0.35"/>
    <row r="8484" hidden="1" x14ac:dyDescent="0.35"/>
    <row r="8485" hidden="1" x14ac:dyDescent="0.35"/>
    <row r="8486" hidden="1" x14ac:dyDescent="0.35"/>
    <row r="8487" hidden="1" x14ac:dyDescent="0.35"/>
    <row r="8488" hidden="1" x14ac:dyDescent="0.35"/>
    <row r="8489" hidden="1" x14ac:dyDescent="0.35"/>
    <row r="8490" hidden="1" x14ac:dyDescent="0.35"/>
    <row r="8491" hidden="1" x14ac:dyDescent="0.35"/>
    <row r="8492" hidden="1" x14ac:dyDescent="0.35"/>
    <row r="8493" hidden="1" x14ac:dyDescent="0.35"/>
    <row r="8494" hidden="1" x14ac:dyDescent="0.35"/>
    <row r="8495" hidden="1" x14ac:dyDescent="0.35"/>
    <row r="8496" hidden="1" x14ac:dyDescent="0.35"/>
    <row r="8497" hidden="1" x14ac:dyDescent="0.35"/>
    <row r="8498" hidden="1" x14ac:dyDescent="0.35"/>
    <row r="8499" hidden="1" x14ac:dyDescent="0.35"/>
    <row r="8500" hidden="1" x14ac:dyDescent="0.35"/>
    <row r="8501" hidden="1" x14ac:dyDescent="0.35"/>
    <row r="8502" hidden="1" x14ac:dyDescent="0.35"/>
    <row r="8503" hidden="1" x14ac:dyDescent="0.35"/>
    <row r="8504" hidden="1" x14ac:dyDescent="0.35"/>
    <row r="8505" hidden="1" x14ac:dyDescent="0.35"/>
    <row r="8506" hidden="1" x14ac:dyDescent="0.35"/>
    <row r="8507" hidden="1" x14ac:dyDescent="0.35"/>
    <row r="8508" hidden="1" x14ac:dyDescent="0.35"/>
    <row r="8509" hidden="1" x14ac:dyDescent="0.35"/>
    <row r="8510" hidden="1" x14ac:dyDescent="0.35"/>
    <row r="8511" hidden="1" x14ac:dyDescent="0.35"/>
    <row r="8512" hidden="1" x14ac:dyDescent="0.35"/>
    <row r="8513" hidden="1" x14ac:dyDescent="0.35"/>
    <row r="8514" hidden="1" x14ac:dyDescent="0.35"/>
    <row r="8515" hidden="1" x14ac:dyDescent="0.35"/>
    <row r="8516" hidden="1" x14ac:dyDescent="0.35"/>
    <row r="8517" hidden="1" x14ac:dyDescent="0.35"/>
    <row r="8518" hidden="1" x14ac:dyDescent="0.35"/>
    <row r="8519" hidden="1" x14ac:dyDescent="0.35"/>
    <row r="8520" hidden="1" x14ac:dyDescent="0.35"/>
    <row r="8521" hidden="1" x14ac:dyDescent="0.35"/>
    <row r="8522" hidden="1" x14ac:dyDescent="0.35"/>
    <row r="8523" hidden="1" x14ac:dyDescent="0.35"/>
    <row r="8524" hidden="1" x14ac:dyDescent="0.35"/>
    <row r="8525" hidden="1" x14ac:dyDescent="0.35"/>
    <row r="8526" hidden="1" x14ac:dyDescent="0.35"/>
    <row r="8527" hidden="1" x14ac:dyDescent="0.35"/>
    <row r="8528" hidden="1" x14ac:dyDescent="0.35"/>
    <row r="8529" hidden="1" x14ac:dyDescent="0.35"/>
    <row r="8530" hidden="1" x14ac:dyDescent="0.35"/>
    <row r="8531" hidden="1" x14ac:dyDescent="0.35"/>
    <row r="8532" hidden="1" x14ac:dyDescent="0.35"/>
    <row r="8533" hidden="1" x14ac:dyDescent="0.35"/>
    <row r="8534" hidden="1" x14ac:dyDescent="0.35"/>
    <row r="8535" hidden="1" x14ac:dyDescent="0.35"/>
    <row r="8536" hidden="1" x14ac:dyDescent="0.35"/>
    <row r="8537" hidden="1" x14ac:dyDescent="0.35"/>
    <row r="8538" hidden="1" x14ac:dyDescent="0.35"/>
    <row r="8539" hidden="1" x14ac:dyDescent="0.35"/>
    <row r="8540" hidden="1" x14ac:dyDescent="0.35"/>
    <row r="8541" hidden="1" x14ac:dyDescent="0.35"/>
    <row r="8542" hidden="1" x14ac:dyDescent="0.35"/>
    <row r="8543" hidden="1" x14ac:dyDescent="0.35"/>
    <row r="8544" hidden="1" x14ac:dyDescent="0.35"/>
    <row r="8545" hidden="1" x14ac:dyDescent="0.35"/>
    <row r="8546" hidden="1" x14ac:dyDescent="0.35"/>
    <row r="8547" hidden="1" x14ac:dyDescent="0.35"/>
    <row r="8548" hidden="1" x14ac:dyDescent="0.35"/>
    <row r="8549" hidden="1" x14ac:dyDescent="0.35"/>
    <row r="8550" hidden="1" x14ac:dyDescent="0.35"/>
    <row r="8551" hidden="1" x14ac:dyDescent="0.35"/>
    <row r="8552" hidden="1" x14ac:dyDescent="0.35"/>
    <row r="8553" hidden="1" x14ac:dyDescent="0.35"/>
    <row r="8554" hidden="1" x14ac:dyDescent="0.35"/>
    <row r="8555" hidden="1" x14ac:dyDescent="0.35"/>
    <row r="8556" hidden="1" x14ac:dyDescent="0.35"/>
    <row r="8557" hidden="1" x14ac:dyDescent="0.35"/>
    <row r="8558" hidden="1" x14ac:dyDescent="0.35"/>
    <row r="8559" hidden="1" x14ac:dyDescent="0.35"/>
    <row r="8560" hidden="1" x14ac:dyDescent="0.35"/>
    <row r="8561" hidden="1" x14ac:dyDescent="0.35"/>
    <row r="8562" hidden="1" x14ac:dyDescent="0.35"/>
    <row r="8563" hidden="1" x14ac:dyDescent="0.35"/>
    <row r="8564" hidden="1" x14ac:dyDescent="0.35"/>
    <row r="8565" hidden="1" x14ac:dyDescent="0.35"/>
    <row r="8566" hidden="1" x14ac:dyDescent="0.35"/>
    <row r="8567" hidden="1" x14ac:dyDescent="0.35"/>
    <row r="8568" hidden="1" x14ac:dyDescent="0.35"/>
    <row r="8569" hidden="1" x14ac:dyDescent="0.35"/>
    <row r="8570" hidden="1" x14ac:dyDescent="0.35"/>
    <row r="8571" hidden="1" x14ac:dyDescent="0.35"/>
    <row r="8572" hidden="1" x14ac:dyDescent="0.35"/>
    <row r="8573" hidden="1" x14ac:dyDescent="0.35"/>
    <row r="8574" hidden="1" x14ac:dyDescent="0.35"/>
    <row r="8575" hidden="1" x14ac:dyDescent="0.35"/>
    <row r="8576" hidden="1" x14ac:dyDescent="0.35"/>
    <row r="8577" hidden="1" x14ac:dyDescent="0.35"/>
    <row r="8578" hidden="1" x14ac:dyDescent="0.35"/>
    <row r="8579" hidden="1" x14ac:dyDescent="0.35"/>
    <row r="8580" hidden="1" x14ac:dyDescent="0.35"/>
    <row r="8581" hidden="1" x14ac:dyDescent="0.35"/>
    <row r="8582" hidden="1" x14ac:dyDescent="0.35"/>
    <row r="8583" hidden="1" x14ac:dyDescent="0.35"/>
    <row r="8584" hidden="1" x14ac:dyDescent="0.35"/>
    <row r="8585" hidden="1" x14ac:dyDescent="0.35"/>
    <row r="8586" hidden="1" x14ac:dyDescent="0.35"/>
    <row r="8587" hidden="1" x14ac:dyDescent="0.35"/>
    <row r="8588" hidden="1" x14ac:dyDescent="0.35"/>
    <row r="8589" hidden="1" x14ac:dyDescent="0.35"/>
    <row r="8590" hidden="1" x14ac:dyDescent="0.35"/>
    <row r="8591" hidden="1" x14ac:dyDescent="0.35"/>
    <row r="8592" hidden="1" x14ac:dyDescent="0.35"/>
    <row r="8593" hidden="1" x14ac:dyDescent="0.35"/>
    <row r="8594" hidden="1" x14ac:dyDescent="0.35"/>
    <row r="8595" hidden="1" x14ac:dyDescent="0.35"/>
    <row r="8596" hidden="1" x14ac:dyDescent="0.35"/>
    <row r="8597" hidden="1" x14ac:dyDescent="0.35"/>
    <row r="8598" hidden="1" x14ac:dyDescent="0.35"/>
    <row r="8599" hidden="1" x14ac:dyDescent="0.35"/>
    <row r="8600" hidden="1" x14ac:dyDescent="0.35"/>
    <row r="8601" hidden="1" x14ac:dyDescent="0.35"/>
    <row r="8602" hidden="1" x14ac:dyDescent="0.35"/>
    <row r="8603" hidden="1" x14ac:dyDescent="0.35"/>
    <row r="8604" hidden="1" x14ac:dyDescent="0.35"/>
    <row r="8605" hidden="1" x14ac:dyDescent="0.35"/>
    <row r="8606" hidden="1" x14ac:dyDescent="0.35"/>
    <row r="8607" hidden="1" x14ac:dyDescent="0.35"/>
    <row r="8608" hidden="1" x14ac:dyDescent="0.35"/>
    <row r="8609" hidden="1" x14ac:dyDescent="0.35"/>
    <row r="8610" hidden="1" x14ac:dyDescent="0.35"/>
    <row r="8611" hidden="1" x14ac:dyDescent="0.35"/>
    <row r="8612" hidden="1" x14ac:dyDescent="0.35"/>
    <row r="8613" hidden="1" x14ac:dyDescent="0.35"/>
    <row r="8614" hidden="1" x14ac:dyDescent="0.35"/>
    <row r="8615" hidden="1" x14ac:dyDescent="0.35"/>
    <row r="8616" hidden="1" x14ac:dyDescent="0.35"/>
    <row r="8617" hidden="1" x14ac:dyDescent="0.35"/>
    <row r="8618" hidden="1" x14ac:dyDescent="0.35"/>
    <row r="8619" hidden="1" x14ac:dyDescent="0.35"/>
    <row r="8620" hidden="1" x14ac:dyDescent="0.35"/>
    <row r="8621" hidden="1" x14ac:dyDescent="0.35"/>
    <row r="8622" hidden="1" x14ac:dyDescent="0.35"/>
    <row r="8623" hidden="1" x14ac:dyDescent="0.35"/>
    <row r="8624" hidden="1" x14ac:dyDescent="0.35"/>
    <row r="8625" hidden="1" x14ac:dyDescent="0.35"/>
    <row r="8626" hidden="1" x14ac:dyDescent="0.35"/>
    <row r="8627" hidden="1" x14ac:dyDescent="0.35"/>
    <row r="8628" hidden="1" x14ac:dyDescent="0.35"/>
    <row r="8629" hidden="1" x14ac:dyDescent="0.35"/>
    <row r="8630" hidden="1" x14ac:dyDescent="0.35"/>
    <row r="8631" hidden="1" x14ac:dyDescent="0.35"/>
    <row r="8632" hidden="1" x14ac:dyDescent="0.35"/>
    <row r="8633" hidden="1" x14ac:dyDescent="0.35"/>
    <row r="8634" hidden="1" x14ac:dyDescent="0.35"/>
    <row r="8635" hidden="1" x14ac:dyDescent="0.35"/>
    <row r="8636" hidden="1" x14ac:dyDescent="0.35"/>
    <row r="8637" hidden="1" x14ac:dyDescent="0.35"/>
    <row r="8638" hidden="1" x14ac:dyDescent="0.35"/>
    <row r="8639" hidden="1" x14ac:dyDescent="0.35"/>
    <row r="8640" hidden="1" x14ac:dyDescent="0.35"/>
    <row r="8641" hidden="1" x14ac:dyDescent="0.35"/>
    <row r="8642" hidden="1" x14ac:dyDescent="0.35"/>
    <row r="8643" hidden="1" x14ac:dyDescent="0.35"/>
    <row r="8644" hidden="1" x14ac:dyDescent="0.35"/>
    <row r="8645" hidden="1" x14ac:dyDescent="0.35"/>
    <row r="8646" hidden="1" x14ac:dyDescent="0.35"/>
    <row r="8647" hidden="1" x14ac:dyDescent="0.35"/>
    <row r="8648" hidden="1" x14ac:dyDescent="0.35"/>
    <row r="8649" hidden="1" x14ac:dyDescent="0.35"/>
    <row r="8650" hidden="1" x14ac:dyDescent="0.35"/>
    <row r="8651" hidden="1" x14ac:dyDescent="0.35"/>
    <row r="8652" hidden="1" x14ac:dyDescent="0.35"/>
    <row r="8653" hidden="1" x14ac:dyDescent="0.35"/>
    <row r="8654" hidden="1" x14ac:dyDescent="0.35"/>
    <row r="8655" hidden="1" x14ac:dyDescent="0.35"/>
    <row r="8656" hidden="1" x14ac:dyDescent="0.35"/>
    <row r="8657" hidden="1" x14ac:dyDescent="0.35"/>
    <row r="8658" hidden="1" x14ac:dyDescent="0.35"/>
    <row r="8659" hidden="1" x14ac:dyDescent="0.35"/>
    <row r="8660" hidden="1" x14ac:dyDescent="0.35"/>
    <row r="8661" hidden="1" x14ac:dyDescent="0.35"/>
    <row r="8662" hidden="1" x14ac:dyDescent="0.35"/>
    <row r="8663" hidden="1" x14ac:dyDescent="0.35"/>
    <row r="8664" hidden="1" x14ac:dyDescent="0.35"/>
    <row r="8665" hidden="1" x14ac:dyDescent="0.35"/>
    <row r="8666" hidden="1" x14ac:dyDescent="0.35"/>
    <row r="8667" hidden="1" x14ac:dyDescent="0.35"/>
    <row r="8668" hidden="1" x14ac:dyDescent="0.35"/>
    <row r="8669" hidden="1" x14ac:dyDescent="0.35"/>
    <row r="8670" hidden="1" x14ac:dyDescent="0.35"/>
    <row r="8671" hidden="1" x14ac:dyDescent="0.35"/>
    <row r="8672" hidden="1" x14ac:dyDescent="0.35"/>
    <row r="8673" hidden="1" x14ac:dyDescent="0.35"/>
    <row r="8674" hidden="1" x14ac:dyDescent="0.35"/>
    <row r="8675" hidden="1" x14ac:dyDescent="0.35"/>
    <row r="8676" hidden="1" x14ac:dyDescent="0.35"/>
    <row r="8677" hidden="1" x14ac:dyDescent="0.35"/>
    <row r="8678" hidden="1" x14ac:dyDescent="0.35"/>
    <row r="8679" hidden="1" x14ac:dyDescent="0.35"/>
    <row r="8680" hidden="1" x14ac:dyDescent="0.35"/>
    <row r="8681" hidden="1" x14ac:dyDescent="0.35"/>
    <row r="8682" hidden="1" x14ac:dyDescent="0.35"/>
    <row r="8683" hidden="1" x14ac:dyDescent="0.35"/>
    <row r="8684" hidden="1" x14ac:dyDescent="0.35"/>
    <row r="8685" hidden="1" x14ac:dyDescent="0.35"/>
    <row r="8686" hidden="1" x14ac:dyDescent="0.35"/>
    <row r="8687" hidden="1" x14ac:dyDescent="0.35"/>
    <row r="8688" hidden="1" x14ac:dyDescent="0.35"/>
    <row r="8689" hidden="1" x14ac:dyDescent="0.35"/>
    <row r="8690" hidden="1" x14ac:dyDescent="0.35"/>
    <row r="8691" hidden="1" x14ac:dyDescent="0.35"/>
    <row r="8692" hidden="1" x14ac:dyDescent="0.35"/>
    <row r="8693" hidden="1" x14ac:dyDescent="0.35"/>
    <row r="8694" hidden="1" x14ac:dyDescent="0.35"/>
    <row r="8695" hidden="1" x14ac:dyDescent="0.35"/>
    <row r="8696" hidden="1" x14ac:dyDescent="0.35"/>
    <row r="8697" hidden="1" x14ac:dyDescent="0.35"/>
    <row r="8698" hidden="1" x14ac:dyDescent="0.35"/>
    <row r="8699" hidden="1" x14ac:dyDescent="0.35"/>
    <row r="8700" hidden="1" x14ac:dyDescent="0.35"/>
    <row r="8701" hidden="1" x14ac:dyDescent="0.35"/>
    <row r="8702" hidden="1" x14ac:dyDescent="0.35"/>
    <row r="8703" hidden="1" x14ac:dyDescent="0.35"/>
    <row r="8704" hidden="1" x14ac:dyDescent="0.35"/>
    <row r="8705" hidden="1" x14ac:dyDescent="0.35"/>
    <row r="8706" hidden="1" x14ac:dyDescent="0.35"/>
    <row r="8707" hidden="1" x14ac:dyDescent="0.35"/>
    <row r="8708" hidden="1" x14ac:dyDescent="0.35"/>
    <row r="8709" hidden="1" x14ac:dyDescent="0.35"/>
    <row r="8710" hidden="1" x14ac:dyDescent="0.35"/>
    <row r="8711" hidden="1" x14ac:dyDescent="0.35"/>
    <row r="8712" hidden="1" x14ac:dyDescent="0.35"/>
    <row r="8713" hidden="1" x14ac:dyDescent="0.35"/>
    <row r="8714" hidden="1" x14ac:dyDescent="0.35"/>
    <row r="8715" hidden="1" x14ac:dyDescent="0.35"/>
    <row r="8716" hidden="1" x14ac:dyDescent="0.35"/>
    <row r="8717" hidden="1" x14ac:dyDescent="0.35"/>
    <row r="8718" hidden="1" x14ac:dyDescent="0.35"/>
    <row r="8719" hidden="1" x14ac:dyDescent="0.35"/>
    <row r="8720" hidden="1" x14ac:dyDescent="0.35"/>
    <row r="8721" hidden="1" x14ac:dyDescent="0.35"/>
    <row r="8722" hidden="1" x14ac:dyDescent="0.35"/>
    <row r="8723" hidden="1" x14ac:dyDescent="0.35"/>
    <row r="8724" hidden="1" x14ac:dyDescent="0.35"/>
    <row r="8725" hidden="1" x14ac:dyDescent="0.35"/>
    <row r="8726" hidden="1" x14ac:dyDescent="0.35"/>
    <row r="8727" hidden="1" x14ac:dyDescent="0.35"/>
    <row r="8728" hidden="1" x14ac:dyDescent="0.35"/>
    <row r="8729" hidden="1" x14ac:dyDescent="0.35"/>
    <row r="8730" hidden="1" x14ac:dyDescent="0.35"/>
    <row r="8731" hidden="1" x14ac:dyDescent="0.35"/>
    <row r="8732" hidden="1" x14ac:dyDescent="0.35"/>
    <row r="8733" hidden="1" x14ac:dyDescent="0.35"/>
    <row r="8734" hidden="1" x14ac:dyDescent="0.35"/>
    <row r="8735" hidden="1" x14ac:dyDescent="0.35"/>
    <row r="8736" hidden="1" x14ac:dyDescent="0.35"/>
    <row r="8737" hidden="1" x14ac:dyDescent="0.35"/>
    <row r="8738" hidden="1" x14ac:dyDescent="0.35"/>
    <row r="8739" hidden="1" x14ac:dyDescent="0.35"/>
    <row r="8740" hidden="1" x14ac:dyDescent="0.35"/>
    <row r="8741" hidden="1" x14ac:dyDescent="0.35"/>
    <row r="8742" hidden="1" x14ac:dyDescent="0.35"/>
    <row r="8743" hidden="1" x14ac:dyDescent="0.35"/>
    <row r="8744" hidden="1" x14ac:dyDescent="0.35"/>
    <row r="8745" hidden="1" x14ac:dyDescent="0.35"/>
    <row r="8746" hidden="1" x14ac:dyDescent="0.35"/>
    <row r="8747" hidden="1" x14ac:dyDescent="0.35"/>
    <row r="8748" hidden="1" x14ac:dyDescent="0.35"/>
    <row r="8749" hidden="1" x14ac:dyDescent="0.35"/>
    <row r="8750" hidden="1" x14ac:dyDescent="0.35"/>
    <row r="8751" hidden="1" x14ac:dyDescent="0.35"/>
    <row r="8752" hidden="1" x14ac:dyDescent="0.35"/>
    <row r="8753" hidden="1" x14ac:dyDescent="0.35"/>
    <row r="8754" hidden="1" x14ac:dyDescent="0.35"/>
    <row r="8755" hidden="1" x14ac:dyDescent="0.35"/>
    <row r="8756" hidden="1" x14ac:dyDescent="0.35"/>
    <row r="8757" hidden="1" x14ac:dyDescent="0.35"/>
    <row r="8758" hidden="1" x14ac:dyDescent="0.35"/>
    <row r="8759" hidden="1" x14ac:dyDescent="0.35"/>
    <row r="8760" hidden="1" x14ac:dyDescent="0.35"/>
    <row r="8761" hidden="1" x14ac:dyDescent="0.35"/>
    <row r="8762" hidden="1" x14ac:dyDescent="0.35"/>
    <row r="8763" hidden="1" x14ac:dyDescent="0.35"/>
    <row r="8764" hidden="1" x14ac:dyDescent="0.35"/>
    <row r="8765" hidden="1" x14ac:dyDescent="0.35"/>
    <row r="8766" hidden="1" x14ac:dyDescent="0.35"/>
    <row r="8767" hidden="1" x14ac:dyDescent="0.35"/>
    <row r="8768" hidden="1" x14ac:dyDescent="0.35"/>
    <row r="8769" hidden="1" x14ac:dyDescent="0.35"/>
    <row r="8770" hidden="1" x14ac:dyDescent="0.35"/>
    <row r="8771" hidden="1" x14ac:dyDescent="0.35"/>
    <row r="8772" hidden="1" x14ac:dyDescent="0.35"/>
    <row r="8773" hidden="1" x14ac:dyDescent="0.35"/>
    <row r="8774" hidden="1" x14ac:dyDescent="0.35"/>
    <row r="8775" hidden="1" x14ac:dyDescent="0.35"/>
    <row r="8776" hidden="1" x14ac:dyDescent="0.35"/>
    <row r="8777" hidden="1" x14ac:dyDescent="0.35"/>
    <row r="8778" hidden="1" x14ac:dyDescent="0.35"/>
    <row r="8779" hidden="1" x14ac:dyDescent="0.35"/>
    <row r="8780" hidden="1" x14ac:dyDescent="0.35"/>
    <row r="8781" hidden="1" x14ac:dyDescent="0.35"/>
    <row r="8782" hidden="1" x14ac:dyDescent="0.35"/>
    <row r="8783" hidden="1" x14ac:dyDescent="0.35"/>
    <row r="8784" hidden="1" x14ac:dyDescent="0.35"/>
    <row r="8785" hidden="1" x14ac:dyDescent="0.35"/>
    <row r="8786" hidden="1" x14ac:dyDescent="0.35"/>
    <row r="8787" hidden="1" x14ac:dyDescent="0.35"/>
    <row r="8788" hidden="1" x14ac:dyDescent="0.35"/>
    <row r="8789" hidden="1" x14ac:dyDescent="0.35"/>
    <row r="8790" hidden="1" x14ac:dyDescent="0.35"/>
    <row r="8791" hidden="1" x14ac:dyDescent="0.35"/>
    <row r="8792" hidden="1" x14ac:dyDescent="0.35"/>
    <row r="8793" hidden="1" x14ac:dyDescent="0.35"/>
    <row r="8794" hidden="1" x14ac:dyDescent="0.35"/>
    <row r="8795" hidden="1" x14ac:dyDescent="0.35"/>
    <row r="8796" hidden="1" x14ac:dyDescent="0.35"/>
    <row r="8797" hidden="1" x14ac:dyDescent="0.35"/>
    <row r="8798" hidden="1" x14ac:dyDescent="0.35"/>
    <row r="8799" hidden="1" x14ac:dyDescent="0.35"/>
    <row r="8800" hidden="1" x14ac:dyDescent="0.35"/>
    <row r="8801" hidden="1" x14ac:dyDescent="0.35"/>
    <row r="8802" hidden="1" x14ac:dyDescent="0.35"/>
    <row r="8803" hidden="1" x14ac:dyDescent="0.35"/>
    <row r="8804" hidden="1" x14ac:dyDescent="0.35"/>
    <row r="8805" hidden="1" x14ac:dyDescent="0.35"/>
    <row r="8806" hidden="1" x14ac:dyDescent="0.35"/>
    <row r="8807" hidden="1" x14ac:dyDescent="0.35"/>
    <row r="8808" hidden="1" x14ac:dyDescent="0.35"/>
    <row r="8809" hidden="1" x14ac:dyDescent="0.35"/>
    <row r="8810" hidden="1" x14ac:dyDescent="0.35"/>
    <row r="8811" hidden="1" x14ac:dyDescent="0.35"/>
    <row r="8812" hidden="1" x14ac:dyDescent="0.35"/>
    <row r="8813" hidden="1" x14ac:dyDescent="0.35"/>
    <row r="8814" hidden="1" x14ac:dyDescent="0.35"/>
    <row r="8815" hidden="1" x14ac:dyDescent="0.35"/>
    <row r="8816" hidden="1" x14ac:dyDescent="0.35"/>
    <row r="8817" hidden="1" x14ac:dyDescent="0.35"/>
    <row r="8818" hidden="1" x14ac:dyDescent="0.35"/>
    <row r="8819" hidden="1" x14ac:dyDescent="0.35"/>
    <row r="8820" hidden="1" x14ac:dyDescent="0.35"/>
    <row r="8821" hidden="1" x14ac:dyDescent="0.35"/>
    <row r="8822" hidden="1" x14ac:dyDescent="0.35"/>
    <row r="8823" hidden="1" x14ac:dyDescent="0.35"/>
    <row r="8824" hidden="1" x14ac:dyDescent="0.35"/>
    <row r="8825" hidden="1" x14ac:dyDescent="0.35"/>
    <row r="8826" hidden="1" x14ac:dyDescent="0.35"/>
    <row r="8827" hidden="1" x14ac:dyDescent="0.35"/>
    <row r="8828" hidden="1" x14ac:dyDescent="0.35"/>
    <row r="8829" hidden="1" x14ac:dyDescent="0.35"/>
    <row r="8830" hidden="1" x14ac:dyDescent="0.35"/>
    <row r="8831" hidden="1" x14ac:dyDescent="0.35"/>
    <row r="8832" hidden="1" x14ac:dyDescent="0.35"/>
    <row r="8833" hidden="1" x14ac:dyDescent="0.35"/>
    <row r="8834" hidden="1" x14ac:dyDescent="0.35"/>
    <row r="8835" hidden="1" x14ac:dyDescent="0.35"/>
    <row r="8836" hidden="1" x14ac:dyDescent="0.35"/>
    <row r="8837" hidden="1" x14ac:dyDescent="0.35"/>
    <row r="8838" hidden="1" x14ac:dyDescent="0.35"/>
    <row r="8839" hidden="1" x14ac:dyDescent="0.35"/>
    <row r="8840" hidden="1" x14ac:dyDescent="0.35"/>
    <row r="8841" hidden="1" x14ac:dyDescent="0.35"/>
    <row r="8842" hidden="1" x14ac:dyDescent="0.35"/>
    <row r="8843" hidden="1" x14ac:dyDescent="0.35"/>
    <row r="8844" hidden="1" x14ac:dyDescent="0.35"/>
    <row r="8845" hidden="1" x14ac:dyDescent="0.35"/>
    <row r="8846" hidden="1" x14ac:dyDescent="0.35"/>
    <row r="8847" hidden="1" x14ac:dyDescent="0.35"/>
    <row r="8848" hidden="1" x14ac:dyDescent="0.35"/>
    <row r="8849" hidden="1" x14ac:dyDescent="0.35"/>
    <row r="8850" hidden="1" x14ac:dyDescent="0.35"/>
    <row r="8851" hidden="1" x14ac:dyDescent="0.35"/>
    <row r="8852" hidden="1" x14ac:dyDescent="0.35"/>
    <row r="8853" hidden="1" x14ac:dyDescent="0.35"/>
    <row r="8854" hidden="1" x14ac:dyDescent="0.35"/>
    <row r="8855" hidden="1" x14ac:dyDescent="0.35"/>
    <row r="8856" hidden="1" x14ac:dyDescent="0.35"/>
    <row r="8857" hidden="1" x14ac:dyDescent="0.35"/>
    <row r="8858" hidden="1" x14ac:dyDescent="0.35"/>
    <row r="8859" hidden="1" x14ac:dyDescent="0.35"/>
    <row r="8860" hidden="1" x14ac:dyDescent="0.35"/>
    <row r="8861" hidden="1" x14ac:dyDescent="0.35"/>
    <row r="8862" hidden="1" x14ac:dyDescent="0.35"/>
    <row r="8863" hidden="1" x14ac:dyDescent="0.35"/>
    <row r="8864" hidden="1" x14ac:dyDescent="0.35"/>
    <row r="8865" hidden="1" x14ac:dyDescent="0.35"/>
    <row r="8866" hidden="1" x14ac:dyDescent="0.35"/>
    <row r="8867" hidden="1" x14ac:dyDescent="0.35"/>
    <row r="8868" hidden="1" x14ac:dyDescent="0.35"/>
    <row r="8869" hidden="1" x14ac:dyDescent="0.35"/>
    <row r="8870" hidden="1" x14ac:dyDescent="0.35"/>
    <row r="8871" hidden="1" x14ac:dyDescent="0.35"/>
    <row r="8872" hidden="1" x14ac:dyDescent="0.35"/>
    <row r="8873" hidden="1" x14ac:dyDescent="0.35"/>
    <row r="8874" hidden="1" x14ac:dyDescent="0.35"/>
    <row r="8875" hidden="1" x14ac:dyDescent="0.35"/>
    <row r="8876" hidden="1" x14ac:dyDescent="0.35"/>
    <row r="8877" hidden="1" x14ac:dyDescent="0.35"/>
    <row r="8878" hidden="1" x14ac:dyDescent="0.35"/>
    <row r="8879" hidden="1" x14ac:dyDescent="0.35"/>
    <row r="8880" hidden="1" x14ac:dyDescent="0.35"/>
    <row r="8881" hidden="1" x14ac:dyDescent="0.35"/>
    <row r="8882" hidden="1" x14ac:dyDescent="0.35"/>
    <row r="8883" hidden="1" x14ac:dyDescent="0.35"/>
    <row r="8884" hidden="1" x14ac:dyDescent="0.35"/>
    <row r="8885" hidden="1" x14ac:dyDescent="0.35"/>
    <row r="8886" hidden="1" x14ac:dyDescent="0.35"/>
    <row r="8887" hidden="1" x14ac:dyDescent="0.35"/>
    <row r="8888" hidden="1" x14ac:dyDescent="0.35"/>
    <row r="8889" hidden="1" x14ac:dyDescent="0.35"/>
    <row r="8890" hidden="1" x14ac:dyDescent="0.35"/>
    <row r="8891" hidden="1" x14ac:dyDescent="0.35"/>
    <row r="8892" hidden="1" x14ac:dyDescent="0.35"/>
    <row r="8893" hidden="1" x14ac:dyDescent="0.35"/>
    <row r="8894" hidden="1" x14ac:dyDescent="0.35"/>
    <row r="8895" hidden="1" x14ac:dyDescent="0.35"/>
    <row r="8896" hidden="1" x14ac:dyDescent="0.35"/>
    <row r="8897" hidden="1" x14ac:dyDescent="0.35"/>
    <row r="8898" hidden="1" x14ac:dyDescent="0.35"/>
    <row r="8899" hidden="1" x14ac:dyDescent="0.35"/>
    <row r="8900" hidden="1" x14ac:dyDescent="0.35"/>
    <row r="8901" hidden="1" x14ac:dyDescent="0.35"/>
    <row r="8902" hidden="1" x14ac:dyDescent="0.35"/>
    <row r="8903" hidden="1" x14ac:dyDescent="0.35"/>
    <row r="8904" hidden="1" x14ac:dyDescent="0.35"/>
    <row r="8905" hidden="1" x14ac:dyDescent="0.35"/>
    <row r="8906" hidden="1" x14ac:dyDescent="0.35"/>
    <row r="8907" hidden="1" x14ac:dyDescent="0.35"/>
    <row r="8908" hidden="1" x14ac:dyDescent="0.35"/>
    <row r="8909" hidden="1" x14ac:dyDescent="0.35"/>
    <row r="8910" hidden="1" x14ac:dyDescent="0.35"/>
    <row r="8911" hidden="1" x14ac:dyDescent="0.35"/>
    <row r="8912" hidden="1" x14ac:dyDescent="0.35"/>
    <row r="8913" hidden="1" x14ac:dyDescent="0.35"/>
    <row r="8914" hidden="1" x14ac:dyDescent="0.35"/>
    <row r="8915" hidden="1" x14ac:dyDescent="0.35"/>
    <row r="8916" hidden="1" x14ac:dyDescent="0.35"/>
    <row r="8917" hidden="1" x14ac:dyDescent="0.35"/>
    <row r="8918" hidden="1" x14ac:dyDescent="0.35"/>
    <row r="8919" hidden="1" x14ac:dyDescent="0.35"/>
    <row r="8920" hidden="1" x14ac:dyDescent="0.35"/>
    <row r="8921" hidden="1" x14ac:dyDescent="0.35"/>
    <row r="8922" hidden="1" x14ac:dyDescent="0.35"/>
    <row r="8923" hidden="1" x14ac:dyDescent="0.35"/>
    <row r="8924" hidden="1" x14ac:dyDescent="0.35"/>
    <row r="8925" hidden="1" x14ac:dyDescent="0.35"/>
    <row r="8926" hidden="1" x14ac:dyDescent="0.35"/>
    <row r="8927" hidden="1" x14ac:dyDescent="0.35"/>
    <row r="8928" hidden="1" x14ac:dyDescent="0.35"/>
    <row r="8929" hidden="1" x14ac:dyDescent="0.35"/>
    <row r="8930" hidden="1" x14ac:dyDescent="0.35"/>
    <row r="8931" hidden="1" x14ac:dyDescent="0.35"/>
    <row r="8932" hidden="1" x14ac:dyDescent="0.35"/>
    <row r="8933" hidden="1" x14ac:dyDescent="0.35"/>
    <row r="8934" hidden="1" x14ac:dyDescent="0.35"/>
    <row r="8935" hidden="1" x14ac:dyDescent="0.35"/>
    <row r="8936" hidden="1" x14ac:dyDescent="0.35"/>
    <row r="8937" hidden="1" x14ac:dyDescent="0.35"/>
    <row r="8938" hidden="1" x14ac:dyDescent="0.35"/>
    <row r="8939" hidden="1" x14ac:dyDescent="0.35"/>
    <row r="8940" hidden="1" x14ac:dyDescent="0.35"/>
    <row r="8941" hidden="1" x14ac:dyDescent="0.35"/>
    <row r="8942" hidden="1" x14ac:dyDescent="0.35"/>
    <row r="8943" hidden="1" x14ac:dyDescent="0.35"/>
    <row r="8944" hidden="1" x14ac:dyDescent="0.35"/>
    <row r="8945" hidden="1" x14ac:dyDescent="0.35"/>
    <row r="8946" hidden="1" x14ac:dyDescent="0.35"/>
    <row r="8947" hidden="1" x14ac:dyDescent="0.35"/>
    <row r="8948" hidden="1" x14ac:dyDescent="0.35"/>
    <row r="8949" hidden="1" x14ac:dyDescent="0.35"/>
    <row r="8950" hidden="1" x14ac:dyDescent="0.35"/>
    <row r="8951" hidden="1" x14ac:dyDescent="0.35"/>
    <row r="8952" hidden="1" x14ac:dyDescent="0.35"/>
    <row r="8953" hidden="1" x14ac:dyDescent="0.35"/>
    <row r="8954" hidden="1" x14ac:dyDescent="0.35"/>
    <row r="8955" hidden="1" x14ac:dyDescent="0.35"/>
    <row r="8956" hidden="1" x14ac:dyDescent="0.35"/>
    <row r="8957" hidden="1" x14ac:dyDescent="0.35"/>
    <row r="8958" hidden="1" x14ac:dyDescent="0.35"/>
    <row r="8959" hidden="1" x14ac:dyDescent="0.35"/>
    <row r="8960" hidden="1" x14ac:dyDescent="0.35"/>
    <row r="8961" hidden="1" x14ac:dyDescent="0.35"/>
    <row r="8962" hidden="1" x14ac:dyDescent="0.35"/>
    <row r="8963" hidden="1" x14ac:dyDescent="0.35"/>
    <row r="8964" hidden="1" x14ac:dyDescent="0.35"/>
    <row r="8965" hidden="1" x14ac:dyDescent="0.35"/>
    <row r="8966" hidden="1" x14ac:dyDescent="0.35"/>
    <row r="8967" hidden="1" x14ac:dyDescent="0.35"/>
    <row r="8968" hidden="1" x14ac:dyDescent="0.35"/>
    <row r="8969" hidden="1" x14ac:dyDescent="0.35"/>
    <row r="8970" hidden="1" x14ac:dyDescent="0.35"/>
    <row r="8971" hidden="1" x14ac:dyDescent="0.35"/>
    <row r="8972" hidden="1" x14ac:dyDescent="0.35"/>
    <row r="8973" hidden="1" x14ac:dyDescent="0.35"/>
    <row r="8974" hidden="1" x14ac:dyDescent="0.35"/>
    <row r="8975" hidden="1" x14ac:dyDescent="0.35"/>
    <row r="8976" hidden="1" x14ac:dyDescent="0.35"/>
    <row r="8977" hidden="1" x14ac:dyDescent="0.35"/>
    <row r="8978" hidden="1" x14ac:dyDescent="0.35"/>
    <row r="8979" hidden="1" x14ac:dyDescent="0.35"/>
    <row r="8980" hidden="1" x14ac:dyDescent="0.35"/>
    <row r="8981" hidden="1" x14ac:dyDescent="0.35"/>
    <row r="8982" hidden="1" x14ac:dyDescent="0.35"/>
    <row r="8983" hidden="1" x14ac:dyDescent="0.35"/>
    <row r="8984" hidden="1" x14ac:dyDescent="0.35"/>
    <row r="8985" hidden="1" x14ac:dyDescent="0.35"/>
    <row r="8986" hidden="1" x14ac:dyDescent="0.35"/>
    <row r="8987" hidden="1" x14ac:dyDescent="0.35"/>
    <row r="8988" hidden="1" x14ac:dyDescent="0.35"/>
    <row r="8989" hidden="1" x14ac:dyDescent="0.35"/>
    <row r="8990" hidden="1" x14ac:dyDescent="0.35"/>
    <row r="8991" hidden="1" x14ac:dyDescent="0.35"/>
    <row r="8992" hidden="1" x14ac:dyDescent="0.35"/>
    <row r="8993" hidden="1" x14ac:dyDescent="0.35"/>
    <row r="8994" hidden="1" x14ac:dyDescent="0.35"/>
    <row r="8995" hidden="1" x14ac:dyDescent="0.35"/>
    <row r="8996" hidden="1" x14ac:dyDescent="0.35"/>
    <row r="8997" hidden="1" x14ac:dyDescent="0.35"/>
    <row r="8998" hidden="1" x14ac:dyDescent="0.35"/>
    <row r="8999" hidden="1" x14ac:dyDescent="0.35"/>
    <row r="9000" hidden="1" x14ac:dyDescent="0.35"/>
    <row r="9001" hidden="1" x14ac:dyDescent="0.35"/>
    <row r="9002" hidden="1" x14ac:dyDescent="0.35"/>
    <row r="9003" hidden="1" x14ac:dyDescent="0.35"/>
    <row r="9004" hidden="1" x14ac:dyDescent="0.35"/>
    <row r="9005" hidden="1" x14ac:dyDescent="0.35"/>
    <row r="9006" hidden="1" x14ac:dyDescent="0.35"/>
    <row r="9007" hidden="1" x14ac:dyDescent="0.35"/>
    <row r="9008" hidden="1" x14ac:dyDescent="0.35"/>
    <row r="9009" hidden="1" x14ac:dyDescent="0.35"/>
    <row r="9010" hidden="1" x14ac:dyDescent="0.35"/>
    <row r="9011" hidden="1" x14ac:dyDescent="0.35"/>
    <row r="9012" hidden="1" x14ac:dyDescent="0.35"/>
    <row r="9013" hidden="1" x14ac:dyDescent="0.35"/>
    <row r="9014" hidden="1" x14ac:dyDescent="0.35"/>
    <row r="9015" hidden="1" x14ac:dyDescent="0.35"/>
    <row r="9016" hidden="1" x14ac:dyDescent="0.35"/>
    <row r="9017" hidden="1" x14ac:dyDescent="0.35"/>
    <row r="9018" hidden="1" x14ac:dyDescent="0.35"/>
    <row r="9019" hidden="1" x14ac:dyDescent="0.35"/>
    <row r="9020" hidden="1" x14ac:dyDescent="0.35"/>
    <row r="9021" hidden="1" x14ac:dyDescent="0.35"/>
    <row r="9022" hidden="1" x14ac:dyDescent="0.35"/>
    <row r="9023" hidden="1" x14ac:dyDescent="0.35"/>
    <row r="9024" hidden="1" x14ac:dyDescent="0.35"/>
    <row r="9025" hidden="1" x14ac:dyDescent="0.35"/>
    <row r="9026" hidden="1" x14ac:dyDescent="0.35"/>
    <row r="9027" hidden="1" x14ac:dyDescent="0.35"/>
    <row r="9028" hidden="1" x14ac:dyDescent="0.35"/>
    <row r="9029" hidden="1" x14ac:dyDescent="0.35"/>
    <row r="9030" hidden="1" x14ac:dyDescent="0.35"/>
    <row r="9031" hidden="1" x14ac:dyDescent="0.35"/>
    <row r="9032" hidden="1" x14ac:dyDescent="0.35"/>
    <row r="9033" hidden="1" x14ac:dyDescent="0.35"/>
    <row r="9034" hidden="1" x14ac:dyDescent="0.35"/>
    <row r="9035" hidden="1" x14ac:dyDescent="0.35"/>
    <row r="9036" hidden="1" x14ac:dyDescent="0.35"/>
    <row r="9037" hidden="1" x14ac:dyDescent="0.35"/>
    <row r="9038" hidden="1" x14ac:dyDescent="0.35"/>
    <row r="9039" hidden="1" x14ac:dyDescent="0.35"/>
    <row r="9040" hidden="1" x14ac:dyDescent="0.35"/>
    <row r="9041" hidden="1" x14ac:dyDescent="0.35"/>
    <row r="9042" hidden="1" x14ac:dyDescent="0.35"/>
    <row r="9043" hidden="1" x14ac:dyDescent="0.35"/>
    <row r="9044" hidden="1" x14ac:dyDescent="0.35"/>
    <row r="9045" hidden="1" x14ac:dyDescent="0.35"/>
    <row r="9046" hidden="1" x14ac:dyDescent="0.35"/>
    <row r="9047" hidden="1" x14ac:dyDescent="0.35"/>
    <row r="9048" hidden="1" x14ac:dyDescent="0.35"/>
    <row r="9049" hidden="1" x14ac:dyDescent="0.35"/>
    <row r="9050" hidden="1" x14ac:dyDescent="0.35"/>
    <row r="9051" hidden="1" x14ac:dyDescent="0.35"/>
    <row r="9052" hidden="1" x14ac:dyDescent="0.35"/>
    <row r="9053" hidden="1" x14ac:dyDescent="0.35"/>
    <row r="9054" hidden="1" x14ac:dyDescent="0.35"/>
    <row r="9055" hidden="1" x14ac:dyDescent="0.35"/>
    <row r="9056" hidden="1" x14ac:dyDescent="0.35"/>
    <row r="9057" hidden="1" x14ac:dyDescent="0.35"/>
    <row r="9058" hidden="1" x14ac:dyDescent="0.35"/>
    <row r="9059" hidden="1" x14ac:dyDescent="0.35"/>
    <row r="9060" hidden="1" x14ac:dyDescent="0.35"/>
    <row r="9061" hidden="1" x14ac:dyDescent="0.35"/>
    <row r="9062" hidden="1" x14ac:dyDescent="0.35"/>
    <row r="9063" hidden="1" x14ac:dyDescent="0.35"/>
    <row r="9064" hidden="1" x14ac:dyDescent="0.35"/>
    <row r="9065" hidden="1" x14ac:dyDescent="0.35"/>
    <row r="9066" hidden="1" x14ac:dyDescent="0.35"/>
    <row r="9067" hidden="1" x14ac:dyDescent="0.35"/>
    <row r="9068" hidden="1" x14ac:dyDescent="0.35"/>
    <row r="9069" hidden="1" x14ac:dyDescent="0.35"/>
    <row r="9070" hidden="1" x14ac:dyDescent="0.35"/>
    <row r="9071" hidden="1" x14ac:dyDescent="0.35"/>
    <row r="9072" hidden="1" x14ac:dyDescent="0.35"/>
    <row r="9073" hidden="1" x14ac:dyDescent="0.35"/>
    <row r="9074" hidden="1" x14ac:dyDescent="0.35"/>
    <row r="9075" hidden="1" x14ac:dyDescent="0.35"/>
    <row r="9076" hidden="1" x14ac:dyDescent="0.35"/>
    <row r="9077" hidden="1" x14ac:dyDescent="0.35"/>
    <row r="9078" hidden="1" x14ac:dyDescent="0.35"/>
    <row r="9079" hidden="1" x14ac:dyDescent="0.35"/>
    <row r="9080" hidden="1" x14ac:dyDescent="0.35"/>
    <row r="9081" hidden="1" x14ac:dyDescent="0.35"/>
    <row r="9082" hidden="1" x14ac:dyDescent="0.35"/>
    <row r="9083" hidden="1" x14ac:dyDescent="0.35"/>
    <row r="9084" hidden="1" x14ac:dyDescent="0.35"/>
    <row r="9085" hidden="1" x14ac:dyDescent="0.35"/>
    <row r="9086" hidden="1" x14ac:dyDescent="0.35"/>
    <row r="9087" hidden="1" x14ac:dyDescent="0.35"/>
    <row r="9088" hidden="1" x14ac:dyDescent="0.35"/>
    <row r="9089" hidden="1" x14ac:dyDescent="0.35"/>
    <row r="9090" hidden="1" x14ac:dyDescent="0.35"/>
    <row r="9091" hidden="1" x14ac:dyDescent="0.35"/>
    <row r="9092" hidden="1" x14ac:dyDescent="0.35"/>
    <row r="9093" hidden="1" x14ac:dyDescent="0.35"/>
    <row r="9094" hidden="1" x14ac:dyDescent="0.35"/>
    <row r="9095" hidden="1" x14ac:dyDescent="0.35"/>
    <row r="9096" hidden="1" x14ac:dyDescent="0.35"/>
    <row r="9097" hidden="1" x14ac:dyDescent="0.35"/>
    <row r="9098" hidden="1" x14ac:dyDescent="0.35"/>
    <row r="9099" hidden="1" x14ac:dyDescent="0.35"/>
    <row r="9100" hidden="1" x14ac:dyDescent="0.35"/>
    <row r="9101" hidden="1" x14ac:dyDescent="0.35"/>
    <row r="9102" hidden="1" x14ac:dyDescent="0.35"/>
    <row r="9103" hidden="1" x14ac:dyDescent="0.35"/>
    <row r="9104" hidden="1" x14ac:dyDescent="0.35"/>
    <row r="9105" hidden="1" x14ac:dyDescent="0.35"/>
    <row r="9106" hidden="1" x14ac:dyDescent="0.35"/>
    <row r="9107" hidden="1" x14ac:dyDescent="0.35"/>
    <row r="9108" hidden="1" x14ac:dyDescent="0.35"/>
    <row r="9109" hidden="1" x14ac:dyDescent="0.35"/>
    <row r="9110" hidden="1" x14ac:dyDescent="0.35"/>
    <row r="9111" hidden="1" x14ac:dyDescent="0.35"/>
    <row r="9112" hidden="1" x14ac:dyDescent="0.35"/>
    <row r="9113" hidden="1" x14ac:dyDescent="0.35"/>
    <row r="9114" hidden="1" x14ac:dyDescent="0.35"/>
    <row r="9115" hidden="1" x14ac:dyDescent="0.35"/>
    <row r="9116" hidden="1" x14ac:dyDescent="0.35"/>
    <row r="9117" hidden="1" x14ac:dyDescent="0.35"/>
    <row r="9118" hidden="1" x14ac:dyDescent="0.35"/>
    <row r="9119" hidden="1" x14ac:dyDescent="0.35"/>
    <row r="9120" hidden="1" x14ac:dyDescent="0.35"/>
    <row r="9121" hidden="1" x14ac:dyDescent="0.35"/>
    <row r="9122" hidden="1" x14ac:dyDescent="0.35"/>
    <row r="9123" hidden="1" x14ac:dyDescent="0.35"/>
    <row r="9124" hidden="1" x14ac:dyDescent="0.35"/>
    <row r="9125" hidden="1" x14ac:dyDescent="0.35"/>
    <row r="9126" hidden="1" x14ac:dyDescent="0.35"/>
    <row r="9127" hidden="1" x14ac:dyDescent="0.35"/>
    <row r="9128" hidden="1" x14ac:dyDescent="0.35"/>
    <row r="9129" hidden="1" x14ac:dyDescent="0.35"/>
    <row r="9130" hidden="1" x14ac:dyDescent="0.35"/>
    <row r="9131" hidden="1" x14ac:dyDescent="0.35"/>
    <row r="9132" hidden="1" x14ac:dyDescent="0.35"/>
    <row r="9133" hidden="1" x14ac:dyDescent="0.35"/>
    <row r="9134" hidden="1" x14ac:dyDescent="0.35"/>
    <row r="9135" hidden="1" x14ac:dyDescent="0.35"/>
    <row r="9136" hidden="1" x14ac:dyDescent="0.35"/>
    <row r="9137" hidden="1" x14ac:dyDescent="0.35"/>
    <row r="9138" hidden="1" x14ac:dyDescent="0.35"/>
    <row r="9139" hidden="1" x14ac:dyDescent="0.35"/>
    <row r="9140" hidden="1" x14ac:dyDescent="0.35"/>
    <row r="9141" hidden="1" x14ac:dyDescent="0.35"/>
    <row r="9142" hidden="1" x14ac:dyDescent="0.35"/>
    <row r="9143" hidden="1" x14ac:dyDescent="0.35"/>
    <row r="9144" hidden="1" x14ac:dyDescent="0.35"/>
    <row r="9145" hidden="1" x14ac:dyDescent="0.35"/>
    <row r="9146" hidden="1" x14ac:dyDescent="0.35"/>
    <row r="9147" hidden="1" x14ac:dyDescent="0.35"/>
    <row r="9148" hidden="1" x14ac:dyDescent="0.35"/>
    <row r="9149" hidden="1" x14ac:dyDescent="0.35"/>
    <row r="9150" hidden="1" x14ac:dyDescent="0.35"/>
    <row r="9151" hidden="1" x14ac:dyDescent="0.35"/>
    <row r="9152" hidden="1" x14ac:dyDescent="0.35"/>
    <row r="9153" hidden="1" x14ac:dyDescent="0.35"/>
    <row r="9154" hidden="1" x14ac:dyDescent="0.35"/>
    <row r="9155" hidden="1" x14ac:dyDescent="0.35"/>
    <row r="9156" hidden="1" x14ac:dyDescent="0.35"/>
    <row r="9157" hidden="1" x14ac:dyDescent="0.35"/>
    <row r="9158" hidden="1" x14ac:dyDescent="0.35"/>
    <row r="9159" hidden="1" x14ac:dyDescent="0.35"/>
    <row r="9160" hidden="1" x14ac:dyDescent="0.35"/>
    <row r="9161" hidden="1" x14ac:dyDescent="0.35"/>
    <row r="9162" hidden="1" x14ac:dyDescent="0.35"/>
    <row r="9163" hidden="1" x14ac:dyDescent="0.35"/>
    <row r="9164" hidden="1" x14ac:dyDescent="0.35"/>
    <row r="9165" hidden="1" x14ac:dyDescent="0.35"/>
    <row r="9166" hidden="1" x14ac:dyDescent="0.35"/>
    <row r="9167" hidden="1" x14ac:dyDescent="0.35"/>
    <row r="9168" hidden="1" x14ac:dyDescent="0.35"/>
    <row r="9169" hidden="1" x14ac:dyDescent="0.35"/>
    <row r="9170" hidden="1" x14ac:dyDescent="0.35"/>
    <row r="9171" hidden="1" x14ac:dyDescent="0.35"/>
    <row r="9172" hidden="1" x14ac:dyDescent="0.35"/>
    <row r="9173" hidden="1" x14ac:dyDescent="0.35"/>
    <row r="9174" hidden="1" x14ac:dyDescent="0.35"/>
    <row r="9175" hidden="1" x14ac:dyDescent="0.35"/>
    <row r="9176" hidden="1" x14ac:dyDescent="0.35"/>
    <row r="9177" hidden="1" x14ac:dyDescent="0.35"/>
    <row r="9178" hidden="1" x14ac:dyDescent="0.35"/>
    <row r="9179" hidden="1" x14ac:dyDescent="0.35"/>
    <row r="9180" hidden="1" x14ac:dyDescent="0.35"/>
    <row r="9181" hidden="1" x14ac:dyDescent="0.35"/>
    <row r="9182" hidden="1" x14ac:dyDescent="0.35"/>
    <row r="9183" hidden="1" x14ac:dyDescent="0.35"/>
    <row r="9184" hidden="1" x14ac:dyDescent="0.35"/>
    <row r="9185" hidden="1" x14ac:dyDescent="0.35"/>
    <row r="9186" hidden="1" x14ac:dyDescent="0.35"/>
    <row r="9187" hidden="1" x14ac:dyDescent="0.35"/>
    <row r="9188" hidden="1" x14ac:dyDescent="0.35"/>
    <row r="9189" hidden="1" x14ac:dyDescent="0.35"/>
    <row r="9190" hidden="1" x14ac:dyDescent="0.35"/>
    <row r="9191" hidden="1" x14ac:dyDescent="0.35"/>
    <row r="9192" hidden="1" x14ac:dyDescent="0.35"/>
    <row r="9193" hidden="1" x14ac:dyDescent="0.35"/>
    <row r="9194" hidden="1" x14ac:dyDescent="0.35"/>
    <row r="9195" hidden="1" x14ac:dyDescent="0.35"/>
    <row r="9196" hidden="1" x14ac:dyDescent="0.35"/>
    <row r="9197" hidden="1" x14ac:dyDescent="0.35"/>
    <row r="9198" hidden="1" x14ac:dyDescent="0.35"/>
    <row r="9199" hidden="1" x14ac:dyDescent="0.35"/>
    <row r="9200" hidden="1" x14ac:dyDescent="0.35"/>
    <row r="9201" hidden="1" x14ac:dyDescent="0.35"/>
    <row r="9202" hidden="1" x14ac:dyDescent="0.35"/>
    <row r="9203" hidden="1" x14ac:dyDescent="0.35"/>
    <row r="9204" hidden="1" x14ac:dyDescent="0.35"/>
    <row r="9205" hidden="1" x14ac:dyDescent="0.35"/>
    <row r="9206" hidden="1" x14ac:dyDescent="0.35"/>
    <row r="9207" hidden="1" x14ac:dyDescent="0.35"/>
    <row r="9208" hidden="1" x14ac:dyDescent="0.35"/>
    <row r="9209" hidden="1" x14ac:dyDescent="0.35"/>
    <row r="9210" hidden="1" x14ac:dyDescent="0.35"/>
    <row r="9211" hidden="1" x14ac:dyDescent="0.35"/>
    <row r="9212" hidden="1" x14ac:dyDescent="0.35"/>
    <row r="9213" hidden="1" x14ac:dyDescent="0.35"/>
    <row r="9214" hidden="1" x14ac:dyDescent="0.35"/>
    <row r="9215" hidden="1" x14ac:dyDescent="0.35"/>
    <row r="9216" hidden="1" x14ac:dyDescent="0.35"/>
    <row r="9217" hidden="1" x14ac:dyDescent="0.35"/>
    <row r="9218" hidden="1" x14ac:dyDescent="0.35"/>
    <row r="9219" hidden="1" x14ac:dyDescent="0.35"/>
    <row r="9220" hidden="1" x14ac:dyDescent="0.35"/>
    <row r="9221" hidden="1" x14ac:dyDescent="0.35"/>
    <row r="9222" hidden="1" x14ac:dyDescent="0.35"/>
    <row r="9223" hidden="1" x14ac:dyDescent="0.35"/>
    <row r="9224" hidden="1" x14ac:dyDescent="0.35"/>
    <row r="9225" hidden="1" x14ac:dyDescent="0.35"/>
    <row r="9226" hidden="1" x14ac:dyDescent="0.35"/>
    <row r="9227" hidden="1" x14ac:dyDescent="0.35"/>
    <row r="9228" hidden="1" x14ac:dyDescent="0.35"/>
    <row r="9229" hidden="1" x14ac:dyDescent="0.35"/>
    <row r="9230" hidden="1" x14ac:dyDescent="0.35"/>
    <row r="9231" hidden="1" x14ac:dyDescent="0.35"/>
    <row r="9232" hidden="1" x14ac:dyDescent="0.35"/>
    <row r="9233" hidden="1" x14ac:dyDescent="0.35"/>
    <row r="9234" hidden="1" x14ac:dyDescent="0.35"/>
    <row r="9235" hidden="1" x14ac:dyDescent="0.35"/>
    <row r="9236" hidden="1" x14ac:dyDescent="0.35"/>
    <row r="9237" hidden="1" x14ac:dyDescent="0.35"/>
    <row r="9238" hidden="1" x14ac:dyDescent="0.35"/>
    <row r="9239" hidden="1" x14ac:dyDescent="0.35"/>
    <row r="9240" hidden="1" x14ac:dyDescent="0.35"/>
    <row r="9241" hidden="1" x14ac:dyDescent="0.35"/>
    <row r="9242" hidden="1" x14ac:dyDescent="0.35"/>
    <row r="9243" hidden="1" x14ac:dyDescent="0.35"/>
    <row r="9244" hidden="1" x14ac:dyDescent="0.35"/>
    <row r="9245" hidden="1" x14ac:dyDescent="0.35"/>
    <row r="9246" hidden="1" x14ac:dyDescent="0.35"/>
    <row r="9247" hidden="1" x14ac:dyDescent="0.35"/>
    <row r="9248" hidden="1" x14ac:dyDescent="0.35"/>
    <row r="9249" hidden="1" x14ac:dyDescent="0.35"/>
    <row r="9250" hidden="1" x14ac:dyDescent="0.35"/>
    <row r="9251" hidden="1" x14ac:dyDescent="0.35"/>
    <row r="9252" hidden="1" x14ac:dyDescent="0.35"/>
    <row r="9253" hidden="1" x14ac:dyDescent="0.35"/>
    <row r="9254" hidden="1" x14ac:dyDescent="0.35"/>
    <row r="9255" hidden="1" x14ac:dyDescent="0.35"/>
    <row r="9256" hidden="1" x14ac:dyDescent="0.35"/>
    <row r="9257" hidden="1" x14ac:dyDescent="0.35"/>
    <row r="9258" hidden="1" x14ac:dyDescent="0.35"/>
    <row r="9259" hidden="1" x14ac:dyDescent="0.35"/>
    <row r="9260" hidden="1" x14ac:dyDescent="0.35"/>
    <row r="9261" hidden="1" x14ac:dyDescent="0.35"/>
    <row r="9262" hidden="1" x14ac:dyDescent="0.35"/>
    <row r="9263" hidden="1" x14ac:dyDescent="0.35"/>
    <row r="9264" hidden="1" x14ac:dyDescent="0.35"/>
    <row r="9265" hidden="1" x14ac:dyDescent="0.35"/>
    <row r="9266" hidden="1" x14ac:dyDescent="0.35"/>
    <row r="9267" hidden="1" x14ac:dyDescent="0.35"/>
    <row r="9268" hidden="1" x14ac:dyDescent="0.35"/>
    <row r="9269" hidden="1" x14ac:dyDescent="0.35"/>
    <row r="9270" hidden="1" x14ac:dyDescent="0.35"/>
    <row r="9271" hidden="1" x14ac:dyDescent="0.35"/>
    <row r="9272" hidden="1" x14ac:dyDescent="0.35"/>
    <row r="9273" hidden="1" x14ac:dyDescent="0.35"/>
    <row r="9274" hidden="1" x14ac:dyDescent="0.35"/>
    <row r="9275" hidden="1" x14ac:dyDescent="0.35"/>
    <row r="9276" hidden="1" x14ac:dyDescent="0.35"/>
    <row r="9277" hidden="1" x14ac:dyDescent="0.35"/>
    <row r="9278" hidden="1" x14ac:dyDescent="0.35"/>
    <row r="9279" hidden="1" x14ac:dyDescent="0.35"/>
    <row r="9280" hidden="1" x14ac:dyDescent="0.35"/>
    <row r="9281" hidden="1" x14ac:dyDescent="0.35"/>
    <row r="9282" hidden="1" x14ac:dyDescent="0.35"/>
    <row r="9283" hidden="1" x14ac:dyDescent="0.35"/>
    <row r="9284" hidden="1" x14ac:dyDescent="0.35"/>
    <row r="9285" hidden="1" x14ac:dyDescent="0.35"/>
    <row r="9286" hidden="1" x14ac:dyDescent="0.35"/>
    <row r="9287" hidden="1" x14ac:dyDescent="0.35"/>
    <row r="9288" hidden="1" x14ac:dyDescent="0.35"/>
    <row r="9289" hidden="1" x14ac:dyDescent="0.35"/>
    <row r="9290" hidden="1" x14ac:dyDescent="0.35"/>
    <row r="9291" hidden="1" x14ac:dyDescent="0.35"/>
    <row r="9292" hidden="1" x14ac:dyDescent="0.35"/>
    <row r="9293" hidden="1" x14ac:dyDescent="0.35"/>
    <row r="9294" hidden="1" x14ac:dyDescent="0.35"/>
    <row r="9295" hidden="1" x14ac:dyDescent="0.35"/>
    <row r="9296" hidden="1" x14ac:dyDescent="0.35"/>
    <row r="9297" hidden="1" x14ac:dyDescent="0.35"/>
    <row r="9298" hidden="1" x14ac:dyDescent="0.35"/>
    <row r="9299" hidden="1" x14ac:dyDescent="0.35"/>
    <row r="9300" hidden="1" x14ac:dyDescent="0.35"/>
    <row r="9301" hidden="1" x14ac:dyDescent="0.35"/>
    <row r="9302" hidden="1" x14ac:dyDescent="0.35"/>
    <row r="9303" hidden="1" x14ac:dyDescent="0.35"/>
    <row r="9304" hidden="1" x14ac:dyDescent="0.35"/>
    <row r="9305" hidden="1" x14ac:dyDescent="0.35"/>
    <row r="9306" hidden="1" x14ac:dyDescent="0.35"/>
    <row r="9307" hidden="1" x14ac:dyDescent="0.35"/>
    <row r="9308" hidden="1" x14ac:dyDescent="0.35"/>
    <row r="9309" hidden="1" x14ac:dyDescent="0.35"/>
    <row r="9310" hidden="1" x14ac:dyDescent="0.35"/>
    <row r="9311" hidden="1" x14ac:dyDescent="0.35"/>
    <row r="9312" hidden="1" x14ac:dyDescent="0.35"/>
    <row r="9313" hidden="1" x14ac:dyDescent="0.35"/>
    <row r="9314" hidden="1" x14ac:dyDescent="0.35"/>
    <row r="9315" hidden="1" x14ac:dyDescent="0.35"/>
    <row r="9316" hidden="1" x14ac:dyDescent="0.35"/>
    <row r="9317" hidden="1" x14ac:dyDescent="0.35"/>
    <row r="9318" hidden="1" x14ac:dyDescent="0.35"/>
    <row r="9319" hidden="1" x14ac:dyDescent="0.35"/>
    <row r="9320" hidden="1" x14ac:dyDescent="0.35"/>
    <row r="9321" hidden="1" x14ac:dyDescent="0.35"/>
    <row r="9322" hidden="1" x14ac:dyDescent="0.35"/>
    <row r="9323" hidden="1" x14ac:dyDescent="0.35"/>
    <row r="9324" hidden="1" x14ac:dyDescent="0.35"/>
    <row r="9325" hidden="1" x14ac:dyDescent="0.35"/>
    <row r="9326" hidden="1" x14ac:dyDescent="0.35"/>
    <row r="9327" hidden="1" x14ac:dyDescent="0.35"/>
    <row r="9328" hidden="1" x14ac:dyDescent="0.35"/>
    <row r="9329" hidden="1" x14ac:dyDescent="0.35"/>
    <row r="9330" hidden="1" x14ac:dyDescent="0.35"/>
    <row r="9331" hidden="1" x14ac:dyDescent="0.35"/>
    <row r="9332" hidden="1" x14ac:dyDescent="0.35"/>
    <row r="9333" hidden="1" x14ac:dyDescent="0.35"/>
    <row r="9334" hidden="1" x14ac:dyDescent="0.35"/>
    <row r="9335" hidden="1" x14ac:dyDescent="0.35"/>
    <row r="9336" hidden="1" x14ac:dyDescent="0.35"/>
    <row r="9337" hidden="1" x14ac:dyDescent="0.35"/>
    <row r="9338" hidden="1" x14ac:dyDescent="0.35"/>
    <row r="9339" hidden="1" x14ac:dyDescent="0.35"/>
    <row r="9340" hidden="1" x14ac:dyDescent="0.35"/>
    <row r="9341" hidden="1" x14ac:dyDescent="0.35"/>
    <row r="9342" hidden="1" x14ac:dyDescent="0.35"/>
    <row r="9343" hidden="1" x14ac:dyDescent="0.35"/>
    <row r="9344" hidden="1" x14ac:dyDescent="0.35"/>
    <row r="9345" hidden="1" x14ac:dyDescent="0.35"/>
    <row r="9346" hidden="1" x14ac:dyDescent="0.35"/>
    <row r="9347" hidden="1" x14ac:dyDescent="0.35"/>
    <row r="9348" hidden="1" x14ac:dyDescent="0.35"/>
    <row r="9349" hidden="1" x14ac:dyDescent="0.35"/>
    <row r="9350" hidden="1" x14ac:dyDescent="0.35"/>
    <row r="9351" hidden="1" x14ac:dyDescent="0.35"/>
    <row r="9352" hidden="1" x14ac:dyDescent="0.35"/>
    <row r="9353" hidden="1" x14ac:dyDescent="0.35"/>
    <row r="9354" hidden="1" x14ac:dyDescent="0.35"/>
    <row r="9355" hidden="1" x14ac:dyDescent="0.35"/>
    <row r="9356" hidden="1" x14ac:dyDescent="0.35"/>
    <row r="9357" hidden="1" x14ac:dyDescent="0.35"/>
    <row r="9358" hidden="1" x14ac:dyDescent="0.35"/>
    <row r="9359" hidden="1" x14ac:dyDescent="0.35"/>
    <row r="9360" hidden="1" x14ac:dyDescent="0.35"/>
    <row r="9361" hidden="1" x14ac:dyDescent="0.35"/>
    <row r="9362" hidden="1" x14ac:dyDescent="0.35"/>
    <row r="9363" hidden="1" x14ac:dyDescent="0.35"/>
    <row r="9364" hidden="1" x14ac:dyDescent="0.35"/>
    <row r="9365" hidden="1" x14ac:dyDescent="0.35"/>
    <row r="9366" hidden="1" x14ac:dyDescent="0.35"/>
    <row r="9367" hidden="1" x14ac:dyDescent="0.35"/>
    <row r="9368" hidden="1" x14ac:dyDescent="0.35"/>
    <row r="9369" hidden="1" x14ac:dyDescent="0.35"/>
    <row r="9370" hidden="1" x14ac:dyDescent="0.35"/>
    <row r="9371" hidden="1" x14ac:dyDescent="0.35"/>
    <row r="9372" hidden="1" x14ac:dyDescent="0.35"/>
    <row r="9373" hidden="1" x14ac:dyDescent="0.35"/>
    <row r="9374" hidden="1" x14ac:dyDescent="0.35"/>
    <row r="9375" hidden="1" x14ac:dyDescent="0.35"/>
    <row r="9376" hidden="1" x14ac:dyDescent="0.35"/>
    <row r="9377" hidden="1" x14ac:dyDescent="0.35"/>
    <row r="9378" hidden="1" x14ac:dyDescent="0.35"/>
    <row r="9379" hidden="1" x14ac:dyDescent="0.35"/>
    <row r="9380" hidden="1" x14ac:dyDescent="0.35"/>
    <row r="9381" hidden="1" x14ac:dyDescent="0.35"/>
    <row r="9382" hidden="1" x14ac:dyDescent="0.35"/>
    <row r="9383" hidden="1" x14ac:dyDescent="0.35"/>
    <row r="9384" hidden="1" x14ac:dyDescent="0.35"/>
    <row r="9385" hidden="1" x14ac:dyDescent="0.35"/>
    <row r="9386" hidden="1" x14ac:dyDescent="0.35"/>
    <row r="9387" hidden="1" x14ac:dyDescent="0.35"/>
    <row r="9388" hidden="1" x14ac:dyDescent="0.35"/>
    <row r="9389" hidden="1" x14ac:dyDescent="0.35"/>
    <row r="9390" hidden="1" x14ac:dyDescent="0.35"/>
    <row r="9391" hidden="1" x14ac:dyDescent="0.35"/>
    <row r="9392" hidden="1" x14ac:dyDescent="0.35"/>
    <row r="9393" hidden="1" x14ac:dyDescent="0.35"/>
    <row r="9394" hidden="1" x14ac:dyDescent="0.35"/>
    <row r="9395" hidden="1" x14ac:dyDescent="0.35"/>
    <row r="9396" hidden="1" x14ac:dyDescent="0.35"/>
    <row r="9397" hidden="1" x14ac:dyDescent="0.35"/>
    <row r="9398" hidden="1" x14ac:dyDescent="0.35"/>
    <row r="9399" hidden="1" x14ac:dyDescent="0.35"/>
    <row r="9400" hidden="1" x14ac:dyDescent="0.35"/>
    <row r="9401" hidden="1" x14ac:dyDescent="0.35"/>
    <row r="9402" hidden="1" x14ac:dyDescent="0.35"/>
    <row r="9403" hidden="1" x14ac:dyDescent="0.35"/>
    <row r="9404" hidden="1" x14ac:dyDescent="0.35"/>
    <row r="9405" hidden="1" x14ac:dyDescent="0.35"/>
    <row r="9406" hidden="1" x14ac:dyDescent="0.35"/>
    <row r="9407" hidden="1" x14ac:dyDescent="0.35"/>
    <row r="9408" hidden="1" x14ac:dyDescent="0.35"/>
    <row r="9409" hidden="1" x14ac:dyDescent="0.35"/>
    <row r="9410" hidden="1" x14ac:dyDescent="0.35"/>
    <row r="9411" hidden="1" x14ac:dyDescent="0.35"/>
    <row r="9412" hidden="1" x14ac:dyDescent="0.35"/>
    <row r="9413" hidden="1" x14ac:dyDescent="0.35"/>
    <row r="9414" hidden="1" x14ac:dyDescent="0.35"/>
    <row r="9415" hidden="1" x14ac:dyDescent="0.35"/>
    <row r="9416" hidden="1" x14ac:dyDescent="0.35"/>
    <row r="9417" hidden="1" x14ac:dyDescent="0.35"/>
    <row r="9418" hidden="1" x14ac:dyDescent="0.35"/>
    <row r="9419" hidden="1" x14ac:dyDescent="0.35"/>
    <row r="9420" hidden="1" x14ac:dyDescent="0.35"/>
    <row r="9421" hidden="1" x14ac:dyDescent="0.35"/>
    <row r="9422" hidden="1" x14ac:dyDescent="0.35"/>
    <row r="9423" hidden="1" x14ac:dyDescent="0.35"/>
    <row r="9424" hidden="1" x14ac:dyDescent="0.35"/>
    <row r="9425" hidden="1" x14ac:dyDescent="0.35"/>
    <row r="9426" hidden="1" x14ac:dyDescent="0.35"/>
    <row r="9427" hidden="1" x14ac:dyDescent="0.35"/>
    <row r="9428" hidden="1" x14ac:dyDescent="0.35"/>
    <row r="9429" hidden="1" x14ac:dyDescent="0.35"/>
    <row r="9430" hidden="1" x14ac:dyDescent="0.35"/>
    <row r="9431" hidden="1" x14ac:dyDescent="0.35"/>
    <row r="9432" hidden="1" x14ac:dyDescent="0.35"/>
    <row r="9433" hidden="1" x14ac:dyDescent="0.35"/>
    <row r="9434" hidden="1" x14ac:dyDescent="0.35"/>
    <row r="9435" hidden="1" x14ac:dyDescent="0.35"/>
    <row r="9436" hidden="1" x14ac:dyDescent="0.35"/>
    <row r="9437" hidden="1" x14ac:dyDescent="0.35"/>
    <row r="9438" hidden="1" x14ac:dyDescent="0.35"/>
    <row r="9439" hidden="1" x14ac:dyDescent="0.35"/>
    <row r="9440" hidden="1" x14ac:dyDescent="0.35"/>
    <row r="9441" hidden="1" x14ac:dyDescent="0.35"/>
    <row r="9442" hidden="1" x14ac:dyDescent="0.35"/>
    <row r="9443" hidden="1" x14ac:dyDescent="0.35"/>
    <row r="9444" hidden="1" x14ac:dyDescent="0.35"/>
    <row r="9445" hidden="1" x14ac:dyDescent="0.35"/>
    <row r="9446" hidden="1" x14ac:dyDescent="0.35"/>
    <row r="9447" hidden="1" x14ac:dyDescent="0.35"/>
    <row r="9448" hidden="1" x14ac:dyDescent="0.35"/>
    <row r="9449" hidden="1" x14ac:dyDescent="0.35"/>
    <row r="9450" hidden="1" x14ac:dyDescent="0.35"/>
    <row r="9451" hidden="1" x14ac:dyDescent="0.35"/>
    <row r="9452" hidden="1" x14ac:dyDescent="0.35"/>
    <row r="9453" hidden="1" x14ac:dyDescent="0.35"/>
    <row r="9454" hidden="1" x14ac:dyDescent="0.35"/>
    <row r="9455" hidden="1" x14ac:dyDescent="0.35"/>
    <row r="9456" hidden="1" x14ac:dyDescent="0.35"/>
    <row r="9457" hidden="1" x14ac:dyDescent="0.35"/>
    <row r="9458" hidden="1" x14ac:dyDescent="0.35"/>
    <row r="9459" hidden="1" x14ac:dyDescent="0.35"/>
    <row r="9460" hidden="1" x14ac:dyDescent="0.35"/>
    <row r="9461" hidden="1" x14ac:dyDescent="0.35"/>
    <row r="9462" hidden="1" x14ac:dyDescent="0.35"/>
    <row r="9463" hidden="1" x14ac:dyDescent="0.35"/>
    <row r="9464" hidden="1" x14ac:dyDescent="0.35"/>
    <row r="9465" hidden="1" x14ac:dyDescent="0.35"/>
    <row r="9466" hidden="1" x14ac:dyDescent="0.35"/>
    <row r="9467" hidden="1" x14ac:dyDescent="0.35"/>
    <row r="9468" hidden="1" x14ac:dyDescent="0.35"/>
    <row r="9469" hidden="1" x14ac:dyDescent="0.35"/>
    <row r="9470" hidden="1" x14ac:dyDescent="0.35"/>
    <row r="9471" hidden="1" x14ac:dyDescent="0.35"/>
    <row r="9472" hidden="1" x14ac:dyDescent="0.35"/>
    <row r="9473" hidden="1" x14ac:dyDescent="0.35"/>
    <row r="9474" hidden="1" x14ac:dyDescent="0.35"/>
    <row r="9475" hidden="1" x14ac:dyDescent="0.35"/>
    <row r="9476" hidden="1" x14ac:dyDescent="0.35"/>
    <row r="9477" hidden="1" x14ac:dyDescent="0.35"/>
    <row r="9478" hidden="1" x14ac:dyDescent="0.35"/>
    <row r="9479" hidden="1" x14ac:dyDescent="0.35"/>
    <row r="9480" hidden="1" x14ac:dyDescent="0.35"/>
    <row r="9481" hidden="1" x14ac:dyDescent="0.35"/>
    <row r="9482" hidden="1" x14ac:dyDescent="0.35"/>
    <row r="9483" hidden="1" x14ac:dyDescent="0.35"/>
    <row r="9484" hidden="1" x14ac:dyDescent="0.35"/>
    <row r="9485" hidden="1" x14ac:dyDescent="0.35"/>
    <row r="9486" hidden="1" x14ac:dyDescent="0.35"/>
    <row r="9487" hidden="1" x14ac:dyDescent="0.35"/>
    <row r="9488" hidden="1" x14ac:dyDescent="0.35"/>
    <row r="9489" hidden="1" x14ac:dyDescent="0.35"/>
    <row r="9490" hidden="1" x14ac:dyDescent="0.35"/>
    <row r="9491" hidden="1" x14ac:dyDescent="0.35"/>
    <row r="9492" hidden="1" x14ac:dyDescent="0.35"/>
    <row r="9493" hidden="1" x14ac:dyDescent="0.35"/>
    <row r="9494" hidden="1" x14ac:dyDescent="0.35"/>
    <row r="9495" hidden="1" x14ac:dyDescent="0.35"/>
    <row r="9496" hidden="1" x14ac:dyDescent="0.35"/>
    <row r="9497" hidden="1" x14ac:dyDescent="0.35"/>
    <row r="9498" hidden="1" x14ac:dyDescent="0.35"/>
    <row r="9499" hidden="1" x14ac:dyDescent="0.35"/>
    <row r="9500" hidden="1" x14ac:dyDescent="0.35"/>
    <row r="9501" hidden="1" x14ac:dyDescent="0.35"/>
    <row r="9502" hidden="1" x14ac:dyDescent="0.35"/>
    <row r="9503" hidden="1" x14ac:dyDescent="0.35"/>
    <row r="9504" hidden="1" x14ac:dyDescent="0.35"/>
    <row r="9505" hidden="1" x14ac:dyDescent="0.35"/>
    <row r="9506" hidden="1" x14ac:dyDescent="0.35"/>
    <row r="9507" hidden="1" x14ac:dyDescent="0.35"/>
    <row r="9508" hidden="1" x14ac:dyDescent="0.35"/>
    <row r="9509" hidden="1" x14ac:dyDescent="0.35"/>
    <row r="9510" hidden="1" x14ac:dyDescent="0.35"/>
    <row r="9511" hidden="1" x14ac:dyDescent="0.35"/>
    <row r="9512" hidden="1" x14ac:dyDescent="0.35"/>
    <row r="9513" hidden="1" x14ac:dyDescent="0.35"/>
    <row r="9514" hidden="1" x14ac:dyDescent="0.35"/>
    <row r="9515" hidden="1" x14ac:dyDescent="0.35"/>
    <row r="9516" hidden="1" x14ac:dyDescent="0.35"/>
    <row r="9517" hidden="1" x14ac:dyDescent="0.35"/>
    <row r="9518" hidden="1" x14ac:dyDescent="0.35"/>
    <row r="9519" hidden="1" x14ac:dyDescent="0.35"/>
    <row r="9520" hidden="1" x14ac:dyDescent="0.35"/>
    <row r="9521" hidden="1" x14ac:dyDescent="0.35"/>
    <row r="9522" hidden="1" x14ac:dyDescent="0.35"/>
    <row r="9523" hidden="1" x14ac:dyDescent="0.35"/>
    <row r="9524" hidden="1" x14ac:dyDescent="0.35"/>
    <row r="9525" hidden="1" x14ac:dyDescent="0.35"/>
    <row r="9526" hidden="1" x14ac:dyDescent="0.35"/>
    <row r="9527" hidden="1" x14ac:dyDescent="0.35"/>
    <row r="9528" hidden="1" x14ac:dyDescent="0.35"/>
    <row r="9529" hidden="1" x14ac:dyDescent="0.35"/>
    <row r="9530" hidden="1" x14ac:dyDescent="0.35"/>
    <row r="9531" hidden="1" x14ac:dyDescent="0.35"/>
    <row r="9532" hidden="1" x14ac:dyDescent="0.35"/>
    <row r="9533" hidden="1" x14ac:dyDescent="0.35"/>
    <row r="9534" hidden="1" x14ac:dyDescent="0.35"/>
    <row r="9535" hidden="1" x14ac:dyDescent="0.35"/>
    <row r="9536" hidden="1" x14ac:dyDescent="0.35"/>
    <row r="9537" hidden="1" x14ac:dyDescent="0.35"/>
    <row r="9538" hidden="1" x14ac:dyDescent="0.35"/>
    <row r="9539" hidden="1" x14ac:dyDescent="0.35"/>
    <row r="9540" hidden="1" x14ac:dyDescent="0.35"/>
    <row r="9541" hidden="1" x14ac:dyDescent="0.35"/>
    <row r="9542" hidden="1" x14ac:dyDescent="0.35"/>
    <row r="9543" hidden="1" x14ac:dyDescent="0.35"/>
    <row r="9544" hidden="1" x14ac:dyDescent="0.35"/>
    <row r="9545" hidden="1" x14ac:dyDescent="0.35"/>
    <row r="9546" hidden="1" x14ac:dyDescent="0.35"/>
    <row r="9547" hidden="1" x14ac:dyDescent="0.35"/>
    <row r="9548" hidden="1" x14ac:dyDescent="0.35"/>
    <row r="9549" hidden="1" x14ac:dyDescent="0.35"/>
    <row r="9550" hidden="1" x14ac:dyDescent="0.35"/>
    <row r="9551" hidden="1" x14ac:dyDescent="0.35"/>
    <row r="9552" hidden="1" x14ac:dyDescent="0.35"/>
    <row r="9553" hidden="1" x14ac:dyDescent="0.35"/>
    <row r="9554" hidden="1" x14ac:dyDescent="0.35"/>
    <row r="9555" hidden="1" x14ac:dyDescent="0.35"/>
    <row r="9556" hidden="1" x14ac:dyDescent="0.35"/>
    <row r="9557" hidden="1" x14ac:dyDescent="0.35"/>
    <row r="9558" hidden="1" x14ac:dyDescent="0.35"/>
    <row r="9559" hidden="1" x14ac:dyDescent="0.35"/>
    <row r="9560" hidden="1" x14ac:dyDescent="0.35"/>
    <row r="9561" hidden="1" x14ac:dyDescent="0.35"/>
    <row r="9562" hidden="1" x14ac:dyDescent="0.35"/>
    <row r="9563" hidden="1" x14ac:dyDescent="0.35"/>
    <row r="9564" hidden="1" x14ac:dyDescent="0.35"/>
    <row r="9565" hidden="1" x14ac:dyDescent="0.35"/>
    <row r="9566" hidden="1" x14ac:dyDescent="0.35"/>
    <row r="9567" hidden="1" x14ac:dyDescent="0.35"/>
    <row r="9568" hidden="1" x14ac:dyDescent="0.35"/>
    <row r="9569" hidden="1" x14ac:dyDescent="0.35"/>
    <row r="9570" hidden="1" x14ac:dyDescent="0.35"/>
    <row r="9571" hidden="1" x14ac:dyDescent="0.35"/>
    <row r="9572" hidden="1" x14ac:dyDescent="0.35"/>
    <row r="9573" hidden="1" x14ac:dyDescent="0.35"/>
    <row r="9574" hidden="1" x14ac:dyDescent="0.35"/>
    <row r="9575" hidden="1" x14ac:dyDescent="0.35"/>
    <row r="9576" hidden="1" x14ac:dyDescent="0.35"/>
    <row r="9577" hidden="1" x14ac:dyDescent="0.35"/>
    <row r="9578" hidden="1" x14ac:dyDescent="0.35"/>
    <row r="9579" hidden="1" x14ac:dyDescent="0.35"/>
    <row r="9580" hidden="1" x14ac:dyDescent="0.35"/>
    <row r="9581" hidden="1" x14ac:dyDescent="0.35"/>
    <row r="9582" hidden="1" x14ac:dyDescent="0.35"/>
    <row r="9583" hidden="1" x14ac:dyDescent="0.35"/>
    <row r="9584" hidden="1" x14ac:dyDescent="0.35"/>
    <row r="9585" hidden="1" x14ac:dyDescent="0.35"/>
    <row r="9586" hidden="1" x14ac:dyDescent="0.35"/>
    <row r="9587" hidden="1" x14ac:dyDescent="0.35"/>
    <row r="9588" hidden="1" x14ac:dyDescent="0.35"/>
    <row r="9589" hidden="1" x14ac:dyDescent="0.35"/>
    <row r="9590" hidden="1" x14ac:dyDescent="0.35"/>
    <row r="9591" hidden="1" x14ac:dyDescent="0.35"/>
    <row r="9592" hidden="1" x14ac:dyDescent="0.35"/>
    <row r="9593" hidden="1" x14ac:dyDescent="0.35"/>
    <row r="9594" hidden="1" x14ac:dyDescent="0.35"/>
    <row r="9595" hidden="1" x14ac:dyDescent="0.35"/>
    <row r="9596" hidden="1" x14ac:dyDescent="0.35"/>
    <row r="9597" hidden="1" x14ac:dyDescent="0.35"/>
    <row r="9598" hidden="1" x14ac:dyDescent="0.35"/>
    <row r="9599" hidden="1" x14ac:dyDescent="0.35"/>
    <row r="9600" hidden="1" x14ac:dyDescent="0.35"/>
    <row r="9601" hidden="1" x14ac:dyDescent="0.35"/>
    <row r="9602" hidden="1" x14ac:dyDescent="0.35"/>
    <row r="9603" hidden="1" x14ac:dyDescent="0.35"/>
    <row r="9604" hidden="1" x14ac:dyDescent="0.35"/>
    <row r="9605" hidden="1" x14ac:dyDescent="0.35"/>
    <row r="9606" hidden="1" x14ac:dyDescent="0.35"/>
    <row r="9607" hidden="1" x14ac:dyDescent="0.35"/>
    <row r="9608" hidden="1" x14ac:dyDescent="0.35"/>
    <row r="9609" hidden="1" x14ac:dyDescent="0.35"/>
    <row r="9610" hidden="1" x14ac:dyDescent="0.35"/>
    <row r="9611" hidden="1" x14ac:dyDescent="0.35"/>
    <row r="9612" hidden="1" x14ac:dyDescent="0.35"/>
    <row r="9613" hidden="1" x14ac:dyDescent="0.35"/>
    <row r="9614" hidden="1" x14ac:dyDescent="0.35"/>
    <row r="9615" hidden="1" x14ac:dyDescent="0.35"/>
    <row r="9616" hidden="1" x14ac:dyDescent="0.35"/>
    <row r="9617" hidden="1" x14ac:dyDescent="0.35"/>
    <row r="9618" hidden="1" x14ac:dyDescent="0.35"/>
    <row r="9619" hidden="1" x14ac:dyDescent="0.35"/>
    <row r="9620" hidden="1" x14ac:dyDescent="0.35"/>
    <row r="9621" hidden="1" x14ac:dyDescent="0.35"/>
    <row r="9622" hidden="1" x14ac:dyDescent="0.35"/>
    <row r="9623" hidden="1" x14ac:dyDescent="0.35"/>
    <row r="9624" hidden="1" x14ac:dyDescent="0.35"/>
    <row r="9625" hidden="1" x14ac:dyDescent="0.35"/>
    <row r="9626" hidden="1" x14ac:dyDescent="0.35"/>
    <row r="9627" hidden="1" x14ac:dyDescent="0.35"/>
    <row r="9628" hidden="1" x14ac:dyDescent="0.35"/>
    <row r="9629" hidden="1" x14ac:dyDescent="0.35"/>
    <row r="9630" hidden="1" x14ac:dyDescent="0.35"/>
    <row r="9631" hidden="1" x14ac:dyDescent="0.35"/>
    <row r="9632" hidden="1" x14ac:dyDescent="0.35"/>
    <row r="9633" hidden="1" x14ac:dyDescent="0.35"/>
    <row r="9634" hidden="1" x14ac:dyDescent="0.35"/>
    <row r="9635" hidden="1" x14ac:dyDescent="0.35"/>
    <row r="9636" hidden="1" x14ac:dyDescent="0.35"/>
    <row r="9637" hidden="1" x14ac:dyDescent="0.35"/>
    <row r="9638" hidden="1" x14ac:dyDescent="0.35"/>
    <row r="9639" hidden="1" x14ac:dyDescent="0.35"/>
    <row r="9640" hidden="1" x14ac:dyDescent="0.35"/>
    <row r="9641" hidden="1" x14ac:dyDescent="0.35"/>
    <row r="9642" hidden="1" x14ac:dyDescent="0.35"/>
    <row r="9643" hidden="1" x14ac:dyDescent="0.35"/>
    <row r="9644" hidden="1" x14ac:dyDescent="0.35"/>
    <row r="9645" hidden="1" x14ac:dyDescent="0.35"/>
    <row r="9646" hidden="1" x14ac:dyDescent="0.35"/>
    <row r="9647" hidden="1" x14ac:dyDescent="0.35"/>
    <row r="9648" hidden="1" x14ac:dyDescent="0.35"/>
    <row r="9649" hidden="1" x14ac:dyDescent="0.35"/>
    <row r="9650" hidden="1" x14ac:dyDescent="0.35"/>
    <row r="9651" hidden="1" x14ac:dyDescent="0.35"/>
    <row r="9652" hidden="1" x14ac:dyDescent="0.35"/>
    <row r="9653" hidden="1" x14ac:dyDescent="0.35"/>
    <row r="9654" hidden="1" x14ac:dyDescent="0.35"/>
    <row r="9655" hidden="1" x14ac:dyDescent="0.35"/>
    <row r="9656" hidden="1" x14ac:dyDescent="0.35"/>
    <row r="9657" hidden="1" x14ac:dyDescent="0.35"/>
    <row r="9658" hidden="1" x14ac:dyDescent="0.35"/>
    <row r="9659" hidden="1" x14ac:dyDescent="0.35"/>
    <row r="9660" hidden="1" x14ac:dyDescent="0.35"/>
    <row r="9661" hidden="1" x14ac:dyDescent="0.35"/>
    <row r="9662" hidden="1" x14ac:dyDescent="0.35"/>
    <row r="9663" hidden="1" x14ac:dyDescent="0.35"/>
    <row r="9664" hidden="1" x14ac:dyDescent="0.35"/>
    <row r="9665" hidden="1" x14ac:dyDescent="0.35"/>
    <row r="9666" hidden="1" x14ac:dyDescent="0.35"/>
    <row r="9667" hidden="1" x14ac:dyDescent="0.35"/>
    <row r="9668" hidden="1" x14ac:dyDescent="0.35"/>
    <row r="9669" hidden="1" x14ac:dyDescent="0.35"/>
    <row r="9670" hidden="1" x14ac:dyDescent="0.35"/>
    <row r="9671" hidden="1" x14ac:dyDescent="0.35"/>
    <row r="9672" hidden="1" x14ac:dyDescent="0.35"/>
    <row r="9673" hidden="1" x14ac:dyDescent="0.35"/>
    <row r="9674" hidden="1" x14ac:dyDescent="0.35"/>
    <row r="9675" hidden="1" x14ac:dyDescent="0.35"/>
    <row r="9676" hidden="1" x14ac:dyDescent="0.35"/>
    <row r="9677" hidden="1" x14ac:dyDescent="0.35"/>
    <row r="9678" hidden="1" x14ac:dyDescent="0.35"/>
    <row r="9679" hidden="1" x14ac:dyDescent="0.35"/>
    <row r="9680" hidden="1" x14ac:dyDescent="0.35"/>
    <row r="9681" hidden="1" x14ac:dyDescent="0.35"/>
    <row r="9682" hidden="1" x14ac:dyDescent="0.35"/>
    <row r="9683" hidden="1" x14ac:dyDescent="0.35"/>
    <row r="9684" hidden="1" x14ac:dyDescent="0.35"/>
    <row r="9685" hidden="1" x14ac:dyDescent="0.35"/>
    <row r="9686" hidden="1" x14ac:dyDescent="0.35"/>
    <row r="9687" hidden="1" x14ac:dyDescent="0.35"/>
    <row r="9688" hidden="1" x14ac:dyDescent="0.35"/>
    <row r="9689" hidden="1" x14ac:dyDescent="0.35"/>
    <row r="9690" hidden="1" x14ac:dyDescent="0.35"/>
    <row r="9691" hidden="1" x14ac:dyDescent="0.35"/>
    <row r="9692" hidden="1" x14ac:dyDescent="0.35"/>
    <row r="9693" hidden="1" x14ac:dyDescent="0.35"/>
    <row r="9694" hidden="1" x14ac:dyDescent="0.35"/>
    <row r="9695" hidden="1" x14ac:dyDescent="0.35"/>
    <row r="9696" hidden="1" x14ac:dyDescent="0.35"/>
    <row r="9697" hidden="1" x14ac:dyDescent="0.35"/>
    <row r="9698" hidden="1" x14ac:dyDescent="0.35"/>
    <row r="9699" hidden="1" x14ac:dyDescent="0.35"/>
    <row r="9700" hidden="1" x14ac:dyDescent="0.35"/>
    <row r="9701" hidden="1" x14ac:dyDescent="0.35"/>
    <row r="9702" hidden="1" x14ac:dyDescent="0.35"/>
    <row r="9703" hidden="1" x14ac:dyDescent="0.35"/>
    <row r="9704" hidden="1" x14ac:dyDescent="0.35"/>
    <row r="9705" hidden="1" x14ac:dyDescent="0.35"/>
    <row r="9706" hidden="1" x14ac:dyDescent="0.35"/>
    <row r="9707" hidden="1" x14ac:dyDescent="0.35"/>
    <row r="9708" hidden="1" x14ac:dyDescent="0.35"/>
    <row r="9709" hidden="1" x14ac:dyDescent="0.35"/>
    <row r="9710" hidden="1" x14ac:dyDescent="0.35"/>
    <row r="9711" hidden="1" x14ac:dyDescent="0.35"/>
    <row r="9712" hidden="1" x14ac:dyDescent="0.35"/>
    <row r="9713" hidden="1" x14ac:dyDescent="0.35"/>
    <row r="9714" hidden="1" x14ac:dyDescent="0.35"/>
    <row r="9715" hidden="1" x14ac:dyDescent="0.35"/>
    <row r="9716" hidden="1" x14ac:dyDescent="0.35"/>
    <row r="9717" hidden="1" x14ac:dyDescent="0.35"/>
    <row r="9718" hidden="1" x14ac:dyDescent="0.35"/>
    <row r="9719" hidden="1" x14ac:dyDescent="0.35"/>
    <row r="9720" hidden="1" x14ac:dyDescent="0.35"/>
    <row r="9721" hidden="1" x14ac:dyDescent="0.35"/>
    <row r="9722" hidden="1" x14ac:dyDescent="0.35"/>
    <row r="9723" hidden="1" x14ac:dyDescent="0.35"/>
    <row r="9724" hidden="1" x14ac:dyDescent="0.35"/>
    <row r="9725" hidden="1" x14ac:dyDescent="0.35"/>
    <row r="9726" hidden="1" x14ac:dyDescent="0.35"/>
    <row r="9727" hidden="1" x14ac:dyDescent="0.35"/>
    <row r="9728" hidden="1" x14ac:dyDescent="0.35"/>
    <row r="9729" hidden="1" x14ac:dyDescent="0.35"/>
    <row r="9730" hidden="1" x14ac:dyDescent="0.35"/>
    <row r="9731" hidden="1" x14ac:dyDescent="0.35"/>
    <row r="9732" hidden="1" x14ac:dyDescent="0.35"/>
    <row r="9733" hidden="1" x14ac:dyDescent="0.35"/>
    <row r="9734" hidden="1" x14ac:dyDescent="0.35"/>
    <row r="9735" hidden="1" x14ac:dyDescent="0.35"/>
    <row r="9736" hidden="1" x14ac:dyDescent="0.35"/>
    <row r="9737" hidden="1" x14ac:dyDescent="0.35"/>
    <row r="9738" hidden="1" x14ac:dyDescent="0.35"/>
    <row r="9739" hidden="1" x14ac:dyDescent="0.35"/>
    <row r="9740" hidden="1" x14ac:dyDescent="0.35"/>
    <row r="9741" hidden="1" x14ac:dyDescent="0.35"/>
    <row r="9742" hidden="1" x14ac:dyDescent="0.35"/>
    <row r="9743" hidden="1" x14ac:dyDescent="0.35"/>
    <row r="9744" hidden="1" x14ac:dyDescent="0.35"/>
    <row r="9745" hidden="1" x14ac:dyDescent="0.35"/>
    <row r="9746" hidden="1" x14ac:dyDescent="0.35"/>
    <row r="9747" hidden="1" x14ac:dyDescent="0.35"/>
    <row r="9748" hidden="1" x14ac:dyDescent="0.35"/>
    <row r="9749" hidden="1" x14ac:dyDescent="0.35"/>
    <row r="9750" hidden="1" x14ac:dyDescent="0.35"/>
    <row r="9751" hidden="1" x14ac:dyDescent="0.35"/>
    <row r="9752" hidden="1" x14ac:dyDescent="0.35"/>
    <row r="9753" hidden="1" x14ac:dyDescent="0.35"/>
    <row r="9754" hidden="1" x14ac:dyDescent="0.35"/>
    <row r="9755" hidden="1" x14ac:dyDescent="0.35"/>
    <row r="9756" hidden="1" x14ac:dyDescent="0.35"/>
    <row r="9757" hidden="1" x14ac:dyDescent="0.35"/>
    <row r="9758" hidden="1" x14ac:dyDescent="0.35"/>
    <row r="9759" hidden="1" x14ac:dyDescent="0.35"/>
    <row r="9760" hidden="1" x14ac:dyDescent="0.35"/>
    <row r="9761" hidden="1" x14ac:dyDescent="0.35"/>
    <row r="9762" hidden="1" x14ac:dyDescent="0.35"/>
    <row r="9763" hidden="1" x14ac:dyDescent="0.35"/>
    <row r="9764" hidden="1" x14ac:dyDescent="0.35"/>
    <row r="9765" hidden="1" x14ac:dyDescent="0.35"/>
    <row r="9766" hidden="1" x14ac:dyDescent="0.35"/>
    <row r="9767" hidden="1" x14ac:dyDescent="0.35"/>
    <row r="9768" hidden="1" x14ac:dyDescent="0.35"/>
    <row r="9769" hidden="1" x14ac:dyDescent="0.35"/>
    <row r="9770" hidden="1" x14ac:dyDescent="0.35"/>
    <row r="9771" hidden="1" x14ac:dyDescent="0.35"/>
    <row r="9772" hidden="1" x14ac:dyDescent="0.35"/>
    <row r="9773" hidden="1" x14ac:dyDescent="0.35"/>
    <row r="9774" hidden="1" x14ac:dyDescent="0.35"/>
    <row r="9775" hidden="1" x14ac:dyDescent="0.35"/>
    <row r="9776" hidden="1" x14ac:dyDescent="0.35"/>
    <row r="9777" hidden="1" x14ac:dyDescent="0.35"/>
    <row r="9778" hidden="1" x14ac:dyDescent="0.35"/>
    <row r="9779" hidden="1" x14ac:dyDescent="0.35"/>
    <row r="9780" hidden="1" x14ac:dyDescent="0.35"/>
    <row r="9781" hidden="1" x14ac:dyDescent="0.35"/>
    <row r="9782" hidden="1" x14ac:dyDescent="0.35"/>
    <row r="9783" hidden="1" x14ac:dyDescent="0.35"/>
    <row r="9784" hidden="1" x14ac:dyDescent="0.35"/>
    <row r="9785" hidden="1" x14ac:dyDescent="0.35"/>
    <row r="9786" hidden="1" x14ac:dyDescent="0.35"/>
    <row r="9787" hidden="1" x14ac:dyDescent="0.35"/>
    <row r="9788" hidden="1" x14ac:dyDescent="0.35"/>
    <row r="9789" hidden="1" x14ac:dyDescent="0.35"/>
    <row r="9790" hidden="1" x14ac:dyDescent="0.35"/>
    <row r="9791" hidden="1" x14ac:dyDescent="0.35"/>
    <row r="9792" hidden="1" x14ac:dyDescent="0.35"/>
    <row r="9793" hidden="1" x14ac:dyDescent="0.35"/>
    <row r="9794" hidden="1" x14ac:dyDescent="0.35"/>
    <row r="9795" hidden="1" x14ac:dyDescent="0.35"/>
    <row r="9796" hidden="1" x14ac:dyDescent="0.35"/>
    <row r="9797" hidden="1" x14ac:dyDescent="0.35"/>
    <row r="9798" hidden="1" x14ac:dyDescent="0.35"/>
    <row r="9799" hidden="1" x14ac:dyDescent="0.35"/>
    <row r="9800" hidden="1" x14ac:dyDescent="0.35"/>
    <row r="9801" hidden="1" x14ac:dyDescent="0.35"/>
    <row r="9802" hidden="1" x14ac:dyDescent="0.35"/>
    <row r="9803" hidden="1" x14ac:dyDescent="0.35"/>
    <row r="9804" hidden="1" x14ac:dyDescent="0.35"/>
    <row r="9805" hidden="1" x14ac:dyDescent="0.35"/>
    <row r="9806" hidden="1" x14ac:dyDescent="0.35"/>
    <row r="9807" hidden="1" x14ac:dyDescent="0.35"/>
    <row r="9808" hidden="1" x14ac:dyDescent="0.35"/>
    <row r="9809" hidden="1" x14ac:dyDescent="0.35"/>
    <row r="9810" hidden="1" x14ac:dyDescent="0.35"/>
    <row r="9811" hidden="1" x14ac:dyDescent="0.35"/>
    <row r="9812" hidden="1" x14ac:dyDescent="0.35"/>
    <row r="9813" hidden="1" x14ac:dyDescent="0.35"/>
    <row r="9814" hidden="1" x14ac:dyDescent="0.35"/>
    <row r="9815" hidden="1" x14ac:dyDescent="0.35"/>
    <row r="9816" hidden="1" x14ac:dyDescent="0.35"/>
    <row r="9817" hidden="1" x14ac:dyDescent="0.35"/>
    <row r="9818" hidden="1" x14ac:dyDescent="0.35"/>
    <row r="9819" hidden="1" x14ac:dyDescent="0.35"/>
    <row r="9820" hidden="1" x14ac:dyDescent="0.35"/>
    <row r="9821" hidden="1" x14ac:dyDescent="0.35"/>
    <row r="9822" hidden="1" x14ac:dyDescent="0.35"/>
    <row r="9823" hidden="1" x14ac:dyDescent="0.35"/>
    <row r="9824" hidden="1" x14ac:dyDescent="0.35"/>
    <row r="9825" hidden="1" x14ac:dyDescent="0.35"/>
    <row r="9826" hidden="1" x14ac:dyDescent="0.35"/>
    <row r="9827" hidden="1" x14ac:dyDescent="0.35"/>
    <row r="9828" hidden="1" x14ac:dyDescent="0.35"/>
    <row r="9829" hidden="1" x14ac:dyDescent="0.35"/>
    <row r="9830" hidden="1" x14ac:dyDescent="0.35"/>
    <row r="9831" hidden="1" x14ac:dyDescent="0.35"/>
    <row r="9832" hidden="1" x14ac:dyDescent="0.35"/>
    <row r="9833" hidden="1" x14ac:dyDescent="0.35"/>
    <row r="9834" hidden="1" x14ac:dyDescent="0.35"/>
    <row r="9835" hidden="1" x14ac:dyDescent="0.35"/>
    <row r="9836" hidden="1" x14ac:dyDescent="0.35"/>
    <row r="9837" hidden="1" x14ac:dyDescent="0.35"/>
    <row r="9838" hidden="1" x14ac:dyDescent="0.35"/>
    <row r="9839" hidden="1" x14ac:dyDescent="0.35"/>
    <row r="9840" hidden="1" x14ac:dyDescent="0.35"/>
    <row r="9841" hidden="1" x14ac:dyDescent="0.35"/>
    <row r="9842" hidden="1" x14ac:dyDescent="0.35"/>
    <row r="9843" hidden="1" x14ac:dyDescent="0.35"/>
    <row r="9844" hidden="1" x14ac:dyDescent="0.35"/>
    <row r="9845" hidden="1" x14ac:dyDescent="0.35"/>
    <row r="9846" hidden="1" x14ac:dyDescent="0.35"/>
    <row r="9847" hidden="1" x14ac:dyDescent="0.35"/>
    <row r="9848" hidden="1" x14ac:dyDescent="0.35"/>
    <row r="9849" hidden="1" x14ac:dyDescent="0.35"/>
    <row r="9850" hidden="1" x14ac:dyDescent="0.35"/>
    <row r="9851" hidden="1" x14ac:dyDescent="0.35"/>
    <row r="9852" hidden="1" x14ac:dyDescent="0.35"/>
    <row r="9853" hidden="1" x14ac:dyDescent="0.35"/>
    <row r="9854" hidden="1" x14ac:dyDescent="0.35"/>
    <row r="9855" hidden="1" x14ac:dyDescent="0.35"/>
    <row r="9856" hidden="1" x14ac:dyDescent="0.35"/>
    <row r="9857" hidden="1" x14ac:dyDescent="0.35"/>
    <row r="9858" hidden="1" x14ac:dyDescent="0.35"/>
    <row r="9859" hidden="1" x14ac:dyDescent="0.35"/>
    <row r="9860" hidden="1" x14ac:dyDescent="0.35"/>
    <row r="9861" hidden="1" x14ac:dyDescent="0.35"/>
    <row r="9862" hidden="1" x14ac:dyDescent="0.35"/>
    <row r="9863" hidden="1" x14ac:dyDescent="0.35"/>
    <row r="9864" hidden="1" x14ac:dyDescent="0.35"/>
    <row r="9865" hidden="1" x14ac:dyDescent="0.35"/>
    <row r="9866" hidden="1" x14ac:dyDescent="0.35"/>
    <row r="9867" hidden="1" x14ac:dyDescent="0.35"/>
    <row r="9868" hidden="1" x14ac:dyDescent="0.35"/>
    <row r="9869" hidden="1" x14ac:dyDescent="0.35"/>
    <row r="9870" hidden="1" x14ac:dyDescent="0.35"/>
    <row r="9871" hidden="1" x14ac:dyDescent="0.35"/>
    <row r="9872" hidden="1" x14ac:dyDescent="0.35"/>
    <row r="9873" hidden="1" x14ac:dyDescent="0.35"/>
    <row r="9874" hidden="1" x14ac:dyDescent="0.35"/>
    <row r="9875" hidden="1" x14ac:dyDescent="0.35"/>
    <row r="9876" hidden="1" x14ac:dyDescent="0.35"/>
    <row r="9877" hidden="1" x14ac:dyDescent="0.35"/>
    <row r="9878" hidden="1" x14ac:dyDescent="0.35"/>
    <row r="9879" hidden="1" x14ac:dyDescent="0.35"/>
    <row r="9880" hidden="1" x14ac:dyDescent="0.35"/>
    <row r="9881" hidden="1" x14ac:dyDescent="0.35"/>
    <row r="9882" hidden="1" x14ac:dyDescent="0.35"/>
    <row r="9883" hidden="1" x14ac:dyDescent="0.35"/>
    <row r="9884" hidden="1" x14ac:dyDescent="0.35"/>
    <row r="9885" hidden="1" x14ac:dyDescent="0.35"/>
    <row r="9886" hidden="1" x14ac:dyDescent="0.35"/>
    <row r="9887" hidden="1" x14ac:dyDescent="0.35"/>
    <row r="9888" hidden="1" x14ac:dyDescent="0.35"/>
    <row r="9889" hidden="1" x14ac:dyDescent="0.35"/>
    <row r="9890" hidden="1" x14ac:dyDescent="0.35"/>
    <row r="9891" hidden="1" x14ac:dyDescent="0.35"/>
    <row r="9892" hidden="1" x14ac:dyDescent="0.35"/>
    <row r="9893" hidden="1" x14ac:dyDescent="0.35"/>
    <row r="9894" hidden="1" x14ac:dyDescent="0.35"/>
    <row r="9895" hidden="1" x14ac:dyDescent="0.35"/>
    <row r="9896" hidden="1" x14ac:dyDescent="0.35"/>
    <row r="9897" hidden="1" x14ac:dyDescent="0.35"/>
    <row r="9898" hidden="1" x14ac:dyDescent="0.35"/>
    <row r="9899" hidden="1" x14ac:dyDescent="0.35"/>
    <row r="9900" hidden="1" x14ac:dyDescent="0.35"/>
    <row r="9901" hidden="1" x14ac:dyDescent="0.35"/>
    <row r="9902" hidden="1" x14ac:dyDescent="0.35"/>
    <row r="9903" hidden="1" x14ac:dyDescent="0.35"/>
    <row r="9904" hidden="1" x14ac:dyDescent="0.35"/>
    <row r="9905" hidden="1" x14ac:dyDescent="0.35"/>
    <row r="9906" hidden="1" x14ac:dyDescent="0.35"/>
    <row r="9907" hidden="1" x14ac:dyDescent="0.35"/>
    <row r="9908" hidden="1" x14ac:dyDescent="0.35"/>
    <row r="9909" hidden="1" x14ac:dyDescent="0.35"/>
    <row r="9910" hidden="1" x14ac:dyDescent="0.35"/>
    <row r="9911" hidden="1" x14ac:dyDescent="0.35"/>
    <row r="9912" hidden="1" x14ac:dyDescent="0.35"/>
    <row r="9913" hidden="1" x14ac:dyDescent="0.35"/>
    <row r="9914" hidden="1" x14ac:dyDescent="0.35"/>
    <row r="9915" hidden="1" x14ac:dyDescent="0.35"/>
    <row r="9916" hidden="1" x14ac:dyDescent="0.35"/>
    <row r="9917" hidden="1" x14ac:dyDescent="0.35"/>
    <row r="9918" hidden="1" x14ac:dyDescent="0.35"/>
    <row r="9919" hidden="1" x14ac:dyDescent="0.35"/>
    <row r="9920" hidden="1" x14ac:dyDescent="0.35"/>
    <row r="9921" hidden="1" x14ac:dyDescent="0.35"/>
    <row r="9922" hidden="1" x14ac:dyDescent="0.35"/>
    <row r="9923" hidden="1" x14ac:dyDescent="0.35"/>
    <row r="9924" hidden="1" x14ac:dyDescent="0.35"/>
    <row r="9925" hidden="1" x14ac:dyDescent="0.35"/>
    <row r="9926" hidden="1" x14ac:dyDescent="0.35"/>
    <row r="9927" hidden="1" x14ac:dyDescent="0.35"/>
    <row r="9928" hidden="1" x14ac:dyDescent="0.35"/>
    <row r="9929" hidden="1" x14ac:dyDescent="0.35"/>
    <row r="9930" hidden="1" x14ac:dyDescent="0.35"/>
    <row r="9931" hidden="1" x14ac:dyDescent="0.35"/>
    <row r="9932" hidden="1" x14ac:dyDescent="0.35"/>
    <row r="9933" hidden="1" x14ac:dyDescent="0.35"/>
    <row r="9934" hidden="1" x14ac:dyDescent="0.35"/>
    <row r="9935" hidden="1" x14ac:dyDescent="0.35"/>
    <row r="9936" hidden="1" x14ac:dyDescent="0.35"/>
    <row r="9937" hidden="1" x14ac:dyDescent="0.35"/>
    <row r="9938" hidden="1" x14ac:dyDescent="0.35"/>
    <row r="9939" hidden="1" x14ac:dyDescent="0.35"/>
    <row r="9940" hidden="1" x14ac:dyDescent="0.35"/>
    <row r="9941" hidden="1" x14ac:dyDescent="0.35"/>
    <row r="9942" hidden="1" x14ac:dyDescent="0.35"/>
    <row r="9943" hidden="1" x14ac:dyDescent="0.35"/>
    <row r="9944" hidden="1" x14ac:dyDescent="0.35"/>
    <row r="9945" hidden="1" x14ac:dyDescent="0.35"/>
    <row r="9946" hidden="1" x14ac:dyDescent="0.35"/>
    <row r="9947" hidden="1" x14ac:dyDescent="0.35"/>
    <row r="9948" hidden="1" x14ac:dyDescent="0.35"/>
    <row r="9949" hidden="1" x14ac:dyDescent="0.35"/>
    <row r="9950" hidden="1" x14ac:dyDescent="0.35"/>
    <row r="9951" hidden="1" x14ac:dyDescent="0.35"/>
    <row r="9952" hidden="1" x14ac:dyDescent="0.35"/>
    <row r="9953" hidden="1" x14ac:dyDescent="0.35"/>
    <row r="9954" hidden="1" x14ac:dyDescent="0.35"/>
    <row r="9955" hidden="1" x14ac:dyDescent="0.35"/>
    <row r="9956" hidden="1" x14ac:dyDescent="0.35"/>
    <row r="9957" hidden="1" x14ac:dyDescent="0.35"/>
    <row r="9958" hidden="1" x14ac:dyDescent="0.35"/>
    <row r="9959" hidden="1" x14ac:dyDescent="0.35"/>
    <row r="9960" hidden="1" x14ac:dyDescent="0.35"/>
    <row r="9961" hidden="1" x14ac:dyDescent="0.35"/>
    <row r="9962" hidden="1" x14ac:dyDescent="0.35"/>
    <row r="9963" hidden="1" x14ac:dyDescent="0.35"/>
    <row r="9964" hidden="1" x14ac:dyDescent="0.35"/>
    <row r="9965" hidden="1" x14ac:dyDescent="0.35"/>
    <row r="9966" hidden="1" x14ac:dyDescent="0.35"/>
    <row r="9967" hidden="1" x14ac:dyDescent="0.35"/>
    <row r="9968" hidden="1" x14ac:dyDescent="0.35"/>
    <row r="9969" hidden="1" x14ac:dyDescent="0.35"/>
    <row r="9970" hidden="1" x14ac:dyDescent="0.35"/>
    <row r="9971" hidden="1" x14ac:dyDescent="0.35"/>
    <row r="9972" hidden="1" x14ac:dyDescent="0.35"/>
    <row r="9973" hidden="1" x14ac:dyDescent="0.35"/>
    <row r="9974" hidden="1" x14ac:dyDescent="0.35"/>
    <row r="9975" hidden="1" x14ac:dyDescent="0.35"/>
    <row r="9976" hidden="1" x14ac:dyDescent="0.35"/>
    <row r="9977" hidden="1" x14ac:dyDescent="0.35"/>
    <row r="9978" hidden="1" x14ac:dyDescent="0.35"/>
    <row r="9979" hidden="1" x14ac:dyDescent="0.35"/>
    <row r="9980" hidden="1" x14ac:dyDescent="0.35"/>
    <row r="9981" hidden="1" x14ac:dyDescent="0.35"/>
    <row r="9982" hidden="1" x14ac:dyDescent="0.35"/>
    <row r="9983" hidden="1" x14ac:dyDescent="0.35"/>
    <row r="9984" hidden="1" x14ac:dyDescent="0.35"/>
    <row r="9985" hidden="1" x14ac:dyDescent="0.35"/>
    <row r="9986" hidden="1" x14ac:dyDescent="0.35"/>
    <row r="9987" hidden="1" x14ac:dyDescent="0.35"/>
    <row r="9988" hidden="1" x14ac:dyDescent="0.35"/>
    <row r="9989" hidden="1" x14ac:dyDescent="0.35"/>
    <row r="9990" hidden="1" x14ac:dyDescent="0.35"/>
    <row r="9991" hidden="1" x14ac:dyDescent="0.35"/>
    <row r="9992" hidden="1" x14ac:dyDescent="0.35"/>
    <row r="9993" hidden="1" x14ac:dyDescent="0.35"/>
    <row r="9994" hidden="1" x14ac:dyDescent="0.35"/>
    <row r="9995" hidden="1" x14ac:dyDescent="0.35"/>
    <row r="9996" hidden="1" x14ac:dyDescent="0.35"/>
    <row r="9997" hidden="1" x14ac:dyDescent="0.35"/>
    <row r="9998" hidden="1" x14ac:dyDescent="0.35"/>
    <row r="9999" hidden="1" x14ac:dyDescent="0.35"/>
    <row r="10000" hidden="1" x14ac:dyDescent="0.35"/>
    <row r="10001" hidden="1" x14ac:dyDescent="0.35"/>
    <row r="10002" hidden="1" x14ac:dyDescent="0.35"/>
    <row r="10003" hidden="1" x14ac:dyDescent="0.35"/>
    <row r="10004" hidden="1" x14ac:dyDescent="0.35"/>
    <row r="10005" hidden="1" x14ac:dyDescent="0.35"/>
    <row r="10006" hidden="1" x14ac:dyDescent="0.35"/>
    <row r="10007" hidden="1" x14ac:dyDescent="0.35"/>
    <row r="10008" hidden="1" x14ac:dyDescent="0.35"/>
    <row r="10009" hidden="1" x14ac:dyDescent="0.35"/>
    <row r="10010" hidden="1" x14ac:dyDescent="0.35"/>
    <row r="10011" hidden="1" x14ac:dyDescent="0.35"/>
    <row r="10012" hidden="1" x14ac:dyDescent="0.35"/>
    <row r="10013" hidden="1" x14ac:dyDescent="0.35"/>
    <row r="10014" hidden="1" x14ac:dyDescent="0.35"/>
    <row r="10015" hidden="1" x14ac:dyDescent="0.35"/>
    <row r="10016" hidden="1" x14ac:dyDescent="0.35"/>
    <row r="10017" hidden="1" x14ac:dyDescent="0.35"/>
    <row r="10018" hidden="1" x14ac:dyDescent="0.35"/>
    <row r="10019" hidden="1" x14ac:dyDescent="0.35"/>
    <row r="10020" hidden="1" x14ac:dyDescent="0.35"/>
    <row r="10021" hidden="1" x14ac:dyDescent="0.35"/>
    <row r="10022" hidden="1" x14ac:dyDescent="0.35"/>
    <row r="10023" hidden="1" x14ac:dyDescent="0.35"/>
    <row r="10024" hidden="1" x14ac:dyDescent="0.35"/>
    <row r="10025" hidden="1" x14ac:dyDescent="0.35"/>
    <row r="10026" hidden="1" x14ac:dyDescent="0.35"/>
    <row r="10027" hidden="1" x14ac:dyDescent="0.35"/>
    <row r="10028" hidden="1" x14ac:dyDescent="0.35"/>
    <row r="10029" hidden="1" x14ac:dyDescent="0.35"/>
    <row r="10030" hidden="1" x14ac:dyDescent="0.35"/>
    <row r="10031" hidden="1" x14ac:dyDescent="0.35"/>
    <row r="10032" hidden="1" x14ac:dyDescent="0.35"/>
    <row r="10033" hidden="1" x14ac:dyDescent="0.35"/>
    <row r="10034" hidden="1" x14ac:dyDescent="0.35"/>
    <row r="10035" hidden="1" x14ac:dyDescent="0.35"/>
    <row r="10036" hidden="1" x14ac:dyDescent="0.35"/>
    <row r="10037" hidden="1" x14ac:dyDescent="0.35"/>
    <row r="10038" hidden="1" x14ac:dyDescent="0.35"/>
    <row r="10039" hidden="1" x14ac:dyDescent="0.35"/>
    <row r="10040" hidden="1" x14ac:dyDescent="0.35"/>
    <row r="10041" hidden="1" x14ac:dyDescent="0.35"/>
    <row r="10042" hidden="1" x14ac:dyDescent="0.35"/>
    <row r="10043" hidden="1" x14ac:dyDescent="0.35"/>
    <row r="10044" hidden="1" x14ac:dyDescent="0.35"/>
    <row r="10045" hidden="1" x14ac:dyDescent="0.35"/>
    <row r="10046" hidden="1" x14ac:dyDescent="0.35"/>
    <row r="10047" hidden="1" x14ac:dyDescent="0.35"/>
    <row r="10048" hidden="1" x14ac:dyDescent="0.35"/>
    <row r="10049" hidden="1" x14ac:dyDescent="0.35"/>
    <row r="10050" hidden="1" x14ac:dyDescent="0.35"/>
    <row r="10051" hidden="1" x14ac:dyDescent="0.35"/>
    <row r="10052" hidden="1" x14ac:dyDescent="0.35"/>
    <row r="10053" hidden="1" x14ac:dyDescent="0.35"/>
    <row r="10054" hidden="1" x14ac:dyDescent="0.35"/>
    <row r="10055" hidden="1" x14ac:dyDescent="0.35"/>
    <row r="10056" hidden="1" x14ac:dyDescent="0.35"/>
    <row r="10057" hidden="1" x14ac:dyDescent="0.35"/>
    <row r="10058" hidden="1" x14ac:dyDescent="0.35"/>
    <row r="10059" hidden="1" x14ac:dyDescent="0.35"/>
    <row r="10060" hidden="1" x14ac:dyDescent="0.35"/>
    <row r="10061" hidden="1" x14ac:dyDescent="0.35"/>
    <row r="10062" hidden="1" x14ac:dyDescent="0.35"/>
    <row r="10063" hidden="1" x14ac:dyDescent="0.35"/>
    <row r="10064" hidden="1" x14ac:dyDescent="0.35"/>
    <row r="10065" hidden="1" x14ac:dyDescent="0.35"/>
    <row r="10066" hidden="1" x14ac:dyDescent="0.35"/>
    <row r="10067" hidden="1" x14ac:dyDescent="0.35"/>
    <row r="10068" hidden="1" x14ac:dyDescent="0.35"/>
    <row r="10069" hidden="1" x14ac:dyDescent="0.35"/>
    <row r="10070" hidden="1" x14ac:dyDescent="0.35"/>
    <row r="10071" hidden="1" x14ac:dyDescent="0.35"/>
    <row r="10072" hidden="1" x14ac:dyDescent="0.35"/>
    <row r="10073" hidden="1" x14ac:dyDescent="0.35"/>
    <row r="10074" hidden="1" x14ac:dyDescent="0.35"/>
    <row r="10075" hidden="1" x14ac:dyDescent="0.35"/>
    <row r="10076" hidden="1" x14ac:dyDescent="0.35"/>
    <row r="10077" hidden="1" x14ac:dyDescent="0.35"/>
    <row r="10078" hidden="1" x14ac:dyDescent="0.35"/>
    <row r="10079" hidden="1" x14ac:dyDescent="0.35"/>
    <row r="10080" hidden="1" x14ac:dyDescent="0.35"/>
    <row r="10081" hidden="1" x14ac:dyDescent="0.35"/>
    <row r="10082" hidden="1" x14ac:dyDescent="0.35"/>
    <row r="10083" hidden="1" x14ac:dyDescent="0.35"/>
    <row r="10084" hidden="1" x14ac:dyDescent="0.35"/>
    <row r="10085" hidden="1" x14ac:dyDescent="0.35"/>
    <row r="10086" hidden="1" x14ac:dyDescent="0.35"/>
    <row r="10087" hidden="1" x14ac:dyDescent="0.35"/>
    <row r="10088" hidden="1" x14ac:dyDescent="0.35"/>
    <row r="10089" hidden="1" x14ac:dyDescent="0.35"/>
    <row r="10090" hidden="1" x14ac:dyDescent="0.35"/>
    <row r="10091" hidden="1" x14ac:dyDescent="0.35"/>
    <row r="10092" hidden="1" x14ac:dyDescent="0.35"/>
    <row r="10093" hidden="1" x14ac:dyDescent="0.35"/>
    <row r="10094" hidden="1" x14ac:dyDescent="0.35"/>
    <row r="10095" hidden="1" x14ac:dyDescent="0.35"/>
    <row r="10096" hidden="1" x14ac:dyDescent="0.35"/>
    <row r="10097" hidden="1" x14ac:dyDescent="0.35"/>
    <row r="10098" hidden="1" x14ac:dyDescent="0.35"/>
    <row r="10099" hidden="1" x14ac:dyDescent="0.35"/>
    <row r="10100" hidden="1" x14ac:dyDescent="0.35"/>
    <row r="10101" hidden="1" x14ac:dyDescent="0.35"/>
    <row r="10102" hidden="1" x14ac:dyDescent="0.35"/>
    <row r="10103" hidden="1" x14ac:dyDescent="0.35"/>
    <row r="10104" hidden="1" x14ac:dyDescent="0.35"/>
    <row r="10105" hidden="1" x14ac:dyDescent="0.35"/>
    <row r="10106" hidden="1" x14ac:dyDescent="0.35"/>
    <row r="10107" hidden="1" x14ac:dyDescent="0.35"/>
    <row r="10108" hidden="1" x14ac:dyDescent="0.35"/>
    <row r="10109" hidden="1" x14ac:dyDescent="0.35"/>
    <row r="10110" hidden="1" x14ac:dyDescent="0.35"/>
    <row r="10111" hidden="1" x14ac:dyDescent="0.35"/>
    <row r="10112" hidden="1" x14ac:dyDescent="0.35"/>
    <row r="10113" hidden="1" x14ac:dyDescent="0.35"/>
    <row r="10114" hidden="1" x14ac:dyDescent="0.35"/>
    <row r="10115" hidden="1" x14ac:dyDescent="0.35"/>
    <row r="10116" hidden="1" x14ac:dyDescent="0.35"/>
    <row r="10117" hidden="1" x14ac:dyDescent="0.35"/>
    <row r="10118" hidden="1" x14ac:dyDescent="0.35"/>
    <row r="10119" hidden="1" x14ac:dyDescent="0.35"/>
    <row r="10120" hidden="1" x14ac:dyDescent="0.35"/>
    <row r="10121" hidden="1" x14ac:dyDescent="0.35"/>
    <row r="10122" hidden="1" x14ac:dyDescent="0.35"/>
    <row r="10123" hidden="1" x14ac:dyDescent="0.35"/>
    <row r="10124" hidden="1" x14ac:dyDescent="0.35"/>
    <row r="10125" hidden="1" x14ac:dyDescent="0.35"/>
    <row r="10126" hidden="1" x14ac:dyDescent="0.35"/>
    <row r="10127" hidden="1" x14ac:dyDescent="0.35"/>
    <row r="10128" hidden="1" x14ac:dyDescent="0.35"/>
    <row r="10129" hidden="1" x14ac:dyDescent="0.35"/>
    <row r="10130" hidden="1" x14ac:dyDescent="0.35"/>
    <row r="10131" hidden="1" x14ac:dyDescent="0.35"/>
    <row r="10132" hidden="1" x14ac:dyDescent="0.35"/>
    <row r="10133" hidden="1" x14ac:dyDescent="0.35"/>
    <row r="10134" hidden="1" x14ac:dyDescent="0.35"/>
    <row r="10135" hidden="1" x14ac:dyDescent="0.35"/>
    <row r="10136" hidden="1" x14ac:dyDescent="0.35"/>
    <row r="10137" hidden="1" x14ac:dyDescent="0.35"/>
    <row r="10138" hidden="1" x14ac:dyDescent="0.35"/>
    <row r="10139" hidden="1" x14ac:dyDescent="0.35"/>
    <row r="10140" hidden="1" x14ac:dyDescent="0.35"/>
    <row r="10141" hidden="1" x14ac:dyDescent="0.35"/>
    <row r="10142" hidden="1" x14ac:dyDescent="0.35"/>
    <row r="10143" hidden="1" x14ac:dyDescent="0.35"/>
    <row r="10144" hidden="1" x14ac:dyDescent="0.35"/>
    <row r="10145" hidden="1" x14ac:dyDescent="0.35"/>
    <row r="10146" hidden="1" x14ac:dyDescent="0.35"/>
    <row r="10147" hidden="1" x14ac:dyDescent="0.35"/>
    <row r="10148" hidden="1" x14ac:dyDescent="0.35"/>
    <row r="10149" hidden="1" x14ac:dyDescent="0.35"/>
    <row r="10150" hidden="1" x14ac:dyDescent="0.35"/>
    <row r="10151" hidden="1" x14ac:dyDescent="0.35"/>
    <row r="10152" hidden="1" x14ac:dyDescent="0.35"/>
    <row r="10153" hidden="1" x14ac:dyDescent="0.35"/>
    <row r="10154" hidden="1" x14ac:dyDescent="0.35"/>
    <row r="10155" hidden="1" x14ac:dyDescent="0.35"/>
    <row r="10156" hidden="1" x14ac:dyDescent="0.35"/>
    <row r="10157" hidden="1" x14ac:dyDescent="0.35"/>
    <row r="10158" hidden="1" x14ac:dyDescent="0.35"/>
    <row r="10159" hidden="1" x14ac:dyDescent="0.35"/>
    <row r="10160" hidden="1" x14ac:dyDescent="0.35"/>
    <row r="10161" hidden="1" x14ac:dyDescent="0.35"/>
    <row r="10162" hidden="1" x14ac:dyDescent="0.35"/>
    <row r="10163" hidden="1" x14ac:dyDescent="0.35"/>
    <row r="10164" hidden="1" x14ac:dyDescent="0.35"/>
    <row r="10165" hidden="1" x14ac:dyDescent="0.35"/>
    <row r="10166" hidden="1" x14ac:dyDescent="0.35"/>
    <row r="10167" hidden="1" x14ac:dyDescent="0.35"/>
    <row r="10168" hidden="1" x14ac:dyDescent="0.35"/>
    <row r="10169" hidden="1" x14ac:dyDescent="0.35"/>
    <row r="10170" hidden="1" x14ac:dyDescent="0.35"/>
    <row r="10171" hidden="1" x14ac:dyDescent="0.35"/>
    <row r="10172" hidden="1" x14ac:dyDescent="0.35"/>
    <row r="10173" hidden="1" x14ac:dyDescent="0.35"/>
    <row r="10174" hidden="1" x14ac:dyDescent="0.35"/>
    <row r="10175" hidden="1" x14ac:dyDescent="0.35"/>
    <row r="10176" hidden="1" x14ac:dyDescent="0.35"/>
    <row r="10177" hidden="1" x14ac:dyDescent="0.35"/>
    <row r="10178" hidden="1" x14ac:dyDescent="0.35"/>
    <row r="10179" hidden="1" x14ac:dyDescent="0.35"/>
    <row r="10180" hidden="1" x14ac:dyDescent="0.35"/>
    <row r="10181" hidden="1" x14ac:dyDescent="0.35"/>
    <row r="10182" hidden="1" x14ac:dyDescent="0.35"/>
    <row r="10183" hidden="1" x14ac:dyDescent="0.35"/>
    <row r="10184" hidden="1" x14ac:dyDescent="0.35"/>
    <row r="10185" hidden="1" x14ac:dyDescent="0.35"/>
    <row r="10186" hidden="1" x14ac:dyDescent="0.35"/>
    <row r="10187" hidden="1" x14ac:dyDescent="0.35"/>
    <row r="10188" hidden="1" x14ac:dyDescent="0.35"/>
    <row r="10189" hidden="1" x14ac:dyDescent="0.35"/>
    <row r="10190" hidden="1" x14ac:dyDescent="0.35"/>
    <row r="10191" hidden="1" x14ac:dyDescent="0.35"/>
    <row r="10192" hidden="1" x14ac:dyDescent="0.35"/>
    <row r="10193" hidden="1" x14ac:dyDescent="0.35"/>
    <row r="10194" hidden="1" x14ac:dyDescent="0.35"/>
    <row r="10195" hidden="1" x14ac:dyDescent="0.35"/>
    <row r="10196" hidden="1" x14ac:dyDescent="0.35"/>
    <row r="10197" hidden="1" x14ac:dyDescent="0.35"/>
    <row r="10198" hidden="1" x14ac:dyDescent="0.35"/>
    <row r="10199" hidden="1" x14ac:dyDescent="0.35"/>
    <row r="10200" hidden="1" x14ac:dyDescent="0.35"/>
    <row r="10201" hidden="1" x14ac:dyDescent="0.35"/>
    <row r="10202" hidden="1" x14ac:dyDescent="0.35"/>
    <row r="10203" hidden="1" x14ac:dyDescent="0.35"/>
    <row r="10204" hidden="1" x14ac:dyDescent="0.35"/>
    <row r="10205" hidden="1" x14ac:dyDescent="0.35"/>
    <row r="10206" hidden="1" x14ac:dyDescent="0.35"/>
    <row r="10207" hidden="1" x14ac:dyDescent="0.35"/>
    <row r="10208" hidden="1" x14ac:dyDescent="0.35"/>
    <row r="10209" hidden="1" x14ac:dyDescent="0.35"/>
    <row r="10210" hidden="1" x14ac:dyDescent="0.35"/>
    <row r="10211" hidden="1" x14ac:dyDescent="0.35"/>
    <row r="10212" hidden="1" x14ac:dyDescent="0.35"/>
    <row r="10213" hidden="1" x14ac:dyDescent="0.35"/>
    <row r="10214" hidden="1" x14ac:dyDescent="0.35"/>
    <row r="10215" hidden="1" x14ac:dyDescent="0.35"/>
    <row r="10216" hidden="1" x14ac:dyDescent="0.35"/>
    <row r="10217" hidden="1" x14ac:dyDescent="0.35"/>
    <row r="10218" hidden="1" x14ac:dyDescent="0.35"/>
    <row r="10219" hidden="1" x14ac:dyDescent="0.35"/>
    <row r="10220" hidden="1" x14ac:dyDescent="0.35"/>
    <row r="10221" hidden="1" x14ac:dyDescent="0.35"/>
    <row r="10222" hidden="1" x14ac:dyDescent="0.35"/>
    <row r="10223" hidden="1" x14ac:dyDescent="0.35"/>
    <row r="10224" hidden="1" x14ac:dyDescent="0.35"/>
    <row r="10225" hidden="1" x14ac:dyDescent="0.35"/>
    <row r="10226" hidden="1" x14ac:dyDescent="0.35"/>
    <row r="10227" hidden="1" x14ac:dyDescent="0.35"/>
    <row r="10228" hidden="1" x14ac:dyDescent="0.35"/>
    <row r="10229" hidden="1" x14ac:dyDescent="0.35"/>
    <row r="10230" hidden="1" x14ac:dyDescent="0.35"/>
    <row r="10231" hidden="1" x14ac:dyDescent="0.35"/>
    <row r="10232" hidden="1" x14ac:dyDescent="0.35"/>
    <row r="10233" hidden="1" x14ac:dyDescent="0.35"/>
    <row r="10234" hidden="1" x14ac:dyDescent="0.35"/>
    <row r="10235" hidden="1" x14ac:dyDescent="0.35"/>
    <row r="10236" hidden="1" x14ac:dyDescent="0.35"/>
    <row r="10237" hidden="1" x14ac:dyDescent="0.35"/>
    <row r="10238" hidden="1" x14ac:dyDescent="0.35"/>
    <row r="10239" hidden="1" x14ac:dyDescent="0.35"/>
    <row r="10240" hidden="1" x14ac:dyDescent="0.35"/>
    <row r="10241" hidden="1" x14ac:dyDescent="0.35"/>
    <row r="10242" hidden="1" x14ac:dyDescent="0.35"/>
    <row r="10243" hidden="1" x14ac:dyDescent="0.35"/>
    <row r="10244" hidden="1" x14ac:dyDescent="0.35"/>
    <row r="10245" hidden="1" x14ac:dyDescent="0.35"/>
    <row r="10246" hidden="1" x14ac:dyDescent="0.35"/>
    <row r="10247" hidden="1" x14ac:dyDescent="0.35"/>
    <row r="10248" hidden="1" x14ac:dyDescent="0.35"/>
    <row r="10249" hidden="1" x14ac:dyDescent="0.35"/>
    <row r="10250" hidden="1" x14ac:dyDescent="0.35"/>
    <row r="10251" hidden="1" x14ac:dyDescent="0.35"/>
    <row r="10252" hidden="1" x14ac:dyDescent="0.35"/>
    <row r="10253" hidden="1" x14ac:dyDescent="0.35"/>
    <row r="10254" hidden="1" x14ac:dyDescent="0.35"/>
    <row r="10255" hidden="1" x14ac:dyDescent="0.35"/>
    <row r="10256" hidden="1" x14ac:dyDescent="0.35"/>
    <row r="10257" hidden="1" x14ac:dyDescent="0.35"/>
    <row r="10258" hidden="1" x14ac:dyDescent="0.35"/>
    <row r="10259" hidden="1" x14ac:dyDescent="0.35"/>
    <row r="10260" hidden="1" x14ac:dyDescent="0.35"/>
    <row r="10261" hidden="1" x14ac:dyDescent="0.35"/>
    <row r="10262" hidden="1" x14ac:dyDescent="0.35"/>
    <row r="10263" hidden="1" x14ac:dyDescent="0.35"/>
    <row r="10264" hidden="1" x14ac:dyDescent="0.35"/>
    <row r="10265" hidden="1" x14ac:dyDescent="0.35"/>
    <row r="10266" hidden="1" x14ac:dyDescent="0.35"/>
    <row r="10267" hidden="1" x14ac:dyDescent="0.35"/>
    <row r="10268" hidden="1" x14ac:dyDescent="0.35"/>
    <row r="10269" hidden="1" x14ac:dyDescent="0.35"/>
    <row r="10270" hidden="1" x14ac:dyDescent="0.35"/>
    <row r="10271" hidden="1" x14ac:dyDescent="0.35"/>
    <row r="10272" hidden="1" x14ac:dyDescent="0.35"/>
    <row r="10273" hidden="1" x14ac:dyDescent="0.35"/>
    <row r="10274" hidden="1" x14ac:dyDescent="0.35"/>
    <row r="10275" hidden="1" x14ac:dyDescent="0.35"/>
    <row r="10276" hidden="1" x14ac:dyDescent="0.35"/>
    <row r="10277" hidden="1" x14ac:dyDescent="0.35"/>
    <row r="10278" hidden="1" x14ac:dyDescent="0.35"/>
    <row r="10279" hidden="1" x14ac:dyDescent="0.35"/>
    <row r="10280" hidden="1" x14ac:dyDescent="0.35"/>
    <row r="10281" hidden="1" x14ac:dyDescent="0.35"/>
    <row r="10282" hidden="1" x14ac:dyDescent="0.35"/>
    <row r="10283" hidden="1" x14ac:dyDescent="0.35"/>
    <row r="10284" hidden="1" x14ac:dyDescent="0.35"/>
    <row r="10285" hidden="1" x14ac:dyDescent="0.35"/>
    <row r="10286" hidden="1" x14ac:dyDescent="0.35"/>
    <row r="10287" hidden="1" x14ac:dyDescent="0.35"/>
    <row r="10288" hidden="1" x14ac:dyDescent="0.35"/>
    <row r="10289" hidden="1" x14ac:dyDescent="0.35"/>
    <row r="10290" hidden="1" x14ac:dyDescent="0.35"/>
    <row r="10291" hidden="1" x14ac:dyDescent="0.35"/>
    <row r="10292" hidden="1" x14ac:dyDescent="0.35"/>
    <row r="10293" hidden="1" x14ac:dyDescent="0.35"/>
    <row r="10294" hidden="1" x14ac:dyDescent="0.35"/>
    <row r="10295" hidden="1" x14ac:dyDescent="0.35"/>
    <row r="10296" hidden="1" x14ac:dyDescent="0.35"/>
    <row r="10297" hidden="1" x14ac:dyDescent="0.35"/>
    <row r="10298" hidden="1" x14ac:dyDescent="0.35"/>
    <row r="10299" hidden="1" x14ac:dyDescent="0.35"/>
    <row r="10300" hidden="1" x14ac:dyDescent="0.35"/>
    <row r="10301" hidden="1" x14ac:dyDescent="0.35"/>
    <row r="10302" hidden="1" x14ac:dyDescent="0.35"/>
    <row r="10303" hidden="1" x14ac:dyDescent="0.35"/>
    <row r="10304" hidden="1" x14ac:dyDescent="0.35"/>
    <row r="10305" hidden="1" x14ac:dyDescent="0.35"/>
    <row r="10306" hidden="1" x14ac:dyDescent="0.35"/>
    <row r="10307" hidden="1" x14ac:dyDescent="0.35"/>
    <row r="10308" hidden="1" x14ac:dyDescent="0.35"/>
    <row r="10309" hidden="1" x14ac:dyDescent="0.35"/>
    <row r="10310" hidden="1" x14ac:dyDescent="0.35"/>
    <row r="10311" hidden="1" x14ac:dyDescent="0.35"/>
    <row r="10312" hidden="1" x14ac:dyDescent="0.35"/>
    <row r="10313" hidden="1" x14ac:dyDescent="0.35"/>
    <row r="10314" hidden="1" x14ac:dyDescent="0.35"/>
    <row r="10315" hidden="1" x14ac:dyDescent="0.35"/>
    <row r="10316" hidden="1" x14ac:dyDescent="0.35"/>
    <row r="10317" hidden="1" x14ac:dyDescent="0.35"/>
    <row r="10318" hidden="1" x14ac:dyDescent="0.35"/>
    <row r="10319" hidden="1" x14ac:dyDescent="0.35"/>
    <row r="10320" hidden="1" x14ac:dyDescent="0.35"/>
    <row r="10321" hidden="1" x14ac:dyDescent="0.35"/>
    <row r="10322" hidden="1" x14ac:dyDescent="0.35"/>
    <row r="10323" hidden="1" x14ac:dyDescent="0.35"/>
    <row r="10324" hidden="1" x14ac:dyDescent="0.35"/>
    <row r="10325" hidden="1" x14ac:dyDescent="0.35"/>
    <row r="10326" hidden="1" x14ac:dyDescent="0.35"/>
    <row r="10327" hidden="1" x14ac:dyDescent="0.35"/>
    <row r="10328" hidden="1" x14ac:dyDescent="0.35"/>
    <row r="10329" hidden="1" x14ac:dyDescent="0.35"/>
    <row r="10330" hidden="1" x14ac:dyDescent="0.35"/>
    <row r="10331" hidden="1" x14ac:dyDescent="0.35"/>
    <row r="10332" hidden="1" x14ac:dyDescent="0.35"/>
    <row r="10333" hidden="1" x14ac:dyDescent="0.35"/>
    <row r="10334" hidden="1" x14ac:dyDescent="0.35"/>
    <row r="10335" hidden="1" x14ac:dyDescent="0.35"/>
    <row r="10336" hidden="1" x14ac:dyDescent="0.35"/>
    <row r="10337" hidden="1" x14ac:dyDescent="0.35"/>
    <row r="10338" hidden="1" x14ac:dyDescent="0.35"/>
    <row r="10339" hidden="1" x14ac:dyDescent="0.35"/>
    <row r="10340" hidden="1" x14ac:dyDescent="0.35"/>
    <row r="10341" hidden="1" x14ac:dyDescent="0.35"/>
    <row r="10342" hidden="1" x14ac:dyDescent="0.35"/>
    <row r="10343" hidden="1" x14ac:dyDescent="0.35"/>
    <row r="10344" hidden="1" x14ac:dyDescent="0.35"/>
    <row r="10345" hidden="1" x14ac:dyDescent="0.35"/>
    <row r="10346" hidden="1" x14ac:dyDescent="0.35"/>
    <row r="10347" hidden="1" x14ac:dyDescent="0.35"/>
    <row r="10348" hidden="1" x14ac:dyDescent="0.35"/>
    <row r="10349" hidden="1" x14ac:dyDescent="0.35"/>
    <row r="10350" hidden="1" x14ac:dyDescent="0.35"/>
    <row r="10351" hidden="1" x14ac:dyDescent="0.35"/>
    <row r="10352" hidden="1" x14ac:dyDescent="0.35"/>
    <row r="10353" hidden="1" x14ac:dyDescent="0.35"/>
    <row r="10354" hidden="1" x14ac:dyDescent="0.35"/>
    <row r="10355" hidden="1" x14ac:dyDescent="0.35"/>
    <row r="10356" hidden="1" x14ac:dyDescent="0.35"/>
    <row r="10357" hidden="1" x14ac:dyDescent="0.35"/>
    <row r="10358" hidden="1" x14ac:dyDescent="0.35"/>
    <row r="10359" hidden="1" x14ac:dyDescent="0.35"/>
    <row r="10360" hidden="1" x14ac:dyDescent="0.35"/>
    <row r="10361" hidden="1" x14ac:dyDescent="0.35"/>
    <row r="10362" hidden="1" x14ac:dyDescent="0.35"/>
    <row r="10363" hidden="1" x14ac:dyDescent="0.35"/>
    <row r="10364" hidden="1" x14ac:dyDescent="0.35"/>
    <row r="10365" hidden="1" x14ac:dyDescent="0.35"/>
    <row r="10366" hidden="1" x14ac:dyDescent="0.35"/>
    <row r="10367" hidden="1" x14ac:dyDescent="0.35"/>
    <row r="10368" hidden="1" x14ac:dyDescent="0.35"/>
    <row r="10369" hidden="1" x14ac:dyDescent="0.35"/>
    <row r="10370" hidden="1" x14ac:dyDescent="0.35"/>
    <row r="10371" hidden="1" x14ac:dyDescent="0.35"/>
    <row r="10372" hidden="1" x14ac:dyDescent="0.35"/>
    <row r="10373" hidden="1" x14ac:dyDescent="0.35"/>
    <row r="10374" hidden="1" x14ac:dyDescent="0.35"/>
    <row r="10375" hidden="1" x14ac:dyDescent="0.35"/>
    <row r="10376" hidden="1" x14ac:dyDescent="0.35"/>
    <row r="10377" hidden="1" x14ac:dyDescent="0.35"/>
    <row r="10378" hidden="1" x14ac:dyDescent="0.35"/>
    <row r="10379" hidden="1" x14ac:dyDescent="0.35"/>
    <row r="10380" hidden="1" x14ac:dyDescent="0.35"/>
    <row r="10381" hidden="1" x14ac:dyDescent="0.35"/>
    <row r="10382" hidden="1" x14ac:dyDescent="0.35"/>
    <row r="10383" hidden="1" x14ac:dyDescent="0.35"/>
    <row r="10384" hidden="1" x14ac:dyDescent="0.35"/>
    <row r="10385" hidden="1" x14ac:dyDescent="0.35"/>
    <row r="10386" hidden="1" x14ac:dyDescent="0.35"/>
    <row r="10387" hidden="1" x14ac:dyDescent="0.35"/>
    <row r="10388" hidden="1" x14ac:dyDescent="0.35"/>
    <row r="10389" hidden="1" x14ac:dyDescent="0.35"/>
    <row r="10390" hidden="1" x14ac:dyDescent="0.35"/>
    <row r="10391" hidden="1" x14ac:dyDescent="0.35"/>
    <row r="10392" hidden="1" x14ac:dyDescent="0.35"/>
    <row r="10393" hidden="1" x14ac:dyDescent="0.35"/>
    <row r="10394" hidden="1" x14ac:dyDescent="0.35"/>
    <row r="10395" hidden="1" x14ac:dyDescent="0.35"/>
    <row r="10396" hidden="1" x14ac:dyDescent="0.35"/>
    <row r="10397" hidden="1" x14ac:dyDescent="0.35"/>
    <row r="10398" hidden="1" x14ac:dyDescent="0.35"/>
    <row r="10399" hidden="1" x14ac:dyDescent="0.35"/>
    <row r="10400" hidden="1" x14ac:dyDescent="0.35"/>
    <row r="10401" hidden="1" x14ac:dyDescent="0.35"/>
    <row r="10402" hidden="1" x14ac:dyDescent="0.35"/>
    <row r="10403" hidden="1" x14ac:dyDescent="0.35"/>
    <row r="10404" hidden="1" x14ac:dyDescent="0.35"/>
    <row r="10405" hidden="1" x14ac:dyDescent="0.35"/>
    <row r="10406" hidden="1" x14ac:dyDescent="0.35"/>
    <row r="10407" hidden="1" x14ac:dyDescent="0.35"/>
    <row r="10408" hidden="1" x14ac:dyDescent="0.35"/>
    <row r="10409" hidden="1" x14ac:dyDescent="0.35"/>
    <row r="10410" hidden="1" x14ac:dyDescent="0.35"/>
    <row r="10411" hidden="1" x14ac:dyDescent="0.35"/>
    <row r="10412" hidden="1" x14ac:dyDescent="0.35"/>
    <row r="10413" hidden="1" x14ac:dyDescent="0.35"/>
    <row r="10414" hidden="1" x14ac:dyDescent="0.35"/>
    <row r="10415" hidden="1" x14ac:dyDescent="0.35"/>
    <row r="10416" hidden="1" x14ac:dyDescent="0.35"/>
    <row r="10417" hidden="1" x14ac:dyDescent="0.35"/>
    <row r="10418" hidden="1" x14ac:dyDescent="0.35"/>
    <row r="10419" hidden="1" x14ac:dyDescent="0.35"/>
    <row r="10420" hidden="1" x14ac:dyDescent="0.35"/>
    <row r="10421" hidden="1" x14ac:dyDescent="0.35"/>
    <row r="10422" hidden="1" x14ac:dyDescent="0.35"/>
    <row r="10423" hidden="1" x14ac:dyDescent="0.35"/>
    <row r="10424" hidden="1" x14ac:dyDescent="0.35"/>
    <row r="10425" hidden="1" x14ac:dyDescent="0.35"/>
    <row r="10426" hidden="1" x14ac:dyDescent="0.35"/>
    <row r="10427" hidden="1" x14ac:dyDescent="0.35"/>
    <row r="10428" hidden="1" x14ac:dyDescent="0.35"/>
    <row r="10429" hidden="1" x14ac:dyDescent="0.35"/>
    <row r="10430" hidden="1" x14ac:dyDescent="0.35"/>
    <row r="10431" hidden="1" x14ac:dyDescent="0.35"/>
    <row r="10432" hidden="1" x14ac:dyDescent="0.35"/>
    <row r="10433" hidden="1" x14ac:dyDescent="0.35"/>
    <row r="10434" hidden="1" x14ac:dyDescent="0.35"/>
    <row r="10435" hidden="1" x14ac:dyDescent="0.35"/>
    <row r="10436" hidden="1" x14ac:dyDescent="0.35"/>
    <row r="10437" hidden="1" x14ac:dyDescent="0.35"/>
    <row r="10438" hidden="1" x14ac:dyDescent="0.35"/>
    <row r="10439" hidden="1" x14ac:dyDescent="0.35"/>
    <row r="10440" hidden="1" x14ac:dyDescent="0.35"/>
    <row r="10441" hidden="1" x14ac:dyDescent="0.35"/>
    <row r="10442" hidden="1" x14ac:dyDescent="0.35"/>
    <row r="10443" hidden="1" x14ac:dyDescent="0.35"/>
    <row r="10444" hidden="1" x14ac:dyDescent="0.35"/>
    <row r="10445" hidden="1" x14ac:dyDescent="0.35"/>
    <row r="10446" hidden="1" x14ac:dyDescent="0.35"/>
    <row r="10447" hidden="1" x14ac:dyDescent="0.35"/>
    <row r="10448" hidden="1" x14ac:dyDescent="0.35"/>
    <row r="10449" hidden="1" x14ac:dyDescent="0.35"/>
    <row r="10450" hidden="1" x14ac:dyDescent="0.35"/>
    <row r="10451" hidden="1" x14ac:dyDescent="0.35"/>
    <row r="10452" hidden="1" x14ac:dyDescent="0.35"/>
    <row r="10453" hidden="1" x14ac:dyDescent="0.35"/>
    <row r="10454" hidden="1" x14ac:dyDescent="0.35"/>
    <row r="10455" hidden="1" x14ac:dyDescent="0.35"/>
    <row r="10456" hidden="1" x14ac:dyDescent="0.35"/>
    <row r="10457" hidden="1" x14ac:dyDescent="0.35"/>
    <row r="10458" hidden="1" x14ac:dyDescent="0.35"/>
    <row r="10459" hidden="1" x14ac:dyDescent="0.35"/>
    <row r="10460" hidden="1" x14ac:dyDescent="0.35"/>
    <row r="10461" hidden="1" x14ac:dyDescent="0.35"/>
    <row r="10462" hidden="1" x14ac:dyDescent="0.35"/>
    <row r="10463" hidden="1" x14ac:dyDescent="0.35"/>
    <row r="10464" hidden="1" x14ac:dyDescent="0.35"/>
    <row r="10465" hidden="1" x14ac:dyDescent="0.35"/>
    <row r="10466" hidden="1" x14ac:dyDescent="0.35"/>
    <row r="10467" hidden="1" x14ac:dyDescent="0.35"/>
    <row r="10468" hidden="1" x14ac:dyDescent="0.35"/>
    <row r="10469" hidden="1" x14ac:dyDescent="0.35"/>
    <row r="10470" hidden="1" x14ac:dyDescent="0.35"/>
    <row r="10471" hidden="1" x14ac:dyDescent="0.35"/>
    <row r="10472" hidden="1" x14ac:dyDescent="0.35"/>
    <row r="10473" hidden="1" x14ac:dyDescent="0.35"/>
    <row r="10474" hidden="1" x14ac:dyDescent="0.35"/>
    <row r="10475" hidden="1" x14ac:dyDescent="0.35"/>
    <row r="10476" hidden="1" x14ac:dyDescent="0.35"/>
    <row r="10477" hidden="1" x14ac:dyDescent="0.35"/>
    <row r="10478" hidden="1" x14ac:dyDescent="0.35"/>
    <row r="10479" hidden="1" x14ac:dyDescent="0.35"/>
    <row r="10480" hidden="1" x14ac:dyDescent="0.35"/>
    <row r="10481" hidden="1" x14ac:dyDescent="0.35"/>
    <row r="10482" hidden="1" x14ac:dyDescent="0.35"/>
    <row r="10483" hidden="1" x14ac:dyDescent="0.35"/>
    <row r="10484" hidden="1" x14ac:dyDescent="0.35"/>
    <row r="10485" hidden="1" x14ac:dyDescent="0.35"/>
    <row r="10486" hidden="1" x14ac:dyDescent="0.35"/>
    <row r="10487" hidden="1" x14ac:dyDescent="0.35"/>
    <row r="10488" hidden="1" x14ac:dyDescent="0.35"/>
    <row r="10489" hidden="1" x14ac:dyDescent="0.35"/>
    <row r="10490" hidden="1" x14ac:dyDescent="0.35"/>
    <row r="10491" hidden="1" x14ac:dyDescent="0.35"/>
    <row r="10492" hidden="1" x14ac:dyDescent="0.35"/>
    <row r="10493" hidden="1" x14ac:dyDescent="0.35"/>
    <row r="10494" hidden="1" x14ac:dyDescent="0.35"/>
    <row r="10495" hidden="1" x14ac:dyDescent="0.35"/>
    <row r="10496" hidden="1" x14ac:dyDescent="0.35"/>
    <row r="10497" hidden="1" x14ac:dyDescent="0.35"/>
    <row r="10498" hidden="1" x14ac:dyDescent="0.35"/>
    <row r="10499" hidden="1" x14ac:dyDescent="0.35"/>
    <row r="10500" hidden="1" x14ac:dyDescent="0.35"/>
    <row r="10501" hidden="1" x14ac:dyDescent="0.35"/>
    <row r="10502" hidden="1" x14ac:dyDescent="0.35"/>
    <row r="10503" hidden="1" x14ac:dyDescent="0.35"/>
    <row r="10504" hidden="1" x14ac:dyDescent="0.35"/>
    <row r="10505" hidden="1" x14ac:dyDescent="0.35"/>
    <row r="10506" hidden="1" x14ac:dyDescent="0.35"/>
    <row r="10507" hidden="1" x14ac:dyDescent="0.35"/>
    <row r="10508" hidden="1" x14ac:dyDescent="0.35"/>
    <row r="10509" hidden="1" x14ac:dyDescent="0.35"/>
    <row r="10510" hidden="1" x14ac:dyDescent="0.35"/>
    <row r="10511" hidden="1" x14ac:dyDescent="0.35"/>
    <row r="10512" hidden="1" x14ac:dyDescent="0.35"/>
    <row r="10513" hidden="1" x14ac:dyDescent="0.35"/>
    <row r="10514" hidden="1" x14ac:dyDescent="0.35"/>
    <row r="10515" hidden="1" x14ac:dyDescent="0.35"/>
    <row r="10516" hidden="1" x14ac:dyDescent="0.35"/>
    <row r="10517" hidden="1" x14ac:dyDescent="0.35"/>
    <row r="10518" hidden="1" x14ac:dyDescent="0.35"/>
    <row r="10519" hidden="1" x14ac:dyDescent="0.35"/>
    <row r="10520" hidden="1" x14ac:dyDescent="0.35"/>
    <row r="10521" hidden="1" x14ac:dyDescent="0.35"/>
    <row r="10522" hidden="1" x14ac:dyDescent="0.35"/>
    <row r="10523" hidden="1" x14ac:dyDescent="0.35"/>
    <row r="10524" hidden="1" x14ac:dyDescent="0.35"/>
    <row r="10525" hidden="1" x14ac:dyDescent="0.35"/>
    <row r="10526" hidden="1" x14ac:dyDescent="0.35"/>
    <row r="10527" hidden="1" x14ac:dyDescent="0.35"/>
    <row r="10528" hidden="1" x14ac:dyDescent="0.35"/>
    <row r="10529" hidden="1" x14ac:dyDescent="0.35"/>
    <row r="10530" hidden="1" x14ac:dyDescent="0.35"/>
    <row r="10531" hidden="1" x14ac:dyDescent="0.35"/>
    <row r="10532" hidden="1" x14ac:dyDescent="0.35"/>
    <row r="10533" hidden="1" x14ac:dyDescent="0.35"/>
    <row r="10534" hidden="1" x14ac:dyDescent="0.35"/>
    <row r="10535" hidden="1" x14ac:dyDescent="0.35"/>
    <row r="10536" hidden="1" x14ac:dyDescent="0.35"/>
    <row r="10537" hidden="1" x14ac:dyDescent="0.35"/>
    <row r="10538" hidden="1" x14ac:dyDescent="0.35"/>
    <row r="10539" hidden="1" x14ac:dyDescent="0.35"/>
    <row r="10540" hidden="1" x14ac:dyDescent="0.35"/>
    <row r="10541" hidden="1" x14ac:dyDescent="0.35"/>
    <row r="10542" hidden="1" x14ac:dyDescent="0.35"/>
    <row r="10543" hidden="1" x14ac:dyDescent="0.35"/>
    <row r="10544" hidden="1" x14ac:dyDescent="0.35"/>
    <row r="10545" hidden="1" x14ac:dyDescent="0.35"/>
    <row r="10546" hidden="1" x14ac:dyDescent="0.35"/>
    <row r="10547" hidden="1" x14ac:dyDescent="0.35"/>
    <row r="10548" hidden="1" x14ac:dyDescent="0.35"/>
    <row r="10549" hidden="1" x14ac:dyDescent="0.35"/>
    <row r="10550" hidden="1" x14ac:dyDescent="0.35"/>
    <row r="10551" hidden="1" x14ac:dyDescent="0.35"/>
    <row r="10552" hidden="1" x14ac:dyDescent="0.35"/>
    <row r="10553" hidden="1" x14ac:dyDescent="0.35"/>
    <row r="10554" hidden="1" x14ac:dyDescent="0.35"/>
    <row r="10555" hidden="1" x14ac:dyDescent="0.35"/>
    <row r="10556" hidden="1" x14ac:dyDescent="0.35"/>
    <row r="10557" hidden="1" x14ac:dyDescent="0.35"/>
    <row r="10558" hidden="1" x14ac:dyDescent="0.35"/>
    <row r="10559" hidden="1" x14ac:dyDescent="0.35"/>
    <row r="10560" hidden="1" x14ac:dyDescent="0.35"/>
    <row r="10561" hidden="1" x14ac:dyDescent="0.35"/>
    <row r="10562" hidden="1" x14ac:dyDescent="0.35"/>
    <row r="10563" hidden="1" x14ac:dyDescent="0.35"/>
    <row r="10564" hidden="1" x14ac:dyDescent="0.35"/>
    <row r="10565" hidden="1" x14ac:dyDescent="0.35"/>
    <row r="10566" hidden="1" x14ac:dyDescent="0.35"/>
    <row r="10567" hidden="1" x14ac:dyDescent="0.35"/>
    <row r="10568" hidden="1" x14ac:dyDescent="0.35"/>
    <row r="10569" hidden="1" x14ac:dyDescent="0.35"/>
    <row r="10570" hidden="1" x14ac:dyDescent="0.35"/>
    <row r="10571" hidden="1" x14ac:dyDescent="0.35"/>
    <row r="10572" hidden="1" x14ac:dyDescent="0.35"/>
    <row r="10573" hidden="1" x14ac:dyDescent="0.35"/>
    <row r="10574" hidden="1" x14ac:dyDescent="0.35"/>
    <row r="10575" hidden="1" x14ac:dyDescent="0.35"/>
    <row r="10576" hidden="1" x14ac:dyDescent="0.35"/>
    <row r="10577" hidden="1" x14ac:dyDescent="0.35"/>
    <row r="10578" hidden="1" x14ac:dyDescent="0.35"/>
    <row r="10579" hidden="1" x14ac:dyDescent="0.35"/>
    <row r="10580" hidden="1" x14ac:dyDescent="0.35"/>
    <row r="10581" hidden="1" x14ac:dyDescent="0.35"/>
    <row r="10582" hidden="1" x14ac:dyDescent="0.35"/>
    <row r="10583" hidden="1" x14ac:dyDescent="0.35"/>
    <row r="10584" hidden="1" x14ac:dyDescent="0.35"/>
    <row r="10585" hidden="1" x14ac:dyDescent="0.35"/>
    <row r="10586" hidden="1" x14ac:dyDescent="0.35"/>
    <row r="10587" hidden="1" x14ac:dyDescent="0.35"/>
    <row r="10588" hidden="1" x14ac:dyDescent="0.35"/>
    <row r="10589" hidden="1" x14ac:dyDescent="0.35"/>
    <row r="10590" hidden="1" x14ac:dyDescent="0.35"/>
    <row r="10591" hidden="1" x14ac:dyDescent="0.35"/>
    <row r="10592" hidden="1" x14ac:dyDescent="0.35"/>
    <row r="10593" hidden="1" x14ac:dyDescent="0.35"/>
    <row r="10594" hidden="1" x14ac:dyDescent="0.35"/>
    <row r="10595" hidden="1" x14ac:dyDescent="0.35"/>
    <row r="10596" hidden="1" x14ac:dyDescent="0.35"/>
    <row r="10597" hidden="1" x14ac:dyDescent="0.35"/>
    <row r="10598" hidden="1" x14ac:dyDescent="0.35"/>
    <row r="10599" hidden="1" x14ac:dyDescent="0.35"/>
    <row r="10600" hidden="1" x14ac:dyDescent="0.35"/>
    <row r="10601" hidden="1" x14ac:dyDescent="0.35"/>
    <row r="10602" hidden="1" x14ac:dyDescent="0.35"/>
    <row r="10603" hidden="1" x14ac:dyDescent="0.35"/>
    <row r="10604" hidden="1" x14ac:dyDescent="0.35"/>
    <row r="10605" hidden="1" x14ac:dyDescent="0.35"/>
    <row r="10606" hidden="1" x14ac:dyDescent="0.35"/>
    <row r="10607" hidden="1" x14ac:dyDescent="0.35"/>
    <row r="10608" hidden="1" x14ac:dyDescent="0.35"/>
    <row r="10609" hidden="1" x14ac:dyDescent="0.35"/>
    <row r="10610" hidden="1" x14ac:dyDescent="0.35"/>
    <row r="10611" hidden="1" x14ac:dyDescent="0.35"/>
    <row r="10612" hidden="1" x14ac:dyDescent="0.35"/>
    <row r="10613" hidden="1" x14ac:dyDescent="0.35"/>
    <row r="10614" hidden="1" x14ac:dyDescent="0.35"/>
    <row r="10615" hidden="1" x14ac:dyDescent="0.35"/>
    <row r="10616" hidden="1" x14ac:dyDescent="0.35"/>
    <row r="10617" hidden="1" x14ac:dyDescent="0.35"/>
    <row r="10618" hidden="1" x14ac:dyDescent="0.35"/>
    <row r="10619" hidden="1" x14ac:dyDescent="0.35"/>
    <row r="10620" hidden="1" x14ac:dyDescent="0.35"/>
    <row r="10621" hidden="1" x14ac:dyDescent="0.35"/>
    <row r="10622" hidden="1" x14ac:dyDescent="0.35"/>
    <row r="10623" hidden="1" x14ac:dyDescent="0.35"/>
    <row r="10624" hidden="1" x14ac:dyDescent="0.35"/>
    <row r="10625" hidden="1" x14ac:dyDescent="0.35"/>
    <row r="10626" hidden="1" x14ac:dyDescent="0.35"/>
    <row r="10627" hidden="1" x14ac:dyDescent="0.35"/>
    <row r="10628" hidden="1" x14ac:dyDescent="0.35"/>
    <row r="10629" hidden="1" x14ac:dyDescent="0.35"/>
    <row r="10630" hidden="1" x14ac:dyDescent="0.35"/>
    <row r="10631" hidden="1" x14ac:dyDescent="0.35"/>
    <row r="10632" hidden="1" x14ac:dyDescent="0.35"/>
    <row r="10633" hidden="1" x14ac:dyDescent="0.35"/>
    <row r="10634" hidden="1" x14ac:dyDescent="0.35"/>
    <row r="10635" hidden="1" x14ac:dyDescent="0.35"/>
    <row r="10636" hidden="1" x14ac:dyDescent="0.35"/>
    <row r="10637" hidden="1" x14ac:dyDescent="0.35"/>
    <row r="10638" hidden="1" x14ac:dyDescent="0.35"/>
    <row r="10639" hidden="1" x14ac:dyDescent="0.35"/>
    <row r="10640" hidden="1" x14ac:dyDescent="0.35"/>
    <row r="10641" hidden="1" x14ac:dyDescent="0.35"/>
    <row r="10642" hidden="1" x14ac:dyDescent="0.35"/>
    <row r="10643" hidden="1" x14ac:dyDescent="0.35"/>
    <row r="10644" hidden="1" x14ac:dyDescent="0.35"/>
    <row r="10645" hidden="1" x14ac:dyDescent="0.35"/>
    <row r="10646" hidden="1" x14ac:dyDescent="0.35"/>
    <row r="10647" hidden="1" x14ac:dyDescent="0.35"/>
    <row r="10648" hidden="1" x14ac:dyDescent="0.35"/>
    <row r="10649" hidden="1" x14ac:dyDescent="0.35"/>
    <row r="10650" hidden="1" x14ac:dyDescent="0.35"/>
    <row r="10651" hidden="1" x14ac:dyDescent="0.35"/>
    <row r="10652" hidden="1" x14ac:dyDescent="0.35"/>
    <row r="10653" hidden="1" x14ac:dyDescent="0.35"/>
    <row r="10654" hidden="1" x14ac:dyDescent="0.35"/>
    <row r="10655" hidden="1" x14ac:dyDescent="0.35"/>
    <row r="10656" hidden="1" x14ac:dyDescent="0.35"/>
    <row r="10657" hidden="1" x14ac:dyDescent="0.35"/>
    <row r="10658" hidden="1" x14ac:dyDescent="0.35"/>
    <row r="10659" hidden="1" x14ac:dyDescent="0.35"/>
    <row r="10660" hidden="1" x14ac:dyDescent="0.35"/>
    <row r="10661" hidden="1" x14ac:dyDescent="0.35"/>
    <row r="10662" hidden="1" x14ac:dyDescent="0.35"/>
    <row r="10663" hidden="1" x14ac:dyDescent="0.35"/>
    <row r="10664" hidden="1" x14ac:dyDescent="0.35"/>
    <row r="10665" hidden="1" x14ac:dyDescent="0.35"/>
    <row r="10666" hidden="1" x14ac:dyDescent="0.35"/>
    <row r="10667" hidden="1" x14ac:dyDescent="0.35"/>
    <row r="10668" hidden="1" x14ac:dyDescent="0.35"/>
    <row r="10669" hidden="1" x14ac:dyDescent="0.35"/>
    <row r="10670" hidden="1" x14ac:dyDescent="0.35"/>
    <row r="10671" hidden="1" x14ac:dyDescent="0.35"/>
    <row r="10672" hidden="1" x14ac:dyDescent="0.35"/>
    <row r="10673" hidden="1" x14ac:dyDescent="0.35"/>
    <row r="10674" hidden="1" x14ac:dyDescent="0.35"/>
    <row r="10675" hidden="1" x14ac:dyDescent="0.35"/>
    <row r="10676" hidden="1" x14ac:dyDescent="0.35"/>
    <row r="10677" hidden="1" x14ac:dyDescent="0.35"/>
    <row r="10678" hidden="1" x14ac:dyDescent="0.35"/>
    <row r="10679" hidden="1" x14ac:dyDescent="0.35"/>
    <row r="10680" hidden="1" x14ac:dyDescent="0.35"/>
    <row r="10681" hidden="1" x14ac:dyDescent="0.35"/>
    <row r="10682" hidden="1" x14ac:dyDescent="0.35"/>
    <row r="10683" hidden="1" x14ac:dyDescent="0.35"/>
    <row r="10684" hidden="1" x14ac:dyDescent="0.35"/>
    <row r="10685" hidden="1" x14ac:dyDescent="0.35"/>
    <row r="10686" hidden="1" x14ac:dyDescent="0.35"/>
    <row r="10687" hidden="1" x14ac:dyDescent="0.35"/>
    <row r="10688" hidden="1" x14ac:dyDescent="0.35"/>
    <row r="10689" hidden="1" x14ac:dyDescent="0.35"/>
    <row r="10690" hidden="1" x14ac:dyDescent="0.35"/>
    <row r="10691" hidden="1" x14ac:dyDescent="0.35"/>
    <row r="10692" hidden="1" x14ac:dyDescent="0.35"/>
    <row r="10693" hidden="1" x14ac:dyDescent="0.35"/>
    <row r="10694" hidden="1" x14ac:dyDescent="0.35"/>
    <row r="10695" hidden="1" x14ac:dyDescent="0.35"/>
    <row r="10696" hidden="1" x14ac:dyDescent="0.35"/>
    <row r="10697" hidden="1" x14ac:dyDescent="0.35"/>
    <row r="10698" hidden="1" x14ac:dyDescent="0.35"/>
    <row r="10699" hidden="1" x14ac:dyDescent="0.35"/>
    <row r="10700" hidden="1" x14ac:dyDescent="0.35"/>
    <row r="10701" hidden="1" x14ac:dyDescent="0.35"/>
    <row r="10702" hidden="1" x14ac:dyDescent="0.35"/>
    <row r="10703" hidden="1" x14ac:dyDescent="0.35"/>
    <row r="10704" hidden="1" x14ac:dyDescent="0.35"/>
    <row r="10705" hidden="1" x14ac:dyDescent="0.35"/>
    <row r="10706" hidden="1" x14ac:dyDescent="0.35"/>
    <row r="10707" hidden="1" x14ac:dyDescent="0.35"/>
    <row r="10708" hidden="1" x14ac:dyDescent="0.35"/>
    <row r="10709" hidden="1" x14ac:dyDescent="0.35"/>
    <row r="10710" hidden="1" x14ac:dyDescent="0.35"/>
    <row r="10711" hidden="1" x14ac:dyDescent="0.35"/>
    <row r="10712" hidden="1" x14ac:dyDescent="0.35"/>
    <row r="10713" hidden="1" x14ac:dyDescent="0.35"/>
    <row r="10714" hidden="1" x14ac:dyDescent="0.35"/>
    <row r="10715" hidden="1" x14ac:dyDescent="0.35"/>
    <row r="10716" hidden="1" x14ac:dyDescent="0.35"/>
    <row r="10717" hidden="1" x14ac:dyDescent="0.35"/>
    <row r="10718" hidden="1" x14ac:dyDescent="0.35"/>
    <row r="10719" hidden="1" x14ac:dyDescent="0.35"/>
    <row r="10720" hidden="1" x14ac:dyDescent="0.35"/>
    <row r="10721" hidden="1" x14ac:dyDescent="0.35"/>
    <row r="10722" hidden="1" x14ac:dyDescent="0.35"/>
    <row r="10723" hidden="1" x14ac:dyDescent="0.35"/>
    <row r="10724" hidden="1" x14ac:dyDescent="0.35"/>
    <row r="10725" hidden="1" x14ac:dyDescent="0.35"/>
    <row r="10726" hidden="1" x14ac:dyDescent="0.35"/>
    <row r="10727" hidden="1" x14ac:dyDescent="0.35"/>
    <row r="10728" hidden="1" x14ac:dyDescent="0.35"/>
    <row r="10729" hidden="1" x14ac:dyDescent="0.35"/>
    <row r="10730" hidden="1" x14ac:dyDescent="0.35"/>
    <row r="10731" hidden="1" x14ac:dyDescent="0.35"/>
    <row r="10732" hidden="1" x14ac:dyDescent="0.35"/>
    <row r="10733" hidden="1" x14ac:dyDescent="0.35"/>
    <row r="10734" hidden="1" x14ac:dyDescent="0.35"/>
    <row r="10735" hidden="1" x14ac:dyDescent="0.35"/>
    <row r="10736" hidden="1" x14ac:dyDescent="0.35"/>
    <row r="10737" hidden="1" x14ac:dyDescent="0.35"/>
    <row r="10738" hidden="1" x14ac:dyDescent="0.35"/>
    <row r="10739" hidden="1" x14ac:dyDescent="0.35"/>
    <row r="10740" hidden="1" x14ac:dyDescent="0.35"/>
    <row r="10741" hidden="1" x14ac:dyDescent="0.35"/>
    <row r="10742" hidden="1" x14ac:dyDescent="0.35"/>
    <row r="10743" hidden="1" x14ac:dyDescent="0.35"/>
    <row r="10744" hidden="1" x14ac:dyDescent="0.35"/>
    <row r="10745" hidden="1" x14ac:dyDescent="0.35"/>
    <row r="10746" hidden="1" x14ac:dyDescent="0.35"/>
    <row r="10747" hidden="1" x14ac:dyDescent="0.35"/>
    <row r="10748" hidden="1" x14ac:dyDescent="0.35"/>
    <row r="10749" hidden="1" x14ac:dyDescent="0.35"/>
    <row r="10750" hidden="1" x14ac:dyDescent="0.35"/>
    <row r="10751" hidden="1" x14ac:dyDescent="0.35"/>
    <row r="10752" hidden="1" x14ac:dyDescent="0.35"/>
    <row r="10753" hidden="1" x14ac:dyDescent="0.35"/>
    <row r="10754" hidden="1" x14ac:dyDescent="0.35"/>
    <row r="10755" hidden="1" x14ac:dyDescent="0.35"/>
    <row r="10756" hidden="1" x14ac:dyDescent="0.35"/>
    <row r="10757" hidden="1" x14ac:dyDescent="0.35"/>
    <row r="10758" hidden="1" x14ac:dyDescent="0.35"/>
    <row r="10759" hidden="1" x14ac:dyDescent="0.35"/>
    <row r="10760" hidden="1" x14ac:dyDescent="0.35"/>
    <row r="10761" hidden="1" x14ac:dyDescent="0.35"/>
    <row r="10762" hidden="1" x14ac:dyDescent="0.35"/>
    <row r="10763" hidden="1" x14ac:dyDescent="0.35"/>
    <row r="10764" hidden="1" x14ac:dyDescent="0.35"/>
    <row r="10765" hidden="1" x14ac:dyDescent="0.35"/>
    <row r="10766" hidden="1" x14ac:dyDescent="0.35"/>
    <row r="10767" hidden="1" x14ac:dyDescent="0.35"/>
    <row r="10768" hidden="1" x14ac:dyDescent="0.35"/>
    <row r="10769" hidden="1" x14ac:dyDescent="0.35"/>
    <row r="10770" hidden="1" x14ac:dyDescent="0.35"/>
    <row r="10771" hidden="1" x14ac:dyDescent="0.35"/>
    <row r="10772" hidden="1" x14ac:dyDescent="0.35"/>
    <row r="10773" hidden="1" x14ac:dyDescent="0.35"/>
    <row r="10774" hidden="1" x14ac:dyDescent="0.35"/>
    <row r="10775" hidden="1" x14ac:dyDescent="0.35"/>
    <row r="10776" hidden="1" x14ac:dyDescent="0.35"/>
    <row r="10777" hidden="1" x14ac:dyDescent="0.35"/>
    <row r="10778" hidden="1" x14ac:dyDescent="0.35"/>
    <row r="10779" hidden="1" x14ac:dyDescent="0.35"/>
    <row r="10780" hidden="1" x14ac:dyDescent="0.35"/>
    <row r="10781" hidden="1" x14ac:dyDescent="0.35"/>
    <row r="10782" hidden="1" x14ac:dyDescent="0.35"/>
    <row r="10783" hidden="1" x14ac:dyDescent="0.35"/>
    <row r="10784" hidden="1" x14ac:dyDescent="0.35"/>
    <row r="10785" hidden="1" x14ac:dyDescent="0.35"/>
    <row r="10786" hidden="1" x14ac:dyDescent="0.35"/>
    <row r="10787" hidden="1" x14ac:dyDescent="0.35"/>
    <row r="10788" hidden="1" x14ac:dyDescent="0.35"/>
    <row r="10789" hidden="1" x14ac:dyDescent="0.35"/>
    <row r="10790" hidden="1" x14ac:dyDescent="0.35"/>
    <row r="10791" hidden="1" x14ac:dyDescent="0.35"/>
    <row r="10792" hidden="1" x14ac:dyDescent="0.35"/>
    <row r="10793" hidden="1" x14ac:dyDescent="0.35"/>
    <row r="10794" hidden="1" x14ac:dyDescent="0.35"/>
    <row r="10795" hidden="1" x14ac:dyDescent="0.35"/>
    <row r="10796" hidden="1" x14ac:dyDescent="0.35"/>
    <row r="10797" hidden="1" x14ac:dyDescent="0.35"/>
    <row r="10798" hidden="1" x14ac:dyDescent="0.35"/>
    <row r="10799" hidden="1" x14ac:dyDescent="0.35"/>
    <row r="10800" hidden="1" x14ac:dyDescent="0.35"/>
    <row r="10801" hidden="1" x14ac:dyDescent="0.35"/>
    <row r="10802" hidden="1" x14ac:dyDescent="0.35"/>
    <row r="10803" hidden="1" x14ac:dyDescent="0.35"/>
    <row r="10804" hidden="1" x14ac:dyDescent="0.35"/>
    <row r="10805" hidden="1" x14ac:dyDescent="0.35"/>
    <row r="10806" hidden="1" x14ac:dyDescent="0.35"/>
    <row r="10807" hidden="1" x14ac:dyDescent="0.35"/>
    <row r="10808" hidden="1" x14ac:dyDescent="0.35"/>
    <row r="10809" hidden="1" x14ac:dyDescent="0.35"/>
    <row r="10810" hidden="1" x14ac:dyDescent="0.35"/>
    <row r="10811" hidden="1" x14ac:dyDescent="0.35"/>
    <row r="10812" hidden="1" x14ac:dyDescent="0.35"/>
    <row r="10813" hidden="1" x14ac:dyDescent="0.35"/>
    <row r="10814" hidden="1" x14ac:dyDescent="0.35"/>
    <row r="10815" hidden="1" x14ac:dyDescent="0.35"/>
    <row r="10816" hidden="1" x14ac:dyDescent="0.35"/>
    <row r="10817" hidden="1" x14ac:dyDescent="0.35"/>
    <row r="10818" hidden="1" x14ac:dyDescent="0.35"/>
    <row r="10819" hidden="1" x14ac:dyDescent="0.35"/>
    <row r="10820" hidden="1" x14ac:dyDescent="0.35"/>
    <row r="10821" hidden="1" x14ac:dyDescent="0.35"/>
    <row r="10822" hidden="1" x14ac:dyDescent="0.35"/>
    <row r="10823" hidden="1" x14ac:dyDescent="0.35"/>
    <row r="10824" hidden="1" x14ac:dyDescent="0.35"/>
    <row r="10825" hidden="1" x14ac:dyDescent="0.35"/>
    <row r="10826" hidden="1" x14ac:dyDescent="0.35"/>
    <row r="10827" hidden="1" x14ac:dyDescent="0.35"/>
    <row r="10828" hidden="1" x14ac:dyDescent="0.35"/>
    <row r="10829" hidden="1" x14ac:dyDescent="0.35"/>
    <row r="10830" hidden="1" x14ac:dyDescent="0.35"/>
    <row r="10831" hidden="1" x14ac:dyDescent="0.35"/>
    <row r="10832" hidden="1" x14ac:dyDescent="0.35"/>
    <row r="10833" hidden="1" x14ac:dyDescent="0.35"/>
    <row r="10834" hidden="1" x14ac:dyDescent="0.35"/>
    <row r="10835" hidden="1" x14ac:dyDescent="0.35"/>
    <row r="10836" hidden="1" x14ac:dyDescent="0.35"/>
    <row r="10837" hidden="1" x14ac:dyDescent="0.35"/>
    <row r="10838" hidden="1" x14ac:dyDescent="0.35"/>
    <row r="10839" hidden="1" x14ac:dyDescent="0.35"/>
    <row r="10840" hidden="1" x14ac:dyDescent="0.35"/>
    <row r="10841" hidden="1" x14ac:dyDescent="0.35"/>
    <row r="10842" hidden="1" x14ac:dyDescent="0.35"/>
    <row r="10843" hidden="1" x14ac:dyDescent="0.35"/>
    <row r="10844" hidden="1" x14ac:dyDescent="0.35"/>
    <row r="10845" hidden="1" x14ac:dyDescent="0.35"/>
    <row r="10846" hidden="1" x14ac:dyDescent="0.35"/>
    <row r="10847" hidden="1" x14ac:dyDescent="0.35"/>
    <row r="10848" hidden="1" x14ac:dyDescent="0.35"/>
    <row r="10849" hidden="1" x14ac:dyDescent="0.35"/>
    <row r="10850" hidden="1" x14ac:dyDescent="0.35"/>
    <row r="10851" hidden="1" x14ac:dyDescent="0.35"/>
    <row r="10852" hidden="1" x14ac:dyDescent="0.35"/>
    <row r="10853" hidden="1" x14ac:dyDescent="0.35"/>
    <row r="10854" hidden="1" x14ac:dyDescent="0.35"/>
    <row r="10855" hidden="1" x14ac:dyDescent="0.35"/>
    <row r="10856" hidden="1" x14ac:dyDescent="0.35"/>
    <row r="10857" hidden="1" x14ac:dyDescent="0.35"/>
    <row r="10858" hidden="1" x14ac:dyDescent="0.35"/>
    <row r="10859" hidden="1" x14ac:dyDescent="0.35"/>
    <row r="10860" hidden="1" x14ac:dyDescent="0.35"/>
    <row r="10861" hidden="1" x14ac:dyDescent="0.35"/>
    <row r="10862" hidden="1" x14ac:dyDescent="0.35"/>
    <row r="10863" hidden="1" x14ac:dyDescent="0.35"/>
    <row r="10864" hidden="1" x14ac:dyDescent="0.35"/>
    <row r="10865" hidden="1" x14ac:dyDescent="0.35"/>
    <row r="10866" hidden="1" x14ac:dyDescent="0.35"/>
    <row r="10867" hidden="1" x14ac:dyDescent="0.35"/>
    <row r="10868" hidden="1" x14ac:dyDescent="0.35"/>
    <row r="10869" hidden="1" x14ac:dyDescent="0.35"/>
    <row r="10870" hidden="1" x14ac:dyDescent="0.35"/>
    <row r="10871" hidden="1" x14ac:dyDescent="0.35"/>
    <row r="10872" hidden="1" x14ac:dyDescent="0.35"/>
    <row r="10873" hidden="1" x14ac:dyDescent="0.35"/>
    <row r="10874" hidden="1" x14ac:dyDescent="0.35"/>
    <row r="10875" hidden="1" x14ac:dyDescent="0.35"/>
    <row r="10876" hidden="1" x14ac:dyDescent="0.35"/>
    <row r="10877" hidden="1" x14ac:dyDescent="0.35"/>
    <row r="10878" hidden="1" x14ac:dyDescent="0.35"/>
    <row r="10879" hidden="1" x14ac:dyDescent="0.35"/>
    <row r="10880" hidden="1" x14ac:dyDescent="0.35"/>
    <row r="10881" hidden="1" x14ac:dyDescent="0.35"/>
    <row r="10882" hidden="1" x14ac:dyDescent="0.35"/>
    <row r="10883" hidden="1" x14ac:dyDescent="0.35"/>
    <row r="10884" hidden="1" x14ac:dyDescent="0.35"/>
    <row r="10885" hidden="1" x14ac:dyDescent="0.35"/>
    <row r="10886" hidden="1" x14ac:dyDescent="0.35"/>
    <row r="10887" hidden="1" x14ac:dyDescent="0.35"/>
    <row r="10888" hidden="1" x14ac:dyDescent="0.35"/>
    <row r="10889" hidden="1" x14ac:dyDescent="0.35"/>
    <row r="10890" hidden="1" x14ac:dyDescent="0.35"/>
    <row r="10891" hidden="1" x14ac:dyDescent="0.35"/>
    <row r="10892" hidden="1" x14ac:dyDescent="0.35"/>
    <row r="10893" hidden="1" x14ac:dyDescent="0.35"/>
    <row r="10894" hidden="1" x14ac:dyDescent="0.35"/>
    <row r="10895" hidden="1" x14ac:dyDescent="0.35"/>
    <row r="10896" hidden="1" x14ac:dyDescent="0.35"/>
    <row r="10897" hidden="1" x14ac:dyDescent="0.35"/>
    <row r="10898" hidden="1" x14ac:dyDescent="0.35"/>
    <row r="10899" hidden="1" x14ac:dyDescent="0.35"/>
    <row r="10900" hidden="1" x14ac:dyDescent="0.35"/>
    <row r="10901" hidden="1" x14ac:dyDescent="0.35"/>
    <row r="10902" hidden="1" x14ac:dyDescent="0.35"/>
    <row r="10903" hidden="1" x14ac:dyDescent="0.35"/>
    <row r="10904" hidden="1" x14ac:dyDescent="0.35"/>
    <row r="10905" hidden="1" x14ac:dyDescent="0.35"/>
    <row r="10906" hidden="1" x14ac:dyDescent="0.35"/>
    <row r="10907" hidden="1" x14ac:dyDescent="0.35"/>
    <row r="10908" hidden="1" x14ac:dyDescent="0.35"/>
    <row r="10909" hidden="1" x14ac:dyDescent="0.35"/>
    <row r="10910" hidden="1" x14ac:dyDescent="0.35"/>
    <row r="10911" hidden="1" x14ac:dyDescent="0.35"/>
    <row r="10912" hidden="1" x14ac:dyDescent="0.35"/>
    <row r="10913" hidden="1" x14ac:dyDescent="0.35"/>
    <row r="10914" hidden="1" x14ac:dyDescent="0.35"/>
    <row r="10915" hidden="1" x14ac:dyDescent="0.35"/>
    <row r="10916" hidden="1" x14ac:dyDescent="0.35"/>
    <row r="10917" hidden="1" x14ac:dyDescent="0.35"/>
    <row r="10918" hidden="1" x14ac:dyDescent="0.35"/>
    <row r="10919" hidden="1" x14ac:dyDescent="0.35"/>
    <row r="10920" hidden="1" x14ac:dyDescent="0.35"/>
    <row r="10921" hidden="1" x14ac:dyDescent="0.35"/>
    <row r="10922" hidden="1" x14ac:dyDescent="0.35"/>
    <row r="10923" hidden="1" x14ac:dyDescent="0.35"/>
    <row r="10924" hidden="1" x14ac:dyDescent="0.35"/>
    <row r="10925" hidden="1" x14ac:dyDescent="0.35"/>
    <row r="10926" hidden="1" x14ac:dyDescent="0.35"/>
    <row r="10927" hidden="1" x14ac:dyDescent="0.35"/>
    <row r="10928" hidden="1" x14ac:dyDescent="0.35"/>
    <row r="10929" hidden="1" x14ac:dyDescent="0.35"/>
    <row r="10930" hidden="1" x14ac:dyDescent="0.35"/>
    <row r="10931" hidden="1" x14ac:dyDescent="0.35"/>
    <row r="10932" hidden="1" x14ac:dyDescent="0.35"/>
    <row r="10933" hidden="1" x14ac:dyDescent="0.35"/>
    <row r="10934" hidden="1" x14ac:dyDescent="0.35"/>
    <row r="10935" hidden="1" x14ac:dyDescent="0.35"/>
    <row r="10936" hidden="1" x14ac:dyDescent="0.35"/>
    <row r="10937" hidden="1" x14ac:dyDescent="0.35"/>
    <row r="10938" hidden="1" x14ac:dyDescent="0.35"/>
    <row r="10939" hidden="1" x14ac:dyDescent="0.35"/>
    <row r="10940" hidden="1" x14ac:dyDescent="0.35"/>
    <row r="10941" hidden="1" x14ac:dyDescent="0.35"/>
    <row r="10942" hidden="1" x14ac:dyDescent="0.35"/>
    <row r="10943" hidden="1" x14ac:dyDescent="0.35"/>
    <row r="10944" hidden="1" x14ac:dyDescent="0.35"/>
    <row r="10945" hidden="1" x14ac:dyDescent="0.35"/>
    <row r="10946" hidden="1" x14ac:dyDescent="0.35"/>
    <row r="10947" hidden="1" x14ac:dyDescent="0.35"/>
    <row r="10948" hidden="1" x14ac:dyDescent="0.35"/>
    <row r="10949" hidden="1" x14ac:dyDescent="0.35"/>
    <row r="10950" hidden="1" x14ac:dyDescent="0.35"/>
    <row r="10951" hidden="1" x14ac:dyDescent="0.35"/>
    <row r="10952" hidden="1" x14ac:dyDescent="0.35"/>
    <row r="10953" hidden="1" x14ac:dyDescent="0.35"/>
    <row r="10954" hidden="1" x14ac:dyDescent="0.35"/>
    <row r="10955" hidden="1" x14ac:dyDescent="0.35"/>
    <row r="10956" hidden="1" x14ac:dyDescent="0.35"/>
    <row r="10957" hidden="1" x14ac:dyDescent="0.35"/>
    <row r="10958" hidden="1" x14ac:dyDescent="0.35"/>
    <row r="10959" hidden="1" x14ac:dyDescent="0.35"/>
    <row r="10960" hidden="1" x14ac:dyDescent="0.35"/>
    <row r="10961" hidden="1" x14ac:dyDescent="0.35"/>
    <row r="10962" hidden="1" x14ac:dyDescent="0.35"/>
    <row r="10963" hidden="1" x14ac:dyDescent="0.35"/>
    <row r="10964" hidden="1" x14ac:dyDescent="0.35"/>
    <row r="10965" hidden="1" x14ac:dyDescent="0.35"/>
    <row r="10966" hidden="1" x14ac:dyDescent="0.35"/>
    <row r="10967" hidden="1" x14ac:dyDescent="0.35"/>
    <row r="10968" hidden="1" x14ac:dyDescent="0.35"/>
    <row r="10969" hidden="1" x14ac:dyDescent="0.35"/>
    <row r="10970" hidden="1" x14ac:dyDescent="0.35"/>
    <row r="10971" hidden="1" x14ac:dyDescent="0.35"/>
    <row r="10972" hidden="1" x14ac:dyDescent="0.35"/>
    <row r="10973" hidden="1" x14ac:dyDescent="0.35"/>
    <row r="10974" hidden="1" x14ac:dyDescent="0.35"/>
    <row r="10975" hidden="1" x14ac:dyDescent="0.35"/>
    <row r="10976" hidden="1" x14ac:dyDescent="0.35"/>
    <row r="10977" hidden="1" x14ac:dyDescent="0.35"/>
    <row r="10978" hidden="1" x14ac:dyDescent="0.35"/>
    <row r="10979" hidden="1" x14ac:dyDescent="0.35"/>
    <row r="10980" hidden="1" x14ac:dyDescent="0.35"/>
    <row r="10981" hidden="1" x14ac:dyDescent="0.35"/>
    <row r="10982" hidden="1" x14ac:dyDescent="0.35"/>
    <row r="10983" hidden="1" x14ac:dyDescent="0.35"/>
    <row r="10984" hidden="1" x14ac:dyDescent="0.35"/>
    <row r="10985" hidden="1" x14ac:dyDescent="0.35"/>
    <row r="10986" hidden="1" x14ac:dyDescent="0.35"/>
    <row r="10987" hidden="1" x14ac:dyDescent="0.35"/>
    <row r="10988" hidden="1" x14ac:dyDescent="0.35"/>
    <row r="10989" hidden="1" x14ac:dyDescent="0.35"/>
    <row r="10990" hidden="1" x14ac:dyDescent="0.35"/>
    <row r="10991" hidden="1" x14ac:dyDescent="0.35"/>
    <row r="10992" hidden="1" x14ac:dyDescent="0.35"/>
    <row r="10993" hidden="1" x14ac:dyDescent="0.35"/>
    <row r="10994" hidden="1" x14ac:dyDescent="0.35"/>
    <row r="10995" hidden="1" x14ac:dyDescent="0.35"/>
    <row r="10996" hidden="1" x14ac:dyDescent="0.35"/>
    <row r="10997" hidden="1" x14ac:dyDescent="0.35"/>
    <row r="10998" hidden="1" x14ac:dyDescent="0.35"/>
    <row r="10999" hidden="1" x14ac:dyDescent="0.35"/>
    <row r="11000" hidden="1" x14ac:dyDescent="0.35"/>
    <row r="11001" hidden="1" x14ac:dyDescent="0.35"/>
    <row r="11002" hidden="1" x14ac:dyDescent="0.35"/>
    <row r="11003" hidden="1" x14ac:dyDescent="0.35"/>
    <row r="11004" hidden="1" x14ac:dyDescent="0.35"/>
    <row r="11005" hidden="1" x14ac:dyDescent="0.35"/>
    <row r="11006" hidden="1" x14ac:dyDescent="0.35"/>
    <row r="11007" hidden="1" x14ac:dyDescent="0.35"/>
    <row r="11008" hidden="1" x14ac:dyDescent="0.35"/>
    <row r="11009" hidden="1" x14ac:dyDescent="0.35"/>
    <row r="11010" hidden="1" x14ac:dyDescent="0.35"/>
    <row r="11011" hidden="1" x14ac:dyDescent="0.35"/>
    <row r="11012" hidden="1" x14ac:dyDescent="0.35"/>
    <row r="11013" hidden="1" x14ac:dyDescent="0.35"/>
    <row r="11014" hidden="1" x14ac:dyDescent="0.35"/>
    <row r="11015" hidden="1" x14ac:dyDescent="0.35"/>
    <row r="11016" hidden="1" x14ac:dyDescent="0.35"/>
    <row r="11017" hidden="1" x14ac:dyDescent="0.35"/>
    <row r="11018" hidden="1" x14ac:dyDescent="0.35"/>
    <row r="11019" hidden="1" x14ac:dyDescent="0.35"/>
    <row r="11020" hidden="1" x14ac:dyDescent="0.35"/>
    <row r="11021" hidden="1" x14ac:dyDescent="0.35"/>
    <row r="11022" hidden="1" x14ac:dyDescent="0.35"/>
    <row r="11023" hidden="1" x14ac:dyDescent="0.35"/>
    <row r="11024" hidden="1" x14ac:dyDescent="0.35"/>
    <row r="11025" hidden="1" x14ac:dyDescent="0.35"/>
    <row r="11026" hidden="1" x14ac:dyDescent="0.35"/>
    <row r="11027" hidden="1" x14ac:dyDescent="0.35"/>
    <row r="11028" hidden="1" x14ac:dyDescent="0.35"/>
    <row r="11029" hidden="1" x14ac:dyDescent="0.35"/>
    <row r="11030" hidden="1" x14ac:dyDescent="0.35"/>
    <row r="11031" hidden="1" x14ac:dyDescent="0.35"/>
    <row r="11032" hidden="1" x14ac:dyDescent="0.35"/>
    <row r="11033" hidden="1" x14ac:dyDescent="0.35"/>
    <row r="11034" hidden="1" x14ac:dyDescent="0.35"/>
    <row r="11035" hidden="1" x14ac:dyDescent="0.35"/>
    <row r="11036" hidden="1" x14ac:dyDescent="0.35"/>
    <row r="11037" hidden="1" x14ac:dyDescent="0.35"/>
    <row r="11038" hidden="1" x14ac:dyDescent="0.35"/>
    <row r="11039" hidden="1" x14ac:dyDescent="0.35"/>
    <row r="11040" hidden="1" x14ac:dyDescent="0.35"/>
    <row r="11041" hidden="1" x14ac:dyDescent="0.35"/>
    <row r="11042" hidden="1" x14ac:dyDescent="0.35"/>
    <row r="11043" hidden="1" x14ac:dyDescent="0.35"/>
    <row r="11044" hidden="1" x14ac:dyDescent="0.35"/>
    <row r="11045" hidden="1" x14ac:dyDescent="0.35"/>
    <row r="11046" hidden="1" x14ac:dyDescent="0.35"/>
    <row r="11047" hidden="1" x14ac:dyDescent="0.35"/>
    <row r="11048" hidden="1" x14ac:dyDescent="0.35"/>
    <row r="11049" hidden="1" x14ac:dyDescent="0.35"/>
    <row r="11050" hidden="1" x14ac:dyDescent="0.35"/>
    <row r="11051" hidden="1" x14ac:dyDescent="0.35"/>
    <row r="11052" hidden="1" x14ac:dyDescent="0.35"/>
    <row r="11053" hidden="1" x14ac:dyDescent="0.35"/>
    <row r="11054" hidden="1" x14ac:dyDescent="0.35"/>
    <row r="11055" hidden="1" x14ac:dyDescent="0.35"/>
    <row r="11056" hidden="1" x14ac:dyDescent="0.35"/>
    <row r="11057" hidden="1" x14ac:dyDescent="0.35"/>
    <row r="11058" hidden="1" x14ac:dyDescent="0.35"/>
    <row r="11059" hidden="1" x14ac:dyDescent="0.35"/>
    <row r="11060" hidden="1" x14ac:dyDescent="0.35"/>
    <row r="11061" hidden="1" x14ac:dyDescent="0.35"/>
    <row r="11062" hidden="1" x14ac:dyDescent="0.35"/>
    <row r="11063" hidden="1" x14ac:dyDescent="0.35"/>
    <row r="11064" hidden="1" x14ac:dyDescent="0.35"/>
    <row r="11065" hidden="1" x14ac:dyDescent="0.35"/>
    <row r="11066" hidden="1" x14ac:dyDescent="0.35"/>
    <row r="11067" hidden="1" x14ac:dyDescent="0.35"/>
    <row r="11068" hidden="1" x14ac:dyDescent="0.35"/>
    <row r="11069" hidden="1" x14ac:dyDescent="0.35"/>
    <row r="11070" hidden="1" x14ac:dyDescent="0.35"/>
    <row r="11071" hidden="1" x14ac:dyDescent="0.35"/>
    <row r="11072" hidden="1" x14ac:dyDescent="0.35"/>
    <row r="11073" hidden="1" x14ac:dyDescent="0.35"/>
    <row r="11074" hidden="1" x14ac:dyDescent="0.35"/>
    <row r="11075" hidden="1" x14ac:dyDescent="0.35"/>
    <row r="11076" hidden="1" x14ac:dyDescent="0.35"/>
    <row r="11077" hidden="1" x14ac:dyDescent="0.35"/>
    <row r="11078" hidden="1" x14ac:dyDescent="0.35"/>
    <row r="11079" hidden="1" x14ac:dyDescent="0.35"/>
    <row r="11080" hidden="1" x14ac:dyDescent="0.35"/>
    <row r="11081" hidden="1" x14ac:dyDescent="0.35"/>
    <row r="11082" hidden="1" x14ac:dyDescent="0.35"/>
    <row r="11083" hidden="1" x14ac:dyDescent="0.35"/>
    <row r="11084" hidden="1" x14ac:dyDescent="0.35"/>
    <row r="11085" hidden="1" x14ac:dyDescent="0.35"/>
    <row r="11086" hidden="1" x14ac:dyDescent="0.35"/>
    <row r="11087" hidden="1" x14ac:dyDescent="0.35"/>
    <row r="11088" hidden="1" x14ac:dyDescent="0.35"/>
    <row r="11089" hidden="1" x14ac:dyDescent="0.35"/>
    <row r="11090" hidden="1" x14ac:dyDescent="0.35"/>
    <row r="11091" hidden="1" x14ac:dyDescent="0.35"/>
    <row r="11092" hidden="1" x14ac:dyDescent="0.35"/>
    <row r="11093" hidden="1" x14ac:dyDescent="0.35"/>
    <row r="11094" hidden="1" x14ac:dyDescent="0.35"/>
    <row r="11095" hidden="1" x14ac:dyDescent="0.35"/>
    <row r="11096" hidden="1" x14ac:dyDescent="0.35"/>
    <row r="11097" hidden="1" x14ac:dyDescent="0.35"/>
    <row r="11098" hidden="1" x14ac:dyDescent="0.35"/>
    <row r="11099" hidden="1" x14ac:dyDescent="0.35"/>
    <row r="11100" hidden="1" x14ac:dyDescent="0.35"/>
    <row r="11101" hidden="1" x14ac:dyDescent="0.35"/>
    <row r="11102" hidden="1" x14ac:dyDescent="0.35"/>
    <row r="11103" hidden="1" x14ac:dyDescent="0.35"/>
    <row r="11104" hidden="1" x14ac:dyDescent="0.35"/>
    <row r="11105" hidden="1" x14ac:dyDescent="0.35"/>
    <row r="11106" hidden="1" x14ac:dyDescent="0.35"/>
    <row r="11107" hidden="1" x14ac:dyDescent="0.35"/>
    <row r="11108" hidden="1" x14ac:dyDescent="0.35"/>
    <row r="11109" hidden="1" x14ac:dyDescent="0.35"/>
    <row r="11110" hidden="1" x14ac:dyDescent="0.35"/>
    <row r="11111" hidden="1" x14ac:dyDescent="0.35"/>
    <row r="11112" hidden="1" x14ac:dyDescent="0.35"/>
    <row r="11113" hidden="1" x14ac:dyDescent="0.35"/>
    <row r="11114" hidden="1" x14ac:dyDescent="0.35"/>
    <row r="11115" hidden="1" x14ac:dyDescent="0.35"/>
    <row r="11116" hidden="1" x14ac:dyDescent="0.35"/>
    <row r="11117" hidden="1" x14ac:dyDescent="0.35"/>
    <row r="11118" hidden="1" x14ac:dyDescent="0.35"/>
    <row r="11119" hidden="1" x14ac:dyDescent="0.35"/>
    <row r="11120" hidden="1" x14ac:dyDescent="0.35"/>
    <row r="11121" hidden="1" x14ac:dyDescent="0.35"/>
    <row r="11122" hidden="1" x14ac:dyDescent="0.35"/>
    <row r="11123" hidden="1" x14ac:dyDescent="0.35"/>
    <row r="11124" hidden="1" x14ac:dyDescent="0.35"/>
    <row r="11125" hidden="1" x14ac:dyDescent="0.35"/>
    <row r="11126" hidden="1" x14ac:dyDescent="0.35"/>
    <row r="11127" hidden="1" x14ac:dyDescent="0.35"/>
    <row r="11128" hidden="1" x14ac:dyDescent="0.35"/>
    <row r="11129" hidden="1" x14ac:dyDescent="0.35"/>
    <row r="11130" hidden="1" x14ac:dyDescent="0.35"/>
    <row r="11131" hidden="1" x14ac:dyDescent="0.35"/>
    <row r="11132" hidden="1" x14ac:dyDescent="0.35"/>
    <row r="11133" hidden="1" x14ac:dyDescent="0.35"/>
    <row r="11134" hidden="1" x14ac:dyDescent="0.35"/>
    <row r="11135" hidden="1" x14ac:dyDescent="0.35"/>
    <row r="11136" hidden="1" x14ac:dyDescent="0.35"/>
    <row r="11137" hidden="1" x14ac:dyDescent="0.35"/>
    <row r="11138" hidden="1" x14ac:dyDescent="0.35"/>
    <row r="11139" hidden="1" x14ac:dyDescent="0.35"/>
    <row r="11140" hidden="1" x14ac:dyDescent="0.35"/>
    <row r="11141" hidden="1" x14ac:dyDescent="0.35"/>
    <row r="11142" hidden="1" x14ac:dyDescent="0.35"/>
    <row r="11143" hidden="1" x14ac:dyDescent="0.35"/>
    <row r="11144" hidden="1" x14ac:dyDescent="0.35"/>
    <row r="11145" hidden="1" x14ac:dyDescent="0.35"/>
    <row r="11146" hidden="1" x14ac:dyDescent="0.35"/>
    <row r="11147" hidden="1" x14ac:dyDescent="0.35"/>
    <row r="11148" hidden="1" x14ac:dyDescent="0.35"/>
    <row r="11149" hidden="1" x14ac:dyDescent="0.35"/>
    <row r="11150" hidden="1" x14ac:dyDescent="0.35"/>
    <row r="11151" hidden="1" x14ac:dyDescent="0.35"/>
    <row r="11152" hidden="1" x14ac:dyDescent="0.35"/>
    <row r="11153" hidden="1" x14ac:dyDescent="0.35"/>
    <row r="11154" hidden="1" x14ac:dyDescent="0.35"/>
    <row r="11155" hidden="1" x14ac:dyDescent="0.35"/>
    <row r="11156" hidden="1" x14ac:dyDescent="0.35"/>
    <row r="11157" hidden="1" x14ac:dyDescent="0.35"/>
    <row r="11158" hidden="1" x14ac:dyDescent="0.35"/>
    <row r="11159" hidden="1" x14ac:dyDescent="0.35"/>
    <row r="11160" hidden="1" x14ac:dyDescent="0.35"/>
    <row r="11161" hidden="1" x14ac:dyDescent="0.35"/>
    <row r="11162" hidden="1" x14ac:dyDescent="0.35"/>
    <row r="11163" hidden="1" x14ac:dyDescent="0.35"/>
    <row r="11164" hidden="1" x14ac:dyDescent="0.35"/>
    <row r="11165" hidden="1" x14ac:dyDescent="0.35"/>
    <row r="11166" hidden="1" x14ac:dyDescent="0.35"/>
    <row r="11167" hidden="1" x14ac:dyDescent="0.35"/>
    <row r="11168" hidden="1" x14ac:dyDescent="0.35"/>
    <row r="11169" hidden="1" x14ac:dyDescent="0.35"/>
    <row r="11170" hidden="1" x14ac:dyDescent="0.35"/>
    <row r="11171" hidden="1" x14ac:dyDescent="0.35"/>
    <row r="11172" hidden="1" x14ac:dyDescent="0.35"/>
    <row r="11173" hidden="1" x14ac:dyDescent="0.35"/>
    <row r="11174" hidden="1" x14ac:dyDescent="0.35"/>
    <row r="11175" hidden="1" x14ac:dyDescent="0.35"/>
    <row r="11176" hidden="1" x14ac:dyDescent="0.35"/>
    <row r="11177" hidden="1" x14ac:dyDescent="0.35"/>
    <row r="11178" hidden="1" x14ac:dyDescent="0.35"/>
    <row r="11179" hidden="1" x14ac:dyDescent="0.35"/>
    <row r="11180" hidden="1" x14ac:dyDescent="0.35"/>
    <row r="11181" hidden="1" x14ac:dyDescent="0.35"/>
    <row r="11182" hidden="1" x14ac:dyDescent="0.35"/>
    <row r="11183" hidden="1" x14ac:dyDescent="0.35"/>
    <row r="11184" hidden="1" x14ac:dyDescent="0.35"/>
    <row r="11185" hidden="1" x14ac:dyDescent="0.35"/>
    <row r="11186" hidden="1" x14ac:dyDescent="0.35"/>
    <row r="11187" hidden="1" x14ac:dyDescent="0.35"/>
    <row r="11188" hidden="1" x14ac:dyDescent="0.35"/>
    <row r="11189" hidden="1" x14ac:dyDescent="0.35"/>
    <row r="11190" hidden="1" x14ac:dyDescent="0.35"/>
    <row r="11191" hidden="1" x14ac:dyDescent="0.35"/>
    <row r="11192" hidden="1" x14ac:dyDescent="0.35"/>
    <row r="11193" hidden="1" x14ac:dyDescent="0.35"/>
    <row r="11194" hidden="1" x14ac:dyDescent="0.35"/>
    <row r="11195" hidden="1" x14ac:dyDescent="0.35"/>
    <row r="11196" hidden="1" x14ac:dyDescent="0.35"/>
    <row r="11197" hidden="1" x14ac:dyDescent="0.35"/>
    <row r="11198" hidden="1" x14ac:dyDescent="0.35"/>
    <row r="11199" hidden="1" x14ac:dyDescent="0.35"/>
    <row r="11200" hidden="1" x14ac:dyDescent="0.35"/>
    <row r="11201" hidden="1" x14ac:dyDescent="0.35"/>
    <row r="11202" hidden="1" x14ac:dyDescent="0.35"/>
    <row r="11203" hidden="1" x14ac:dyDescent="0.35"/>
    <row r="11204" hidden="1" x14ac:dyDescent="0.35"/>
    <row r="11205" hidden="1" x14ac:dyDescent="0.35"/>
    <row r="11206" hidden="1" x14ac:dyDescent="0.35"/>
    <row r="11207" hidden="1" x14ac:dyDescent="0.35"/>
    <row r="11208" hidden="1" x14ac:dyDescent="0.35"/>
    <row r="11209" hidden="1" x14ac:dyDescent="0.35"/>
    <row r="11210" hidden="1" x14ac:dyDescent="0.35"/>
    <row r="11211" hidden="1" x14ac:dyDescent="0.35"/>
    <row r="11212" hidden="1" x14ac:dyDescent="0.35"/>
    <row r="11213" hidden="1" x14ac:dyDescent="0.35"/>
    <row r="11214" hidden="1" x14ac:dyDescent="0.35"/>
    <row r="11215" hidden="1" x14ac:dyDescent="0.35"/>
    <row r="11216" hidden="1" x14ac:dyDescent="0.35"/>
    <row r="11217" hidden="1" x14ac:dyDescent="0.35"/>
    <row r="11218" hidden="1" x14ac:dyDescent="0.35"/>
    <row r="11219" hidden="1" x14ac:dyDescent="0.35"/>
    <row r="11220" hidden="1" x14ac:dyDescent="0.35"/>
    <row r="11221" hidden="1" x14ac:dyDescent="0.35"/>
    <row r="11222" hidden="1" x14ac:dyDescent="0.35"/>
    <row r="11223" hidden="1" x14ac:dyDescent="0.35"/>
    <row r="11224" hidden="1" x14ac:dyDescent="0.35"/>
    <row r="11225" hidden="1" x14ac:dyDescent="0.35"/>
    <row r="11226" hidden="1" x14ac:dyDescent="0.35"/>
    <row r="11227" hidden="1" x14ac:dyDescent="0.35"/>
    <row r="11228" hidden="1" x14ac:dyDescent="0.35"/>
    <row r="11229" hidden="1" x14ac:dyDescent="0.35"/>
    <row r="11230" hidden="1" x14ac:dyDescent="0.35"/>
    <row r="11231" hidden="1" x14ac:dyDescent="0.35"/>
    <row r="11232" hidden="1" x14ac:dyDescent="0.35"/>
    <row r="11233" hidden="1" x14ac:dyDescent="0.35"/>
    <row r="11234" hidden="1" x14ac:dyDescent="0.35"/>
    <row r="11235" hidden="1" x14ac:dyDescent="0.35"/>
    <row r="11236" hidden="1" x14ac:dyDescent="0.35"/>
    <row r="11237" hidden="1" x14ac:dyDescent="0.35"/>
    <row r="11238" hidden="1" x14ac:dyDescent="0.35"/>
    <row r="11239" hidden="1" x14ac:dyDescent="0.35"/>
    <row r="11240" hidden="1" x14ac:dyDescent="0.35"/>
    <row r="11241" hidden="1" x14ac:dyDescent="0.35"/>
    <row r="11242" hidden="1" x14ac:dyDescent="0.35"/>
    <row r="11243" hidden="1" x14ac:dyDescent="0.35"/>
    <row r="11244" hidden="1" x14ac:dyDescent="0.35"/>
    <row r="11245" hidden="1" x14ac:dyDescent="0.35"/>
    <row r="11246" hidden="1" x14ac:dyDescent="0.35"/>
    <row r="11247" hidden="1" x14ac:dyDescent="0.35"/>
    <row r="11248" hidden="1" x14ac:dyDescent="0.35"/>
    <row r="11249" hidden="1" x14ac:dyDescent="0.35"/>
    <row r="11250" hidden="1" x14ac:dyDescent="0.35"/>
    <row r="11251" hidden="1" x14ac:dyDescent="0.35"/>
    <row r="11252" hidden="1" x14ac:dyDescent="0.35"/>
    <row r="11253" hidden="1" x14ac:dyDescent="0.35"/>
    <row r="11254" hidden="1" x14ac:dyDescent="0.35"/>
    <row r="11255" hidden="1" x14ac:dyDescent="0.35"/>
    <row r="11256" hidden="1" x14ac:dyDescent="0.35"/>
    <row r="11257" hidden="1" x14ac:dyDescent="0.35"/>
    <row r="11258" hidden="1" x14ac:dyDescent="0.35"/>
    <row r="11259" hidden="1" x14ac:dyDescent="0.35"/>
    <row r="11260" hidden="1" x14ac:dyDescent="0.35"/>
    <row r="11261" hidden="1" x14ac:dyDescent="0.35"/>
    <row r="11262" hidden="1" x14ac:dyDescent="0.35"/>
    <row r="11263" hidden="1" x14ac:dyDescent="0.35"/>
    <row r="11264" hidden="1" x14ac:dyDescent="0.35"/>
    <row r="11265" hidden="1" x14ac:dyDescent="0.35"/>
    <row r="11266" hidden="1" x14ac:dyDescent="0.35"/>
    <row r="11267" hidden="1" x14ac:dyDescent="0.35"/>
    <row r="11268" hidden="1" x14ac:dyDescent="0.35"/>
    <row r="11269" hidden="1" x14ac:dyDescent="0.35"/>
    <row r="11270" hidden="1" x14ac:dyDescent="0.35"/>
    <row r="11271" hidden="1" x14ac:dyDescent="0.35"/>
    <row r="11272" hidden="1" x14ac:dyDescent="0.35"/>
    <row r="11273" hidden="1" x14ac:dyDescent="0.35"/>
    <row r="11274" hidden="1" x14ac:dyDescent="0.35"/>
    <row r="11275" hidden="1" x14ac:dyDescent="0.35"/>
    <row r="11276" hidden="1" x14ac:dyDescent="0.35"/>
    <row r="11277" hidden="1" x14ac:dyDescent="0.35"/>
    <row r="11278" hidden="1" x14ac:dyDescent="0.35"/>
    <row r="11279" hidden="1" x14ac:dyDescent="0.35"/>
    <row r="11280" hidden="1" x14ac:dyDescent="0.35"/>
    <row r="11281" hidden="1" x14ac:dyDescent="0.35"/>
    <row r="11282" hidden="1" x14ac:dyDescent="0.35"/>
    <row r="11283" hidden="1" x14ac:dyDescent="0.35"/>
    <row r="11284" hidden="1" x14ac:dyDescent="0.35"/>
    <row r="11285" hidden="1" x14ac:dyDescent="0.35"/>
    <row r="11286" hidden="1" x14ac:dyDescent="0.35"/>
    <row r="11287" hidden="1" x14ac:dyDescent="0.35"/>
    <row r="11288" hidden="1" x14ac:dyDescent="0.35"/>
    <row r="11289" hidden="1" x14ac:dyDescent="0.35"/>
    <row r="11290" hidden="1" x14ac:dyDescent="0.35"/>
    <row r="11291" hidden="1" x14ac:dyDescent="0.35"/>
    <row r="11292" hidden="1" x14ac:dyDescent="0.35"/>
    <row r="11293" hidden="1" x14ac:dyDescent="0.35"/>
    <row r="11294" hidden="1" x14ac:dyDescent="0.35"/>
    <row r="11295" hidden="1" x14ac:dyDescent="0.35"/>
    <row r="11296" hidden="1" x14ac:dyDescent="0.35"/>
    <row r="11297" hidden="1" x14ac:dyDescent="0.35"/>
    <row r="11298" hidden="1" x14ac:dyDescent="0.35"/>
    <row r="11299" hidden="1" x14ac:dyDescent="0.35"/>
    <row r="11300" hidden="1" x14ac:dyDescent="0.35"/>
    <row r="11301" hidden="1" x14ac:dyDescent="0.35"/>
    <row r="11302" hidden="1" x14ac:dyDescent="0.35"/>
    <row r="11303" hidden="1" x14ac:dyDescent="0.35"/>
    <row r="11304" hidden="1" x14ac:dyDescent="0.35"/>
    <row r="11305" hidden="1" x14ac:dyDescent="0.35"/>
    <row r="11306" hidden="1" x14ac:dyDescent="0.35"/>
    <row r="11307" hidden="1" x14ac:dyDescent="0.35"/>
    <row r="11308" hidden="1" x14ac:dyDescent="0.35"/>
    <row r="11309" hidden="1" x14ac:dyDescent="0.35"/>
    <row r="11310" hidden="1" x14ac:dyDescent="0.35"/>
    <row r="11311" hidden="1" x14ac:dyDescent="0.35"/>
    <row r="11312" hidden="1" x14ac:dyDescent="0.35"/>
    <row r="11313" hidden="1" x14ac:dyDescent="0.35"/>
    <row r="11314" hidden="1" x14ac:dyDescent="0.35"/>
    <row r="11315" hidden="1" x14ac:dyDescent="0.35"/>
    <row r="11316" hidden="1" x14ac:dyDescent="0.35"/>
    <row r="11317" hidden="1" x14ac:dyDescent="0.35"/>
    <row r="11318" hidden="1" x14ac:dyDescent="0.35"/>
    <row r="11319" hidden="1" x14ac:dyDescent="0.35"/>
    <row r="11320" hidden="1" x14ac:dyDescent="0.35"/>
    <row r="11321" hidden="1" x14ac:dyDescent="0.35"/>
    <row r="11322" hidden="1" x14ac:dyDescent="0.35"/>
    <row r="11323" hidden="1" x14ac:dyDescent="0.35"/>
    <row r="11324" hidden="1" x14ac:dyDescent="0.35"/>
    <row r="11325" hidden="1" x14ac:dyDescent="0.35"/>
    <row r="11326" hidden="1" x14ac:dyDescent="0.35"/>
    <row r="11327" hidden="1" x14ac:dyDescent="0.35"/>
    <row r="11328" hidden="1" x14ac:dyDescent="0.35"/>
    <row r="11329" hidden="1" x14ac:dyDescent="0.35"/>
    <row r="11330" hidden="1" x14ac:dyDescent="0.35"/>
    <row r="11331" hidden="1" x14ac:dyDescent="0.35"/>
    <row r="11332" hidden="1" x14ac:dyDescent="0.35"/>
    <row r="11333" hidden="1" x14ac:dyDescent="0.35"/>
    <row r="11334" hidden="1" x14ac:dyDescent="0.35"/>
    <row r="11335" hidden="1" x14ac:dyDescent="0.35"/>
    <row r="11336" hidden="1" x14ac:dyDescent="0.35"/>
    <row r="11337" hidden="1" x14ac:dyDescent="0.35"/>
    <row r="11338" hidden="1" x14ac:dyDescent="0.35"/>
    <row r="11339" hidden="1" x14ac:dyDescent="0.35"/>
    <row r="11340" hidden="1" x14ac:dyDescent="0.35"/>
    <row r="11341" hidden="1" x14ac:dyDescent="0.35"/>
    <row r="11342" hidden="1" x14ac:dyDescent="0.35"/>
    <row r="11343" hidden="1" x14ac:dyDescent="0.35"/>
    <row r="11344" hidden="1" x14ac:dyDescent="0.35"/>
    <row r="11345" hidden="1" x14ac:dyDescent="0.35"/>
    <row r="11346" hidden="1" x14ac:dyDescent="0.35"/>
    <row r="11347" hidden="1" x14ac:dyDescent="0.35"/>
    <row r="11348" hidden="1" x14ac:dyDescent="0.35"/>
    <row r="11349" hidden="1" x14ac:dyDescent="0.35"/>
    <row r="11350" hidden="1" x14ac:dyDescent="0.35"/>
    <row r="11351" hidden="1" x14ac:dyDescent="0.35"/>
    <row r="11352" hidden="1" x14ac:dyDescent="0.35"/>
    <row r="11353" hidden="1" x14ac:dyDescent="0.35"/>
    <row r="11354" hidden="1" x14ac:dyDescent="0.35"/>
    <row r="11355" hidden="1" x14ac:dyDescent="0.35"/>
    <row r="11356" hidden="1" x14ac:dyDescent="0.35"/>
    <row r="11357" hidden="1" x14ac:dyDescent="0.35"/>
    <row r="11358" hidden="1" x14ac:dyDescent="0.35"/>
    <row r="11359" hidden="1" x14ac:dyDescent="0.35"/>
    <row r="11360" hidden="1" x14ac:dyDescent="0.35"/>
    <row r="11361" hidden="1" x14ac:dyDescent="0.35"/>
    <row r="11362" hidden="1" x14ac:dyDescent="0.35"/>
    <row r="11363" hidden="1" x14ac:dyDescent="0.35"/>
    <row r="11364" hidden="1" x14ac:dyDescent="0.35"/>
    <row r="11365" hidden="1" x14ac:dyDescent="0.35"/>
    <row r="11366" hidden="1" x14ac:dyDescent="0.35"/>
    <row r="11367" hidden="1" x14ac:dyDescent="0.35"/>
    <row r="11368" hidden="1" x14ac:dyDescent="0.35"/>
    <row r="11369" hidden="1" x14ac:dyDescent="0.35"/>
    <row r="11370" hidden="1" x14ac:dyDescent="0.35"/>
    <row r="11371" hidden="1" x14ac:dyDescent="0.35"/>
    <row r="11372" hidden="1" x14ac:dyDescent="0.35"/>
    <row r="11373" hidden="1" x14ac:dyDescent="0.35"/>
    <row r="11374" hidden="1" x14ac:dyDescent="0.35"/>
    <row r="11375" hidden="1" x14ac:dyDescent="0.35"/>
    <row r="11376" hidden="1" x14ac:dyDescent="0.35"/>
    <row r="11377" hidden="1" x14ac:dyDescent="0.35"/>
    <row r="11378" hidden="1" x14ac:dyDescent="0.35"/>
    <row r="11379" hidden="1" x14ac:dyDescent="0.35"/>
    <row r="11380" hidden="1" x14ac:dyDescent="0.35"/>
    <row r="11381" hidden="1" x14ac:dyDescent="0.35"/>
    <row r="11382" hidden="1" x14ac:dyDescent="0.35"/>
    <row r="11383" hidden="1" x14ac:dyDescent="0.35"/>
    <row r="11384" hidden="1" x14ac:dyDescent="0.35"/>
    <row r="11385" hidden="1" x14ac:dyDescent="0.35"/>
    <row r="11386" hidden="1" x14ac:dyDescent="0.35"/>
    <row r="11387" hidden="1" x14ac:dyDescent="0.35"/>
    <row r="11388" hidden="1" x14ac:dyDescent="0.35"/>
    <row r="11389" hidden="1" x14ac:dyDescent="0.35"/>
    <row r="11390" hidden="1" x14ac:dyDescent="0.35"/>
    <row r="11391" hidden="1" x14ac:dyDescent="0.35"/>
    <row r="11392" hidden="1" x14ac:dyDescent="0.35"/>
    <row r="11393" hidden="1" x14ac:dyDescent="0.35"/>
    <row r="11394" hidden="1" x14ac:dyDescent="0.35"/>
    <row r="11395" hidden="1" x14ac:dyDescent="0.35"/>
    <row r="11396" hidden="1" x14ac:dyDescent="0.35"/>
    <row r="11397" hidden="1" x14ac:dyDescent="0.35"/>
    <row r="11398" hidden="1" x14ac:dyDescent="0.35"/>
    <row r="11399" hidden="1" x14ac:dyDescent="0.35"/>
    <row r="11400" hidden="1" x14ac:dyDescent="0.35"/>
    <row r="11401" hidden="1" x14ac:dyDescent="0.35"/>
    <row r="11402" hidden="1" x14ac:dyDescent="0.35"/>
    <row r="11403" hidden="1" x14ac:dyDescent="0.35"/>
    <row r="11404" hidden="1" x14ac:dyDescent="0.35"/>
    <row r="11405" hidden="1" x14ac:dyDescent="0.35"/>
    <row r="11406" hidden="1" x14ac:dyDescent="0.35"/>
    <row r="11407" hidden="1" x14ac:dyDescent="0.35"/>
    <row r="11408" hidden="1" x14ac:dyDescent="0.35"/>
    <row r="11409" hidden="1" x14ac:dyDescent="0.35"/>
    <row r="11410" hidden="1" x14ac:dyDescent="0.35"/>
    <row r="11411" hidden="1" x14ac:dyDescent="0.35"/>
    <row r="11412" hidden="1" x14ac:dyDescent="0.35"/>
    <row r="11413" hidden="1" x14ac:dyDescent="0.35"/>
    <row r="11414" hidden="1" x14ac:dyDescent="0.35"/>
    <row r="11415" hidden="1" x14ac:dyDescent="0.35"/>
    <row r="11416" hidden="1" x14ac:dyDescent="0.35"/>
    <row r="11417" hidden="1" x14ac:dyDescent="0.35"/>
    <row r="11418" hidden="1" x14ac:dyDescent="0.35"/>
    <row r="11419" hidden="1" x14ac:dyDescent="0.35"/>
    <row r="11420" hidden="1" x14ac:dyDescent="0.35"/>
    <row r="11421" hidden="1" x14ac:dyDescent="0.35"/>
    <row r="11422" hidden="1" x14ac:dyDescent="0.35"/>
    <row r="11423" hidden="1" x14ac:dyDescent="0.35"/>
    <row r="11424" hidden="1" x14ac:dyDescent="0.35"/>
    <row r="11425" hidden="1" x14ac:dyDescent="0.35"/>
    <row r="11426" hidden="1" x14ac:dyDescent="0.35"/>
    <row r="11427" hidden="1" x14ac:dyDescent="0.35"/>
    <row r="11428" hidden="1" x14ac:dyDescent="0.35"/>
    <row r="11429" hidden="1" x14ac:dyDescent="0.35"/>
    <row r="11430" hidden="1" x14ac:dyDescent="0.35"/>
    <row r="11431" hidden="1" x14ac:dyDescent="0.35"/>
    <row r="11432" hidden="1" x14ac:dyDescent="0.35"/>
    <row r="11433" hidden="1" x14ac:dyDescent="0.35"/>
    <row r="11434" hidden="1" x14ac:dyDescent="0.35"/>
    <row r="11435" hidden="1" x14ac:dyDescent="0.35"/>
    <row r="11436" hidden="1" x14ac:dyDescent="0.35"/>
    <row r="11437" hidden="1" x14ac:dyDescent="0.35"/>
    <row r="11438" hidden="1" x14ac:dyDescent="0.35"/>
    <row r="11439" hidden="1" x14ac:dyDescent="0.35"/>
    <row r="11440" hidden="1" x14ac:dyDescent="0.35"/>
    <row r="11441" hidden="1" x14ac:dyDescent="0.35"/>
    <row r="11442" hidden="1" x14ac:dyDescent="0.35"/>
    <row r="11443" hidden="1" x14ac:dyDescent="0.35"/>
    <row r="11444" hidden="1" x14ac:dyDescent="0.35"/>
    <row r="11445" hidden="1" x14ac:dyDescent="0.35"/>
    <row r="11446" hidden="1" x14ac:dyDescent="0.35"/>
    <row r="11447" hidden="1" x14ac:dyDescent="0.35"/>
    <row r="11448" hidden="1" x14ac:dyDescent="0.35"/>
    <row r="11449" hidden="1" x14ac:dyDescent="0.35"/>
    <row r="11450" hidden="1" x14ac:dyDescent="0.35"/>
    <row r="11451" hidden="1" x14ac:dyDescent="0.35"/>
    <row r="11452" hidden="1" x14ac:dyDescent="0.35"/>
    <row r="11453" hidden="1" x14ac:dyDescent="0.35"/>
    <row r="11454" hidden="1" x14ac:dyDescent="0.35"/>
    <row r="11455" hidden="1" x14ac:dyDescent="0.35"/>
    <row r="11456" hidden="1" x14ac:dyDescent="0.35"/>
    <row r="11457" hidden="1" x14ac:dyDescent="0.35"/>
    <row r="11458" hidden="1" x14ac:dyDescent="0.35"/>
    <row r="11459" hidden="1" x14ac:dyDescent="0.35"/>
    <row r="11460" hidden="1" x14ac:dyDescent="0.35"/>
    <row r="11461" hidden="1" x14ac:dyDescent="0.35"/>
    <row r="11462" hidden="1" x14ac:dyDescent="0.35"/>
    <row r="11463" hidden="1" x14ac:dyDescent="0.35"/>
    <row r="11464" hidden="1" x14ac:dyDescent="0.35"/>
    <row r="11465" hidden="1" x14ac:dyDescent="0.35"/>
    <row r="11466" hidden="1" x14ac:dyDescent="0.35"/>
    <row r="11467" hidden="1" x14ac:dyDescent="0.35"/>
    <row r="11468" hidden="1" x14ac:dyDescent="0.35"/>
    <row r="11469" hidden="1" x14ac:dyDescent="0.35"/>
    <row r="11470" hidden="1" x14ac:dyDescent="0.35"/>
    <row r="11471" hidden="1" x14ac:dyDescent="0.35"/>
    <row r="11472" hidden="1" x14ac:dyDescent="0.35"/>
    <row r="11473" hidden="1" x14ac:dyDescent="0.35"/>
    <row r="11474" hidden="1" x14ac:dyDescent="0.35"/>
    <row r="11475" hidden="1" x14ac:dyDescent="0.35"/>
    <row r="11476" hidden="1" x14ac:dyDescent="0.35"/>
    <row r="11477" hidden="1" x14ac:dyDescent="0.35"/>
    <row r="11478" hidden="1" x14ac:dyDescent="0.35"/>
    <row r="11479" hidden="1" x14ac:dyDescent="0.35"/>
    <row r="11480" hidden="1" x14ac:dyDescent="0.35"/>
    <row r="11481" hidden="1" x14ac:dyDescent="0.35"/>
    <row r="11482" hidden="1" x14ac:dyDescent="0.35"/>
    <row r="11483" hidden="1" x14ac:dyDescent="0.35"/>
    <row r="11484" hidden="1" x14ac:dyDescent="0.35"/>
    <row r="11485" hidden="1" x14ac:dyDescent="0.35"/>
    <row r="11486" hidden="1" x14ac:dyDescent="0.35"/>
    <row r="11487" hidden="1" x14ac:dyDescent="0.35"/>
    <row r="11488" hidden="1" x14ac:dyDescent="0.35"/>
    <row r="11489" hidden="1" x14ac:dyDescent="0.35"/>
    <row r="11490" hidden="1" x14ac:dyDescent="0.35"/>
    <row r="11491" hidden="1" x14ac:dyDescent="0.35"/>
    <row r="11492" hidden="1" x14ac:dyDescent="0.35"/>
    <row r="11493" hidden="1" x14ac:dyDescent="0.35"/>
    <row r="11494" hidden="1" x14ac:dyDescent="0.35"/>
    <row r="11495" hidden="1" x14ac:dyDescent="0.35"/>
    <row r="11496" hidden="1" x14ac:dyDescent="0.35"/>
    <row r="11497" hidden="1" x14ac:dyDescent="0.35"/>
    <row r="11498" hidden="1" x14ac:dyDescent="0.35"/>
    <row r="11499" hidden="1" x14ac:dyDescent="0.35"/>
    <row r="11500" hidden="1" x14ac:dyDescent="0.35"/>
    <row r="11501" hidden="1" x14ac:dyDescent="0.35"/>
    <row r="11502" hidden="1" x14ac:dyDescent="0.35"/>
    <row r="11503" hidden="1" x14ac:dyDescent="0.35"/>
    <row r="11504" hidden="1" x14ac:dyDescent="0.35"/>
    <row r="11505" hidden="1" x14ac:dyDescent="0.35"/>
    <row r="11506" hidden="1" x14ac:dyDescent="0.35"/>
    <row r="11507" hidden="1" x14ac:dyDescent="0.35"/>
    <row r="11508" hidden="1" x14ac:dyDescent="0.35"/>
    <row r="11509" hidden="1" x14ac:dyDescent="0.35"/>
    <row r="11510" hidden="1" x14ac:dyDescent="0.35"/>
    <row r="11511" hidden="1" x14ac:dyDescent="0.35"/>
    <row r="11512" hidden="1" x14ac:dyDescent="0.35"/>
    <row r="11513" hidden="1" x14ac:dyDescent="0.35"/>
    <row r="11514" hidden="1" x14ac:dyDescent="0.35"/>
    <row r="11515" hidden="1" x14ac:dyDescent="0.35"/>
    <row r="11516" hidden="1" x14ac:dyDescent="0.35"/>
    <row r="11517" hidden="1" x14ac:dyDescent="0.35"/>
    <row r="11518" hidden="1" x14ac:dyDescent="0.35"/>
    <row r="11519" hidden="1" x14ac:dyDescent="0.35"/>
    <row r="11520" hidden="1" x14ac:dyDescent="0.35"/>
    <row r="11521" hidden="1" x14ac:dyDescent="0.35"/>
    <row r="11522" hidden="1" x14ac:dyDescent="0.35"/>
    <row r="11523" hidden="1" x14ac:dyDescent="0.35"/>
    <row r="11524" hidden="1" x14ac:dyDescent="0.35"/>
    <row r="11525" hidden="1" x14ac:dyDescent="0.35"/>
    <row r="11526" hidden="1" x14ac:dyDescent="0.35"/>
    <row r="11527" hidden="1" x14ac:dyDescent="0.35"/>
    <row r="11528" hidden="1" x14ac:dyDescent="0.35"/>
    <row r="11529" hidden="1" x14ac:dyDescent="0.35"/>
    <row r="11530" hidden="1" x14ac:dyDescent="0.35"/>
    <row r="11531" hidden="1" x14ac:dyDescent="0.35"/>
    <row r="11532" hidden="1" x14ac:dyDescent="0.35"/>
    <row r="11533" hidden="1" x14ac:dyDescent="0.35"/>
    <row r="11534" hidden="1" x14ac:dyDescent="0.35"/>
    <row r="11535" hidden="1" x14ac:dyDescent="0.35"/>
    <row r="11536" hidden="1" x14ac:dyDescent="0.35"/>
    <row r="11537" hidden="1" x14ac:dyDescent="0.35"/>
    <row r="11538" hidden="1" x14ac:dyDescent="0.35"/>
    <row r="11539" hidden="1" x14ac:dyDescent="0.35"/>
    <row r="11540" hidden="1" x14ac:dyDescent="0.35"/>
    <row r="11541" hidden="1" x14ac:dyDescent="0.35"/>
    <row r="11542" hidden="1" x14ac:dyDescent="0.35"/>
    <row r="11543" hidden="1" x14ac:dyDescent="0.35"/>
    <row r="11544" hidden="1" x14ac:dyDescent="0.35"/>
    <row r="11545" hidden="1" x14ac:dyDescent="0.35"/>
    <row r="11546" hidden="1" x14ac:dyDescent="0.35"/>
    <row r="11547" hidden="1" x14ac:dyDescent="0.35"/>
    <row r="11548" hidden="1" x14ac:dyDescent="0.35"/>
    <row r="11549" hidden="1" x14ac:dyDescent="0.35"/>
    <row r="11550" hidden="1" x14ac:dyDescent="0.35"/>
    <row r="11551" hidden="1" x14ac:dyDescent="0.35"/>
    <row r="11552" hidden="1" x14ac:dyDescent="0.35"/>
    <row r="11553" hidden="1" x14ac:dyDescent="0.35"/>
    <row r="11554" hidden="1" x14ac:dyDescent="0.35"/>
    <row r="11555" hidden="1" x14ac:dyDescent="0.35"/>
    <row r="11556" hidden="1" x14ac:dyDescent="0.35"/>
    <row r="11557" hidden="1" x14ac:dyDescent="0.35"/>
    <row r="11558" hidden="1" x14ac:dyDescent="0.35"/>
    <row r="11559" hidden="1" x14ac:dyDescent="0.35"/>
    <row r="11560" hidden="1" x14ac:dyDescent="0.35"/>
    <row r="11561" hidden="1" x14ac:dyDescent="0.35"/>
    <row r="11562" hidden="1" x14ac:dyDescent="0.35"/>
    <row r="11563" hidden="1" x14ac:dyDescent="0.35"/>
    <row r="11564" hidden="1" x14ac:dyDescent="0.35"/>
    <row r="11565" hidden="1" x14ac:dyDescent="0.35"/>
    <row r="11566" hidden="1" x14ac:dyDescent="0.35"/>
    <row r="11567" hidden="1" x14ac:dyDescent="0.35"/>
    <row r="11568" hidden="1" x14ac:dyDescent="0.35"/>
    <row r="11569" hidden="1" x14ac:dyDescent="0.35"/>
    <row r="11570" hidden="1" x14ac:dyDescent="0.35"/>
    <row r="11571" hidden="1" x14ac:dyDescent="0.35"/>
    <row r="11572" hidden="1" x14ac:dyDescent="0.35"/>
    <row r="11573" hidden="1" x14ac:dyDescent="0.35"/>
    <row r="11574" hidden="1" x14ac:dyDescent="0.35"/>
    <row r="11575" hidden="1" x14ac:dyDescent="0.35"/>
    <row r="11576" hidden="1" x14ac:dyDescent="0.35"/>
    <row r="11577" hidden="1" x14ac:dyDescent="0.35"/>
    <row r="11578" hidden="1" x14ac:dyDescent="0.35"/>
    <row r="11579" hidden="1" x14ac:dyDescent="0.35"/>
    <row r="11580" hidden="1" x14ac:dyDescent="0.35"/>
    <row r="11581" hidden="1" x14ac:dyDescent="0.35"/>
    <row r="11582" hidden="1" x14ac:dyDescent="0.35"/>
    <row r="11583" hidden="1" x14ac:dyDescent="0.35"/>
    <row r="11584" hidden="1" x14ac:dyDescent="0.35"/>
    <row r="11585" hidden="1" x14ac:dyDescent="0.35"/>
    <row r="11586" hidden="1" x14ac:dyDescent="0.35"/>
    <row r="11587" hidden="1" x14ac:dyDescent="0.35"/>
    <row r="11588" hidden="1" x14ac:dyDescent="0.35"/>
    <row r="11589" hidden="1" x14ac:dyDescent="0.35"/>
    <row r="11590" hidden="1" x14ac:dyDescent="0.35"/>
    <row r="11591" hidden="1" x14ac:dyDescent="0.35"/>
    <row r="11592" hidden="1" x14ac:dyDescent="0.35"/>
    <row r="11593" hidden="1" x14ac:dyDescent="0.35"/>
    <row r="11594" hidden="1" x14ac:dyDescent="0.35"/>
    <row r="11595" hidden="1" x14ac:dyDescent="0.35"/>
    <row r="11596" hidden="1" x14ac:dyDescent="0.35"/>
    <row r="11597" hidden="1" x14ac:dyDescent="0.35"/>
    <row r="11598" hidden="1" x14ac:dyDescent="0.35"/>
    <row r="11599" hidden="1" x14ac:dyDescent="0.35"/>
    <row r="11600" hidden="1" x14ac:dyDescent="0.35"/>
    <row r="11601" hidden="1" x14ac:dyDescent="0.35"/>
    <row r="11602" hidden="1" x14ac:dyDescent="0.35"/>
    <row r="11603" hidden="1" x14ac:dyDescent="0.35"/>
    <row r="11604" hidden="1" x14ac:dyDescent="0.35"/>
    <row r="11605" hidden="1" x14ac:dyDescent="0.35"/>
    <row r="11606" hidden="1" x14ac:dyDescent="0.35"/>
    <row r="11607" hidden="1" x14ac:dyDescent="0.35"/>
    <row r="11608" hidden="1" x14ac:dyDescent="0.35"/>
    <row r="11609" hidden="1" x14ac:dyDescent="0.35"/>
    <row r="11610" hidden="1" x14ac:dyDescent="0.35"/>
    <row r="11611" hidden="1" x14ac:dyDescent="0.35"/>
    <row r="11612" hidden="1" x14ac:dyDescent="0.35"/>
    <row r="11613" hidden="1" x14ac:dyDescent="0.35"/>
    <row r="11614" hidden="1" x14ac:dyDescent="0.35"/>
    <row r="11615" hidden="1" x14ac:dyDescent="0.35"/>
    <row r="11616" hidden="1" x14ac:dyDescent="0.35"/>
    <row r="11617" hidden="1" x14ac:dyDescent="0.35"/>
    <row r="11618" hidden="1" x14ac:dyDescent="0.35"/>
    <row r="11619" hidden="1" x14ac:dyDescent="0.35"/>
    <row r="11620" hidden="1" x14ac:dyDescent="0.35"/>
    <row r="11621" hidden="1" x14ac:dyDescent="0.35"/>
    <row r="11622" hidden="1" x14ac:dyDescent="0.35"/>
    <row r="11623" hidden="1" x14ac:dyDescent="0.35"/>
    <row r="11624" hidden="1" x14ac:dyDescent="0.35"/>
    <row r="11625" hidden="1" x14ac:dyDescent="0.35"/>
    <row r="11626" hidden="1" x14ac:dyDescent="0.35"/>
    <row r="11627" hidden="1" x14ac:dyDescent="0.35"/>
    <row r="11628" hidden="1" x14ac:dyDescent="0.35"/>
    <row r="11629" hidden="1" x14ac:dyDescent="0.35"/>
    <row r="11630" hidden="1" x14ac:dyDescent="0.35"/>
    <row r="11631" hidden="1" x14ac:dyDescent="0.35"/>
    <row r="11632" hidden="1" x14ac:dyDescent="0.35"/>
    <row r="11633" hidden="1" x14ac:dyDescent="0.35"/>
    <row r="11634" hidden="1" x14ac:dyDescent="0.35"/>
    <row r="11635" hidden="1" x14ac:dyDescent="0.35"/>
    <row r="11636" hidden="1" x14ac:dyDescent="0.35"/>
    <row r="11637" hidden="1" x14ac:dyDescent="0.35"/>
    <row r="11638" hidden="1" x14ac:dyDescent="0.35"/>
    <row r="11639" hidden="1" x14ac:dyDescent="0.35"/>
    <row r="11640" hidden="1" x14ac:dyDescent="0.35"/>
    <row r="11641" hidden="1" x14ac:dyDescent="0.35"/>
    <row r="11642" hidden="1" x14ac:dyDescent="0.35"/>
    <row r="11643" hidden="1" x14ac:dyDescent="0.35"/>
    <row r="11644" hidden="1" x14ac:dyDescent="0.35"/>
    <row r="11645" hidden="1" x14ac:dyDescent="0.35"/>
    <row r="11646" hidden="1" x14ac:dyDescent="0.35"/>
    <row r="11647" hidden="1" x14ac:dyDescent="0.35"/>
    <row r="11648" hidden="1" x14ac:dyDescent="0.35"/>
    <row r="11649" hidden="1" x14ac:dyDescent="0.35"/>
    <row r="11650" hidden="1" x14ac:dyDescent="0.35"/>
    <row r="11651" hidden="1" x14ac:dyDescent="0.35"/>
    <row r="11652" hidden="1" x14ac:dyDescent="0.35"/>
    <row r="11653" hidden="1" x14ac:dyDescent="0.35"/>
    <row r="11654" hidden="1" x14ac:dyDescent="0.35"/>
    <row r="11655" hidden="1" x14ac:dyDescent="0.35"/>
    <row r="11656" hidden="1" x14ac:dyDescent="0.35"/>
    <row r="11657" hidden="1" x14ac:dyDescent="0.35"/>
    <row r="11658" hidden="1" x14ac:dyDescent="0.35"/>
    <row r="11659" hidden="1" x14ac:dyDescent="0.35"/>
    <row r="11660" hidden="1" x14ac:dyDescent="0.35"/>
    <row r="11661" hidden="1" x14ac:dyDescent="0.35"/>
    <row r="11662" hidden="1" x14ac:dyDescent="0.35"/>
    <row r="11663" hidden="1" x14ac:dyDescent="0.35"/>
    <row r="11664" hidden="1" x14ac:dyDescent="0.35"/>
    <row r="11665" hidden="1" x14ac:dyDescent="0.35"/>
    <row r="11666" hidden="1" x14ac:dyDescent="0.35"/>
    <row r="11667" hidden="1" x14ac:dyDescent="0.35"/>
    <row r="11668" hidden="1" x14ac:dyDescent="0.35"/>
    <row r="11669" hidden="1" x14ac:dyDescent="0.35"/>
    <row r="11670" hidden="1" x14ac:dyDescent="0.35"/>
    <row r="11671" hidden="1" x14ac:dyDescent="0.35"/>
    <row r="11672" hidden="1" x14ac:dyDescent="0.35"/>
    <row r="11673" hidden="1" x14ac:dyDescent="0.35"/>
    <row r="11674" hidden="1" x14ac:dyDescent="0.35"/>
    <row r="11675" hidden="1" x14ac:dyDescent="0.35"/>
    <row r="11676" hidden="1" x14ac:dyDescent="0.35"/>
    <row r="11677" hidden="1" x14ac:dyDescent="0.35"/>
    <row r="11678" hidden="1" x14ac:dyDescent="0.35"/>
    <row r="11679" hidden="1" x14ac:dyDescent="0.35"/>
    <row r="11680" hidden="1" x14ac:dyDescent="0.35"/>
    <row r="11681" hidden="1" x14ac:dyDescent="0.35"/>
    <row r="11682" hidden="1" x14ac:dyDescent="0.35"/>
    <row r="11683" hidden="1" x14ac:dyDescent="0.35"/>
    <row r="11684" hidden="1" x14ac:dyDescent="0.35"/>
    <row r="11685" hidden="1" x14ac:dyDescent="0.35"/>
    <row r="11686" hidden="1" x14ac:dyDescent="0.35"/>
    <row r="11687" hidden="1" x14ac:dyDescent="0.35"/>
    <row r="11688" hidden="1" x14ac:dyDescent="0.35"/>
    <row r="11689" hidden="1" x14ac:dyDescent="0.35"/>
    <row r="11690" hidden="1" x14ac:dyDescent="0.35"/>
    <row r="11691" hidden="1" x14ac:dyDescent="0.35"/>
    <row r="11692" hidden="1" x14ac:dyDescent="0.35"/>
    <row r="11693" hidden="1" x14ac:dyDescent="0.35"/>
    <row r="11694" hidden="1" x14ac:dyDescent="0.35"/>
    <row r="11695" hidden="1" x14ac:dyDescent="0.35"/>
    <row r="11696" hidden="1" x14ac:dyDescent="0.35"/>
    <row r="11697" hidden="1" x14ac:dyDescent="0.35"/>
    <row r="11698" hidden="1" x14ac:dyDescent="0.35"/>
    <row r="11699" hidden="1" x14ac:dyDescent="0.35"/>
    <row r="11700" hidden="1" x14ac:dyDescent="0.35"/>
    <row r="11701" hidden="1" x14ac:dyDescent="0.35"/>
    <row r="11702" hidden="1" x14ac:dyDescent="0.35"/>
    <row r="11703" hidden="1" x14ac:dyDescent="0.35"/>
    <row r="11704" hidden="1" x14ac:dyDescent="0.35"/>
    <row r="11705" hidden="1" x14ac:dyDescent="0.35"/>
    <row r="11706" hidden="1" x14ac:dyDescent="0.35"/>
    <row r="11707" hidden="1" x14ac:dyDescent="0.35"/>
    <row r="11708" hidden="1" x14ac:dyDescent="0.35"/>
    <row r="11709" hidden="1" x14ac:dyDescent="0.35"/>
    <row r="11710" hidden="1" x14ac:dyDescent="0.35"/>
    <row r="11711" hidden="1" x14ac:dyDescent="0.35"/>
    <row r="11712" hidden="1" x14ac:dyDescent="0.35"/>
    <row r="11713" hidden="1" x14ac:dyDescent="0.35"/>
    <row r="11714" hidden="1" x14ac:dyDescent="0.35"/>
    <row r="11715" hidden="1" x14ac:dyDescent="0.35"/>
    <row r="11716" hidden="1" x14ac:dyDescent="0.35"/>
    <row r="11717" hidden="1" x14ac:dyDescent="0.35"/>
    <row r="11718" hidden="1" x14ac:dyDescent="0.35"/>
    <row r="11719" hidden="1" x14ac:dyDescent="0.35"/>
    <row r="11720" hidden="1" x14ac:dyDescent="0.35"/>
    <row r="11721" hidden="1" x14ac:dyDescent="0.35"/>
    <row r="11722" hidden="1" x14ac:dyDescent="0.35"/>
    <row r="11723" hidden="1" x14ac:dyDescent="0.35"/>
    <row r="11724" hidden="1" x14ac:dyDescent="0.35"/>
    <row r="11725" hidden="1" x14ac:dyDescent="0.35"/>
    <row r="11726" hidden="1" x14ac:dyDescent="0.35"/>
    <row r="11727" hidden="1" x14ac:dyDescent="0.35"/>
    <row r="11728" hidden="1" x14ac:dyDescent="0.35"/>
    <row r="11729" hidden="1" x14ac:dyDescent="0.35"/>
    <row r="11730" hidden="1" x14ac:dyDescent="0.35"/>
    <row r="11731" hidden="1" x14ac:dyDescent="0.35"/>
    <row r="11732" hidden="1" x14ac:dyDescent="0.35"/>
    <row r="11733" hidden="1" x14ac:dyDescent="0.35"/>
    <row r="11734" hidden="1" x14ac:dyDescent="0.35"/>
    <row r="11735" hidden="1" x14ac:dyDescent="0.35"/>
    <row r="11736" hidden="1" x14ac:dyDescent="0.35"/>
    <row r="11737" hidden="1" x14ac:dyDescent="0.35"/>
    <row r="11738" hidden="1" x14ac:dyDescent="0.35"/>
    <row r="11739" hidden="1" x14ac:dyDescent="0.35"/>
    <row r="11740" hidden="1" x14ac:dyDescent="0.35"/>
    <row r="11741" hidden="1" x14ac:dyDescent="0.35"/>
    <row r="11742" hidden="1" x14ac:dyDescent="0.35"/>
    <row r="11743" hidden="1" x14ac:dyDescent="0.35"/>
    <row r="11744" hidden="1" x14ac:dyDescent="0.35"/>
    <row r="11745" hidden="1" x14ac:dyDescent="0.35"/>
    <row r="11746" hidden="1" x14ac:dyDescent="0.35"/>
    <row r="11747" hidden="1" x14ac:dyDescent="0.35"/>
    <row r="11748" hidden="1" x14ac:dyDescent="0.35"/>
    <row r="11749" hidden="1" x14ac:dyDescent="0.35"/>
    <row r="11750" hidden="1" x14ac:dyDescent="0.35"/>
    <row r="11751" hidden="1" x14ac:dyDescent="0.35"/>
    <row r="11752" hidden="1" x14ac:dyDescent="0.35"/>
    <row r="11753" hidden="1" x14ac:dyDescent="0.35"/>
    <row r="11754" hidden="1" x14ac:dyDescent="0.35"/>
    <row r="11755" hidden="1" x14ac:dyDescent="0.35"/>
    <row r="11756" hidden="1" x14ac:dyDescent="0.35"/>
    <row r="11757" hidden="1" x14ac:dyDescent="0.35"/>
    <row r="11758" hidden="1" x14ac:dyDescent="0.35"/>
    <row r="11759" hidden="1" x14ac:dyDescent="0.35"/>
    <row r="11760" hidden="1" x14ac:dyDescent="0.35"/>
    <row r="11761" hidden="1" x14ac:dyDescent="0.35"/>
    <row r="11762" hidden="1" x14ac:dyDescent="0.35"/>
    <row r="11763" hidden="1" x14ac:dyDescent="0.35"/>
    <row r="11764" hidden="1" x14ac:dyDescent="0.35"/>
    <row r="11765" hidden="1" x14ac:dyDescent="0.35"/>
    <row r="11766" hidden="1" x14ac:dyDescent="0.35"/>
    <row r="11767" hidden="1" x14ac:dyDescent="0.35"/>
    <row r="11768" hidden="1" x14ac:dyDescent="0.35"/>
    <row r="11769" hidden="1" x14ac:dyDescent="0.35"/>
    <row r="11770" hidden="1" x14ac:dyDescent="0.35"/>
    <row r="11771" hidden="1" x14ac:dyDescent="0.35"/>
    <row r="11772" hidden="1" x14ac:dyDescent="0.35"/>
    <row r="11773" hidden="1" x14ac:dyDescent="0.35"/>
    <row r="11774" hidden="1" x14ac:dyDescent="0.35"/>
    <row r="11775" hidden="1" x14ac:dyDescent="0.35"/>
    <row r="11776" hidden="1" x14ac:dyDescent="0.35"/>
    <row r="11777" hidden="1" x14ac:dyDescent="0.35"/>
    <row r="11778" hidden="1" x14ac:dyDescent="0.35"/>
    <row r="11779" hidden="1" x14ac:dyDescent="0.35"/>
    <row r="11780" hidden="1" x14ac:dyDescent="0.35"/>
    <row r="11781" hidden="1" x14ac:dyDescent="0.35"/>
    <row r="11782" hidden="1" x14ac:dyDescent="0.35"/>
    <row r="11783" hidden="1" x14ac:dyDescent="0.35"/>
    <row r="11784" hidden="1" x14ac:dyDescent="0.35"/>
    <row r="11785" hidden="1" x14ac:dyDescent="0.35"/>
    <row r="11786" hidden="1" x14ac:dyDescent="0.35"/>
    <row r="11787" hidden="1" x14ac:dyDescent="0.35"/>
    <row r="11788" hidden="1" x14ac:dyDescent="0.35"/>
    <row r="11789" hidden="1" x14ac:dyDescent="0.35"/>
    <row r="11790" hidden="1" x14ac:dyDescent="0.35"/>
    <row r="11791" hidden="1" x14ac:dyDescent="0.35"/>
    <row r="11792" hidden="1" x14ac:dyDescent="0.35"/>
    <row r="11793" hidden="1" x14ac:dyDescent="0.35"/>
    <row r="11794" hidden="1" x14ac:dyDescent="0.35"/>
    <row r="11795" hidden="1" x14ac:dyDescent="0.35"/>
    <row r="11796" hidden="1" x14ac:dyDescent="0.35"/>
    <row r="11797" hidden="1" x14ac:dyDescent="0.35"/>
    <row r="11798" hidden="1" x14ac:dyDescent="0.35"/>
    <row r="11799" hidden="1" x14ac:dyDescent="0.35"/>
    <row r="11800" hidden="1" x14ac:dyDescent="0.35"/>
    <row r="11801" hidden="1" x14ac:dyDescent="0.35"/>
    <row r="11802" hidden="1" x14ac:dyDescent="0.35"/>
    <row r="11803" hidden="1" x14ac:dyDescent="0.35"/>
    <row r="11804" hidden="1" x14ac:dyDescent="0.35"/>
    <row r="11805" hidden="1" x14ac:dyDescent="0.35"/>
    <row r="11806" hidden="1" x14ac:dyDescent="0.35"/>
    <row r="11807" hidden="1" x14ac:dyDescent="0.35"/>
    <row r="11808" hidden="1" x14ac:dyDescent="0.35"/>
    <row r="11809" hidden="1" x14ac:dyDescent="0.35"/>
    <row r="11810" hidden="1" x14ac:dyDescent="0.35"/>
    <row r="11811" hidden="1" x14ac:dyDescent="0.35"/>
    <row r="11812" hidden="1" x14ac:dyDescent="0.35"/>
    <row r="11813" hidden="1" x14ac:dyDescent="0.35"/>
    <row r="11814" hidden="1" x14ac:dyDescent="0.35"/>
    <row r="11815" hidden="1" x14ac:dyDescent="0.35"/>
    <row r="11816" hidden="1" x14ac:dyDescent="0.35"/>
    <row r="11817" hidden="1" x14ac:dyDescent="0.35"/>
    <row r="11818" hidden="1" x14ac:dyDescent="0.35"/>
    <row r="11819" hidden="1" x14ac:dyDescent="0.35"/>
    <row r="11820" hidden="1" x14ac:dyDescent="0.35"/>
    <row r="11821" hidden="1" x14ac:dyDescent="0.35"/>
    <row r="11822" hidden="1" x14ac:dyDescent="0.35"/>
    <row r="11823" hidden="1" x14ac:dyDescent="0.35"/>
    <row r="11824" hidden="1" x14ac:dyDescent="0.35"/>
    <row r="11825" hidden="1" x14ac:dyDescent="0.35"/>
    <row r="11826" hidden="1" x14ac:dyDescent="0.35"/>
    <row r="11827" hidden="1" x14ac:dyDescent="0.35"/>
    <row r="11828" hidden="1" x14ac:dyDescent="0.35"/>
    <row r="11829" hidden="1" x14ac:dyDescent="0.35"/>
    <row r="11830" hidden="1" x14ac:dyDescent="0.35"/>
    <row r="11831" hidden="1" x14ac:dyDescent="0.35"/>
    <row r="11832" hidden="1" x14ac:dyDescent="0.35"/>
    <row r="11833" hidden="1" x14ac:dyDescent="0.35"/>
    <row r="11834" hidden="1" x14ac:dyDescent="0.35"/>
    <row r="11835" hidden="1" x14ac:dyDescent="0.35"/>
    <row r="11836" hidden="1" x14ac:dyDescent="0.35"/>
    <row r="11837" hidden="1" x14ac:dyDescent="0.35"/>
    <row r="11838" hidden="1" x14ac:dyDescent="0.35"/>
    <row r="11839" hidden="1" x14ac:dyDescent="0.35"/>
    <row r="11840" hidden="1" x14ac:dyDescent="0.35"/>
    <row r="11841" hidden="1" x14ac:dyDescent="0.35"/>
    <row r="11842" hidden="1" x14ac:dyDescent="0.35"/>
    <row r="11843" hidden="1" x14ac:dyDescent="0.35"/>
    <row r="11844" hidden="1" x14ac:dyDescent="0.35"/>
    <row r="11845" hidden="1" x14ac:dyDescent="0.35"/>
    <row r="11846" hidden="1" x14ac:dyDescent="0.35"/>
    <row r="11847" hidden="1" x14ac:dyDescent="0.35"/>
    <row r="11848" hidden="1" x14ac:dyDescent="0.35"/>
    <row r="11849" hidden="1" x14ac:dyDescent="0.35"/>
    <row r="11850" hidden="1" x14ac:dyDescent="0.35"/>
    <row r="11851" hidden="1" x14ac:dyDescent="0.35"/>
    <row r="11852" hidden="1" x14ac:dyDescent="0.35"/>
    <row r="11853" hidden="1" x14ac:dyDescent="0.35"/>
    <row r="11854" hidden="1" x14ac:dyDescent="0.35"/>
    <row r="11855" hidden="1" x14ac:dyDescent="0.35"/>
    <row r="11856" hidden="1" x14ac:dyDescent="0.35"/>
    <row r="11857" hidden="1" x14ac:dyDescent="0.35"/>
    <row r="11858" hidden="1" x14ac:dyDescent="0.35"/>
    <row r="11859" hidden="1" x14ac:dyDescent="0.35"/>
    <row r="11860" hidden="1" x14ac:dyDescent="0.35"/>
    <row r="11861" hidden="1" x14ac:dyDescent="0.35"/>
    <row r="11862" hidden="1" x14ac:dyDescent="0.35"/>
    <row r="11863" hidden="1" x14ac:dyDescent="0.35"/>
    <row r="11864" hidden="1" x14ac:dyDescent="0.35"/>
    <row r="11865" hidden="1" x14ac:dyDescent="0.35"/>
    <row r="11866" hidden="1" x14ac:dyDescent="0.35"/>
    <row r="11867" hidden="1" x14ac:dyDescent="0.35"/>
    <row r="11868" hidden="1" x14ac:dyDescent="0.35"/>
    <row r="11869" hidden="1" x14ac:dyDescent="0.35"/>
    <row r="11870" hidden="1" x14ac:dyDescent="0.35"/>
    <row r="11871" hidden="1" x14ac:dyDescent="0.35"/>
    <row r="11872" hidden="1" x14ac:dyDescent="0.35"/>
    <row r="11873" hidden="1" x14ac:dyDescent="0.35"/>
    <row r="11874" hidden="1" x14ac:dyDescent="0.35"/>
    <row r="11875" hidden="1" x14ac:dyDescent="0.35"/>
    <row r="11876" hidden="1" x14ac:dyDescent="0.35"/>
    <row r="11877" hidden="1" x14ac:dyDescent="0.35"/>
    <row r="11878" hidden="1" x14ac:dyDescent="0.35"/>
    <row r="11879" hidden="1" x14ac:dyDescent="0.35"/>
    <row r="11880" hidden="1" x14ac:dyDescent="0.35"/>
    <row r="11881" hidden="1" x14ac:dyDescent="0.35"/>
    <row r="11882" hidden="1" x14ac:dyDescent="0.35"/>
    <row r="11883" hidden="1" x14ac:dyDescent="0.35"/>
    <row r="11884" hidden="1" x14ac:dyDescent="0.35"/>
    <row r="11885" hidden="1" x14ac:dyDescent="0.35"/>
    <row r="11886" hidden="1" x14ac:dyDescent="0.35"/>
    <row r="11887" hidden="1" x14ac:dyDescent="0.35"/>
    <row r="11888" hidden="1" x14ac:dyDescent="0.35"/>
    <row r="11889" hidden="1" x14ac:dyDescent="0.35"/>
    <row r="11890" hidden="1" x14ac:dyDescent="0.35"/>
    <row r="11891" hidden="1" x14ac:dyDescent="0.35"/>
    <row r="11892" hidden="1" x14ac:dyDescent="0.35"/>
    <row r="11893" hidden="1" x14ac:dyDescent="0.35"/>
    <row r="11894" hidden="1" x14ac:dyDescent="0.35"/>
    <row r="11895" hidden="1" x14ac:dyDescent="0.35"/>
    <row r="11896" hidden="1" x14ac:dyDescent="0.35"/>
    <row r="11897" hidden="1" x14ac:dyDescent="0.35"/>
    <row r="11898" hidden="1" x14ac:dyDescent="0.35"/>
    <row r="11899" hidden="1" x14ac:dyDescent="0.35"/>
    <row r="11900" hidden="1" x14ac:dyDescent="0.35"/>
    <row r="11901" hidden="1" x14ac:dyDescent="0.35"/>
    <row r="11902" hidden="1" x14ac:dyDescent="0.35"/>
    <row r="11903" hidden="1" x14ac:dyDescent="0.35"/>
    <row r="11904" hidden="1" x14ac:dyDescent="0.35"/>
    <row r="11905" hidden="1" x14ac:dyDescent="0.35"/>
    <row r="11906" hidden="1" x14ac:dyDescent="0.35"/>
    <row r="11907" hidden="1" x14ac:dyDescent="0.35"/>
    <row r="11908" hidden="1" x14ac:dyDescent="0.35"/>
    <row r="11909" hidden="1" x14ac:dyDescent="0.35"/>
    <row r="11910" hidden="1" x14ac:dyDescent="0.35"/>
    <row r="11911" hidden="1" x14ac:dyDescent="0.35"/>
    <row r="11912" hidden="1" x14ac:dyDescent="0.35"/>
    <row r="11913" hidden="1" x14ac:dyDescent="0.35"/>
    <row r="11914" hidden="1" x14ac:dyDescent="0.35"/>
    <row r="11915" hidden="1" x14ac:dyDescent="0.35"/>
    <row r="11916" hidden="1" x14ac:dyDescent="0.35"/>
    <row r="11917" hidden="1" x14ac:dyDescent="0.35"/>
    <row r="11918" hidden="1" x14ac:dyDescent="0.35"/>
    <row r="11919" hidden="1" x14ac:dyDescent="0.35"/>
    <row r="11920" hidden="1" x14ac:dyDescent="0.35"/>
    <row r="11921" hidden="1" x14ac:dyDescent="0.35"/>
    <row r="11922" hidden="1" x14ac:dyDescent="0.35"/>
    <row r="11923" hidden="1" x14ac:dyDescent="0.35"/>
    <row r="11924" hidden="1" x14ac:dyDescent="0.35"/>
    <row r="11925" hidden="1" x14ac:dyDescent="0.35"/>
    <row r="11926" hidden="1" x14ac:dyDescent="0.35"/>
    <row r="11927" hidden="1" x14ac:dyDescent="0.35"/>
    <row r="11928" hidden="1" x14ac:dyDescent="0.35"/>
    <row r="11929" hidden="1" x14ac:dyDescent="0.35"/>
    <row r="11930" hidden="1" x14ac:dyDescent="0.35"/>
    <row r="11931" hidden="1" x14ac:dyDescent="0.35"/>
    <row r="11932" hidden="1" x14ac:dyDescent="0.35"/>
    <row r="11933" hidden="1" x14ac:dyDescent="0.35"/>
    <row r="11934" hidden="1" x14ac:dyDescent="0.35"/>
    <row r="11935" hidden="1" x14ac:dyDescent="0.35"/>
    <row r="11936" hidden="1" x14ac:dyDescent="0.35"/>
    <row r="11937" hidden="1" x14ac:dyDescent="0.35"/>
    <row r="11938" hidden="1" x14ac:dyDescent="0.35"/>
    <row r="11939" hidden="1" x14ac:dyDescent="0.35"/>
    <row r="11940" hidden="1" x14ac:dyDescent="0.35"/>
    <row r="11941" hidden="1" x14ac:dyDescent="0.35"/>
    <row r="11942" hidden="1" x14ac:dyDescent="0.35"/>
    <row r="11943" hidden="1" x14ac:dyDescent="0.35"/>
    <row r="11944" hidden="1" x14ac:dyDescent="0.35"/>
    <row r="11945" hidden="1" x14ac:dyDescent="0.35"/>
    <row r="11946" hidden="1" x14ac:dyDescent="0.35"/>
    <row r="11947" hidden="1" x14ac:dyDescent="0.35"/>
    <row r="11948" hidden="1" x14ac:dyDescent="0.35"/>
    <row r="11949" hidden="1" x14ac:dyDescent="0.35"/>
    <row r="11950" hidden="1" x14ac:dyDescent="0.35"/>
    <row r="11951" hidden="1" x14ac:dyDescent="0.35"/>
    <row r="11952" hidden="1" x14ac:dyDescent="0.35"/>
    <row r="11953" hidden="1" x14ac:dyDescent="0.35"/>
    <row r="11954" hidden="1" x14ac:dyDescent="0.35"/>
    <row r="11955" hidden="1" x14ac:dyDescent="0.35"/>
    <row r="11956" hidden="1" x14ac:dyDescent="0.35"/>
    <row r="11957" hidden="1" x14ac:dyDescent="0.35"/>
    <row r="11958" hidden="1" x14ac:dyDescent="0.35"/>
    <row r="11959" hidden="1" x14ac:dyDescent="0.35"/>
    <row r="11960" hidden="1" x14ac:dyDescent="0.35"/>
    <row r="11961" hidden="1" x14ac:dyDescent="0.35"/>
    <row r="11962" hidden="1" x14ac:dyDescent="0.35"/>
    <row r="11963" hidden="1" x14ac:dyDescent="0.35"/>
    <row r="11964" hidden="1" x14ac:dyDescent="0.35"/>
    <row r="11965" hidden="1" x14ac:dyDescent="0.35"/>
    <row r="11966" hidden="1" x14ac:dyDescent="0.35"/>
    <row r="11967" hidden="1" x14ac:dyDescent="0.35"/>
    <row r="11968" hidden="1" x14ac:dyDescent="0.35"/>
    <row r="11969" hidden="1" x14ac:dyDescent="0.35"/>
    <row r="11970" hidden="1" x14ac:dyDescent="0.35"/>
    <row r="11971" hidden="1" x14ac:dyDescent="0.35"/>
    <row r="11972" hidden="1" x14ac:dyDescent="0.35"/>
    <row r="11973" hidden="1" x14ac:dyDescent="0.35"/>
    <row r="11974" hidden="1" x14ac:dyDescent="0.35"/>
    <row r="11975" hidden="1" x14ac:dyDescent="0.35"/>
    <row r="11976" hidden="1" x14ac:dyDescent="0.35"/>
    <row r="11977" hidden="1" x14ac:dyDescent="0.35"/>
    <row r="11978" hidden="1" x14ac:dyDescent="0.35"/>
    <row r="11979" hidden="1" x14ac:dyDescent="0.35"/>
    <row r="11980" hidden="1" x14ac:dyDescent="0.35"/>
    <row r="11981" hidden="1" x14ac:dyDescent="0.35"/>
    <row r="11982" hidden="1" x14ac:dyDescent="0.35"/>
    <row r="11983" hidden="1" x14ac:dyDescent="0.35"/>
    <row r="11984" hidden="1" x14ac:dyDescent="0.35"/>
    <row r="11985" hidden="1" x14ac:dyDescent="0.35"/>
    <row r="11986" hidden="1" x14ac:dyDescent="0.35"/>
    <row r="11987" hidden="1" x14ac:dyDescent="0.35"/>
    <row r="11988" hidden="1" x14ac:dyDescent="0.35"/>
    <row r="11989" hidden="1" x14ac:dyDescent="0.35"/>
    <row r="11990" hidden="1" x14ac:dyDescent="0.35"/>
    <row r="11991" hidden="1" x14ac:dyDescent="0.35"/>
    <row r="11992" hidden="1" x14ac:dyDescent="0.35"/>
    <row r="11993" hidden="1" x14ac:dyDescent="0.35"/>
    <row r="11994" hidden="1" x14ac:dyDescent="0.35"/>
    <row r="11995" hidden="1" x14ac:dyDescent="0.35"/>
    <row r="11996" hidden="1" x14ac:dyDescent="0.35"/>
    <row r="11997" hidden="1" x14ac:dyDescent="0.35"/>
    <row r="11998" hidden="1" x14ac:dyDescent="0.35"/>
    <row r="11999" hidden="1" x14ac:dyDescent="0.35"/>
    <row r="12000" hidden="1" x14ac:dyDescent="0.35"/>
    <row r="12001" hidden="1" x14ac:dyDescent="0.35"/>
    <row r="12002" hidden="1" x14ac:dyDescent="0.35"/>
    <row r="12003" hidden="1" x14ac:dyDescent="0.35"/>
    <row r="12004" hidden="1" x14ac:dyDescent="0.35"/>
    <row r="12005" hidden="1" x14ac:dyDescent="0.35"/>
    <row r="12006" hidden="1" x14ac:dyDescent="0.35"/>
    <row r="12007" hidden="1" x14ac:dyDescent="0.35"/>
    <row r="12008" hidden="1" x14ac:dyDescent="0.35"/>
    <row r="12009" hidden="1" x14ac:dyDescent="0.35"/>
    <row r="12010" hidden="1" x14ac:dyDescent="0.35"/>
    <row r="12011" hidden="1" x14ac:dyDescent="0.35"/>
    <row r="12012" hidden="1" x14ac:dyDescent="0.35"/>
    <row r="12013" hidden="1" x14ac:dyDescent="0.35"/>
    <row r="12014" hidden="1" x14ac:dyDescent="0.35"/>
    <row r="12015" hidden="1" x14ac:dyDescent="0.35"/>
    <row r="12016" hidden="1" x14ac:dyDescent="0.35"/>
    <row r="12017" hidden="1" x14ac:dyDescent="0.35"/>
    <row r="12018" hidden="1" x14ac:dyDescent="0.35"/>
    <row r="12019" hidden="1" x14ac:dyDescent="0.35"/>
    <row r="12020" hidden="1" x14ac:dyDescent="0.35"/>
    <row r="12021" hidden="1" x14ac:dyDescent="0.35"/>
    <row r="12022" hidden="1" x14ac:dyDescent="0.35"/>
    <row r="12023" hidden="1" x14ac:dyDescent="0.35"/>
    <row r="12024" hidden="1" x14ac:dyDescent="0.35"/>
    <row r="12025" hidden="1" x14ac:dyDescent="0.35"/>
    <row r="12026" hidden="1" x14ac:dyDescent="0.35"/>
    <row r="12027" hidden="1" x14ac:dyDescent="0.35"/>
    <row r="12028" hidden="1" x14ac:dyDescent="0.35"/>
    <row r="12029" hidden="1" x14ac:dyDescent="0.35"/>
    <row r="12030" hidden="1" x14ac:dyDescent="0.35"/>
    <row r="12031" hidden="1" x14ac:dyDescent="0.35"/>
    <row r="12032" hidden="1" x14ac:dyDescent="0.35"/>
    <row r="12033" hidden="1" x14ac:dyDescent="0.35"/>
    <row r="12034" hidden="1" x14ac:dyDescent="0.35"/>
    <row r="12035" hidden="1" x14ac:dyDescent="0.35"/>
    <row r="12036" hidden="1" x14ac:dyDescent="0.35"/>
    <row r="12037" hidden="1" x14ac:dyDescent="0.35"/>
    <row r="12038" hidden="1" x14ac:dyDescent="0.35"/>
    <row r="12039" hidden="1" x14ac:dyDescent="0.35"/>
    <row r="12040" hidden="1" x14ac:dyDescent="0.35"/>
    <row r="12041" hidden="1" x14ac:dyDescent="0.35"/>
    <row r="12042" hidden="1" x14ac:dyDescent="0.35"/>
    <row r="12043" hidden="1" x14ac:dyDescent="0.35"/>
    <row r="12044" hidden="1" x14ac:dyDescent="0.35"/>
    <row r="12045" hidden="1" x14ac:dyDescent="0.35"/>
    <row r="12046" hidden="1" x14ac:dyDescent="0.35"/>
    <row r="12047" hidden="1" x14ac:dyDescent="0.35"/>
    <row r="12048" hidden="1" x14ac:dyDescent="0.35"/>
    <row r="12049" hidden="1" x14ac:dyDescent="0.35"/>
    <row r="12050" hidden="1" x14ac:dyDescent="0.35"/>
    <row r="12051" hidden="1" x14ac:dyDescent="0.35"/>
    <row r="12052" hidden="1" x14ac:dyDescent="0.35"/>
    <row r="12053" hidden="1" x14ac:dyDescent="0.35"/>
    <row r="12054" hidden="1" x14ac:dyDescent="0.35"/>
    <row r="12055" hidden="1" x14ac:dyDescent="0.35"/>
    <row r="12056" hidden="1" x14ac:dyDescent="0.35"/>
    <row r="12057" hidden="1" x14ac:dyDescent="0.35"/>
    <row r="12058" hidden="1" x14ac:dyDescent="0.35"/>
    <row r="12059" hidden="1" x14ac:dyDescent="0.35"/>
    <row r="12060" hidden="1" x14ac:dyDescent="0.35"/>
    <row r="12061" hidden="1" x14ac:dyDescent="0.35"/>
    <row r="12062" hidden="1" x14ac:dyDescent="0.35"/>
    <row r="12063" hidden="1" x14ac:dyDescent="0.35"/>
    <row r="12064" hidden="1" x14ac:dyDescent="0.35"/>
    <row r="12065" hidden="1" x14ac:dyDescent="0.35"/>
    <row r="12066" hidden="1" x14ac:dyDescent="0.35"/>
    <row r="12067" hidden="1" x14ac:dyDescent="0.35"/>
    <row r="12068" hidden="1" x14ac:dyDescent="0.35"/>
    <row r="12069" hidden="1" x14ac:dyDescent="0.35"/>
    <row r="12070" hidden="1" x14ac:dyDescent="0.35"/>
    <row r="12071" hidden="1" x14ac:dyDescent="0.35"/>
    <row r="12072" hidden="1" x14ac:dyDescent="0.35"/>
    <row r="12073" hidden="1" x14ac:dyDescent="0.35"/>
    <row r="12074" hidden="1" x14ac:dyDescent="0.35"/>
    <row r="12075" hidden="1" x14ac:dyDescent="0.35"/>
    <row r="12076" hidden="1" x14ac:dyDescent="0.35"/>
    <row r="12077" hidden="1" x14ac:dyDescent="0.35"/>
    <row r="12078" hidden="1" x14ac:dyDescent="0.35"/>
    <row r="12079" hidden="1" x14ac:dyDescent="0.35"/>
    <row r="12080" hidden="1" x14ac:dyDescent="0.35"/>
    <row r="12081" hidden="1" x14ac:dyDescent="0.35"/>
    <row r="12082" hidden="1" x14ac:dyDescent="0.35"/>
    <row r="12083" hidden="1" x14ac:dyDescent="0.35"/>
    <row r="12084" hidden="1" x14ac:dyDescent="0.35"/>
    <row r="12085" hidden="1" x14ac:dyDescent="0.35"/>
    <row r="12086" hidden="1" x14ac:dyDescent="0.35"/>
    <row r="12087" hidden="1" x14ac:dyDescent="0.35"/>
    <row r="12088" hidden="1" x14ac:dyDescent="0.35"/>
    <row r="12089" hidden="1" x14ac:dyDescent="0.35"/>
    <row r="12090" hidden="1" x14ac:dyDescent="0.35"/>
    <row r="12091" hidden="1" x14ac:dyDescent="0.35"/>
    <row r="12092" hidden="1" x14ac:dyDescent="0.35"/>
    <row r="12093" hidden="1" x14ac:dyDescent="0.35"/>
    <row r="12094" hidden="1" x14ac:dyDescent="0.35"/>
    <row r="12095" hidden="1" x14ac:dyDescent="0.35"/>
    <row r="12096" hidden="1" x14ac:dyDescent="0.35"/>
    <row r="12097" hidden="1" x14ac:dyDescent="0.35"/>
    <row r="12098" hidden="1" x14ac:dyDescent="0.35"/>
    <row r="12099" hidden="1" x14ac:dyDescent="0.35"/>
    <row r="12100" hidden="1" x14ac:dyDescent="0.35"/>
    <row r="12101" hidden="1" x14ac:dyDescent="0.35"/>
    <row r="12102" hidden="1" x14ac:dyDescent="0.35"/>
    <row r="12103" hidden="1" x14ac:dyDescent="0.35"/>
    <row r="12104" hidden="1" x14ac:dyDescent="0.35"/>
    <row r="12105" hidden="1" x14ac:dyDescent="0.35"/>
    <row r="12106" hidden="1" x14ac:dyDescent="0.35"/>
    <row r="12107" hidden="1" x14ac:dyDescent="0.35"/>
    <row r="12108" hidden="1" x14ac:dyDescent="0.35"/>
    <row r="12109" hidden="1" x14ac:dyDescent="0.35"/>
    <row r="12110" hidden="1" x14ac:dyDescent="0.35"/>
    <row r="12111" hidden="1" x14ac:dyDescent="0.35"/>
    <row r="12112" hidden="1" x14ac:dyDescent="0.35"/>
    <row r="12113" hidden="1" x14ac:dyDescent="0.35"/>
    <row r="12114" hidden="1" x14ac:dyDescent="0.35"/>
    <row r="12115" hidden="1" x14ac:dyDescent="0.35"/>
    <row r="12116" hidden="1" x14ac:dyDescent="0.35"/>
    <row r="12117" hidden="1" x14ac:dyDescent="0.35"/>
    <row r="12118" hidden="1" x14ac:dyDescent="0.35"/>
    <row r="12119" hidden="1" x14ac:dyDescent="0.35"/>
    <row r="12120" hidden="1" x14ac:dyDescent="0.35"/>
    <row r="12121" hidden="1" x14ac:dyDescent="0.35"/>
    <row r="12122" hidden="1" x14ac:dyDescent="0.35"/>
    <row r="12123" hidden="1" x14ac:dyDescent="0.35"/>
    <row r="12124" hidden="1" x14ac:dyDescent="0.35"/>
    <row r="12125" hidden="1" x14ac:dyDescent="0.35"/>
    <row r="12126" hidden="1" x14ac:dyDescent="0.35"/>
    <row r="12127" hidden="1" x14ac:dyDescent="0.35"/>
    <row r="12128" hidden="1" x14ac:dyDescent="0.35"/>
    <row r="12129" hidden="1" x14ac:dyDescent="0.35"/>
    <row r="12130" hidden="1" x14ac:dyDescent="0.35"/>
    <row r="12131" hidden="1" x14ac:dyDescent="0.35"/>
    <row r="12132" hidden="1" x14ac:dyDescent="0.35"/>
    <row r="12133" hidden="1" x14ac:dyDescent="0.35"/>
    <row r="12134" hidden="1" x14ac:dyDescent="0.35"/>
    <row r="12135" hidden="1" x14ac:dyDescent="0.35"/>
    <row r="12136" hidden="1" x14ac:dyDescent="0.35"/>
    <row r="12137" hidden="1" x14ac:dyDescent="0.35"/>
    <row r="12138" hidden="1" x14ac:dyDescent="0.35"/>
    <row r="12139" hidden="1" x14ac:dyDescent="0.35"/>
    <row r="12140" hidden="1" x14ac:dyDescent="0.35"/>
    <row r="12141" hidden="1" x14ac:dyDescent="0.35"/>
    <row r="12142" hidden="1" x14ac:dyDescent="0.35"/>
    <row r="12143" hidden="1" x14ac:dyDescent="0.35"/>
    <row r="12144" hidden="1" x14ac:dyDescent="0.35"/>
    <row r="12145" hidden="1" x14ac:dyDescent="0.35"/>
    <row r="12146" hidden="1" x14ac:dyDescent="0.35"/>
    <row r="12147" hidden="1" x14ac:dyDescent="0.35"/>
    <row r="12148" hidden="1" x14ac:dyDescent="0.35"/>
    <row r="12149" hidden="1" x14ac:dyDescent="0.35"/>
    <row r="12150" hidden="1" x14ac:dyDescent="0.35"/>
    <row r="12151" hidden="1" x14ac:dyDescent="0.35"/>
    <row r="12152" hidden="1" x14ac:dyDescent="0.35"/>
    <row r="12153" hidden="1" x14ac:dyDescent="0.35"/>
    <row r="12154" hidden="1" x14ac:dyDescent="0.35"/>
    <row r="12155" hidden="1" x14ac:dyDescent="0.35"/>
    <row r="12156" hidden="1" x14ac:dyDescent="0.35"/>
    <row r="12157" hidden="1" x14ac:dyDescent="0.35"/>
    <row r="12158" hidden="1" x14ac:dyDescent="0.35"/>
    <row r="12159" hidden="1" x14ac:dyDescent="0.35"/>
    <row r="12160" hidden="1" x14ac:dyDescent="0.35"/>
    <row r="12161" hidden="1" x14ac:dyDescent="0.35"/>
    <row r="12162" hidden="1" x14ac:dyDescent="0.35"/>
    <row r="12163" hidden="1" x14ac:dyDescent="0.35"/>
    <row r="12164" hidden="1" x14ac:dyDescent="0.35"/>
    <row r="12165" hidden="1" x14ac:dyDescent="0.35"/>
    <row r="12166" hidden="1" x14ac:dyDescent="0.35"/>
    <row r="12167" hidden="1" x14ac:dyDescent="0.35"/>
    <row r="12168" hidden="1" x14ac:dyDescent="0.35"/>
    <row r="12169" hidden="1" x14ac:dyDescent="0.35"/>
    <row r="12170" hidden="1" x14ac:dyDescent="0.35"/>
    <row r="12171" hidden="1" x14ac:dyDescent="0.35"/>
    <row r="12172" hidden="1" x14ac:dyDescent="0.35"/>
    <row r="12173" hidden="1" x14ac:dyDescent="0.35"/>
    <row r="12174" hidden="1" x14ac:dyDescent="0.35"/>
    <row r="12175" hidden="1" x14ac:dyDescent="0.35"/>
    <row r="12176" hidden="1" x14ac:dyDescent="0.35"/>
    <row r="12177" hidden="1" x14ac:dyDescent="0.35"/>
    <row r="12178" hidden="1" x14ac:dyDescent="0.35"/>
    <row r="12179" hidden="1" x14ac:dyDescent="0.35"/>
    <row r="12180" hidden="1" x14ac:dyDescent="0.35"/>
    <row r="12181" hidden="1" x14ac:dyDescent="0.35"/>
    <row r="12182" hidden="1" x14ac:dyDescent="0.35"/>
    <row r="12183" hidden="1" x14ac:dyDescent="0.35"/>
    <row r="12184" hidden="1" x14ac:dyDescent="0.35"/>
    <row r="12185" hidden="1" x14ac:dyDescent="0.35"/>
    <row r="12186" hidden="1" x14ac:dyDescent="0.35"/>
    <row r="12187" hidden="1" x14ac:dyDescent="0.35"/>
    <row r="12188" hidden="1" x14ac:dyDescent="0.35"/>
    <row r="12189" hidden="1" x14ac:dyDescent="0.35"/>
    <row r="12190" hidden="1" x14ac:dyDescent="0.35"/>
    <row r="12191" hidden="1" x14ac:dyDescent="0.35"/>
    <row r="12192" hidden="1" x14ac:dyDescent="0.35"/>
    <row r="12193" hidden="1" x14ac:dyDescent="0.35"/>
    <row r="12194" hidden="1" x14ac:dyDescent="0.35"/>
    <row r="12195" hidden="1" x14ac:dyDescent="0.35"/>
    <row r="12196" hidden="1" x14ac:dyDescent="0.35"/>
    <row r="12197" hidden="1" x14ac:dyDescent="0.35"/>
    <row r="12198" hidden="1" x14ac:dyDescent="0.35"/>
    <row r="12199" hidden="1" x14ac:dyDescent="0.35"/>
    <row r="12200" hidden="1" x14ac:dyDescent="0.35"/>
    <row r="12201" hidden="1" x14ac:dyDescent="0.35"/>
    <row r="12202" hidden="1" x14ac:dyDescent="0.35"/>
    <row r="12203" hidden="1" x14ac:dyDescent="0.35"/>
    <row r="12204" hidden="1" x14ac:dyDescent="0.35"/>
    <row r="12205" hidden="1" x14ac:dyDescent="0.35"/>
    <row r="12206" hidden="1" x14ac:dyDescent="0.35"/>
    <row r="12207" hidden="1" x14ac:dyDescent="0.35"/>
    <row r="12208" hidden="1" x14ac:dyDescent="0.35"/>
    <row r="12209" hidden="1" x14ac:dyDescent="0.35"/>
    <row r="12210" hidden="1" x14ac:dyDescent="0.35"/>
    <row r="12211" hidden="1" x14ac:dyDescent="0.35"/>
    <row r="12212" hidden="1" x14ac:dyDescent="0.35"/>
    <row r="12213" hidden="1" x14ac:dyDescent="0.35"/>
    <row r="12214" hidden="1" x14ac:dyDescent="0.35"/>
    <row r="12215" hidden="1" x14ac:dyDescent="0.35"/>
    <row r="12216" hidden="1" x14ac:dyDescent="0.35"/>
    <row r="12217" hidden="1" x14ac:dyDescent="0.35"/>
    <row r="12218" hidden="1" x14ac:dyDescent="0.35"/>
    <row r="12219" hidden="1" x14ac:dyDescent="0.35"/>
    <row r="12220" hidden="1" x14ac:dyDescent="0.35"/>
    <row r="12221" hidden="1" x14ac:dyDescent="0.35"/>
    <row r="12222" hidden="1" x14ac:dyDescent="0.35"/>
    <row r="12223" hidden="1" x14ac:dyDescent="0.35"/>
    <row r="12224" hidden="1" x14ac:dyDescent="0.35"/>
    <row r="12225" hidden="1" x14ac:dyDescent="0.35"/>
    <row r="12226" hidden="1" x14ac:dyDescent="0.35"/>
    <row r="12227" hidden="1" x14ac:dyDescent="0.35"/>
    <row r="12228" hidden="1" x14ac:dyDescent="0.35"/>
    <row r="12229" hidden="1" x14ac:dyDescent="0.35"/>
    <row r="12230" hidden="1" x14ac:dyDescent="0.35"/>
    <row r="12231" hidden="1" x14ac:dyDescent="0.35"/>
    <row r="12232" hidden="1" x14ac:dyDescent="0.35"/>
    <row r="12233" hidden="1" x14ac:dyDescent="0.35"/>
    <row r="12234" hidden="1" x14ac:dyDescent="0.35"/>
    <row r="12235" hidden="1" x14ac:dyDescent="0.35"/>
    <row r="12236" hidden="1" x14ac:dyDescent="0.35"/>
    <row r="12237" hidden="1" x14ac:dyDescent="0.35"/>
    <row r="12238" hidden="1" x14ac:dyDescent="0.35"/>
    <row r="12239" hidden="1" x14ac:dyDescent="0.35"/>
    <row r="12240" hidden="1" x14ac:dyDescent="0.35"/>
    <row r="12241" hidden="1" x14ac:dyDescent="0.35"/>
    <row r="12242" hidden="1" x14ac:dyDescent="0.35"/>
    <row r="12243" hidden="1" x14ac:dyDescent="0.35"/>
    <row r="12244" hidden="1" x14ac:dyDescent="0.35"/>
    <row r="12245" hidden="1" x14ac:dyDescent="0.35"/>
    <row r="12246" hidden="1" x14ac:dyDescent="0.35"/>
    <row r="12247" hidden="1" x14ac:dyDescent="0.35"/>
    <row r="12248" hidden="1" x14ac:dyDescent="0.35"/>
    <row r="12249" hidden="1" x14ac:dyDescent="0.35"/>
    <row r="12250" hidden="1" x14ac:dyDescent="0.35"/>
    <row r="12251" hidden="1" x14ac:dyDescent="0.35"/>
    <row r="12252" hidden="1" x14ac:dyDescent="0.35"/>
    <row r="12253" hidden="1" x14ac:dyDescent="0.35"/>
    <row r="12254" hidden="1" x14ac:dyDescent="0.35"/>
    <row r="12255" hidden="1" x14ac:dyDescent="0.35"/>
    <row r="12256" hidden="1" x14ac:dyDescent="0.35"/>
    <row r="12257" hidden="1" x14ac:dyDescent="0.35"/>
    <row r="12258" hidden="1" x14ac:dyDescent="0.35"/>
    <row r="12259" hidden="1" x14ac:dyDescent="0.35"/>
    <row r="12260" hidden="1" x14ac:dyDescent="0.35"/>
    <row r="12261" hidden="1" x14ac:dyDescent="0.35"/>
    <row r="12262" hidden="1" x14ac:dyDescent="0.35"/>
    <row r="12263" hidden="1" x14ac:dyDescent="0.35"/>
    <row r="12264" hidden="1" x14ac:dyDescent="0.35"/>
    <row r="12265" hidden="1" x14ac:dyDescent="0.35"/>
    <row r="12266" hidden="1" x14ac:dyDescent="0.35"/>
    <row r="12267" hidden="1" x14ac:dyDescent="0.35"/>
    <row r="12268" hidden="1" x14ac:dyDescent="0.35"/>
    <row r="12269" hidden="1" x14ac:dyDescent="0.35"/>
    <row r="12270" hidden="1" x14ac:dyDescent="0.35"/>
    <row r="12271" hidden="1" x14ac:dyDescent="0.35"/>
    <row r="12272" hidden="1" x14ac:dyDescent="0.35"/>
    <row r="12273" hidden="1" x14ac:dyDescent="0.35"/>
    <row r="12274" hidden="1" x14ac:dyDescent="0.35"/>
    <row r="12275" hidden="1" x14ac:dyDescent="0.35"/>
    <row r="12276" hidden="1" x14ac:dyDescent="0.35"/>
    <row r="12277" hidden="1" x14ac:dyDescent="0.35"/>
    <row r="12278" hidden="1" x14ac:dyDescent="0.35"/>
    <row r="12279" hidden="1" x14ac:dyDescent="0.35"/>
    <row r="12280" hidden="1" x14ac:dyDescent="0.35"/>
    <row r="12281" hidden="1" x14ac:dyDescent="0.35"/>
    <row r="12282" hidden="1" x14ac:dyDescent="0.35"/>
    <row r="12283" hidden="1" x14ac:dyDescent="0.35"/>
    <row r="12284" hidden="1" x14ac:dyDescent="0.35"/>
    <row r="12285" hidden="1" x14ac:dyDescent="0.35"/>
    <row r="12286" hidden="1" x14ac:dyDescent="0.35"/>
    <row r="12287" hidden="1" x14ac:dyDescent="0.35"/>
    <row r="12288" hidden="1" x14ac:dyDescent="0.35"/>
    <row r="12289" hidden="1" x14ac:dyDescent="0.35"/>
    <row r="12290" hidden="1" x14ac:dyDescent="0.35"/>
    <row r="12291" hidden="1" x14ac:dyDescent="0.35"/>
    <row r="12292" hidden="1" x14ac:dyDescent="0.35"/>
    <row r="12293" hidden="1" x14ac:dyDescent="0.35"/>
    <row r="12294" hidden="1" x14ac:dyDescent="0.35"/>
    <row r="12295" hidden="1" x14ac:dyDescent="0.35"/>
    <row r="12296" hidden="1" x14ac:dyDescent="0.35"/>
    <row r="12297" hidden="1" x14ac:dyDescent="0.35"/>
    <row r="12298" hidden="1" x14ac:dyDescent="0.35"/>
    <row r="12299" hidden="1" x14ac:dyDescent="0.35"/>
    <row r="12300" hidden="1" x14ac:dyDescent="0.35"/>
    <row r="12301" hidden="1" x14ac:dyDescent="0.35"/>
    <row r="12302" hidden="1" x14ac:dyDescent="0.35"/>
    <row r="12303" hidden="1" x14ac:dyDescent="0.35"/>
    <row r="12304" hidden="1" x14ac:dyDescent="0.35"/>
    <row r="12305" hidden="1" x14ac:dyDescent="0.35"/>
    <row r="12306" hidden="1" x14ac:dyDescent="0.35"/>
    <row r="12307" hidden="1" x14ac:dyDescent="0.35"/>
    <row r="12308" hidden="1" x14ac:dyDescent="0.35"/>
    <row r="12309" hidden="1" x14ac:dyDescent="0.35"/>
    <row r="12310" hidden="1" x14ac:dyDescent="0.35"/>
    <row r="12311" hidden="1" x14ac:dyDescent="0.35"/>
    <row r="12312" hidden="1" x14ac:dyDescent="0.35"/>
    <row r="12313" hidden="1" x14ac:dyDescent="0.35"/>
    <row r="12314" hidden="1" x14ac:dyDescent="0.35"/>
    <row r="12315" hidden="1" x14ac:dyDescent="0.35"/>
    <row r="12316" hidden="1" x14ac:dyDescent="0.35"/>
    <row r="12317" hidden="1" x14ac:dyDescent="0.35"/>
    <row r="12318" hidden="1" x14ac:dyDescent="0.35"/>
    <row r="12319" hidden="1" x14ac:dyDescent="0.35"/>
    <row r="12320" hidden="1" x14ac:dyDescent="0.35"/>
    <row r="12321" hidden="1" x14ac:dyDescent="0.35"/>
    <row r="12322" hidden="1" x14ac:dyDescent="0.35"/>
    <row r="12323" hidden="1" x14ac:dyDescent="0.35"/>
    <row r="12324" hidden="1" x14ac:dyDescent="0.35"/>
    <row r="12325" hidden="1" x14ac:dyDescent="0.35"/>
    <row r="12326" hidden="1" x14ac:dyDescent="0.35"/>
    <row r="12327" hidden="1" x14ac:dyDescent="0.35"/>
    <row r="12328" hidden="1" x14ac:dyDescent="0.35"/>
    <row r="12329" hidden="1" x14ac:dyDescent="0.35"/>
    <row r="12330" hidden="1" x14ac:dyDescent="0.35"/>
    <row r="12331" hidden="1" x14ac:dyDescent="0.35"/>
    <row r="12332" hidden="1" x14ac:dyDescent="0.35"/>
    <row r="12333" hidden="1" x14ac:dyDescent="0.35"/>
    <row r="12334" hidden="1" x14ac:dyDescent="0.35"/>
    <row r="12335" hidden="1" x14ac:dyDescent="0.35"/>
    <row r="12336" hidden="1" x14ac:dyDescent="0.35"/>
    <row r="12337" hidden="1" x14ac:dyDescent="0.35"/>
    <row r="12338" hidden="1" x14ac:dyDescent="0.35"/>
    <row r="12339" hidden="1" x14ac:dyDescent="0.35"/>
    <row r="12340" hidden="1" x14ac:dyDescent="0.35"/>
    <row r="12341" hidden="1" x14ac:dyDescent="0.35"/>
    <row r="12342" hidden="1" x14ac:dyDescent="0.35"/>
    <row r="12343" hidden="1" x14ac:dyDescent="0.35"/>
    <row r="12344" hidden="1" x14ac:dyDescent="0.35"/>
    <row r="12345" hidden="1" x14ac:dyDescent="0.35"/>
    <row r="12346" hidden="1" x14ac:dyDescent="0.35"/>
    <row r="12347" hidden="1" x14ac:dyDescent="0.35"/>
    <row r="12348" hidden="1" x14ac:dyDescent="0.35"/>
    <row r="12349" hidden="1" x14ac:dyDescent="0.35"/>
    <row r="12350" hidden="1" x14ac:dyDescent="0.35"/>
    <row r="12351" hidden="1" x14ac:dyDescent="0.35"/>
    <row r="12352" hidden="1" x14ac:dyDescent="0.35"/>
    <row r="12353" hidden="1" x14ac:dyDescent="0.35"/>
    <row r="12354" hidden="1" x14ac:dyDescent="0.35"/>
    <row r="12355" hidden="1" x14ac:dyDescent="0.35"/>
    <row r="12356" hidden="1" x14ac:dyDescent="0.35"/>
    <row r="12357" hidden="1" x14ac:dyDescent="0.35"/>
    <row r="12358" hidden="1" x14ac:dyDescent="0.35"/>
    <row r="12359" hidden="1" x14ac:dyDescent="0.35"/>
    <row r="12360" hidden="1" x14ac:dyDescent="0.35"/>
    <row r="12361" hidden="1" x14ac:dyDescent="0.35"/>
    <row r="12362" hidden="1" x14ac:dyDescent="0.35"/>
    <row r="12363" hidden="1" x14ac:dyDescent="0.35"/>
    <row r="12364" hidden="1" x14ac:dyDescent="0.35"/>
    <row r="12365" hidden="1" x14ac:dyDescent="0.35"/>
    <row r="12366" hidden="1" x14ac:dyDescent="0.35"/>
    <row r="12367" hidden="1" x14ac:dyDescent="0.35"/>
    <row r="12368" hidden="1" x14ac:dyDescent="0.35"/>
    <row r="12369" hidden="1" x14ac:dyDescent="0.35"/>
    <row r="12370" hidden="1" x14ac:dyDescent="0.35"/>
    <row r="12371" hidden="1" x14ac:dyDescent="0.35"/>
    <row r="12372" hidden="1" x14ac:dyDescent="0.35"/>
    <row r="12373" hidden="1" x14ac:dyDescent="0.35"/>
    <row r="12374" hidden="1" x14ac:dyDescent="0.35"/>
    <row r="12375" hidden="1" x14ac:dyDescent="0.35"/>
    <row r="12376" hidden="1" x14ac:dyDescent="0.35"/>
    <row r="12377" hidden="1" x14ac:dyDescent="0.35"/>
    <row r="12378" hidden="1" x14ac:dyDescent="0.35"/>
    <row r="12379" hidden="1" x14ac:dyDescent="0.35"/>
    <row r="12380" hidden="1" x14ac:dyDescent="0.35"/>
    <row r="12381" hidden="1" x14ac:dyDescent="0.35"/>
    <row r="12382" hidden="1" x14ac:dyDescent="0.35"/>
    <row r="12383" hidden="1" x14ac:dyDescent="0.35"/>
    <row r="12384" hidden="1" x14ac:dyDescent="0.35"/>
    <row r="12385" hidden="1" x14ac:dyDescent="0.35"/>
    <row r="12386" hidden="1" x14ac:dyDescent="0.35"/>
    <row r="12387" hidden="1" x14ac:dyDescent="0.35"/>
    <row r="12388" hidden="1" x14ac:dyDescent="0.35"/>
    <row r="12389" hidden="1" x14ac:dyDescent="0.35"/>
    <row r="12390" hidden="1" x14ac:dyDescent="0.35"/>
    <row r="12391" hidden="1" x14ac:dyDescent="0.35"/>
    <row r="12392" hidden="1" x14ac:dyDescent="0.35"/>
    <row r="12393" hidden="1" x14ac:dyDescent="0.35"/>
    <row r="12394" hidden="1" x14ac:dyDescent="0.35"/>
    <row r="12395" hidden="1" x14ac:dyDescent="0.35"/>
    <row r="12396" hidden="1" x14ac:dyDescent="0.35"/>
    <row r="12397" hidden="1" x14ac:dyDescent="0.35"/>
    <row r="12398" hidden="1" x14ac:dyDescent="0.35"/>
    <row r="12399" hidden="1" x14ac:dyDescent="0.35"/>
    <row r="12400" hidden="1" x14ac:dyDescent="0.35"/>
    <row r="12401" hidden="1" x14ac:dyDescent="0.35"/>
    <row r="12402" hidden="1" x14ac:dyDescent="0.35"/>
    <row r="12403" hidden="1" x14ac:dyDescent="0.35"/>
    <row r="12404" hidden="1" x14ac:dyDescent="0.35"/>
    <row r="12405" hidden="1" x14ac:dyDescent="0.35"/>
    <row r="12406" hidden="1" x14ac:dyDescent="0.35"/>
    <row r="12407" hidden="1" x14ac:dyDescent="0.35"/>
    <row r="12408" hidden="1" x14ac:dyDescent="0.35"/>
    <row r="12409" hidden="1" x14ac:dyDescent="0.35"/>
    <row r="12410" hidden="1" x14ac:dyDescent="0.35"/>
    <row r="12411" hidden="1" x14ac:dyDescent="0.35"/>
    <row r="12412" hidden="1" x14ac:dyDescent="0.35"/>
    <row r="12413" hidden="1" x14ac:dyDescent="0.35"/>
    <row r="12414" hidden="1" x14ac:dyDescent="0.35"/>
    <row r="12415" hidden="1" x14ac:dyDescent="0.35"/>
    <row r="12416" hidden="1" x14ac:dyDescent="0.35"/>
    <row r="12417" hidden="1" x14ac:dyDescent="0.35"/>
    <row r="12418" hidden="1" x14ac:dyDescent="0.35"/>
    <row r="12419" hidden="1" x14ac:dyDescent="0.35"/>
    <row r="12420" hidden="1" x14ac:dyDescent="0.35"/>
    <row r="12421" hidden="1" x14ac:dyDescent="0.35"/>
    <row r="12422" hidden="1" x14ac:dyDescent="0.35"/>
    <row r="12423" hidden="1" x14ac:dyDescent="0.35"/>
    <row r="12424" hidden="1" x14ac:dyDescent="0.35"/>
    <row r="12425" hidden="1" x14ac:dyDescent="0.35"/>
    <row r="12426" hidden="1" x14ac:dyDescent="0.35"/>
    <row r="12427" hidden="1" x14ac:dyDescent="0.35"/>
    <row r="12428" hidden="1" x14ac:dyDescent="0.35"/>
    <row r="12429" hidden="1" x14ac:dyDescent="0.35"/>
    <row r="12430" hidden="1" x14ac:dyDescent="0.35"/>
    <row r="12431" hidden="1" x14ac:dyDescent="0.35"/>
    <row r="12432" hidden="1" x14ac:dyDescent="0.35"/>
    <row r="12433" hidden="1" x14ac:dyDescent="0.35"/>
    <row r="12434" hidden="1" x14ac:dyDescent="0.35"/>
    <row r="12435" hidden="1" x14ac:dyDescent="0.35"/>
    <row r="12436" hidden="1" x14ac:dyDescent="0.35"/>
    <row r="12437" hidden="1" x14ac:dyDescent="0.35"/>
    <row r="12438" hidden="1" x14ac:dyDescent="0.35"/>
    <row r="12439" hidden="1" x14ac:dyDescent="0.35"/>
    <row r="12440" hidden="1" x14ac:dyDescent="0.35"/>
    <row r="12441" hidden="1" x14ac:dyDescent="0.35"/>
    <row r="12442" hidden="1" x14ac:dyDescent="0.35"/>
    <row r="12443" hidden="1" x14ac:dyDescent="0.35"/>
    <row r="12444" hidden="1" x14ac:dyDescent="0.35"/>
    <row r="12445" hidden="1" x14ac:dyDescent="0.35"/>
    <row r="12446" hidden="1" x14ac:dyDescent="0.35"/>
    <row r="12447" hidden="1" x14ac:dyDescent="0.35"/>
    <row r="12448" hidden="1" x14ac:dyDescent="0.35"/>
    <row r="12449" hidden="1" x14ac:dyDescent="0.35"/>
    <row r="12450" hidden="1" x14ac:dyDescent="0.35"/>
    <row r="12451" hidden="1" x14ac:dyDescent="0.35"/>
    <row r="12452" hidden="1" x14ac:dyDescent="0.35"/>
    <row r="12453" hidden="1" x14ac:dyDescent="0.35"/>
    <row r="12454" hidden="1" x14ac:dyDescent="0.35"/>
    <row r="12455" hidden="1" x14ac:dyDescent="0.35"/>
    <row r="12456" hidden="1" x14ac:dyDescent="0.35"/>
    <row r="12457" hidden="1" x14ac:dyDescent="0.35"/>
    <row r="12458" hidden="1" x14ac:dyDescent="0.35"/>
    <row r="12459" hidden="1" x14ac:dyDescent="0.35"/>
    <row r="12460" hidden="1" x14ac:dyDescent="0.35"/>
    <row r="12461" hidden="1" x14ac:dyDescent="0.35"/>
    <row r="12462" hidden="1" x14ac:dyDescent="0.35"/>
    <row r="12463" hidden="1" x14ac:dyDescent="0.35"/>
    <row r="12464" hidden="1" x14ac:dyDescent="0.35"/>
    <row r="12465" hidden="1" x14ac:dyDescent="0.35"/>
    <row r="12466" hidden="1" x14ac:dyDescent="0.35"/>
    <row r="12467" hidden="1" x14ac:dyDescent="0.35"/>
    <row r="12468" hidden="1" x14ac:dyDescent="0.35"/>
    <row r="12469" hidden="1" x14ac:dyDescent="0.35"/>
    <row r="12470" hidden="1" x14ac:dyDescent="0.35"/>
    <row r="12471" hidden="1" x14ac:dyDescent="0.35"/>
    <row r="12472" hidden="1" x14ac:dyDescent="0.35"/>
    <row r="12473" hidden="1" x14ac:dyDescent="0.35"/>
    <row r="12474" hidden="1" x14ac:dyDescent="0.35"/>
    <row r="12475" hidden="1" x14ac:dyDescent="0.35"/>
    <row r="12476" hidden="1" x14ac:dyDescent="0.35"/>
    <row r="12477" hidden="1" x14ac:dyDescent="0.35"/>
    <row r="12478" hidden="1" x14ac:dyDescent="0.35"/>
    <row r="12479" hidden="1" x14ac:dyDescent="0.35"/>
    <row r="12480" hidden="1" x14ac:dyDescent="0.35"/>
    <row r="12481" hidden="1" x14ac:dyDescent="0.35"/>
    <row r="12482" hidden="1" x14ac:dyDescent="0.35"/>
    <row r="12483" hidden="1" x14ac:dyDescent="0.35"/>
    <row r="12484" hidden="1" x14ac:dyDescent="0.35"/>
    <row r="12485" hidden="1" x14ac:dyDescent="0.35"/>
    <row r="12486" hidden="1" x14ac:dyDescent="0.35"/>
    <row r="12487" hidden="1" x14ac:dyDescent="0.35"/>
    <row r="12488" hidden="1" x14ac:dyDescent="0.35"/>
    <row r="12489" hidden="1" x14ac:dyDescent="0.35"/>
    <row r="12490" hidden="1" x14ac:dyDescent="0.35"/>
    <row r="12491" hidden="1" x14ac:dyDescent="0.35"/>
    <row r="12492" hidden="1" x14ac:dyDescent="0.35"/>
    <row r="12493" hidden="1" x14ac:dyDescent="0.35"/>
    <row r="12494" hidden="1" x14ac:dyDescent="0.35"/>
    <row r="12495" hidden="1" x14ac:dyDescent="0.35"/>
    <row r="12496" hidden="1" x14ac:dyDescent="0.35"/>
    <row r="12497" hidden="1" x14ac:dyDescent="0.35"/>
    <row r="12498" hidden="1" x14ac:dyDescent="0.35"/>
    <row r="12499" hidden="1" x14ac:dyDescent="0.35"/>
    <row r="12500" hidden="1" x14ac:dyDescent="0.35"/>
    <row r="12501" hidden="1" x14ac:dyDescent="0.35"/>
    <row r="12502" hidden="1" x14ac:dyDescent="0.35"/>
    <row r="12503" hidden="1" x14ac:dyDescent="0.35"/>
    <row r="12504" hidden="1" x14ac:dyDescent="0.35"/>
    <row r="12505" hidden="1" x14ac:dyDescent="0.35"/>
    <row r="12506" hidden="1" x14ac:dyDescent="0.35"/>
    <row r="12507" hidden="1" x14ac:dyDescent="0.35"/>
    <row r="12508" hidden="1" x14ac:dyDescent="0.35"/>
    <row r="12509" hidden="1" x14ac:dyDescent="0.35"/>
    <row r="12510" hidden="1" x14ac:dyDescent="0.35"/>
    <row r="12511" hidden="1" x14ac:dyDescent="0.35"/>
    <row r="12512" hidden="1" x14ac:dyDescent="0.35"/>
    <row r="12513" hidden="1" x14ac:dyDescent="0.35"/>
    <row r="12514" hidden="1" x14ac:dyDescent="0.35"/>
    <row r="12515" hidden="1" x14ac:dyDescent="0.35"/>
    <row r="12516" hidden="1" x14ac:dyDescent="0.35"/>
    <row r="12517" hidden="1" x14ac:dyDescent="0.35"/>
    <row r="12518" hidden="1" x14ac:dyDescent="0.35"/>
    <row r="12519" hidden="1" x14ac:dyDescent="0.35"/>
    <row r="12520" hidden="1" x14ac:dyDescent="0.35"/>
    <row r="12521" hidden="1" x14ac:dyDescent="0.35"/>
    <row r="12522" hidden="1" x14ac:dyDescent="0.35"/>
    <row r="12523" hidden="1" x14ac:dyDescent="0.35"/>
    <row r="12524" hidden="1" x14ac:dyDescent="0.35"/>
    <row r="12525" hidden="1" x14ac:dyDescent="0.35"/>
    <row r="12526" hidden="1" x14ac:dyDescent="0.35"/>
    <row r="12527" hidden="1" x14ac:dyDescent="0.35"/>
    <row r="12528" hidden="1" x14ac:dyDescent="0.35"/>
    <row r="12529" hidden="1" x14ac:dyDescent="0.35"/>
    <row r="12530" hidden="1" x14ac:dyDescent="0.35"/>
    <row r="12531" hidden="1" x14ac:dyDescent="0.35"/>
    <row r="12532" hidden="1" x14ac:dyDescent="0.35"/>
    <row r="12533" hidden="1" x14ac:dyDescent="0.35"/>
    <row r="12534" hidden="1" x14ac:dyDescent="0.35"/>
    <row r="12535" hidden="1" x14ac:dyDescent="0.35"/>
    <row r="12536" hidden="1" x14ac:dyDescent="0.35"/>
    <row r="12537" hidden="1" x14ac:dyDescent="0.35"/>
    <row r="12538" hidden="1" x14ac:dyDescent="0.35"/>
    <row r="12539" hidden="1" x14ac:dyDescent="0.35"/>
    <row r="12540" hidden="1" x14ac:dyDescent="0.35"/>
    <row r="12541" hidden="1" x14ac:dyDescent="0.35"/>
    <row r="12542" hidden="1" x14ac:dyDescent="0.35"/>
    <row r="12543" hidden="1" x14ac:dyDescent="0.35"/>
    <row r="12544" hidden="1" x14ac:dyDescent="0.35"/>
    <row r="12545" hidden="1" x14ac:dyDescent="0.35"/>
    <row r="12546" hidden="1" x14ac:dyDescent="0.35"/>
    <row r="12547" hidden="1" x14ac:dyDescent="0.35"/>
    <row r="12548" hidden="1" x14ac:dyDescent="0.35"/>
    <row r="12549" hidden="1" x14ac:dyDescent="0.35"/>
    <row r="12550" hidden="1" x14ac:dyDescent="0.35"/>
    <row r="12551" hidden="1" x14ac:dyDescent="0.35"/>
    <row r="12552" hidden="1" x14ac:dyDescent="0.35"/>
    <row r="12553" hidden="1" x14ac:dyDescent="0.35"/>
    <row r="12554" hidden="1" x14ac:dyDescent="0.35"/>
    <row r="12555" hidden="1" x14ac:dyDescent="0.35"/>
    <row r="12556" hidden="1" x14ac:dyDescent="0.35"/>
    <row r="12557" hidden="1" x14ac:dyDescent="0.35"/>
    <row r="12558" hidden="1" x14ac:dyDescent="0.35"/>
    <row r="12559" hidden="1" x14ac:dyDescent="0.35"/>
    <row r="12560" hidden="1" x14ac:dyDescent="0.35"/>
    <row r="12561" hidden="1" x14ac:dyDescent="0.35"/>
    <row r="12562" hidden="1" x14ac:dyDescent="0.35"/>
    <row r="12563" hidden="1" x14ac:dyDescent="0.35"/>
    <row r="12564" hidden="1" x14ac:dyDescent="0.35"/>
    <row r="12565" hidden="1" x14ac:dyDescent="0.35"/>
    <row r="12566" hidden="1" x14ac:dyDescent="0.35"/>
    <row r="12567" hidden="1" x14ac:dyDescent="0.35"/>
    <row r="12568" hidden="1" x14ac:dyDescent="0.35"/>
    <row r="12569" hidden="1" x14ac:dyDescent="0.35"/>
    <row r="12570" hidden="1" x14ac:dyDescent="0.35"/>
    <row r="12571" hidden="1" x14ac:dyDescent="0.35"/>
    <row r="12572" hidden="1" x14ac:dyDescent="0.35"/>
    <row r="12573" hidden="1" x14ac:dyDescent="0.35"/>
    <row r="12574" hidden="1" x14ac:dyDescent="0.35"/>
    <row r="12575" hidden="1" x14ac:dyDescent="0.35"/>
    <row r="12576" hidden="1" x14ac:dyDescent="0.35"/>
    <row r="12577" hidden="1" x14ac:dyDescent="0.35"/>
    <row r="12578" hidden="1" x14ac:dyDescent="0.35"/>
    <row r="12579" hidden="1" x14ac:dyDescent="0.35"/>
    <row r="12580" hidden="1" x14ac:dyDescent="0.35"/>
    <row r="12581" hidden="1" x14ac:dyDescent="0.35"/>
    <row r="12582" hidden="1" x14ac:dyDescent="0.35"/>
    <row r="12583" hidden="1" x14ac:dyDescent="0.35"/>
    <row r="12584" hidden="1" x14ac:dyDescent="0.35"/>
    <row r="12585" hidden="1" x14ac:dyDescent="0.35"/>
    <row r="12586" hidden="1" x14ac:dyDescent="0.35"/>
    <row r="12587" hidden="1" x14ac:dyDescent="0.35"/>
    <row r="12588" hidden="1" x14ac:dyDescent="0.35"/>
    <row r="12589" hidden="1" x14ac:dyDescent="0.35"/>
    <row r="12590" hidden="1" x14ac:dyDescent="0.35"/>
    <row r="12591" hidden="1" x14ac:dyDescent="0.35"/>
    <row r="12592" hidden="1" x14ac:dyDescent="0.35"/>
    <row r="12593" hidden="1" x14ac:dyDescent="0.35"/>
    <row r="12594" hidden="1" x14ac:dyDescent="0.35"/>
    <row r="12595" hidden="1" x14ac:dyDescent="0.35"/>
    <row r="12596" hidden="1" x14ac:dyDescent="0.35"/>
    <row r="12597" hidden="1" x14ac:dyDescent="0.35"/>
    <row r="12598" hidden="1" x14ac:dyDescent="0.35"/>
    <row r="12599" hidden="1" x14ac:dyDescent="0.35"/>
    <row r="12600" hidden="1" x14ac:dyDescent="0.35"/>
    <row r="12601" hidden="1" x14ac:dyDescent="0.35"/>
    <row r="12602" hidden="1" x14ac:dyDescent="0.35"/>
    <row r="12603" hidden="1" x14ac:dyDescent="0.35"/>
    <row r="12604" hidden="1" x14ac:dyDescent="0.35"/>
    <row r="12605" hidden="1" x14ac:dyDescent="0.35"/>
    <row r="12606" hidden="1" x14ac:dyDescent="0.35"/>
    <row r="12607" hidden="1" x14ac:dyDescent="0.35"/>
    <row r="12608" hidden="1" x14ac:dyDescent="0.35"/>
    <row r="12609" hidden="1" x14ac:dyDescent="0.35"/>
    <row r="12610" hidden="1" x14ac:dyDescent="0.35"/>
    <row r="12611" hidden="1" x14ac:dyDescent="0.35"/>
    <row r="12612" hidden="1" x14ac:dyDescent="0.35"/>
    <row r="12613" hidden="1" x14ac:dyDescent="0.35"/>
    <row r="12614" hidden="1" x14ac:dyDescent="0.35"/>
    <row r="12615" hidden="1" x14ac:dyDescent="0.35"/>
    <row r="12616" hidden="1" x14ac:dyDescent="0.35"/>
    <row r="12617" hidden="1" x14ac:dyDescent="0.35"/>
    <row r="12618" hidden="1" x14ac:dyDescent="0.35"/>
    <row r="12619" hidden="1" x14ac:dyDescent="0.35"/>
    <row r="12620" hidden="1" x14ac:dyDescent="0.35"/>
    <row r="12621" hidden="1" x14ac:dyDescent="0.35"/>
    <row r="12622" hidden="1" x14ac:dyDescent="0.35"/>
    <row r="12623" hidden="1" x14ac:dyDescent="0.35"/>
    <row r="12624" hidden="1" x14ac:dyDescent="0.35"/>
    <row r="12625" hidden="1" x14ac:dyDescent="0.35"/>
    <row r="12626" hidden="1" x14ac:dyDescent="0.35"/>
    <row r="12627" hidden="1" x14ac:dyDescent="0.35"/>
    <row r="12628" hidden="1" x14ac:dyDescent="0.35"/>
    <row r="12629" hidden="1" x14ac:dyDescent="0.35"/>
    <row r="12630" hidden="1" x14ac:dyDescent="0.35"/>
    <row r="12631" hidden="1" x14ac:dyDescent="0.35"/>
    <row r="12632" hidden="1" x14ac:dyDescent="0.35"/>
    <row r="12633" hidden="1" x14ac:dyDescent="0.35"/>
    <row r="12634" hidden="1" x14ac:dyDescent="0.35"/>
    <row r="12635" hidden="1" x14ac:dyDescent="0.35"/>
    <row r="12636" hidden="1" x14ac:dyDescent="0.35"/>
    <row r="12637" hidden="1" x14ac:dyDescent="0.35"/>
    <row r="12638" hidden="1" x14ac:dyDescent="0.35"/>
    <row r="12639" hidden="1" x14ac:dyDescent="0.35"/>
    <row r="12640" hidden="1" x14ac:dyDescent="0.35"/>
    <row r="12641" hidden="1" x14ac:dyDescent="0.35"/>
    <row r="12642" hidden="1" x14ac:dyDescent="0.35"/>
    <row r="12643" hidden="1" x14ac:dyDescent="0.35"/>
    <row r="12644" hidden="1" x14ac:dyDescent="0.35"/>
    <row r="12645" hidden="1" x14ac:dyDescent="0.35"/>
    <row r="12646" hidden="1" x14ac:dyDescent="0.35"/>
    <row r="12647" hidden="1" x14ac:dyDescent="0.35"/>
    <row r="12648" hidden="1" x14ac:dyDescent="0.35"/>
    <row r="12649" hidden="1" x14ac:dyDescent="0.35"/>
    <row r="12650" hidden="1" x14ac:dyDescent="0.35"/>
    <row r="12651" hidden="1" x14ac:dyDescent="0.35"/>
    <row r="12652" hidden="1" x14ac:dyDescent="0.35"/>
    <row r="12653" hidden="1" x14ac:dyDescent="0.35"/>
    <row r="12654" hidden="1" x14ac:dyDescent="0.35"/>
    <row r="12655" hidden="1" x14ac:dyDescent="0.35"/>
    <row r="12656" hidden="1" x14ac:dyDescent="0.35"/>
    <row r="12657" hidden="1" x14ac:dyDescent="0.35"/>
    <row r="12658" hidden="1" x14ac:dyDescent="0.35"/>
    <row r="12659" hidden="1" x14ac:dyDescent="0.35"/>
    <row r="12660" hidden="1" x14ac:dyDescent="0.35"/>
    <row r="12661" hidden="1" x14ac:dyDescent="0.35"/>
    <row r="12662" hidden="1" x14ac:dyDescent="0.35"/>
    <row r="12663" hidden="1" x14ac:dyDescent="0.35"/>
    <row r="12664" hidden="1" x14ac:dyDescent="0.35"/>
    <row r="12665" hidden="1" x14ac:dyDescent="0.35"/>
    <row r="12666" hidden="1" x14ac:dyDescent="0.35"/>
    <row r="12667" hidden="1" x14ac:dyDescent="0.35"/>
    <row r="12668" hidden="1" x14ac:dyDescent="0.35"/>
    <row r="12669" hidden="1" x14ac:dyDescent="0.35"/>
    <row r="12670" hidden="1" x14ac:dyDescent="0.35"/>
    <row r="12671" hidden="1" x14ac:dyDescent="0.35"/>
    <row r="12672" hidden="1" x14ac:dyDescent="0.35"/>
    <row r="12673" hidden="1" x14ac:dyDescent="0.35"/>
    <row r="12674" hidden="1" x14ac:dyDescent="0.35"/>
    <row r="12675" hidden="1" x14ac:dyDescent="0.35"/>
    <row r="12676" hidden="1" x14ac:dyDescent="0.35"/>
    <row r="12677" hidden="1" x14ac:dyDescent="0.35"/>
    <row r="12678" hidden="1" x14ac:dyDescent="0.35"/>
    <row r="12679" hidden="1" x14ac:dyDescent="0.35"/>
    <row r="12680" hidden="1" x14ac:dyDescent="0.35"/>
    <row r="12681" hidden="1" x14ac:dyDescent="0.35"/>
    <row r="12682" hidden="1" x14ac:dyDescent="0.35"/>
    <row r="12683" hidden="1" x14ac:dyDescent="0.35"/>
    <row r="12684" hidden="1" x14ac:dyDescent="0.35"/>
    <row r="12685" hidden="1" x14ac:dyDescent="0.35"/>
    <row r="12686" hidden="1" x14ac:dyDescent="0.35"/>
    <row r="12687" hidden="1" x14ac:dyDescent="0.35"/>
    <row r="12688" hidden="1" x14ac:dyDescent="0.35"/>
    <row r="12689" hidden="1" x14ac:dyDescent="0.35"/>
    <row r="12690" hidden="1" x14ac:dyDescent="0.35"/>
    <row r="12691" hidden="1" x14ac:dyDescent="0.35"/>
    <row r="12692" hidden="1" x14ac:dyDescent="0.35"/>
    <row r="12693" hidden="1" x14ac:dyDescent="0.35"/>
    <row r="12694" hidden="1" x14ac:dyDescent="0.35"/>
    <row r="12695" hidden="1" x14ac:dyDescent="0.35"/>
    <row r="12696" hidden="1" x14ac:dyDescent="0.35"/>
    <row r="12697" hidden="1" x14ac:dyDescent="0.35"/>
    <row r="12698" hidden="1" x14ac:dyDescent="0.35"/>
    <row r="12699" hidden="1" x14ac:dyDescent="0.35"/>
    <row r="12700" hidden="1" x14ac:dyDescent="0.35"/>
    <row r="12701" hidden="1" x14ac:dyDescent="0.35"/>
    <row r="12702" hidden="1" x14ac:dyDescent="0.35"/>
    <row r="12703" hidden="1" x14ac:dyDescent="0.35"/>
    <row r="12704" hidden="1" x14ac:dyDescent="0.35"/>
    <row r="12705" hidden="1" x14ac:dyDescent="0.35"/>
    <row r="12706" hidden="1" x14ac:dyDescent="0.35"/>
    <row r="12707" hidden="1" x14ac:dyDescent="0.35"/>
    <row r="12708" hidden="1" x14ac:dyDescent="0.35"/>
    <row r="12709" hidden="1" x14ac:dyDescent="0.35"/>
    <row r="12710" hidden="1" x14ac:dyDescent="0.35"/>
    <row r="12711" hidden="1" x14ac:dyDescent="0.35"/>
    <row r="12712" hidden="1" x14ac:dyDescent="0.35"/>
    <row r="12713" hidden="1" x14ac:dyDescent="0.35"/>
    <row r="12714" hidden="1" x14ac:dyDescent="0.35"/>
    <row r="12715" hidden="1" x14ac:dyDescent="0.35"/>
    <row r="12716" hidden="1" x14ac:dyDescent="0.35"/>
    <row r="12717" hidden="1" x14ac:dyDescent="0.35"/>
    <row r="12718" hidden="1" x14ac:dyDescent="0.35"/>
    <row r="12719" hidden="1" x14ac:dyDescent="0.35"/>
    <row r="12720" hidden="1" x14ac:dyDescent="0.35"/>
    <row r="12721" hidden="1" x14ac:dyDescent="0.35"/>
    <row r="12722" hidden="1" x14ac:dyDescent="0.35"/>
    <row r="12723" hidden="1" x14ac:dyDescent="0.35"/>
    <row r="12724" hidden="1" x14ac:dyDescent="0.35"/>
    <row r="12725" hidden="1" x14ac:dyDescent="0.35"/>
    <row r="12726" hidden="1" x14ac:dyDescent="0.35"/>
    <row r="12727" hidden="1" x14ac:dyDescent="0.35"/>
    <row r="12728" hidden="1" x14ac:dyDescent="0.35"/>
    <row r="12729" hidden="1" x14ac:dyDescent="0.35"/>
    <row r="12730" hidden="1" x14ac:dyDescent="0.35"/>
    <row r="12731" hidden="1" x14ac:dyDescent="0.35"/>
    <row r="12732" hidden="1" x14ac:dyDescent="0.35"/>
    <row r="12733" hidden="1" x14ac:dyDescent="0.35"/>
    <row r="12734" hidden="1" x14ac:dyDescent="0.35"/>
    <row r="12735" hidden="1" x14ac:dyDescent="0.35"/>
    <row r="12736" hidden="1" x14ac:dyDescent="0.35"/>
    <row r="12737" hidden="1" x14ac:dyDescent="0.35"/>
    <row r="12738" hidden="1" x14ac:dyDescent="0.35"/>
    <row r="12739" hidden="1" x14ac:dyDescent="0.35"/>
    <row r="12740" hidden="1" x14ac:dyDescent="0.35"/>
    <row r="12741" hidden="1" x14ac:dyDescent="0.35"/>
    <row r="12742" hidden="1" x14ac:dyDescent="0.35"/>
    <row r="12743" hidden="1" x14ac:dyDescent="0.35"/>
    <row r="12744" hidden="1" x14ac:dyDescent="0.35"/>
    <row r="12745" hidden="1" x14ac:dyDescent="0.35"/>
    <row r="12746" hidden="1" x14ac:dyDescent="0.35"/>
    <row r="12747" hidden="1" x14ac:dyDescent="0.35"/>
    <row r="12748" hidden="1" x14ac:dyDescent="0.35"/>
    <row r="12749" hidden="1" x14ac:dyDescent="0.35"/>
    <row r="12750" hidden="1" x14ac:dyDescent="0.35"/>
    <row r="12751" hidden="1" x14ac:dyDescent="0.35"/>
    <row r="12752" hidden="1" x14ac:dyDescent="0.35"/>
    <row r="12753" hidden="1" x14ac:dyDescent="0.35"/>
    <row r="12754" hidden="1" x14ac:dyDescent="0.35"/>
    <row r="12755" hidden="1" x14ac:dyDescent="0.35"/>
    <row r="12756" hidden="1" x14ac:dyDescent="0.35"/>
    <row r="12757" hidden="1" x14ac:dyDescent="0.35"/>
    <row r="12758" hidden="1" x14ac:dyDescent="0.35"/>
    <row r="12759" hidden="1" x14ac:dyDescent="0.35"/>
    <row r="12760" hidden="1" x14ac:dyDescent="0.35"/>
    <row r="12761" hidden="1" x14ac:dyDescent="0.35"/>
    <row r="12762" hidden="1" x14ac:dyDescent="0.35"/>
    <row r="12763" hidden="1" x14ac:dyDescent="0.35"/>
    <row r="12764" hidden="1" x14ac:dyDescent="0.35"/>
    <row r="12765" hidden="1" x14ac:dyDescent="0.35"/>
    <row r="12766" hidden="1" x14ac:dyDescent="0.35"/>
    <row r="12767" hidden="1" x14ac:dyDescent="0.35"/>
    <row r="12768" hidden="1" x14ac:dyDescent="0.35"/>
    <row r="12769" hidden="1" x14ac:dyDescent="0.35"/>
    <row r="12770" hidden="1" x14ac:dyDescent="0.35"/>
    <row r="12771" hidden="1" x14ac:dyDescent="0.35"/>
    <row r="12772" hidden="1" x14ac:dyDescent="0.35"/>
    <row r="12773" hidden="1" x14ac:dyDescent="0.35"/>
    <row r="12774" hidden="1" x14ac:dyDescent="0.35"/>
    <row r="12775" hidden="1" x14ac:dyDescent="0.35"/>
    <row r="12776" hidden="1" x14ac:dyDescent="0.35"/>
    <row r="12777" hidden="1" x14ac:dyDescent="0.35"/>
    <row r="12778" hidden="1" x14ac:dyDescent="0.35"/>
    <row r="12779" hidden="1" x14ac:dyDescent="0.35"/>
    <row r="12780" hidden="1" x14ac:dyDescent="0.35"/>
    <row r="12781" hidden="1" x14ac:dyDescent="0.35"/>
    <row r="12782" hidden="1" x14ac:dyDescent="0.35"/>
    <row r="12783" hidden="1" x14ac:dyDescent="0.35"/>
    <row r="12784" hidden="1" x14ac:dyDescent="0.35"/>
    <row r="12785" hidden="1" x14ac:dyDescent="0.35"/>
    <row r="12786" hidden="1" x14ac:dyDescent="0.35"/>
    <row r="12787" hidden="1" x14ac:dyDescent="0.35"/>
    <row r="12788" hidden="1" x14ac:dyDescent="0.35"/>
    <row r="12789" hidden="1" x14ac:dyDescent="0.35"/>
    <row r="12790" hidden="1" x14ac:dyDescent="0.35"/>
    <row r="12791" hidden="1" x14ac:dyDescent="0.35"/>
    <row r="12792" hidden="1" x14ac:dyDescent="0.35"/>
    <row r="12793" hidden="1" x14ac:dyDescent="0.35"/>
    <row r="12794" hidden="1" x14ac:dyDescent="0.35"/>
    <row r="12795" hidden="1" x14ac:dyDescent="0.35"/>
    <row r="12796" hidden="1" x14ac:dyDescent="0.35"/>
    <row r="12797" hidden="1" x14ac:dyDescent="0.35"/>
    <row r="12798" hidden="1" x14ac:dyDescent="0.35"/>
    <row r="12799" hidden="1" x14ac:dyDescent="0.35"/>
    <row r="12800" hidden="1" x14ac:dyDescent="0.35"/>
    <row r="12801" hidden="1" x14ac:dyDescent="0.35"/>
    <row r="12802" hidden="1" x14ac:dyDescent="0.35"/>
    <row r="12803" hidden="1" x14ac:dyDescent="0.35"/>
    <row r="12804" hidden="1" x14ac:dyDescent="0.35"/>
    <row r="12805" hidden="1" x14ac:dyDescent="0.35"/>
    <row r="12806" hidden="1" x14ac:dyDescent="0.35"/>
    <row r="12807" hidden="1" x14ac:dyDescent="0.35"/>
    <row r="12808" hidden="1" x14ac:dyDescent="0.35"/>
    <row r="12809" hidden="1" x14ac:dyDescent="0.35"/>
    <row r="12810" hidden="1" x14ac:dyDescent="0.35"/>
    <row r="12811" hidden="1" x14ac:dyDescent="0.35"/>
    <row r="12812" hidden="1" x14ac:dyDescent="0.35"/>
    <row r="12813" hidden="1" x14ac:dyDescent="0.35"/>
    <row r="12814" hidden="1" x14ac:dyDescent="0.35"/>
    <row r="12815" hidden="1" x14ac:dyDescent="0.35"/>
    <row r="12816" hidden="1" x14ac:dyDescent="0.35"/>
    <row r="12817" hidden="1" x14ac:dyDescent="0.35"/>
    <row r="12818" hidden="1" x14ac:dyDescent="0.35"/>
    <row r="12819" hidden="1" x14ac:dyDescent="0.35"/>
    <row r="12820" hidden="1" x14ac:dyDescent="0.35"/>
    <row r="12821" hidden="1" x14ac:dyDescent="0.35"/>
    <row r="12822" hidden="1" x14ac:dyDescent="0.35"/>
    <row r="12823" hidden="1" x14ac:dyDescent="0.35"/>
    <row r="12824" hidden="1" x14ac:dyDescent="0.35"/>
    <row r="12825" hidden="1" x14ac:dyDescent="0.35"/>
    <row r="12826" hidden="1" x14ac:dyDescent="0.35"/>
    <row r="12827" hidden="1" x14ac:dyDescent="0.35"/>
    <row r="12828" hidden="1" x14ac:dyDescent="0.35"/>
    <row r="12829" hidden="1" x14ac:dyDescent="0.35"/>
    <row r="12830" hidden="1" x14ac:dyDescent="0.35"/>
    <row r="12831" hidden="1" x14ac:dyDescent="0.35"/>
    <row r="12832" hidden="1" x14ac:dyDescent="0.35"/>
    <row r="12833" hidden="1" x14ac:dyDescent="0.35"/>
    <row r="12834" hidden="1" x14ac:dyDescent="0.35"/>
    <row r="12835" hidden="1" x14ac:dyDescent="0.35"/>
    <row r="12836" hidden="1" x14ac:dyDescent="0.35"/>
    <row r="12837" hidden="1" x14ac:dyDescent="0.35"/>
    <row r="12838" hidden="1" x14ac:dyDescent="0.35"/>
    <row r="12839" hidden="1" x14ac:dyDescent="0.35"/>
    <row r="12840" hidden="1" x14ac:dyDescent="0.35"/>
    <row r="12841" hidden="1" x14ac:dyDescent="0.35"/>
    <row r="12842" hidden="1" x14ac:dyDescent="0.35"/>
    <row r="12843" hidden="1" x14ac:dyDescent="0.35"/>
    <row r="12844" hidden="1" x14ac:dyDescent="0.35"/>
    <row r="12845" hidden="1" x14ac:dyDescent="0.35"/>
    <row r="12846" hidden="1" x14ac:dyDescent="0.35"/>
    <row r="12847" hidden="1" x14ac:dyDescent="0.35"/>
    <row r="12848" hidden="1" x14ac:dyDescent="0.35"/>
    <row r="12849" hidden="1" x14ac:dyDescent="0.35"/>
    <row r="12850" hidden="1" x14ac:dyDescent="0.35"/>
    <row r="12851" hidden="1" x14ac:dyDescent="0.35"/>
    <row r="12852" hidden="1" x14ac:dyDescent="0.35"/>
    <row r="12853" hidden="1" x14ac:dyDescent="0.35"/>
    <row r="12854" hidden="1" x14ac:dyDescent="0.35"/>
    <row r="12855" hidden="1" x14ac:dyDescent="0.35"/>
    <row r="12856" hidden="1" x14ac:dyDescent="0.35"/>
    <row r="12857" hidden="1" x14ac:dyDescent="0.35"/>
    <row r="12858" hidden="1" x14ac:dyDescent="0.35"/>
    <row r="12859" hidden="1" x14ac:dyDescent="0.35"/>
    <row r="12860" hidden="1" x14ac:dyDescent="0.35"/>
    <row r="12861" hidden="1" x14ac:dyDescent="0.35"/>
    <row r="12862" hidden="1" x14ac:dyDescent="0.35"/>
    <row r="12863" hidden="1" x14ac:dyDescent="0.35"/>
    <row r="12864" hidden="1" x14ac:dyDescent="0.35"/>
    <row r="12865" hidden="1" x14ac:dyDescent="0.35"/>
    <row r="12866" hidden="1" x14ac:dyDescent="0.35"/>
    <row r="12867" hidden="1" x14ac:dyDescent="0.35"/>
    <row r="12868" hidden="1" x14ac:dyDescent="0.35"/>
    <row r="12869" hidden="1" x14ac:dyDescent="0.35"/>
    <row r="12870" hidden="1" x14ac:dyDescent="0.35"/>
    <row r="12871" hidden="1" x14ac:dyDescent="0.35"/>
    <row r="12872" hidden="1" x14ac:dyDescent="0.35"/>
    <row r="12873" hidden="1" x14ac:dyDescent="0.35"/>
    <row r="12874" hidden="1" x14ac:dyDescent="0.35"/>
    <row r="12875" hidden="1" x14ac:dyDescent="0.35"/>
    <row r="12876" hidden="1" x14ac:dyDescent="0.35"/>
    <row r="12877" hidden="1" x14ac:dyDescent="0.35"/>
    <row r="12878" hidden="1" x14ac:dyDescent="0.35"/>
    <row r="12879" hidden="1" x14ac:dyDescent="0.35"/>
    <row r="12880" hidden="1" x14ac:dyDescent="0.35"/>
    <row r="12881" hidden="1" x14ac:dyDescent="0.35"/>
    <row r="12882" hidden="1" x14ac:dyDescent="0.35"/>
    <row r="12883" hidden="1" x14ac:dyDescent="0.35"/>
    <row r="12884" hidden="1" x14ac:dyDescent="0.35"/>
    <row r="12885" hidden="1" x14ac:dyDescent="0.35"/>
    <row r="12886" hidden="1" x14ac:dyDescent="0.35"/>
    <row r="12887" hidden="1" x14ac:dyDescent="0.35"/>
    <row r="12888" hidden="1" x14ac:dyDescent="0.35"/>
    <row r="12889" hidden="1" x14ac:dyDescent="0.35"/>
    <row r="12890" hidden="1" x14ac:dyDescent="0.35"/>
    <row r="12891" hidden="1" x14ac:dyDescent="0.35"/>
    <row r="12892" hidden="1" x14ac:dyDescent="0.35"/>
    <row r="12893" hidden="1" x14ac:dyDescent="0.35"/>
    <row r="12894" hidden="1" x14ac:dyDescent="0.35"/>
    <row r="12895" hidden="1" x14ac:dyDescent="0.35"/>
    <row r="12896" hidden="1" x14ac:dyDescent="0.35"/>
    <row r="12897" hidden="1" x14ac:dyDescent="0.35"/>
    <row r="12898" hidden="1" x14ac:dyDescent="0.35"/>
    <row r="12899" hidden="1" x14ac:dyDescent="0.35"/>
    <row r="12900" hidden="1" x14ac:dyDescent="0.35"/>
    <row r="12901" hidden="1" x14ac:dyDescent="0.35"/>
    <row r="12902" hidden="1" x14ac:dyDescent="0.35"/>
    <row r="12903" hidden="1" x14ac:dyDescent="0.35"/>
    <row r="12904" hidden="1" x14ac:dyDescent="0.35"/>
    <row r="12905" hidden="1" x14ac:dyDescent="0.35"/>
    <row r="12906" hidden="1" x14ac:dyDescent="0.35"/>
    <row r="12907" hidden="1" x14ac:dyDescent="0.35"/>
    <row r="12908" hidden="1" x14ac:dyDescent="0.35"/>
    <row r="12909" hidden="1" x14ac:dyDescent="0.35"/>
    <row r="12910" hidden="1" x14ac:dyDescent="0.35"/>
    <row r="12911" hidden="1" x14ac:dyDescent="0.35"/>
    <row r="12912" hidden="1" x14ac:dyDescent="0.35"/>
    <row r="12913" hidden="1" x14ac:dyDescent="0.35"/>
    <row r="12914" hidden="1" x14ac:dyDescent="0.35"/>
    <row r="12915" hidden="1" x14ac:dyDescent="0.35"/>
    <row r="12916" hidden="1" x14ac:dyDescent="0.35"/>
    <row r="12917" hidden="1" x14ac:dyDescent="0.35"/>
    <row r="12918" hidden="1" x14ac:dyDescent="0.35"/>
    <row r="12919" hidden="1" x14ac:dyDescent="0.35"/>
    <row r="12920" hidden="1" x14ac:dyDescent="0.35"/>
    <row r="12921" hidden="1" x14ac:dyDescent="0.35"/>
    <row r="12922" hidden="1" x14ac:dyDescent="0.35"/>
    <row r="12923" hidden="1" x14ac:dyDescent="0.35"/>
    <row r="12924" hidden="1" x14ac:dyDescent="0.35"/>
    <row r="12925" hidden="1" x14ac:dyDescent="0.35"/>
    <row r="12926" hidden="1" x14ac:dyDescent="0.35"/>
    <row r="12927" hidden="1" x14ac:dyDescent="0.35"/>
    <row r="12928" hidden="1" x14ac:dyDescent="0.35"/>
    <row r="12929" hidden="1" x14ac:dyDescent="0.35"/>
    <row r="12930" hidden="1" x14ac:dyDescent="0.35"/>
    <row r="12931" hidden="1" x14ac:dyDescent="0.35"/>
    <row r="12932" hidden="1" x14ac:dyDescent="0.35"/>
    <row r="12933" hidden="1" x14ac:dyDescent="0.35"/>
    <row r="12934" hidden="1" x14ac:dyDescent="0.35"/>
    <row r="12935" hidden="1" x14ac:dyDescent="0.35"/>
    <row r="12936" hidden="1" x14ac:dyDescent="0.35"/>
    <row r="12937" hidden="1" x14ac:dyDescent="0.35"/>
    <row r="12938" hidden="1" x14ac:dyDescent="0.35"/>
    <row r="12939" hidden="1" x14ac:dyDescent="0.35"/>
    <row r="12940" hidden="1" x14ac:dyDescent="0.35"/>
    <row r="12941" hidden="1" x14ac:dyDescent="0.35"/>
    <row r="12942" hidden="1" x14ac:dyDescent="0.35"/>
    <row r="12943" hidden="1" x14ac:dyDescent="0.35"/>
    <row r="12944" hidden="1" x14ac:dyDescent="0.35"/>
    <row r="12945" hidden="1" x14ac:dyDescent="0.35"/>
    <row r="12946" hidden="1" x14ac:dyDescent="0.35"/>
    <row r="12947" hidden="1" x14ac:dyDescent="0.35"/>
    <row r="12948" hidden="1" x14ac:dyDescent="0.35"/>
    <row r="12949" hidden="1" x14ac:dyDescent="0.35"/>
    <row r="12950" hidden="1" x14ac:dyDescent="0.35"/>
    <row r="12951" hidden="1" x14ac:dyDescent="0.35"/>
    <row r="12952" hidden="1" x14ac:dyDescent="0.35"/>
    <row r="12953" hidden="1" x14ac:dyDescent="0.35"/>
    <row r="12954" hidden="1" x14ac:dyDescent="0.35"/>
    <row r="12955" hidden="1" x14ac:dyDescent="0.35"/>
    <row r="12956" hidden="1" x14ac:dyDescent="0.35"/>
    <row r="12957" hidden="1" x14ac:dyDescent="0.35"/>
    <row r="12958" hidden="1" x14ac:dyDescent="0.35"/>
    <row r="12959" hidden="1" x14ac:dyDescent="0.35"/>
    <row r="12960" hidden="1" x14ac:dyDescent="0.35"/>
    <row r="12961" hidden="1" x14ac:dyDescent="0.35"/>
    <row r="12962" hidden="1" x14ac:dyDescent="0.35"/>
    <row r="12963" hidden="1" x14ac:dyDescent="0.35"/>
    <row r="12964" hidden="1" x14ac:dyDescent="0.35"/>
    <row r="12965" hidden="1" x14ac:dyDescent="0.35"/>
    <row r="12966" hidden="1" x14ac:dyDescent="0.35"/>
    <row r="12967" hidden="1" x14ac:dyDescent="0.35"/>
    <row r="12968" hidden="1" x14ac:dyDescent="0.35"/>
    <row r="12969" hidden="1" x14ac:dyDescent="0.35"/>
    <row r="12970" hidden="1" x14ac:dyDescent="0.35"/>
    <row r="12971" hidden="1" x14ac:dyDescent="0.35"/>
    <row r="12972" hidden="1" x14ac:dyDescent="0.35"/>
    <row r="12973" hidden="1" x14ac:dyDescent="0.35"/>
    <row r="12974" hidden="1" x14ac:dyDescent="0.35"/>
    <row r="12975" hidden="1" x14ac:dyDescent="0.35"/>
    <row r="12976" hidden="1" x14ac:dyDescent="0.35"/>
    <row r="12977" hidden="1" x14ac:dyDescent="0.35"/>
    <row r="12978" hidden="1" x14ac:dyDescent="0.35"/>
    <row r="12979" hidden="1" x14ac:dyDescent="0.35"/>
    <row r="12980" hidden="1" x14ac:dyDescent="0.35"/>
    <row r="12981" hidden="1" x14ac:dyDescent="0.35"/>
    <row r="12982" hidden="1" x14ac:dyDescent="0.35"/>
    <row r="12983" hidden="1" x14ac:dyDescent="0.35"/>
    <row r="12984" hidden="1" x14ac:dyDescent="0.35"/>
    <row r="12985" hidden="1" x14ac:dyDescent="0.35"/>
    <row r="12986" hidden="1" x14ac:dyDescent="0.35"/>
    <row r="12987" hidden="1" x14ac:dyDescent="0.35"/>
    <row r="12988" hidden="1" x14ac:dyDescent="0.35"/>
    <row r="12989" hidden="1" x14ac:dyDescent="0.35"/>
    <row r="12990" hidden="1" x14ac:dyDescent="0.35"/>
    <row r="12991" hidden="1" x14ac:dyDescent="0.35"/>
    <row r="12992" hidden="1" x14ac:dyDescent="0.35"/>
    <row r="12993" hidden="1" x14ac:dyDescent="0.35"/>
    <row r="12994" hidden="1" x14ac:dyDescent="0.35"/>
    <row r="12995" hidden="1" x14ac:dyDescent="0.35"/>
    <row r="12996" hidden="1" x14ac:dyDescent="0.35"/>
    <row r="12997" hidden="1" x14ac:dyDescent="0.35"/>
    <row r="12998" hidden="1" x14ac:dyDescent="0.35"/>
    <row r="12999" hidden="1" x14ac:dyDescent="0.35"/>
    <row r="13000" hidden="1" x14ac:dyDescent="0.35"/>
    <row r="13001" hidden="1" x14ac:dyDescent="0.35"/>
    <row r="13002" hidden="1" x14ac:dyDescent="0.35"/>
    <row r="13003" hidden="1" x14ac:dyDescent="0.35"/>
    <row r="13004" hidden="1" x14ac:dyDescent="0.35"/>
    <row r="13005" hidden="1" x14ac:dyDescent="0.35"/>
    <row r="13006" hidden="1" x14ac:dyDescent="0.35"/>
    <row r="13007" hidden="1" x14ac:dyDescent="0.35"/>
    <row r="13008" hidden="1" x14ac:dyDescent="0.35"/>
    <row r="13009" hidden="1" x14ac:dyDescent="0.35"/>
    <row r="13010" hidden="1" x14ac:dyDescent="0.35"/>
    <row r="13011" hidden="1" x14ac:dyDescent="0.35"/>
    <row r="13012" hidden="1" x14ac:dyDescent="0.35"/>
    <row r="13013" hidden="1" x14ac:dyDescent="0.35"/>
    <row r="13014" hidden="1" x14ac:dyDescent="0.35"/>
    <row r="13015" hidden="1" x14ac:dyDescent="0.35"/>
    <row r="13016" hidden="1" x14ac:dyDescent="0.35"/>
    <row r="13017" hidden="1" x14ac:dyDescent="0.35"/>
    <row r="13018" hidden="1" x14ac:dyDescent="0.35"/>
    <row r="13019" hidden="1" x14ac:dyDescent="0.35"/>
    <row r="13020" hidden="1" x14ac:dyDescent="0.35"/>
    <row r="13021" hidden="1" x14ac:dyDescent="0.35"/>
    <row r="13022" hidden="1" x14ac:dyDescent="0.35"/>
    <row r="13023" hidden="1" x14ac:dyDescent="0.35"/>
    <row r="13024" hidden="1" x14ac:dyDescent="0.35"/>
    <row r="13025" hidden="1" x14ac:dyDescent="0.35"/>
    <row r="13026" hidden="1" x14ac:dyDescent="0.35"/>
    <row r="13027" hidden="1" x14ac:dyDescent="0.35"/>
    <row r="13028" hidden="1" x14ac:dyDescent="0.35"/>
    <row r="13029" hidden="1" x14ac:dyDescent="0.35"/>
    <row r="13030" hidden="1" x14ac:dyDescent="0.35"/>
    <row r="13031" hidden="1" x14ac:dyDescent="0.35"/>
    <row r="13032" hidden="1" x14ac:dyDescent="0.35"/>
    <row r="13033" hidden="1" x14ac:dyDescent="0.35"/>
    <row r="13034" hidden="1" x14ac:dyDescent="0.35"/>
    <row r="13035" hidden="1" x14ac:dyDescent="0.35"/>
    <row r="13036" hidden="1" x14ac:dyDescent="0.35"/>
    <row r="13037" hidden="1" x14ac:dyDescent="0.35"/>
    <row r="13038" hidden="1" x14ac:dyDescent="0.35"/>
    <row r="13039" hidden="1" x14ac:dyDescent="0.35"/>
    <row r="13040" hidden="1" x14ac:dyDescent="0.35"/>
    <row r="13041" hidden="1" x14ac:dyDescent="0.35"/>
    <row r="13042" hidden="1" x14ac:dyDescent="0.35"/>
    <row r="13043" hidden="1" x14ac:dyDescent="0.35"/>
    <row r="13044" hidden="1" x14ac:dyDescent="0.35"/>
    <row r="13045" hidden="1" x14ac:dyDescent="0.35"/>
    <row r="13046" hidden="1" x14ac:dyDescent="0.35"/>
    <row r="13047" hidden="1" x14ac:dyDescent="0.35"/>
    <row r="13048" hidden="1" x14ac:dyDescent="0.35"/>
    <row r="13049" hidden="1" x14ac:dyDescent="0.35"/>
    <row r="13050" hidden="1" x14ac:dyDescent="0.35"/>
    <row r="13051" hidden="1" x14ac:dyDescent="0.35"/>
    <row r="13052" hidden="1" x14ac:dyDescent="0.35"/>
    <row r="13053" hidden="1" x14ac:dyDescent="0.35"/>
    <row r="13054" hidden="1" x14ac:dyDescent="0.35"/>
    <row r="13055" hidden="1" x14ac:dyDescent="0.35"/>
    <row r="13056" hidden="1" x14ac:dyDescent="0.35"/>
    <row r="13057" hidden="1" x14ac:dyDescent="0.35"/>
    <row r="13058" hidden="1" x14ac:dyDescent="0.35"/>
    <row r="13059" hidden="1" x14ac:dyDescent="0.35"/>
    <row r="13060" hidden="1" x14ac:dyDescent="0.35"/>
    <row r="13061" hidden="1" x14ac:dyDescent="0.35"/>
    <row r="13062" hidden="1" x14ac:dyDescent="0.35"/>
    <row r="13063" hidden="1" x14ac:dyDescent="0.35"/>
    <row r="13064" hidden="1" x14ac:dyDescent="0.35"/>
    <row r="13065" hidden="1" x14ac:dyDescent="0.35"/>
    <row r="13066" hidden="1" x14ac:dyDescent="0.35"/>
    <row r="13067" hidden="1" x14ac:dyDescent="0.35"/>
    <row r="13068" hidden="1" x14ac:dyDescent="0.35"/>
    <row r="13069" hidden="1" x14ac:dyDescent="0.35"/>
    <row r="13070" hidden="1" x14ac:dyDescent="0.35"/>
    <row r="13071" hidden="1" x14ac:dyDescent="0.35"/>
    <row r="13072" hidden="1" x14ac:dyDescent="0.35"/>
    <row r="13073" hidden="1" x14ac:dyDescent="0.35"/>
    <row r="13074" hidden="1" x14ac:dyDescent="0.35"/>
    <row r="13075" hidden="1" x14ac:dyDescent="0.35"/>
    <row r="13076" hidden="1" x14ac:dyDescent="0.35"/>
    <row r="13077" hidden="1" x14ac:dyDescent="0.35"/>
    <row r="13078" hidden="1" x14ac:dyDescent="0.35"/>
    <row r="13079" hidden="1" x14ac:dyDescent="0.35"/>
    <row r="13080" hidden="1" x14ac:dyDescent="0.35"/>
    <row r="13081" hidden="1" x14ac:dyDescent="0.35"/>
    <row r="13082" hidden="1" x14ac:dyDescent="0.35"/>
    <row r="13083" hidden="1" x14ac:dyDescent="0.35"/>
    <row r="13084" hidden="1" x14ac:dyDescent="0.35"/>
    <row r="13085" hidden="1" x14ac:dyDescent="0.35"/>
    <row r="13086" hidden="1" x14ac:dyDescent="0.35"/>
    <row r="13087" hidden="1" x14ac:dyDescent="0.35"/>
    <row r="13088" hidden="1" x14ac:dyDescent="0.35"/>
    <row r="13089" hidden="1" x14ac:dyDescent="0.35"/>
    <row r="13090" hidden="1" x14ac:dyDescent="0.35"/>
    <row r="13091" hidden="1" x14ac:dyDescent="0.35"/>
    <row r="13092" hidden="1" x14ac:dyDescent="0.35"/>
    <row r="13093" hidden="1" x14ac:dyDescent="0.35"/>
    <row r="13094" hidden="1" x14ac:dyDescent="0.35"/>
    <row r="13095" hidden="1" x14ac:dyDescent="0.35"/>
    <row r="13096" hidden="1" x14ac:dyDescent="0.35"/>
    <row r="13097" hidden="1" x14ac:dyDescent="0.35"/>
    <row r="13098" hidden="1" x14ac:dyDescent="0.35"/>
    <row r="13099" hidden="1" x14ac:dyDescent="0.35"/>
    <row r="13100" hidden="1" x14ac:dyDescent="0.35"/>
    <row r="13101" hidden="1" x14ac:dyDescent="0.35"/>
    <row r="13102" hidden="1" x14ac:dyDescent="0.35"/>
    <row r="13103" hidden="1" x14ac:dyDescent="0.35"/>
    <row r="13104" hidden="1" x14ac:dyDescent="0.35"/>
    <row r="13105" hidden="1" x14ac:dyDescent="0.35"/>
    <row r="13106" hidden="1" x14ac:dyDescent="0.35"/>
    <row r="13107" hidden="1" x14ac:dyDescent="0.35"/>
    <row r="13108" hidden="1" x14ac:dyDescent="0.35"/>
    <row r="13109" hidden="1" x14ac:dyDescent="0.35"/>
    <row r="13110" hidden="1" x14ac:dyDescent="0.35"/>
    <row r="13111" hidden="1" x14ac:dyDescent="0.35"/>
    <row r="13112" hidden="1" x14ac:dyDescent="0.35"/>
    <row r="13113" hidden="1" x14ac:dyDescent="0.35"/>
    <row r="13114" hidden="1" x14ac:dyDescent="0.35"/>
    <row r="13115" hidden="1" x14ac:dyDescent="0.35"/>
    <row r="13116" hidden="1" x14ac:dyDescent="0.35"/>
    <row r="13117" hidden="1" x14ac:dyDescent="0.35"/>
    <row r="13118" hidden="1" x14ac:dyDescent="0.35"/>
    <row r="13119" hidden="1" x14ac:dyDescent="0.35"/>
    <row r="13120" hidden="1" x14ac:dyDescent="0.35"/>
    <row r="13121" hidden="1" x14ac:dyDescent="0.35"/>
    <row r="13122" hidden="1" x14ac:dyDescent="0.35"/>
    <row r="13123" hidden="1" x14ac:dyDescent="0.35"/>
    <row r="13124" hidden="1" x14ac:dyDescent="0.35"/>
    <row r="13125" hidden="1" x14ac:dyDescent="0.35"/>
    <row r="13126" hidden="1" x14ac:dyDescent="0.35"/>
    <row r="13127" hidden="1" x14ac:dyDescent="0.35"/>
    <row r="13128" hidden="1" x14ac:dyDescent="0.35"/>
    <row r="13129" hidden="1" x14ac:dyDescent="0.35"/>
    <row r="13130" hidden="1" x14ac:dyDescent="0.35"/>
    <row r="13131" hidden="1" x14ac:dyDescent="0.35"/>
    <row r="13132" hidden="1" x14ac:dyDescent="0.35"/>
    <row r="13133" hidden="1" x14ac:dyDescent="0.35"/>
    <row r="13134" hidden="1" x14ac:dyDescent="0.35"/>
    <row r="13135" hidden="1" x14ac:dyDescent="0.35"/>
    <row r="13136" hidden="1" x14ac:dyDescent="0.35"/>
    <row r="13137" hidden="1" x14ac:dyDescent="0.35"/>
    <row r="13138" hidden="1" x14ac:dyDescent="0.35"/>
    <row r="13139" hidden="1" x14ac:dyDescent="0.35"/>
    <row r="13140" hidden="1" x14ac:dyDescent="0.35"/>
    <row r="13141" hidden="1" x14ac:dyDescent="0.35"/>
    <row r="13142" hidden="1" x14ac:dyDescent="0.35"/>
    <row r="13143" hidden="1" x14ac:dyDescent="0.35"/>
    <row r="13144" hidden="1" x14ac:dyDescent="0.35"/>
    <row r="13145" hidden="1" x14ac:dyDescent="0.35"/>
    <row r="13146" hidden="1" x14ac:dyDescent="0.35"/>
    <row r="13147" hidden="1" x14ac:dyDescent="0.35"/>
    <row r="13148" hidden="1" x14ac:dyDescent="0.35"/>
    <row r="13149" hidden="1" x14ac:dyDescent="0.35"/>
    <row r="13150" hidden="1" x14ac:dyDescent="0.35"/>
    <row r="13151" hidden="1" x14ac:dyDescent="0.35"/>
    <row r="13152" hidden="1" x14ac:dyDescent="0.35"/>
    <row r="13153" hidden="1" x14ac:dyDescent="0.35"/>
    <row r="13154" hidden="1" x14ac:dyDescent="0.35"/>
    <row r="13155" hidden="1" x14ac:dyDescent="0.35"/>
    <row r="13156" hidden="1" x14ac:dyDescent="0.35"/>
    <row r="13157" hidden="1" x14ac:dyDescent="0.35"/>
    <row r="13158" hidden="1" x14ac:dyDescent="0.35"/>
    <row r="13159" hidden="1" x14ac:dyDescent="0.35"/>
    <row r="13160" hidden="1" x14ac:dyDescent="0.35"/>
    <row r="13161" hidden="1" x14ac:dyDescent="0.35"/>
    <row r="13162" hidden="1" x14ac:dyDescent="0.35"/>
    <row r="13163" hidden="1" x14ac:dyDescent="0.35"/>
    <row r="13164" hidden="1" x14ac:dyDescent="0.35"/>
    <row r="13165" hidden="1" x14ac:dyDescent="0.35"/>
    <row r="13166" hidden="1" x14ac:dyDescent="0.35"/>
    <row r="13167" hidden="1" x14ac:dyDescent="0.35"/>
    <row r="13168" hidden="1" x14ac:dyDescent="0.35"/>
    <row r="13169" hidden="1" x14ac:dyDescent="0.35"/>
    <row r="13170" hidden="1" x14ac:dyDescent="0.35"/>
    <row r="13171" hidden="1" x14ac:dyDescent="0.35"/>
    <row r="13172" hidden="1" x14ac:dyDescent="0.35"/>
    <row r="13173" hidden="1" x14ac:dyDescent="0.35"/>
    <row r="13174" hidden="1" x14ac:dyDescent="0.35"/>
    <row r="13175" hidden="1" x14ac:dyDescent="0.35"/>
    <row r="13176" hidden="1" x14ac:dyDescent="0.35"/>
    <row r="13177" hidden="1" x14ac:dyDescent="0.35"/>
    <row r="13178" hidden="1" x14ac:dyDescent="0.35"/>
    <row r="13179" hidden="1" x14ac:dyDescent="0.35"/>
    <row r="13180" hidden="1" x14ac:dyDescent="0.35"/>
    <row r="13181" hidden="1" x14ac:dyDescent="0.35"/>
    <row r="13182" hidden="1" x14ac:dyDescent="0.35"/>
    <row r="13183" hidden="1" x14ac:dyDescent="0.35"/>
    <row r="13184" hidden="1" x14ac:dyDescent="0.35"/>
    <row r="13185" hidden="1" x14ac:dyDescent="0.35"/>
    <row r="13186" hidden="1" x14ac:dyDescent="0.35"/>
    <row r="13187" hidden="1" x14ac:dyDescent="0.35"/>
    <row r="13188" hidden="1" x14ac:dyDescent="0.35"/>
    <row r="13189" hidden="1" x14ac:dyDescent="0.35"/>
    <row r="13190" hidden="1" x14ac:dyDescent="0.35"/>
    <row r="13191" hidden="1" x14ac:dyDescent="0.35"/>
    <row r="13192" hidden="1" x14ac:dyDescent="0.35"/>
    <row r="13193" hidden="1" x14ac:dyDescent="0.35"/>
    <row r="13194" hidden="1" x14ac:dyDescent="0.35"/>
    <row r="13195" hidden="1" x14ac:dyDescent="0.35"/>
    <row r="13196" hidden="1" x14ac:dyDescent="0.35"/>
    <row r="13197" hidden="1" x14ac:dyDescent="0.35"/>
    <row r="13198" hidden="1" x14ac:dyDescent="0.35"/>
    <row r="13199" hidden="1" x14ac:dyDescent="0.35"/>
    <row r="13200" hidden="1" x14ac:dyDescent="0.35"/>
    <row r="13201" hidden="1" x14ac:dyDescent="0.35"/>
    <row r="13202" hidden="1" x14ac:dyDescent="0.35"/>
    <row r="13203" hidden="1" x14ac:dyDescent="0.35"/>
    <row r="13204" hidden="1" x14ac:dyDescent="0.35"/>
    <row r="13205" hidden="1" x14ac:dyDescent="0.35"/>
    <row r="13206" hidden="1" x14ac:dyDescent="0.35"/>
    <row r="13207" hidden="1" x14ac:dyDescent="0.35"/>
    <row r="13208" hidden="1" x14ac:dyDescent="0.35"/>
    <row r="13209" hidden="1" x14ac:dyDescent="0.35"/>
    <row r="13210" hidden="1" x14ac:dyDescent="0.35"/>
    <row r="13211" hidden="1" x14ac:dyDescent="0.35"/>
    <row r="13212" hidden="1" x14ac:dyDescent="0.35"/>
    <row r="13213" hidden="1" x14ac:dyDescent="0.35"/>
    <row r="13214" hidden="1" x14ac:dyDescent="0.35"/>
    <row r="13215" hidden="1" x14ac:dyDescent="0.35"/>
    <row r="13216" hidden="1" x14ac:dyDescent="0.35"/>
    <row r="13217" hidden="1" x14ac:dyDescent="0.35"/>
    <row r="13218" hidden="1" x14ac:dyDescent="0.35"/>
    <row r="13219" hidden="1" x14ac:dyDescent="0.35"/>
    <row r="13220" hidden="1" x14ac:dyDescent="0.35"/>
    <row r="13221" hidden="1" x14ac:dyDescent="0.35"/>
    <row r="13222" hidden="1" x14ac:dyDescent="0.35"/>
    <row r="13223" hidden="1" x14ac:dyDescent="0.35"/>
    <row r="13224" hidden="1" x14ac:dyDescent="0.35"/>
    <row r="13225" hidden="1" x14ac:dyDescent="0.35"/>
    <row r="13226" hidden="1" x14ac:dyDescent="0.35"/>
    <row r="13227" hidden="1" x14ac:dyDescent="0.35"/>
    <row r="13228" hidden="1" x14ac:dyDescent="0.35"/>
    <row r="13229" hidden="1" x14ac:dyDescent="0.35"/>
    <row r="13230" hidden="1" x14ac:dyDescent="0.35"/>
    <row r="13231" hidden="1" x14ac:dyDescent="0.35"/>
    <row r="13232" hidden="1" x14ac:dyDescent="0.35"/>
    <row r="13233" hidden="1" x14ac:dyDescent="0.35"/>
    <row r="13234" hidden="1" x14ac:dyDescent="0.35"/>
    <row r="13235" hidden="1" x14ac:dyDescent="0.35"/>
    <row r="13236" hidden="1" x14ac:dyDescent="0.35"/>
    <row r="13237" hidden="1" x14ac:dyDescent="0.35"/>
    <row r="13238" hidden="1" x14ac:dyDescent="0.35"/>
    <row r="13239" hidden="1" x14ac:dyDescent="0.35"/>
    <row r="13240" hidden="1" x14ac:dyDescent="0.35"/>
    <row r="13241" hidden="1" x14ac:dyDescent="0.35"/>
    <row r="13242" hidden="1" x14ac:dyDescent="0.35"/>
    <row r="13243" hidden="1" x14ac:dyDescent="0.35"/>
    <row r="13244" hidden="1" x14ac:dyDescent="0.35"/>
    <row r="13245" hidden="1" x14ac:dyDescent="0.35"/>
    <row r="13246" hidden="1" x14ac:dyDescent="0.35"/>
    <row r="13247" hidden="1" x14ac:dyDescent="0.35"/>
    <row r="13248" hidden="1" x14ac:dyDescent="0.35"/>
    <row r="13249" hidden="1" x14ac:dyDescent="0.35"/>
    <row r="13250" hidden="1" x14ac:dyDescent="0.35"/>
    <row r="13251" hidden="1" x14ac:dyDescent="0.35"/>
    <row r="13252" hidden="1" x14ac:dyDescent="0.35"/>
    <row r="13253" hidden="1" x14ac:dyDescent="0.35"/>
    <row r="13254" hidden="1" x14ac:dyDescent="0.35"/>
    <row r="13255" hidden="1" x14ac:dyDescent="0.35"/>
    <row r="13256" hidden="1" x14ac:dyDescent="0.35"/>
    <row r="13257" hidden="1" x14ac:dyDescent="0.35"/>
    <row r="13258" hidden="1" x14ac:dyDescent="0.35"/>
    <row r="13259" hidden="1" x14ac:dyDescent="0.35"/>
    <row r="13260" hidden="1" x14ac:dyDescent="0.35"/>
    <row r="13261" hidden="1" x14ac:dyDescent="0.35"/>
    <row r="13262" hidden="1" x14ac:dyDescent="0.35"/>
    <row r="13263" hidden="1" x14ac:dyDescent="0.35"/>
    <row r="13264" hidden="1" x14ac:dyDescent="0.35"/>
    <row r="13265" hidden="1" x14ac:dyDescent="0.35"/>
    <row r="13266" hidden="1" x14ac:dyDescent="0.35"/>
    <row r="13267" hidden="1" x14ac:dyDescent="0.35"/>
    <row r="13268" hidden="1" x14ac:dyDescent="0.35"/>
    <row r="13269" hidden="1" x14ac:dyDescent="0.35"/>
    <row r="13270" hidden="1" x14ac:dyDescent="0.35"/>
    <row r="13271" hidden="1" x14ac:dyDescent="0.35"/>
    <row r="13272" hidden="1" x14ac:dyDescent="0.35"/>
    <row r="13273" hidden="1" x14ac:dyDescent="0.35"/>
    <row r="13274" hidden="1" x14ac:dyDescent="0.35"/>
    <row r="13275" hidden="1" x14ac:dyDescent="0.35"/>
    <row r="13276" hidden="1" x14ac:dyDescent="0.35"/>
    <row r="13277" hidden="1" x14ac:dyDescent="0.35"/>
    <row r="13278" hidden="1" x14ac:dyDescent="0.35"/>
    <row r="13279" hidden="1" x14ac:dyDescent="0.35"/>
    <row r="13280" hidden="1" x14ac:dyDescent="0.35"/>
    <row r="13281" hidden="1" x14ac:dyDescent="0.35"/>
    <row r="13282" hidden="1" x14ac:dyDescent="0.35"/>
    <row r="13283" hidden="1" x14ac:dyDescent="0.35"/>
    <row r="13284" hidden="1" x14ac:dyDescent="0.35"/>
    <row r="13285" hidden="1" x14ac:dyDescent="0.35"/>
    <row r="13286" hidden="1" x14ac:dyDescent="0.35"/>
    <row r="13287" hidden="1" x14ac:dyDescent="0.35"/>
    <row r="13288" hidden="1" x14ac:dyDescent="0.35"/>
    <row r="13289" hidden="1" x14ac:dyDescent="0.35"/>
    <row r="13290" hidden="1" x14ac:dyDescent="0.35"/>
    <row r="13291" hidden="1" x14ac:dyDescent="0.35"/>
    <row r="13292" hidden="1" x14ac:dyDescent="0.35"/>
    <row r="13293" hidden="1" x14ac:dyDescent="0.35"/>
    <row r="13294" hidden="1" x14ac:dyDescent="0.35"/>
    <row r="13295" hidden="1" x14ac:dyDescent="0.35"/>
    <row r="13296" hidden="1" x14ac:dyDescent="0.35"/>
    <row r="13297" hidden="1" x14ac:dyDescent="0.35"/>
    <row r="13298" hidden="1" x14ac:dyDescent="0.35"/>
    <row r="13299" hidden="1" x14ac:dyDescent="0.35"/>
    <row r="13300" hidden="1" x14ac:dyDescent="0.35"/>
    <row r="13301" hidden="1" x14ac:dyDescent="0.35"/>
    <row r="13302" hidden="1" x14ac:dyDescent="0.35"/>
    <row r="13303" hidden="1" x14ac:dyDescent="0.35"/>
    <row r="13304" hidden="1" x14ac:dyDescent="0.35"/>
    <row r="13305" hidden="1" x14ac:dyDescent="0.35"/>
    <row r="13306" hidden="1" x14ac:dyDescent="0.35"/>
    <row r="13307" hidden="1" x14ac:dyDescent="0.35"/>
    <row r="13308" hidden="1" x14ac:dyDescent="0.35"/>
    <row r="13309" hidden="1" x14ac:dyDescent="0.35"/>
    <row r="13310" hidden="1" x14ac:dyDescent="0.35"/>
    <row r="13311" hidden="1" x14ac:dyDescent="0.35"/>
    <row r="13312" hidden="1" x14ac:dyDescent="0.35"/>
    <row r="13313" hidden="1" x14ac:dyDescent="0.35"/>
    <row r="13314" hidden="1" x14ac:dyDescent="0.35"/>
    <row r="13315" hidden="1" x14ac:dyDescent="0.35"/>
    <row r="13316" hidden="1" x14ac:dyDescent="0.35"/>
    <row r="13317" hidden="1" x14ac:dyDescent="0.35"/>
    <row r="13318" hidden="1" x14ac:dyDescent="0.35"/>
    <row r="13319" hidden="1" x14ac:dyDescent="0.35"/>
    <row r="13320" hidden="1" x14ac:dyDescent="0.35"/>
    <row r="13321" hidden="1" x14ac:dyDescent="0.35"/>
    <row r="13322" hidden="1" x14ac:dyDescent="0.35"/>
    <row r="13323" hidden="1" x14ac:dyDescent="0.35"/>
    <row r="13324" hidden="1" x14ac:dyDescent="0.35"/>
    <row r="13325" hidden="1" x14ac:dyDescent="0.35"/>
    <row r="13326" hidden="1" x14ac:dyDescent="0.35"/>
    <row r="13327" hidden="1" x14ac:dyDescent="0.35"/>
    <row r="13328" hidden="1" x14ac:dyDescent="0.35"/>
    <row r="13329" hidden="1" x14ac:dyDescent="0.35"/>
    <row r="13330" hidden="1" x14ac:dyDescent="0.35"/>
    <row r="13331" hidden="1" x14ac:dyDescent="0.35"/>
    <row r="13332" hidden="1" x14ac:dyDescent="0.35"/>
    <row r="13333" hidden="1" x14ac:dyDescent="0.35"/>
    <row r="13334" hidden="1" x14ac:dyDescent="0.35"/>
    <row r="13335" hidden="1" x14ac:dyDescent="0.35"/>
    <row r="13336" hidden="1" x14ac:dyDescent="0.35"/>
    <row r="13337" hidden="1" x14ac:dyDescent="0.35"/>
    <row r="13338" hidden="1" x14ac:dyDescent="0.35"/>
    <row r="13339" hidden="1" x14ac:dyDescent="0.35"/>
    <row r="13340" hidden="1" x14ac:dyDescent="0.35"/>
    <row r="13341" hidden="1" x14ac:dyDescent="0.35"/>
    <row r="13342" hidden="1" x14ac:dyDescent="0.35"/>
    <row r="13343" hidden="1" x14ac:dyDescent="0.35"/>
    <row r="13344" hidden="1" x14ac:dyDescent="0.35"/>
    <row r="13345" hidden="1" x14ac:dyDescent="0.35"/>
    <row r="13346" hidden="1" x14ac:dyDescent="0.35"/>
    <row r="13347" hidden="1" x14ac:dyDescent="0.35"/>
    <row r="13348" hidden="1" x14ac:dyDescent="0.35"/>
    <row r="13349" hidden="1" x14ac:dyDescent="0.35"/>
    <row r="13350" hidden="1" x14ac:dyDescent="0.35"/>
    <row r="13351" hidden="1" x14ac:dyDescent="0.35"/>
    <row r="13352" hidden="1" x14ac:dyDescent="0.35"/>
    <row r="13353" hidden="1" x14ac:dyDescent="0.35"/>
    <row r="13354" hidden="1" x14ac:dyDescent="0.35"/>
    <row r="13355" hidden="1" x14ac:dyDescent="0.35"/>
    <row r="13356" hidden="1" x14ac:dyDescent="0.35"/>
    <row r="13357" hidden="1" x14ac:dyDescent="0.35"/>
    <row r="13358" hidden="1" x14ac:dyDescent="0.35"/>
    <row r="13359" hidden="1" x14ac:dyDescent="0.35"/>
    <row r="13360" hidden="1" x14ac:dyDescent="0.35"/>
    <row r="13361" hidden="1" x14ac:dyDescent="0.35"/>
    <row r="13362" hidden="1" x14ac:dyDescent="0.35"/>
    <row r="13363" hidden="1" x14ac:dyDescent="0.35"/>
    <row r="13364" hidden="1" x14ac:dyDescent="0.35"/>
    <row r="13365" hidden="1" x14ac:dyDescent="0.35"/>
    <row r="13366" hidden="1" x14ac:dyDescent="0.35"/>
    <row r="13367" hidden="1" x14ac:dyDescent="0.35"/>
    <row r="13368" hidden="1" x14ac:dyDescent="0.35"/>
    <row r="13369" hidden="1" x14ac:dyDescent="0.35"/>
    <row r="13370" hidden="1" x14ac:dyDescent="0.35"/>
    <row r="13371" hidden="1" x14ac:dyDescent="0.35"/>
    <row r="13372" hidden="1" x14ac:dyDescent="0.35"/>
    <row r="13373" hidden="1" x14ac:dyDescent="0.35"/>
    <row r="13374" hidden="1" x14ac:dyDescent="0.35"/>
    <row r="13375" hidden="1" x14ac:dyDescent="0.35"/>
    <row r="13376" hidden="1" x14ac:dyDescent="0.35"/>
    <row r="13377" hidden="1" x14ac:dyDescent="0.35"/>
    <row r="13378" hidden="1" x14ac:dyDescent="0.35"/>
    <row r="13379" hidden="1" x14ac:dyDescent="0.35"/>
    <row r="13380" hidden="1" x14ac:dyDescent="0.35"/>
    <row r="13381" hidden="1" x14ac:dyDescent="0.35"/>
    <row r="13382" hidden="1" x14ac:dyDescent="0.35"/>
    <row r="13383" hidden="1" x14ac:dyDescent="0.35"/>
    <row r="13384" hidden="1" x14ac:dyDescent="0.35"/>
    <row r="13385" hidden="1" x14ac:dyDescent="0.35"/>
    <row r="13386" hidden="1" x14ac:dyDescent="0.35"/>
    <row r="13387" hidden="1" x14ac:dyDescent="0.35"/>
    <row r="13388" hidden="1" x14ac:dyDescent="0.35"/>
    <row r="13389" hidden="1" x14ac:dyDescent="0.35"/>
    <row r="13390" hidden="1" x14ac:dyDescent="0.35"/>
    <row r="13391" hidden="1" x14ac:dyDescent="0.35"/>
    <row r="13392" hidden="1" x14ac:dyDescent="0.35"/>
    <row r="13393" hidden="1" x14ac:dyDescent="0.35"/>
    <row r="13394" hidden="1" x14ac:dyDescent="0.35"/>
    <row r="13395" hidden="1" x14ac:dyDescent="0.35"/>
    <row r="13396" hidden="1" x14ac:dyDescent="0.35"/>
    <row r="13397" hidden="1" x14ac:dyDescent="0.35"/>
    <row r="13398" hidden="1" x14ac:dyDescent="0.35"/>
    <row r="13399" hidden="1" x14ac:dyDescent="0.35"/>
    <row r="13400" hidden="1" x14ac:dyDescent="0.35"/>
    <row r="13401" hidden="1" x14ac:dyDescent="0.35"/>
    <row r="13402" hidden="1" x14ac:dyDescent="0.35"/>
    <row r="13403" hidden="1" x14ac:dyDescent="0.35"/>
    <row r="13404" hidden="1" x14ac:dyDescent="0.35"/>
    <row r="13405" hidden="1" x14ac:dyDescent="0.35"/>
    <row r="13406" hidden="1" x14ac:dyDescent="0.35"/>
    <row r="13407" hidden="1" x14ac:dyDescent="0.35"/>
    <row r="13408" hidden="1" x14ac:dyDescent="0.35"/>
    <row r="13409" hidden="1" x14ac:dyDescent="0.35"/>
    <row r="13410" hidden="1" x14ac:dyDescent="0.35"/>
    <row r="13411" hidden="1" x14ac:dyDescent="0.35"/>
    <row r="13412" hidden="1" x14ac:dyDescent="0.35"/>
    <row r="13413" hidden="1" x14ac:dyDescent="0.35"/>
    <row r="13414" hidden="1" x14ac:dyDescent="0.35"/>
    <row r="13415" hidden="1" x14ac:dyDescent="0.35"/>
    <row r="13416" hidden="1" x14ac:dyDescent="0.35"/>
    <row r="13417" hidden="1" x14ac:dyDescent="0.35"/>
    <row r="13418" hidden="1" x14ac:dyDescent="0.35"/>
    <row r="13419" hidden="1" x14ac:dyDescent="0.35"/>
    <row r="13420" hidden="1" x14ac:dyDescent="0.35"/>
    <row r="13421" hidden="1" x14ac:dyDescent="0.35"/>
    <row r="13422" hidden="1" x14ac:dyDescent="0.35"/>
    <row r="13423" hidden="1" x14ac:dyDescent="0.35"/>
    <row r="13424" hidden="1" x14ac:dyDescent="0.35"/>
    <row r="13425" hidden="1" x14ac:dyDescent="0.35"/>
    <row r="13426" hidden="1" x14ac:dyDescent="0.35"/>
    <row r="13427" hidden="1" x14ac:dyDescent="0.35"/>
    <row r="13428" hidden="1" x14ac:dyDescent="0.35"/>
    <row r="13429" hidden="1" x14ac:dyDescent="0.35"/>
    <row r="13430" hidden="1" x14ac:dyDescent="0.35"/>
    <row r="13431" hidden="1" x14ac:dyDescent="0.35"/>
    <row r="13432" hidden="1" x14ac:dyDescent="0.35"/>
    <row r="13433" hidden="1" x14ac:dyDescent="0.35"/>
    <row r="13434" hidden="1" x14ac:dyDescent="0.35"/>
    <row r="13435" hidden="1" x14ac:dyDescent="0.35"/>
    <row r="13436" hidden="1" x14ac:dyDescent="0.35"/>
    <row r="13437" hidden="1" x14ac:dyDescent="0.35"/>
    <row r="13438" hidden="1" x14ac:dyDescent="0.35"/>
    <row r="13439" hidden="1" x14ac:dyDescent="0.35"/>
    <row r="13440" hidden="1" x14ac:dyDescent="0.35"/>
    <row r="13441" hidden="1" x14ac:dyDescent="0.35"/>
    <row r="13442" hidden="1" x14ac:dyDescent="0.35"/>
    <row r="13443" hidden="1" x14ac:dyDescent="0.35"/>
    <row r="13444" hidden="1" x14ac:dyDescent="0.35"/>
    <row r="13445" hidden="1" x14ac:dyDescent="0.35"/>
    <row r="13446" hidden="1" x14ac:dyDescent="0.35"/>
    <row r="13447" hidden="1" x14ac:dyDescent="0.35"/>
    <row r="13448" hidden="1" x14ac:dyDescent="0.35"/>
    <row r="13449" hidden="1" x14ac:dyDescent="0.35"/>
    <row r="13450" hidden="1" x14ac:dyDescent="0.35"/>
    <row r="13451" hidden="1" x14ac:dyDescent="0.35"/>
    <row r="13452" hidden="1" x14ac:dyDescent="0.35"/>
    <row r="13453" hidden="1" x14ac:dyDescent="0.35"/>
    <row r="13454" hidden="1" x14ac:dyDescent="0.35"/>
    <row r="13455" hidden="1" x14ac:dyDescent="0.35"/>
    <row r="13456" hidden="1" x14ac:dyDescent="0.35"/>
    <row r="13457" hidden="1" x14ac:dyDescent="0.35"/>
    <row r="13458" hidden="1" x14ac:dyDescent="0.35"/>
    <row r="13459" hidden="1" x14ac:dyDescent="0.35"/>
    <row r="13460" hidden="1" x14ac:dyDescent="0.35"/>
    <row r="13461" hidden="1" x14ac:dyDescent="0.35"/>
    <row r="13462" hidden="1" x14ac:dyDescent="0.35"/>
    <row r="13463" hidden="1" x14ac:dyDescent="0.35"/>
    <row r="13464" hidden="1" x14ac:dyDescent="0.35"/>
    <row r="13465" hidden="1" x14ac:dyDescent="0.35"/>
    <row r="13466" hidden="1" x14ac:dyDescent="0.35"/>
    <row r="13467" hidden="1" x14ac:dyDescent="0.35"/>
    <row r="13468" hidden="1" x14ac:dyDescent="0.35"/>
    <row r="13469" hidden="1" x14ac:dyDescent="0.35"/>
    <row r="13470" hidden="1" x14ac:dyDescent="0.35"/>
    <row r="13471" hidden="1" x14ac:dyDescent="0.35"/>
    <row r="13472" hidden="1" x14ac:dyDescent="0.35"/>
    <row r="13473" hidden="1" x14ac:dyDescent="0.35"/>
    <row r="13474" hidden="1" x14ac:dyDescent="0.35"/>
    <row r="13475" hidden="1" x14ac:dyDescent="0.35"/>
    <row r="13476" hidden="1" x14ac:dyDescent="0.35"/>
    <row r="13477" hidden="1" x14ac:dyDescent="0.35"/>
    <row r="13478" hidden="1" x14ac:dyDescent="0.35"/>
    <row r="13479" hidden="1" x14ac:dyDescent="0.35"/>
    <row r="13480" hidden="1" x14ac:dyDescent="0.35"/>
    <row r="13481" hidden="1" x14ac:dyDescent="0.35"/>
    <row r="13482" hidden="1" x14ac:dyDescent="0.35"/>
    <row r="13483" hidden="1" x14ac:dyDescent="0.35"/>
    <row r="13484" hidden="1" x14ac:dyDescent="0.35"/>
    <row r="13485" hidden="1" x14ac:dyDescent="0.35"/>
    <row r="13486" hidden="1" x14ac:dyDescent="0.35"/>
    <row r="13487" hidden="1" x14ac:dyDescent="0.35"/>
    <row r="13488" hidden="1" x14ac:dyDescent="0.35"/>
    <row r="13489" hidden="1" x14ac:dyDescent="0.35"/>
    <row r="13490" hidden="1" x14ac:dyDescent="0.35"/>
    <row r="13491" hidden="1" x14ac:dyDescent="0.35"/>
    <row r="13492" hidden="1" x14ac:dyDescent="0.35"/>
    <row r="13493" hidden="1" x14ac:dyDescent="0.35"/>
    <row r="13494" hidden="1" x14ac:dyDescent="0.35"/>
    <row r="13495" hidden="1" x14ac:dyDescent="0.35"/>
    <row r="13496" hidden="1" x14ac:dyDescent="0.35"/>
    <row r="13497" hidden="1" x14ac:dyDescent="0.35"/>
    <row r="13498" hidden="1" x14ac:dyDescent="0.35"/>
    <row r="13499" hidden="1" x14ac:dyDescent="0.35"/>
    <row r="13500" hidden="1" x14ac:dyDescent="0.35"/>
    <row r="13501" hidden="1" x14ac:dyDescent="0.35"/>
    <row r="13502" hidden="1" x14ac:dyDescent="0.35"/>
    <row r="13503" hidden="1" x14ac:dyDescent="0.35"/>
    <row r="13504" hidden="1" x14ac:dyDescent="0.35"/>
    <row r="13505" hidden="1" x14ac:dyDescent="0.35"/>
    <row r="13506" hidden="1" x14ac:dyDescent="0.35"/>
    <row r="13507" hidden="1" x14ac:dyDescent="0.35"/>
    <row r="13508" hidden="1" x14ac:dyDescent="0.35"/>
    <row r="13509" hidden="1" x14ac:dyDescent="0.35"/>
    <row r="13510" hidden="1" x14ac:dyDescent="0.35"/>
    <row r="13511" hidden="1" x14ac:dyDescent="0.35"/>
    <row r="13512" hidden="1" x14ac:dyDescent="0.35"/>
    <row r="13513" hidden="1" x14ac:dyDescent="0.35"/>
    <row r="13514" hidden="1" x14ac:dyDescent="0.35"/>
    <row r="13515" hidden="1" x14ac:dyDescent="0.35"/>
    <row r="13516" hidden="1" x14ac:dyDescent="0.35"/>
    <row r="13517" hidden="1" x14ac:dyDescent="0.35"/>
    <row r="13518" hidden="1" x14ac:dyDescent="0.35"/>
    <row r="13519" hidden="1" x14ac:dyDescent="0.35"/>
    <row r="13520" hidden="1" x14ac:dyDescent="0.35"/>
    <row r="13521" hidden="1" x14ac:dyDescent="0.35"/>
    <row r="13522" hidden="1" x14ac:dyDescent="0.35"/>
    <row r="13523" hidden="1" x14ac:dyDescent="0.35"/>
    <row r="13524" hidden="1" x14ac:dyDescent="0.35"/>
    <row r="13525" hidden="1" x14ac:dyDescent="0.35"/>
    <row r="13526" hidden="1" x14ac:dyDescent="0.35"/>
    <row r="13527" hidden="1" x14ac:dyDescent="0.35"/>
    <row r="13528" hidden="1" x14ac:dyDescent="0.35"/>
    <row r="13529" hidden="1" x14ac:dyDescent="0.35"/>
    <row r="13530" hidden="1" x14ac:dyDescent="0.35"/>
    <row r="13531" hidden="1" x14ac:dyDescent="0.35"/>
    <row r="13532" hidden="1" x14ac:dyDescent="0.35"/>
    <row r="13533" hidden="1" x14ac:dyDescent="0.35"/>
    <row r="13534" hidden="1" x14ac:dyDescent="0.35"/>
    <row r="13535" hidden="1" x14ac:dyDescent="0.35"/>
    <row r="13536" hidden="1" x14ac:dyDescent="0.35"/>
    <row r="13537" hidden="1" x14ac:dyDescent="0.35"/>
    <row r="13538" hidden="1" x14ac:dyDescent="0.35"/>
    <row r="13539" hidden="1" x14ac:dyDescent="0.35"/>
    <row r="13540" hidden="1" x14ac:dyDescent="0.35"/>
    <row r="13541" hidden="1" x14ac:dyDescent="0.35"/>
    <row r="13542" hidden="1" x14ac:dyDescent="0.35"/>
    <row r="13543" hidden="1" x14ac:dyDescent="0.35"/>
    <row r="13544" hidden="1" x14ac:dyDescent="0.35"/>
    <row r="13545" hidden="1" x14ac:dyDescent="0.35"/>
    <row r="13546" hidden="1" x14ac:dyDescent="0.35"/>
    <row r="13547" hidden="1" x14ac:dyDescent="0.35"/>
    <row r="13548" hidden="1" x14ac:dyDescent="0.35"/>
    <row r="13549" hidden="1" x14ac:dyDescent="0.35"/>
    <row r="13550" hidden="1" x14ac:dyDescent="0.35"/>
    <row r="13551" hidden="1" x14ac:dyDescent="0.35"/>
    <row r="13552" hidden="1" x14ac:dyDescent="0.35"/>
    <row r="13553" hidden="1" x14ac:dyDescent="0.35"/>
    <row r="13554" hidden="1" x14ac:dyDescent="0.35"/>
    <row r="13555" hidden="1" x14ac:dyDescent="0.35"/>
    <row r="13556" hidden="1" x14ac:dyDescent="0.35"/>
    <row r="13557" hidden="1" x14ac:dyDescent="0.35"/>
    <row r="13558" hidden="1" x14ac:dyDescent="0.35"/>
    <row r="13559" hidden="1" x14ac:dyDescent="0.35"/>
    <row r="13560" hidden="1" x14ac:dyDescent="0.35"/>
    <row r="13561" hidden="1" x14ac:dyDescent="0.35"/>
    <row r="13562" hidden="1" x14ac:dyDescent="0.35"/>
    <row r="13563" hidden="1" x14ac:dyDescent="0.35"/>
    <row r="13564" hidden="1" x14ac:dyDescent="0.35"/>
    <row r="13565" hidden="1" x14ac:dyDescent="0.35"/>
    <row r="13566" hidden="1" x14ac:dyDescent="0.35"/>
    <row r="13567" hidden="1" x14ac:dyDescent="0.35"/>
    <row r="13568" hidden="1" x14ac:dyDescent="0.35"/>
    <row r="13569" hidden="1" x14ac:dyDescent="0.35"/>
    <row r="13570" hidden="1" x14ac:dyDescent="0.35"/>
    <row r="13571" hidden="1" x14ac:dyDescent="0.35"/>
    <row r="13572" hidden="1" x14ac:dyDescent="0.35"/>
    <row r="13573" hidden="1" x14ac:dyDescent="0.35"/>
    <row r="13574" hidden="1" x14ac:dyDescent="0.35"/>
    <row r="13575" hidden="1" x14ac:dyDescent="0.35"/>
    <row r="13576" hidden="1" x14ac:dyDescent="0.35"/>
    <row r="13577" hidden="1" x14ac:dyDescent="0.35"/>
    <row r="13578" hidden="1" x14ac:dyDescent="0.35"/>
    <row r="13579" hidden="1" x14ac:dyDescent="0.35"/>
    <row r="13580" hidden="1" x14ac:dyDescent="0.35"/>
    <row r="13581" hidden="1" x14ac:dyDescent="0.35"/>
    <row r="13582" hidden="1" x14ac:dyDescent="0.35"/>
    <row r="13583" hidden="1" x14ac:dyDescent="0.35"/>
    <row r="13584" hidden="1" x14ac:dyDescent="0.35"/>
    <row r="13585" hidden="1" x14ac:dyDescent="0.35"/>
    <row r="13586" hidden="1" x14ac:dyDescent="0.35"/>
    <row r="13587" hidden="1" x14ac:dyDescent="0.35"/>
    <row r="13588" hidden="1" x14ac:dyDescent="0.35"/>
    <row r="13589" hidden="1" x14ac:dyDescent="0.35"/>
    <row r="13590" hidden="1" x14ac:dyDescent="0.35"/>
    <row r="13591" hidden="1" x14ac:dyDescent="0.35"/>
    <row r="13592" hidden="1" x14ac:dyDescent="0.35"/>
    <row r="13593" hidden="1" x14ac:dyDescent="0.35"/>
    <row r="13594" hidden="1" x14ac:dyDescent="0.35"/>
    <row r="13595" hidden="1" x14ac:dyDescent="0.35"/>
    <row r="13596" hidden="1" x14ac:dyDescent="0.35"/>
    <row r="13597" hidden="1" x14ac:dyDescent="0.35"/>
    <row r="13598" hidden="1" x14ac:dyDescent="0.35"/>
    <row r="13599" hidden="1" x14ac:dyDescent="0.35"/>
    <row r="13600" hidden="1" x14ac:dyDescent="0.35"/>
    <row r="13601" hidden="1" x14ac:dyDescent="0.35"/>
    <row r="13602" hidden="1" x14ac:dyDescent="0.35"/>
    <row r="13603" hidden="1" x14ac:dyDescent="0.35"/>
    <row r="13604" hidden="1" x14ac:dyDescent="0.35"/>
    <row r="13605" hidden="1" x14ac:dyDescent="0.35"/>
    <row r="13606" hidden="1" x14ac:dyDescent="0.35"/>
    <row r="13607" hidden="1" x14ac:dyDescent="0.35"/>
    <row r="13608" hidden="1" x14ac:dyDescent="0.35"/>
    <row r="13609" hidden="1" x14ac:dyDescent="0.35"/>
    <row r="13610" hidden="1" x14ac:dyDescent="0.35"/>
    <row r="13611" hidden="1" x14ac:dyDescent="0.35"/>
    <row r="13612" hidden="1" x14ac:dyDescent="0.35"/>
    <row r="13613" hidden="1" x14ac:dyDescent="0.35"/>
    <row r="13614" hidden="1" x14ac:dyDescent="0.35"/>
    <row r="13615" hidden="1" x14ac:dyDescent="0.35"/>
    <row r="13616" hidden="1" x14ac:dyDescent="0.35"/>
    <row r="13617" hidden="1" x14ac:dyDescent="0.35"/>
    <row r="13618" hidden="1" x14ac:dyDescent="0.35"/>
    <row r="13619" hidden="1" x14ac:dyDescent="0.35"/>
    <row r="13620" hidden="1" x14ac:dyDescent="0.35"/>
    <row r="13621" hidden="1" x14ac:dyDescent="0.35"/>
    <row r="13622" hidden="1" x14ac:dyDescent="0.35"/>
    <row r="13623" hidden="1" x14ac:dyDescent="0.35"/>
    <row r="13624" hidden="1" x14ac:dyDescent="0.35"/>
    <row r="13625" hidden="1" x14ac:dyDescent="0.35"/>
    <row r="13626" hidden="1" x14ac:dyDescent="0.35"/>
    <row r="13627" hidden="1" x14ac:dyDescent="0.35"/>
    <row r="13628" hidden="1" x14ac:dyDescent="0.35"/>
    <row r="13629" hidden="1" x14ac:dyDescent="0.35"/>
    <row r="13630" hidden="1" x14ac:dyDescent="0.35"/>
    <row r="13631" hidden="1" x14ac:dyDescent="0.35"/>
    <row r="13632" hidden="1" x14ac:dyDescent="0.35"/>
    <row r="13633" hidden="1" x14ac:dyDescent="0.35"/>
    <row r="13634" hidden="1" x14ac:dyDescent="0.35"/>
    <row r="13635" hidden="1" x14ac:dyDescent="0.35"/>
    <row r="13636" hidden="1" x14ac:dyDescent="0.35"/>
    <row r="13637" hidden="1" x14ac:dyDescent="0.35"/>
    <row r="13638" hidden="1" x14ac:dyDescent="0.35"/>
    <row r="13639" hidden="1" x14ac:dyDescent="0.35"/>
    <row r="13640" hidden="1" x14ac:dyDescent="0.35"/>
    <row r="13641" hidden="1" x14ac:dyDescent="0.35"/>
    <row r="13642" hidden="1" x14ac:dyDescent="0.35"/>
    <row r="13643" hidden="1" x14ac:dyDescent="0.35"/>
    <row r="13644" hidden="1" x14ac:dyDescent="0.35"/>
    <row r="13645" hidden="1" x14ac:dyDescent="0.35"/>
    <row r="13646" hidden="1" x14ac:dyDescent="0.35"/>
    <row r="13647" hidden="1" x14ac:dyDescent="0.35"/>
    <row r="13648" hidden="1" x14ac:dyDescent="0.35"/>
    <row r="13649" hidden="1" x14ac:dyDescent="0.35"/>
    <row r="13650" hidden="1" x14ac:dyDescent="0.35"/>
    <row r="13651" hidden="1" x14ac:dyDescent="0.35"/>
    <row r="13652" hidden="1" x14ac:dyDescent="0.35"/>
    <row r="13653" hidden="1" x14ac:dyDescent="0.35"/>
    <row r="13654" hidden="1" x14ac:dyDescent="0.35"/>
    <row r="13655" hidden="1" x14ac:dyDescent="0.35"/>
    <row r="13656" hidden="1" x14ac:dyDescent="0.35"/>
    <row r="13657" hidden="1" x14ac:dyDescent="0.35"/>
    <row r="13658" hidden="1" x14ac:dyDescent="0.35"/>
    <row r="13659" hidden="1" x14ac:dyDescent="0.35"/>
    <row r="13660" hidden="1" x14ac:dyDescent="0.35"/>
    <row r="13661" hidden="1" x14ac:dyDescent="0.35"/>
    <row r="13662" hidden="1" x14ac:dyDescent="0.35"/>
    <row r="13663" hidden="1" x14ac:dyDescent="0.35"/>
    <row r="13664" hidden="1" x14ac:dyDescent="0.35"/>
    <row r="13665" hidden="1" x14ac:dyDescent="0.35"/>
    <row r="13666" hidden="1" x14ac:dyDescent="0.35"/>
    <row r="13667" hidden="1" x14ac:dyDescent="0.35"/>
    <row r="13668" hidden="1" x14ac:dyDescent="0.35"/>
    <row r="13669" hidden="1" x14ac:dyDescent="0.35"/>
    <row r="13670" hidden="1" x14ac:dyDescent="0.35"/>
    <row r="13671" hidden="1" x14ac:dyDescent="0.35"/>
    <row r="13672" hidden="1" x14ac:dyDescent="0.35"/>
    <row r="13673" hidden="1" x14ac:dyDescent="0.35"/>
    <row r="13674" hidden="1" x14ac:dyDescent="0.35"/>
    <row r="13675" hidden="1" x14ac:dyDescent="0.35"/>
    <row r="13676" hidden="1" x14ac:dyDescent="0.35"/>
    <row r="13677" hidden="1" x14ac:dyDescent="0.35"/>
    <row r="13678" hidden="1" x14ac:dyDescent="0.35"/>
    <row r="13679" hidden="1" x14ac:dyDescent="0.35"/>
    <row r="13680" hidden="1" x14ac:dyDescent="0.35"/>
    <row r="13681" hidden="1" x14ac:dyDescent="0.35"/>
    <row r="13682" hidden="1" x14ac:dyDescent="0.35"/>
    <row r="13683" hidden="1" x14ac:dyDescent="0.35"/>
    <row r="13684" hidden="1" x14ac:dyDescent="0.35"/>
    <row r="13685" hidden="1" x14ac:dyDescent="0.35"/>
    <row r="13686" hidden="1" x14ac:dyDescent="0.35"/>
    <row r="13687" hidden="1" x14ac:dyDescent="0.35"/>
    <row r="13688" hidden="1" x14ac:dyDescent="0.35"/>
    <row r="13689" hidden="1" x14ac:dyDescent="0.35"/>
    <row r="13690" hidden="1" x14ac:dyDescent="0.35"/>
    <row r="13691" hidden="1" x14ac:dyDescent="0.35"/>
    <row r="13692" hidden="1" x14ac:dyDescent="0.35"/>
    <row r="13693" hidden="1" x14ac:dyDescent="0.35"/>
    <row r="13694" hidden="1" x14ac:dyDescent="0.35"/>
    <row r="13695" hidden="1" x14ac:dyDescent="0.35"/>
    <row r="13696" hidden="1" x14ac:dyDescent="0.35"/>
    <row r="13697" hidden="1" x14ac:dyDescent="0.35"/>
    <row r="13698" hidden="1" x14ac:dyDescent="0.35"/>
    <row r="13699" hidden="1" x14ac:dyDescent="0.35"/>
    <row r="13700" hidden="1" x14ac:dyDescent="0.35"/>
    <row r="13701" hidden="1" x14ac:dyDescent="0.35"/>
    <row r="13702" hidden="1" x14ac:dyDescent="0.35"/>
    <row r="13703" hidden="1" x14ac:dyDescent="0.35"/>
    <row r="13704" hidden="1" x14ac:dyDescent="0.35"/>
    <row r="13705" hidden="1" x14ac:dyDescent="0.35"/>
    <row r="13706" hidden="1" x14ac:dyDescent="0.35"/>
    <row r="13707" hidden="1" x14ac:dyDescent="0.35"/>
    <row r="13708" hidden="1" x14ac:dyDescent="0.35"/>
    <row r="13709" hidden="1" x14ac:dyDescent="0.35"/>
    <row r="13710" hidden="1" x14ac:dyDescent="0.35"/>
    <row r="13711" hidden="1" x14ac:dyDescent="0.35"/>
    <row r="13712" hidden="1" x14ac:dyDescent="0.35"/>
    <row r="13713" hidden="1" x14ac:dyDescent="0.35"/>
    <row r="13714" hidden="1" x14ac:dyDescent="0.35"/>
    <row r="13715" hidden="1" x14ac:dyDescent="0.35"/>
    <row r="13716" hidden="1" x14ac:dyDescent="0.35"/>
    <row r="13717" hidden="1" x14ac:dyDescent="0.35"/>
    <row r="13718" hidden="1" x14ac:dyDescent="0.35"/>
    <row r="13719" hidden="1" x14ac:dyDescent="0.35"/>
    <row r="13720" hidden="1" x14ac:dyDescent="0.35"/>
    <row r="13721" hidden="1" x14ac:dyDescent="0.35"/>
    <row r="13722" hidden="1" x14ac:dyDescent="0.35"/>
    <row r="13723" hidden="1" x14ac:dyDescent="0.35"/>
    <row r="13724" hidden="1" x14ac:dyDescent="0.35"/>
    <row r="13725" hidden="1" x14ac:dyDescent="0.35"/>
    <row r="13726" hidden="1" x14ac:dyDescent="0.35"/>
    <row r="13727" hidden="1" x14ac:dyDescent="0.35"/>
    <row r="13728" hidden="1" x14ac:dyDescent="0.35"/>
    <row r="13729" hidden="1" x14ac:dyDescent="0.35"/>
    <row r="13730" hidden="1" x14ac:dyDescent="0.35"/>
    <row r="13731" hidden="1" x14ac:dyDescent="0.35"/>
    <row r="13732" hidden="1" x14ac:dyDescent="0.35"/>
    <row r="13733" hidden="1" x14ac:dyDescent="0.35"/>
    <row r="13734" hidden="1" x14ac:dyDescent="0.35"/>
    <row r="13735" hidden="1" x14ac:dyDescent="0.35"/>
    <row r="13736" hidden="1" x14ac:dyDescent="0.35"/>
    <row r="13737" hidden="1" x14ac:dyDescent="0.35"/>
    <row r="13738" hidden="1" x14ac:dyDescent="0.35"/>
    <row r="13739" hidden="1" x14ac:dyDescent="0.35"/>
    <row r="13740" hidden="1" x14ac:dyDescent="0.35"/>
    <row r="13741" hidden="1" x14ac:dyDescent="0.35"/>
    <row r="13742" hidden="1" x14ac:dyDescent="0.35"/>
    <row r="13743" hidden="1" x14ac:dyDescent="0.35"/>
    <row r="13744" hidden="1" x14ac:dyDescent="0.35"/>
    <row r="13745" hidden="1" x14ac:dyDescent="0.35"/>
    <row r="13746" hidden="1" x14ac:dyDescent="0.35"/>
    <row r="13747" hidden="1" x14ac:dyDescent="0.35"/>
    <row r="13748" hidden="1" x14ac:dyDescent="0.35"/>
    <row r="13749" hidden="1" x14ac:dyDescent="0.35"/>
    <row r="13750" hidden="1" x14ac:dyDescent="0.35"/>
    <row r="13751" hidden="1" x14ac:dyDescent="0.35"/>
    <row r="13752" hidden="1" x14ac:dyDescent="0.35"/>
    <row r="13753" hidden="1" x14ac:dyDescent="0.35"/>
    <row r="13754" hidden="1" x14ac:dyDescent="0.35"/>
    <row r="13755" hidden="1" x14ac:dyDescent="0.35"/>
    <row r="13756" hidden="1" x14ac:dyDescent="0.35"/>
    <row r="13757" hidden="1" x14ac:dyDescent="0.35"/>
    <row r="13758" hidden="1" x14ac:dyDescent="0.35"/>
    <row r="13759" hidden="1" x14ac:dyDescent="0.35"/>
    <row r="13760" hidden="1" x14ac:dyDescent="0.35"/>
    <row r="13761" hidden="1" x14ac:dyDescent="0.35"/>
    <row r="13762" hidden="1" x14ac:dyDescent="0.35"/>
    <row r="13763" hidden="1" x14ac:dyDescent="0.35"/>
    <row r="13764" hidden="1" x14ac:dyDescent="0.35"/>
    <row r="13765" hidden="1" x14ac:dyDescent="0.35"/>
    <row r="13766" hidden="1" x14ac:dyDescent="0.35"/>
    <row r="13767" hidden="1" x14ac:dyDescent="0.35"/>
    <row r="13768" hidden="1" x14ac:dyDescent="0.35"/>
    <row r="13769" hidden="1" x14ac:dyDescent="0.35"/>
    <row r="13770" hidden="1" x14ac:dyDescent="0.35"/>
    <row r="13771" hidden="1" x14ac:dyDescent="0.35"/>
    <row r="13772" hidden="1" x14ac:dyDescent="0.35"/>
    <row r="13773" hidden="1" x14ac:dyDescent="0.35"/>
    <row r="13774" hidden="1" x14ac:dyDescent="0.35"/>
    <row r="13775" hidden="1" x14ac:dyDescent="0.35"/>
    <row r="13776" hidden="1" x14ac:dyDescent="0.35"/>
    <row r="13777" hidden="1" x14ac:dyDescent="0.35"/>
    <row r="13778" hidden="1" x14ac:dyDescent="0.35"/>
    <row r="13779" hidden="1" x14ac:dyDescent="0.35"/>
    <row r="13780" hidden="1" x14ac:dyDescent="0.35"/>
    <row r="13781" hidden="1" x14ac:dyDescent="0.35"/>
    <row r="13782" hidden="1" x14ac:dyDescent="0.35"/>
    <row r="13783" hidden="1" x14ac:dyDescent="0.35"/>
    <row r="13784" hidden="1" x14ac:dyDescent="0.35"/>
    <row r="13785" hidden="1" x14ac:dyDescent="0.35"/>
    <row r="13786" hidden="1" x14ac:dyDescent="0.35"/>
    <row r="13787" hidden="1" x14ac:dyDescent="0.35"/>
    <row r="13788" hidden="1" x14ac:dyDescent="0.35"/>
    <row r="13789" hidden="1" x14ac:dyDescent="0.35"/>
    <row r="13790" hidden="1" x14ac:dyDescent="0.35"/>
    <row r="13791" hidden="1" x14ac:dyDescent="0.35"/>
    <row r="13792" hidden="1" x14ac:dyDescent="0.35"/>
    <row r="13793" hidden="1" x14ac:dyDescent="0.35"/>
    <row r="13794" hidden="1" x14ac:dyDescent="0.35"/>
    <row r="13795" hidden="1" x14ac:dyDescent="0.35"/>
    <row r="13796" hidden="1" x14ac:dyDescent="0.35"/>
    <row r="13797" hidden="1" x14ac:dyDescent="0.35"/>
    <row r="13798" hidden="1" x14ac:dyDescent="0.35"/>
    <row r="13799" hidden="1" x14ac:dyDescent="0.35"/>
    <row r="13800" hidden="1" x14ac:dyDescent="0.35"/>
    <row r="13801" hidden="1" x14ac:dyDescent="0.35"/>
    <row r="13802" hidden="1" x14ac:dyDescent="0.35"/>
    <row r="13803" hidden="1" x14ac:dyDescent="0.35"/>
    <row r="13804" hidden="1" x14ac:dyDescent="0.35"/>
    <row r="13805" hidden="1" x14ac:dyDescent="0.35"/>
    <row r="13806" hidden="1" x14ac:dyDescent="0.35"/>
    <row r="13807" hidden="1" x14ac:dyDescent="0.35"/>
    <row r="13808" hidden="1" x14ac:dyDescent="0.35"/>
    <row r="13809" hidden="1" x14ac:dyDescent="0.35"/>
    <row r="13810" hidden="1" x14ac:dyDescent="0.35"/>
    <row r="13811" hidden="1" x14ac:dyDescent="0.35"/>
    <row r="13812" hidden="1" x14ac:dyDescent="0.35"/>
    <row r="13813" hidden="1" x14ac:dyDescent="0.35"/>
    <row r="13814" hidden="1" x14ac:dyDescent="0.35"/>
    <row r="13815" hidden="1" x14ac:dyDescent="0.35"/>
    <row r="13816" hidden="1" x14ac:dyDescent="0.35"/>
    <row r="13817" hidden="1" x14ac:dyDescent="0.35"/>
    <row r="13818" hidden="1" x14ac:dyDescent="0.35"/>
    <row r="13819" hidden="1" x14ac:dyDescent="0.35"/>
    <row r="13820" hidden="1" x14ac:dyDescent="0.35"/>
    <row r="13821" hidden="1" x14ac:dyDescent="0.35"/>
    <row r="13822" hidden="1" x14ac:dyDescent="0.35"/>
    <row r="13823" hidden="1" x14ac:dyDescent="0.35"/>
    <row r="13824" hidden="1" x14ac:dyDescent="0.35"/>
    <row r="13825" hidden="1" x14ac:dyDescent="0.35"/>
    <row r="13826" hidden="1" x14ac:dyDescent="0.35"/>
    <row r="13827" hidden="1" x14ac:dyDescent="0.35"/>
    <row r="13828" hidden="1" x14ac:dyDescent="0.35"/>
    <row r="13829" hidden="1" x14ac:dyDescent="0.35"/>
    <row r="13830" hidden="1" x14ac:dyDescent="0.35"/>
    <row r="13831" hidden="1" x14ac:dyDescent="0.35"/>
    <row r="13832" hidden="1" x14ac:dyDescent="0.35"/>
    <row r="13833" hidden="1" x14ac:dyDescent="0.35"/>
    <row r="13834" hidden="1" x14ac:dyDescent="0.35"/>
    <row r="13835" hidden="1" x14ac:dyDescent="0.35"/>
    <row r="13836" hidden="1" x14ac:dyDescent="0.35"/>
    <row r="13837" hidden="1" x14ac:dyDescent="0.35"/>
    <row r="13838" hidden="1" x14ac:dyDescent="0.35"/>
    <row r="13839" hidden="1" x14ac:dyDescent="0.35"/>
    <row r="13840" hidden="1" x14ac:dyDescent="0.35"/>
    <row r="13841" hidden="1" x14ac:dyDescent="0.35"/>
    <row r="13842" hidden="1" x14ac:dyDescent="0.35"/>
    <row r="13843" hidden="1" x14ac:dyDescent="0.35"/>
    <row r="13844" hidden="1" x14ac:dyDescent="0.35"/>
    <row r="13845" hidden="1" x14ac:dyDescent="0.35"/>
    <row r="13846" hidden="1" x14ac:dyDescent="0.35"/>
    <row r="13847" hidden="1" x14ac:dyDescent="0.35"/>
    <row r="13848" hidden="1" x14ac:dyDescent="0.35"/>
    <row r="13849" hidden="1" x14ac:dyDescent="0.35"/>
    <row r="13850" hidden="1" x14ac:dyDescent="0.35"/>
    <row r="13851" hidden="1" x14ac:dyDescent="0.35"/>
    <row r="13852" hidden="1" x14ac:dyDescent="0.35"/>
    <row r="13853" hidden="1" x14ac:dyDescent="0.35"/>
    <row r="13854" hidden="1" x14ac:dyDescent="0.35"/>
    <row r="13855" hidden="1" x14ac:dyDescent="0.35"/>
    <row r="13856" hidden="1" x14ac:dyDescent="0.35"/>
    <row r="13857" hidden="1" x14ac:dyDescent="0.35"/>
    <row r="13858" hidden="1" x14ac:dyDescent="0.35"/>
    <row r="13859" hidden="1" x14ac:dyDescent="0.35"/>
    <row r="13860" hidden="1" x14ac:dyDescent="0.35"/>
    <row r="13861" hidden="1" x14ac:dyDescent="0.35"/>
    <row r="13862" hidden="1" x14ac:dyDescent="0.35"/>
    <row r="13863" hidden="1" x14ac:dyDescent="0.35"/>
    <row r="13864" hidden="1" x14ac:dyDescent="0.35"/>
    <row r="13865" hidden="1" x14ac:dyDescent="0.35"/>
    <row r="13866" hidden="1" x14ac:dyDescent="0.35"/>
    <row r="13867" hidden="1" x14ac:dyDescent="0.35"/>
    <row r="13868" hidden="1" x14ac:dyDescent="0.35"/>
    <row r="13869" hidden="1" x14ac:dyDescent="0.35"/>
    <row r="13870" hidden="1" x14ac:dyDescent="0.35"/>
    <row r="13871" hidden="1" x14ac:dyDescent="0.35"/>
    <row r="13872" hidden="1" x14ac:dyDescent="0.35"/>
    <row r="13873" hidden="1" x14ac:dyDescent="0.35"/>
    <row r="13874" hidden="1" x14ac:dyDescent="0.35"/>
    <row r="13875" hidden="1" x14ac:dyDescent="0.35"/>
    <row r="13876" hidden="1" x14ac:dyDescent="0.35"/>
    <row r="13877" hidden="1" x14ac:dyDescent="0.35"/>
    <row r="13878" hidden="1" x14ac:dyDescent="0.35"/>
    <row r="13879" hidden="1" x14ac:dyDescent="0.35"/>
    <row r="13880" hidden="1" x14ac:dyDescent="0.35"/>
    <row r="13881" hidden="1" x14ac:dyDescent="0.35"/>
    <row r="13882" hidden="1" x14ac:dyDescent="0.35"/>
    <row r="13883" hidden="1" x14ac:dyDescent="0.35"/>
    <row r="13884" hidden="1" x14ac:dyDescent="0.35"/>
    <row r="13885" hidden="1" x14ac:dyDescent="0.35"/>
    <row r="13886" hidden="1" x14ac:dyDescent="0.35"/>
    <row r="13887" hidden="1" x14ac:dyDescent="0.35"/>
    <row r="13888" hidden="1" x14ac:dyDescent="0.35"/>
    <row r="13889" hidden="1" x14ac:dyDescent="0.35"/>
    <row r="13890" hidden="1" x14ac:dyDescent="0.35"/>
    <row r="13891" hidden="1" x14ac:dyDescent="0.35"/>
    <row r="13892" hidden="1" x14ac:dyDescent="0.35"/>
    <row r="13893" hidden="1" x14ac:dyDescent="0.35"/>
    <row r="13894" hidden="1" x14ac:dyDescent="0.35"/>
    <row r="13895" hidden="1" x14ac:dyDescent="0.35"/>
    <row r="13896" hidden="1" x14ac:dyDescent="0.35"/>
    <row r="13897" hidden="1" x14ac:dyDescent="0.35"/>
    <row r="13898" hidden="1" x14ac:dyDescent="0.35"/>
    <row r="13899" hidden="1" x14ac:dyDescent="0.35"/>
    <row r="13900" hidden="1" x14ac:dyDescent="0.35"/>
    <row r="13901" hidden="1" x14ac:dyDescent="0.35"/>
    <row r="13902" hidden="1" x14ac:dyDescent="0.35"/>
    <row r="13903" hidden="1" x14ac:dyDescent="0.35"/>
    <row r="13904" hidden="1" x14ac:dyDescent="0.35"/>
    <row r="13905" hidden="1" x14ac:dyDescent="0.35"/>
    <row r="13906" hidden="1" x14ac:dyDescent="0.35"/>
    <row r="13907" hidden="1" x14ac:dyDescent="0.35"/>
    <row r="13908" hidden="1" x14ac:dyDescent="0.35"/>
    <row r="13909" hidden="1" x14ac:dyDescent="0.35"/>
    <row r="13910" hidden="1" x14ac:dyDescent="0.35"/>
    <row r="13911" hidden="1" x14ac:dyDescent="0.35"/>
    <row r="13912" hidden="1" x14ac:dyDescent="0.35"/>
    <row r="13913" hidden="1" x14ac:dyDescent="0.35"/>
    <row r="13914" hidden="1" x14ac:dyDescent="0.35"/>
    <row r="13915" hidden="1" x14ac:dyDescent="0.35"/>
    <row r="13916" hidden="1" x14ac:dyDescent="0.35"/>
    <row r="13917" hidden="1" x14ac:dyDescent="0.35"/>
    <row r="13918" hidden="1" x14ac:dyDescent="0.35"/>
    <row r="13919" hidden="1" x14ac:dyDescent="0.35"/>
    <row r="13920" hidden="1" x14ac:dyDescent="0.35"/>
    <row r="13921" hidden="1" x14ac:dyDescent="0.35"/>
    <row r="13922" hidden="1" x14ac:dyDescent="0.35"/>
    <row r="13923" hidden="1" x14ac:dyDescent="0.35"/>
    <row r="13924" hidden="1" x14ac:dyDescent="0.35"/>
    <row r="13925" hidden="1" x14ac:dyDescent="0.35"/>
    <row r="13926" hidden="1" x14ac:dyDescent="0.35"/>
    <row r="13927" hidden="1" x14ac:dyDescent="0.35"/>
    <row r="13928" hidden="1" x14ac:dyDescent="0.35"/>
    <row r="13929" hidden="1" x14ac:dyDescent="0.35"/>
    <row r="13930" hidden="1" x14ac:dyDescent="0.35"/>
    <row r="13931" hidden="1" x14ac:dyDescent="0.35"/>
    <row r="13932" hidden="1" x14ac:dyDescent="0.35"/>
    <row r="13933" hidden="1" x14ac:dyDescent="0.35"/>
    <row r="13934" hidden="1" x14ac:dyDescent="0.35"/>
    <row r="13935" hidden="1" x14ac:dyDescent="0.35"/>
    <row r="13936" hidden="1" x14ac:dyDescent="0.35"/>
    <row r="13937" hidden="1" x14ac:dyDescent="0.35"/>
    <row r="13938" hidden="1" x14ac:dyDescent="0.35"/>
    <row r="13939" hidden="1" x14ac:dyDescent="0.35"/>
    <row r="13940" hidden="1" x14ac:dyDescent="0.35"/>
    <row r="13941" hidden="1" x14ac:dyDescent="0.35"/>
    <row r="13942" hidden="1" x14ac:dyDescent="0.35"/>
    <row r="13943" hidden="1" x14ac:dyDescent="0.35"/>
    <row r="13944" hidden="1" x14ac:dyDescent="0.35"/>
    <row r="13945" hidden="1" x14ac:dyDescent="0.35"/>
    <row r="13946" hidden="1" x14ac:dyDescent="0.35"/>
    <row r="13947" hidden="1" x14ac:dyDescent="0.35"/>
    <row r="13948" hidden="1" x14ac:dyDescent="0.35"/>
    <row r="13949" hidden="1" x14ac:dyDescent="0.35"/>
    <row r="13950" hidden="1" x14ac:dyDescent="0.35"/>
    <row r="13951" hidden="1" x14ac:dyDescent="0.35"/>
    <row r="13952" hidden="1" x14ac:dyDescent="0.35"/>
    <row r="13953" hidden="1" x14ac:dyDescent="0.35"/>
    <row r="13954" hidden="1" x14ac:dyDescent="0.35"/>
    <row r="13955" hidden="1" x14ac:dyDescent="0.35"/>
    <row r="13956" hidden="1" x14ac:dyDescent="0.35"/>
    <row r="13957" hidden="1" x14ac:dyDescent="0.35"/>
    <row r="13958" hidden="1" x14ac:dyDescent="0.35"/>
    <row r="13959" hidden="1" x14ac:dyDescent="0.35"/>
    <row r="13960" hidden="1" x14ac:dyDescent="0.35"/>
    <row r="13961" hidden="1" x14ac:dyDescent="0.35"/>
    <row r="13962" hidden="1" x14ac:dyDescent="0.35"/>
    <row r="13963" hidden="1" x14ac:dyDescent="0.35"/>
    <row r="13964" hidden="1" x14ac:dyDescent="0.35"/>
    <row r="13965" hidden="1" x14ac:dyDescent="0.35"/>
    <row r="13966" hidden="1" x14ac:dyDescent="0.35"/>
    <row r="13967" hidden="1" x14ac:dyDescent="0.35"/>
    <row r="13968" hidden="1" x14ac:dyDescent="0.35"/>
    <row r="13969" hidden="1" x14ac:dyDescent="0.35"/>
    <row r="13970" hidden="1" x14ac:dyDescent="0.35"/>
    <row r="13971" hidden="1" x14ac:dyDescent="0.35"/>
    <row r="13972" hidden="1" x14ac:dyDescent="0.35"/>
    <row r="13973" hidden="1" x14ac:dyDescent="0.35"/>
    <row r="13974" hidden="1" x14ac:dyDescent="0.35"/>
    <row r="13975" hidden="1" x14ac:dyDescent="0.35"/>
    <row r="13976" hidden="1" x14ac:dyDescent="0.35"/>
    <row r="13977" hidden="1" x14ac:dyDescent="0.35"/>
    <row r="13978" hidden="1" x14ac:dyDescent="0.35"/>
    <row r="13979" hidden="1" x14ac:dyDescent="0.35"/>
    <row r="13980" hidden="1" x14ac:dyDescent="0.35"/>
    <row r="13981" hidden="1" x14ac:dyDescent="0.35"/>
    <row r="13982" hidden="1" x14ac:dyDescent="0.35"/>
    <row r="13983" hidden="1" x14ac:dyDescent="0.35"/>
    <row r="13984" hidden="1" x14ac:dyDescent="0.35"/>
    <row r="13985" hidden="1" x14ac:dyDescent="0.35"/>
    <row r="13986" hidden="1" x14ac:dyDescent="0.35"/>
    <row r="13987" hidden="1" x14ac:dyDescent="0.35"/>
    <row r="13988" hidden="1" x14ac:dyDescent="0.35"/>
    <row r="13989" hidden="1" x14ac:dyDescent="0.35"/>
    <row r="13990" hidden="1" x14ac:dyDescent="0.35"/>
    <row r="13991" hidden="1" x14ac:dyDescent="0.35"/>
    <row r="13992" hidden="1" x14ac:dyDescent="0.35"/>
    <row r="13993" hidden="1" x14ac:dyDescent="0.35"/>
    <row r="13994" hidden="1" x14ac:dyDescent="0.35"/>
    <row r="13995" hidden="1" x14ac:dyDescent="0.35"/>
    <row r="13996" hidden="1" x14ac:dyDescent="0.35"/>
    <row r="13997" hidden="1" x14ac:dyDescent="0.35"/>
    <row r="13998" hidden="1" x14ac:dyDescent="0.35"/>
    <row r="13999" hidden="1" x14ac:dyDescent="0.35"/>
    <row r="14000" hidden="1" x14ac:dyDescent="0.35"/>
    <row r="14001" hidden="1" x14ac:dyDescent="0.35"/>
    <row r="14002" hidden="1" x14ac:dyDescent="0.35"/>
    <row r="14003" hidden="1" x14ac:dyDescent="0.35"/>
    <row r="14004" hidden="1" x14ac:dyDescent="0.35"/>
    <row r="14005" hidden="1" x14ac:dyDescent="0.35"/>
    <row r="14006" hidden="1" x14ac:dyDescent="0.35"/>
    <row r="14007" hidden="1" x14ac:dyDescent="0.35"/>
    <row r="14008" hidden="1" x14ac:dyDescent="0.35"/>
    <row r="14009" hidden="1" x14ac:dyDescent="0.35"/>
    <row r="14010" hidden="1" x14ac:dyDescent="0.35"/>
    <row r="14011" hidden="1" x14ac:dyDescent="0.35"/>
    <row r="14012" hidden="1" x14ac:dyDescent="0.35"/>
    <row r="14013" hidden="1" x14ac:dyDescent="0.35"/>
    <row r="14014" hidden="1" x14ac:dyDescent="0.35"/>
    <row r="14015" hidden="1" x14ac:dyDescent="0.35"/>
    <row r="14016" hidden="1" x14ac:dyDescent="0.35"/>
    <row r="14017" hidden="1" x14ac:dyDescent="0.35"/>
    <row r="14018" hidden="1" x14ac:dyDescent="0.35"/>
    <row r="14019" hidden="1" x14ac:dyDescent="0.35"/>
    <row r="14020" hidden="1" x14ac:dyDescent="0.35"/>
    <row r="14021" hidden="1" x14ac:dyDescent="0.35"/>
    <row r="14022" hidden="1" x14ac:dyDescent="0.35"/>
    <row r="14023" hidden="1" x14ac:dyDescent="0.35"/>
    <row r="14024" hidden="1" x14ac:dyDescent="0.35"/>
    <row r="14025" hidden="1" x14ac:dyDescent="0.35"/>
    <row r="14026" hidden="1" x14ac:dyDescent="0.35"/>
    <row r="14027" hidden="1" x14ac:dyDescent="0.35"/>
    <row r="14028" hidden="1" x14ac:dyDescent="0.35"/>
    <row r="14029" hidden="1" x14ac:dyDescent="0.35"/>
    <row r="14030" hidden="1" x14ac:dyDescent="0.35"/>
    <row r="14031" hidden="1" x14ac:dyDescent="0.35"/>
    <row r="14032" hidden="1" x14ac:dyDescent="0.35"/>
    <row r="14033" hidden="1" x14ac:dyDescent="0.35"/>
    <row r="14034" hidden="1" x14ac:dyDescent="0.35"/>
    <row r="14035" hidden="1" x14ac:dyDescent="0.35"/>
    <row r="14036" hidden="1" x14ac:dyDescent="0.35"/>
    <row r="14037" hidden="1" x14ac:dyDescent="0.35"/>
    <row r="14038" hidden="1" x14ac:dyDescent="0.35"/>
    <row r="14039" hidden="1" x14ac:dyDescent="0.35"/>
    <row r="14040" hidden="1" x14ac:dyDescent="0.35"/>
    <row r="14041" hidden="1" x14ac:dyDescent="0.35"/>
    <row r="14042" hidden="1" x14ac:dyDescent="0.35"/>
    <row r="14043" hidden="1" x14ac:dyDescent="0.35"/>
    <row r="14044" hidden="1" x14ac:dyDescent="0.35"/>
    <row r="14045" hidden="1" x14ac:dyDescent="0.35"/>
    <row r="14046" hidden="1" x14ac:dyDescent="0.35"/>
    <row r="14047" hidden="1" x14ac:dyDescent="0.35"/>
    <row r="14048" hidden="1" x14ac:dyDescent="0.35"/>
    <row r="14049" hidden="1" x14ac:dyDescent="0.35"/>
    <row r="14050" hidden="1" x14ac:dyDescent="0.35"/>
    <row r="14051" hidden="1" x14ac:dyDescent="0.35"/>
    <row r="14052" hidden="1" x14ac:dyDescent="0.35"/>
    <row r="14053" hidden="1" x14ac:dyDescent="0.35"/>
    <row r="14054" hidden="1" x14ac:dyDescent="0.35"/>
    <row r="14055" hidden="1" x14ac:dyDescent="0.35"/>
    <row r="14056" hidden="1" x14ac:dyDescent="0.35"/>
    <row r="14057" hidden="1" x14ac:dyDescent="0.35"/>
    <row r="14058" hidden="1" x14ac:dyDescent="0.35"/>
    <row r="14059" hidden="1" x14ac:dyDescent="0.35"/>
    <row r="14060" hidden="1" x14ac:dyDescent="0.35"/>
    <row r="14061" hidden="1" x14ac:dyDescent="0.35"/>
    <row r="14062" hidden="1" x14ac:dyDescent="0.35"/>
    <row r="14063" hidden="1" x14ac:dyDescent="0.35"/>
    <row r="14064" hidden="1" x14ac:dyDescent="0.35"/>
    <row r="14065" hidden="1" x14ac:dyDescent="0.35"/>
    <row r="14066" hidden="1" x14ac:dyDescent="0.35"/>
    <row r="14067" hidden="1" x14ac:dyDescent="0.35"/>
    <row r="14068" hidden="1" x14ac:dyDescent="0.35"/>
    <row r="14069" hidden="1" x14ac:dyDescent="0.35"/>
    <row r="14070" hidden="1" x14ac:dyDescent="0.35"/>
    <row r="14071" hidden="1" x14ac:dyDescent="0.35"/>
    <row r="14072" hidden="1" x14ac:dyDescent="0.35"/>
    <row r="14073" hidden="1" x14ac:dyDescent="0.35"/>
    <row r="14074" hidden="1" x14ac:dyDescent="0.35"/>
    <row r="14075" hidden="1" x14ac:dyDescent="0.35"/>
    <row r="14076" hidden="1" x14ac:dyDescent="0.35"/>
    <row r="14077" hidden="1" x14ac:dyDescent="0.35"/>
    <row r="14078" hidden="1" x14ac:dyDescent="0.35"/>
    <row r="14079" hidden="1" x14ac:dyDescent="0.35"/>
    <row r="14080" hidden="1" x14ac:dyDescent="0.35"/>
    <row r="14081" hidden="1" x14ac:dyDescent="0.35"/>
    <row r="14082" hidden="1" x14ac:dyDescent="0.35"/>
    <row r="14083" hidden="1" x14ac:dyDescent="0.35"/>
    <row r="14084" hidden="1" x14ac:dyDescent="0.35"/>
    <row r="14085" hidden="1" x14ac:dyDescent="0.35"/>
    <row r="14086" hidden="1" x14ac:dyDescent="0.35"/>
    <row r="14087" hidden="1" x14ac:dyDescent="0.35"/>
    <row r="14088" hidden="1" x14ac:dyDescent="0.35"/>
    <row r="14089" hidden="1" x14ac:dyDescent="0.35"/>
    <row r="14090" hidden="1" x14ac:dyDescent="0.35"/>
    <row r="14091" hidden="1" x14ac:dyDescent="0.35"/>
    <row r="14092" hidden="1" x14ac:dyDescent="0.35"/>
    <row r="14093" hidden="1" x14ac:dyDescent="0.35"/>
    <row r="14094" hidden="1" x14ac:dyDescent="0.35"/>
    <row r="14095" hidden="1" x14ac:dyDescent="0.35"/>
    <row r="14096" hidden="1" x14ac:dyDescent="0.35"/>
    <row r="14097" hidden="1" x14ac:dyDescent="0.35"/>
    <row r="14098" hidden="1" x14ac:dyDescent="0.35"/>
    <row r="14099" hidden="1" x14ac:dyDescent="0.35"/>
    <row r="14100" hidden="1" x14ac:dyDescent="0.35"/>
    <row r="14101" hidden="1" x14ac:dyDescent="0.35"/>
    <row r="14102" hidden="1" x14ac:dyDescent="0.35"/>
    <row r="14103" hidden="1" x14ac:dyDescent="0.35"/>
    <row r="14104" hidden="1" x14ac:dyDescent="0.35"/>
    <row r="14105" hidden="1" x14ac:dyDescent="0.35"/>
    <row r="14106" hidden="1" x14ac:dyDescent="0.35"/>
    <row r="14107" hidden="1" x14ac:dyDescent="0.35"/>
    <row r="14108" hidden="1" x14ac:dyDescent="0.35"/>
    <row r="14109" hidden="1" x14ac:dyDescent="0.35"/>
    <row r="14110" hidden="1" x14ac:dyDescent="0.35"/>
    <row r="14111" hidden="1" x14ac:dyDescent="0.35"/>
    <row r="14112" hidden="1" x14ac:dyDescent="0.35"/>
    <row r="14113" hidden="1" x14ac:dyDescent="0.35"/>
    <row r="14114" hidden="1" x14ac:dyDescent="0.35"/>
    <row r="14115" hidden="1" x14ac:dyDescent="0.35"/>
    <row r="14116" hidden="1" x14ac:dyDescent="0.35"/>
    <row r="14117" hidden="1" x14ac:dyDescent="0.35"/>
    <row r="14118" hidden="1" x14ac:dyDescent="0.35"/>
    <row r="14119" hidden="1" x14ac:dyDescent="0.35"/>
    <row r="14120" hidden="1" x14ac:dyDescent="0.35"/>
    <row r="14121" hidden="1" x14ac:dyDescent="0.35"/>
    <row r="14122" hidden="1" x14ac:dyDescent="0.35"/>
    <row r="14123" hidden="1" x14ac:dyDescent="0.35"/>
    <row r="14124" hidden="1" x14ac:dyDescent="0.35"/>
    <row r="14125" hidden="1" x14ac:dyDescent="0.35"/>
    <row r="14126" hidden="1" x14ac:dyDescent="0.35"/>
    <row r="14127" hidden="1" x14ac:dyDescent="0.35"/>
    <row r="14128" hidden="1" x14ac:dyDescent="0.35"/>
    <row r="14129" hidden="1" x14ac:dyDescent="0.35"/>
    <row r="14130" hidden="1" x14ac:dyDescent="0.35"/>
    <row r="14131" hidden="1" x14ac:dyDescent="0.35"/>
    <row r="14132" hidden="1" x14ac:dyDescent="0.35"/>
    <row r="14133" hidden="1" x14ac:dyDescent="0.35"/>
    <row r="14134" hidden="1" x14ac:dyDescent="0.35"/>
    <row r="14135" hidden="1" x14ac:dyDescent="0.35"/>
    <row r="14136" hidden="1" x14ac:dyDescent="0.35"/>
    <row r="14137" hidden="1" x14ac:dyDescent="0.35"/>
    <row r="14138" hidden="1" x14ac:dyDescent="0.35"/>
    <row r="14139" hidden="1" x14ac:dyDescent="0.35"/>
    <row r="14140" hidden="1" x14ac:dyDescent="0.35"/>
    <row r="14141" hidden="1" x14ac:dyDescent="0.35"/>
    <row r="14142" hidden="1" x14ac:dyDescent="0.35"/>
    <row r="14143" hidden="1" x14ac:dyDescent="0.35"/>
    <row r="14144" hidden="1" x14ac:dyDescent="0.35"/>
    <row r="14145" hidden="1" x14ac:dyDescent="0.35"/>
    <row r="14146" hidden="1" x14ac:dyDescent="0.35"/>
    <row r="14147" hidden="1" x14ac:dyDescent="0.35"/>
    <row r="14148" hidden="1" x14ac:dyDescent="0.35"/>
    <row r="14149" hidden="1" x14ac:dyDescent="0.35"/>
    <row r="14150" hidden="1" x14ac:dyDescent="0.35"/>
    <row r="14151" hidden="1" x14ac:dyDescent="0.35"/>
    <row r="14152" hidden="1" x14ac:dyDescent="0.35"/>
    <row r="14153" hidden="1" x14ac:dyDescent="0.35"/>
    <row r="14154" hidden="1" x14ac:dyDescent="0.35"/>
    <row r="14155" hidden="1" x14ac:dyDescent="0.35"/>
    <row r="14156" hidden="1" x14ac:dyDescent="0.35"/>
    <row r="14157" hidden="1" x14ac:dyDescent="0.35"/>
    <row r="14158" hidden="1" x14ac:dyDescent="0.35"/>
    <row r="14159" hidden="1" x14ac:dyDescent="0.35"/>
    <row r="14160" hidden="1" x14ac:dyDescent="0.35"/>
    <row r="14161" hidden="1" x14ac:dyDescent="0.35"/>
    <row r="14162" hidden="1" x14ac:dyDescent="0.35"/>
    <row r="14163" hidden="1" x14ac:dyDescent="0.35"/>
    <row r="14164" hidden="1" x14ac:dyDescent="0.35"/>
    <row r="14165" hidden="1" x14ac:dyDescent="0.35"/>
    <row r="14166" hidden="1" x14ac:dyDescent="0.35"/>
    <row r="14167" hidden="1" x14ac:dyDescent="0.35"/>
    <row r="14168" hidden="1" x14ac:dyDescent="0.35"/>
    <row r="14169" hidden="1" x14ac:dyDescent="0.35"/>
    <row r="14170" hidden="1" x14ac:dyDescent="0.35"/>
    <row r="14171" hidden="1" x14ac:dyDescent="0.35"/>
    <row r="14172" hidden="1" x14ac:dyDescent="0.35"/>
    <row r="14173" hidden="1" x14ac:dyDescent="0.35"/>
    <row r="14174" hidden="1" x14ac:dyDescent="0.35"/>
    <row r="14175" hidden="1" x14ac:dyDescent="0.35"/>
    <row r="14176" hidden="1" x14ac:dyDescent="0.35"/>
    <row r="14177" hidden="1" x14ac:dyDescent="0.35"/>
    <row r="14178" hidden="1" x14ac:dyDescent="0.35"/>
    <row r="14179" hidden="1" x14ac:dyDescent="0.35"/>
    <row r="14180" hidden="1" x14ac:dyDescent="0.35"/>
    <row r="14181" hidden="1" x14ac:dyDescent="0.35"/>
    <row r="14182" hidden="1" x14ac:dyDescent="0.35"/>
    <row r="14183" hidden="1" x14ac:dyDescent="0.35"/>
    <row r="14184" hidden="1" x14ac:dyDescent="0.35"/>
    <row r="14185" hidden="1" x14ac:dyDescent="0.35"/>
    <row r="14186" hidden="1" x14ac:dyDescent="0.35"/>
    <row r="14187" hidden="1" x14ac:dyDescent="0.35"/>
    <row r="14188" hidden="1" x14ac:dyDescent="0.35"/>
    <row r="14189" hidden="1" x14ac:dyDescent="0.35"/>
    <row r="14190" hidden="1" x14ac:dyDescent="0.35"/>
    <row r="14191" hidden="1" x14ac:dyDescent="0.35"/>
    <row r="14192" hidden="1" x14ac:dyDescent="0.35"/>
    <row r="14193" hidden="1" x14ac:dyDescent="0.35"/>
    <row r="14194" hidden="1" x14ac:dyDescent="0.35"/>
    <row r="14195" hidden="1" x14ac:dyDescent="0.35"/>
    <row r="14196" hidden="1" x14ac:dyDescent="0.35"/>
    <row r="14197" hidden="1" x14ac:dyDescent="0.35"/>
    <row r="14198" hidden="1" x14ac:dyDescent="0.35"/>
    <row r="14199" hidden="1" x14ac:dyDescent="0.35"/>
    <row r="14200" hidden="1" x14ac:dyDescent="0.35"/>
    <row r="14201" hidden="1" x14ac:dyDescent="0.35"/>
    <row r="14202" hidden="1" x14ac:dyDescent="0.35"/>
    <row r="14203" hidden="1" x14ac:dyDescent="0.35"/>
    <row r="14204" hidden="1" x14ac:dyDescent="0.35"/>
    <row r="14205" hidden="1" x14ac:dyDescent="0.35"/>
    <row r="14206" hidden="1" x14ac:dyDescent="0.35"/>
    <row r="14207" hidden="1" x14ac:dyDescent="0.35"/>
    <row r="14208" hidden="1" x14ac:dyDescent="0.35"/>
    <row r="14209" hidden="1" x14ac:dyDescent="0.35"/>
    <row r="14210" hidden="1" x14ac:dyDescent="0.35"/>
    <row r="14211" hidden="1" x14ac:dyDescent="0.35"/>
    <row r="14212" hidden="1" x14ac:dyDescent="0.35"/>
    <row r="14213" hidden="1" x14ac:dyDescent="0.35"/>
    <row r="14214" hidden="1" x14ac:dyDescent="0.35"/>
    <row r="14215" hidden="1" x14ac:dyDescent="0.35"/>
    <row r="14216" hidden="1" x14ac:dyDescent="0.35"/>
    <row r="14217" hidden="1" x14ac:dyDescent="0.35"/>
    <row r="14218" hidden="1" x14ac:dyDescent="0.35"/>
    <row r="14219" hidden="1" x14ac:dyDescent="0.35"/>
    <row r="14220" hidden="1" x14ac:dyDescent="0.35"/>
    <row r="14221" hidden="1" x14ac:dyDescent="0.35"/>
    <row r="14222" hidden="1" x14ac:dyDescent="0.35"/>
    <row r="14223" hidden="1" x14ac:dyDescent="0.35"/>
    <row r="14224" hidden="1" x14ac:dyDescent="0.35"/>
    <row r="14225" hidden="1" x14ac:dyDescent="0.35"/>
    <row r="14226" hidden="1" x14ac:dyDescent="0.35"/>
    <row r="14227" hidden="1" x14ac:dyDescent="0.35"/>
    <row r="14228" hidden="1" x14ac:dyDescent="0.35"/>
    <row r="14229" hidden="1" x14ac:dyDescent="0.35"/>
    <row r="14230" hidden="1" x14ac:dyDescent="0.35"/>
    <row r="14231" hidden="1" x14ac:dyDescent="0.35"/>
    <row r="14232" hidden="1" x14ac:dyDescent="0.35"/>
    <row r="14233" hidden="1" x14ac:dyDescent="0.35"/>
    <row r="14234" hidden="1" x14ac:dyDescent="0.35"/>
    <row r="14235" hidden="1" x14ac:dyDescent="0.35"/>
    <row r="14236" hidden="1" x14ac:dyDescent="0.35"/>
    <row r="14237" hidden="1" x14ac:dyDescent="0.35"/>
    <row r="14238" hidden="1" x14ac:dyDescent="0.35"/>
    <row r="14239" hidden="1" x14ac:dyDescent="0.35"/>
    <row r="14240" hidden="1" x14ac:dyDescent="0.35"/>
    <row r="14241" hidden="1" x14ac:dyDescent="0.35"/>
    <row r="14242" hidden="1" x14ac:dyDescent="0.35"/>
    <row r="14243" hidden="1" x14ac:dyDescent="0.35"/>
    <row r="14244" hidden="1" x14ac:dyDescent="0.35"/>
    <row r="14245" hidden="1" x14ac:dyDescent="0.35"/>
    <row r="14246" hidden="1" x14ac:dyDescent="0.35"/>
    <row r="14247" hidden="1" x14ac:dyDescent="0.35"/>
    <row r="14248" hidden="1" x14ac:dyDescent="0.35"/>
    <row r="14249" hidden="1" x14ac:dyDescent="0.35"/>
    <row r="14250" hidden="1" x14ac:dyDescent="0.35"/>
    <row r="14251" hidden="1" x14ac:dyDescent="0.35"/>
    <row r="14252" hidden="1" x14ac:dyDescent="0.35"/>
    <row r="14253" hidden="1" x14ac:dyDescent="0.35"/>
    <row r="14254" hidden="1" x14ac:dyDescent="0.35"/>
    <row r="14255" hidden="1" x14ac:dyDescent="0.35"/>
    <row r="14256" hidden="1" x14ac:dyDescent="0.35"/>
    <row r="14257" hidden="1" x14ac:dyDescent="0.35"/>
    <row r="14258" hidden="1" x14ac:dyDescent="0.35"/>
    <row r="14259" hidden="1" x14ac:dyDescent="0.35"/>
    <row r="14260" hidden="1" x14ac:dyDescent="0.35"/>
    <row r="14261" hidden="1" x14ac:dyDescent="0.35"/>
    <row r="14262" hidden="1" x14ac:dyDescent="0.35"/>
    <row r="14263" hidden="1" x14ac:dyDescent="0.35"/>
    <row r="14264" hidden="1" x14ac:dyDescent="0.35"/>
    <row r="14265" hidden="1" x14ac:dyDescent="0.35"/>
    <row r="14266" hidden="1" x14ac:dyDescent="0.35"/>
    <row r="14267" hidden="1" x14ac:dyDescent="0.35"/>
    <row r="14268" hidden="1" x14ac:dyDescent="0.35"/>
    <row r="14269" hidden="1" x14ac:dyDescent="0.35"/>
    <row r="14270" hidden="1" x14ac:dyDescent="0.35"/>
    <row r="14271" hidden="1" x14ac:dyDescent="0.35"/>
    <row r="14272" hidden="1" x14ac:dyDescent="0.35"/>
    <row r="14273" hidden="1" x14ac:dyDescent="0.35"/>
    <row r="14274" hidden="1" x14ac:dyDescent="0.35"/>
    <row r="14275" hidden="1" x14ac:dyDescent="0.35"/>
    <row r="14276" hidden="1" x14ac:dyDescent="0.35"/>
    <row r="14277" hidden="1" x14ac:dyDescent="0.35"/>
    <row r="14278" hidden="1" x14ac:dyDescent="0.35"/>
    <row r="14279" hidden="1" x14ac:dyDescent="0.35"/>
    <row r="14280" hidden="1" x14ac:dyDescent="0.35"/>
    <row r="14281" hidden="1" x14ac:dyDescent="0.35"/>
    <row r="14282" hidden="1" x14ac:dyDescent="0.35"/>
    <row r="14283" hidden="1" x14ac:dyDescent="0.35"/>
    <row r="14284" hidden="1" x14ac:dyDescent="0.35"/>
    <row r="14285" hidden="1" x14ac:dyDescent="0.35"/>
    <row r="14286" hidden="1" x14ac:dyDescent="0.35"/>
    <row r="14287" hidden="1" x14ac:dyDescent="0.35"/>
    <row r="14288" hidden="1" x14ac:dyDescent="0.35"/>
    <row r="14289" hidden="1" x14ac:dyDescent="0.35"/>
    <row r="14290" hidden="1" x14ac:dyDescent="0.35"/>
    <row r="14291" hidden="1" x14ac:dyDescent="0.35"/>
    <row r="14292" hidden="1" x14ac:dyDescent="0.35"/>
    <row r="14293" hidden="1" x14ac:dyDescent="0.35"/>
    <row r="14294" hidden="1" x14ac:dyDescent="0.35"/>
    <row r="14295" hidden="1" x14ac:dyDescent="0.35"/>
    <row r="14296" hidden="1" x14ac:dyDescent="0.35"/>
    <row r="14297" hidden="1" x14ac:dyDescent="0.35"/>
    <row r="14298" hidden="1" x14ac:dyDescent="0.35"/>
    <row r="14299" hidden="1" x14ac:dyDescent="0.35"/>
    <row r="14300" hidden="1" x14ac:dyDescent="0.35"/>
    <row r="14301" hidden="1" x14ac:dyDescent="0.35"/>
    <row r="14302" hidden="1" x14ac:dyDescent="0.35"/>
    <row r="14303" hidden="1" x14ac:dyDescent="0.35"/>
    <row r="14304" hidden="1" x14ac:dyDescent="0.35"/>
    <row r="14305" hidden="1" x14ac:dyDescent="0.35"/>
    <row r="14306" hidden="1" x14ac:dyDescent="0.35"/>
    <row r="14307" hidden="1" x14ac:dyDescent="0.35"/>
    <row r="14308" hidden="1" x14ac:dyDescent="0.35"/>
    <row r="14309" hidden="1" x14ac:dyDescent="0.35"/>
    <row r="14310" hidden="1" x14ac:dyDescent="0.35"/>
    <row r="14311" hidden="1" x14ac:dyDescent="0.35"/>
    <row r="14312" hidden="1" x14ac:dyDescent="0.35"/>
    <row r="14313" hidden="1" x14ac:dyDescent="0.35"/>
    <row r="14314" hidden="1" x14ac:dyDescent="0.35"/>
    <row r="14315" hidden="1" x14ac:dyDescent="0.35"/>
    <row r="14316" hidden="1" x14ac:dyDescent="0.35"/>
    <row r="14317" hidden="1" x14ac:dyDescent="0.35"/>
    <row r="14318" hidden="1" x14ac:dyDescent="0.35"/>
    <row r="14319" hidden="1" x14ac:dyDescent="0.35"/>
    <row r="14320" hidden="1" x14ac:dyDescent="0.35"/>
    <row r="14321" hidden="1" x14ac:dyDescent="0.35"/>
    <row r="14322" hidden="1" x14ac:dyDescent="0.35"/>
    <row r="14323" hidden="1" x14ac:dyDescent="0.35"/>
    <row r="14324" hidden="1" x14ac:dyDescent="0.35"/>
    <row r="14325" hidden="1" x14ac:dyDescent="0.35"/>
    <row r="14326" hidden="1" x14ac:dyDescent="0.35"/>
    <row r="14327" hidden="1" x14ac:dyDescent="0.35"/>
    <row r="14328" hidden="1" x14ac:dyDescent="0.35"/>
    <row r="14329" hidden="1" x14ac:dyDescent="0.35"/>
    <row r="14330" hidden="1" x14ac:dyDescent="0.35"/>
    <row r="14331" hidden="1" x14ac:dyDescent="0.35"/>
    <row r="14332" hidden="1" x14ac:dyDescent="0.35"/>
    <row r="14333" hidden="1" x14ac:dyDescent="0.35"/>
    <row r="14334" hidden="1" x14ac:dyDescent="0.35"/>
    <row r="14335" hidden="1" x14ac:dyDescent="0.35"/>
    <row r="14336" hidden="1" x14ac:dyDescent="0.35"/>
    <row r="14337" hidden="1" x14ac:dyDescent="0.35"/>
    <row r="14338" hidden="1" x14ac:dyDescent="0.35"/>
    <row r="14339" hidden="1" x14ac:dyDescent="0.35"/>
    <row r="14340" hidden="1" x14ac:dyDescent="0.35"/>
    <row r="14341" hidden="1" x14ac:dyDescent="0.35"/>
    <row r="14342" hidden="1" x14ac:dyDescent="0.35"/>
    <row r="14343" hidden="1" x14ac:dyDescent="0.35"/>
    <row r="14344" hidden="1" x14ac:dyDescent="0.35"/>
    <row r="14345" hidden="1" x14ac:dyDescent="0.35"/>
    <row r="14346" hidden="1" x14ac:dyDescent="0.35"/>
    <row r="14347" hidden="1" x14ac:dyDescent="0.35"/>
    <row r="14348" hidden="1" x14ac:dyDescent="0.35"/>
    <row r="14349" hidden="1" x14ac:dyDescent="0.35"/>
    <row r="14350" hidden="1" x14ac:dyDescent="0.35"/>
    <row r="14351" hidden="1" x14ac:dyDescent="0.35"/>
    <row r="14352" hidden="1" x14ac:dyDescent="0.35"/>
    <row r="14353" hidden="1" x14ac:dyDescent="0.35"/>
    <row r="14354" hidden="1" x14ac:dyDescent="0.35"/>
    <row r="14355" hidden="1" x14ac:dyDescent="0.35"/>
    <row r="14356" hidden="1" x14ac:dyDescent="0.35"/>
    <row r="14357" hidden="1" x14ac:dyDescent="0.35"/>
    <row r="14358" hidden="1" x14ac:dyDescent="0.35"/>
    <row r="14359" hidden="1" x14ac:dyDescent="0.35"/>
    <row r="14360" hidden="1" x14ac:dyDescent="0.35"/>
    <row r="14361" hidden="1" x14ac:dyDescent="0.35"/>
    <row r="14362" hidden="1" x14ac:dyDescent="0.35"/>
    <row r="14363" hidden="1" x14ac:dyDescent="0.35"/>
    <row r="14364" hidden="1" x14ac:dyDescent="0.35"/>
    <row r="14365" hidden="1" x14ac:dyDescent="0.35"/>
    <row r="14366" hidden="1" x14ac:dyDescent="0.35"/>
    <row r="14367" hidden="1" x14ac:dyDescent="0.35"/>
    <row r="14368" hidden="1" x14ac:dyDescent="0.35"/>
    <row r="14369" hidden="1" x14ac:dyDescent="0.35"/>
    <row r="14370" hidden="1" x14ac:dyDescent="0.35"/>
    <row r="14371" hidden="1" x14ac:dyDescent="0.35"/>
    <row r="14372" hidden="1" x14ac:dyDescent="0.35"/>
    <row r="14373" hidden="1" x14ac:dyDescent="0.35"/>
    <row r="14374" hidden="1" x14ac:dyDescent="0.35"/>
    <row r="14375" hidden="1" x14ac:dyDescent="0.35"/>
    <row r="14376" hidden="1" x14ac:dyDescent="0.35"/>
    <row r="14377" hidden="1" x14ac:dyDescent="0.35"/>
    <row r="14378" hidden="1" x14ac:dyDescent="0.35"/>
    <row r="14379" hidden="1" x14ac:dyDescent="0.35"/>
    <row r="14380" hidden="1" x14ac:dyDescent="0.35"/>
    <row r="14381" hidden="1" x14ac:dyDescent="0.35"/>
    <row r="14382" hidden="1" x14ac:dyDescent="0.35"/>
    <row r="14383" hidden="1" x14ac:dyDescent="0.35"/>
    <row r="14384" hidden="1" x14ac:dyDescent="0.35"/>
    <row r="14385" hidden="1" x14ac:dyDescent="0.35"/>
    <row r="14386" hidden="1" x14ac:dyDescent="0.35"/>
    <row r="14387" hidden="1" x14ac:dyDescent="0.35"/>
    <row r="14388" hidden="1" x14ac:dyDescent="0.35"/>
    <row r="14389" hidden="1" x14ac:dyDescent="0.35"/>
    <row r="14390" hidden="1" x14ac:dyDescent="0.35"/>
    <row r="14391" hidden="1" x14ac:dyDescent="0.35"/>
    <row r="14392" hidden="1" x14ac:dyDescent="0.35"/>
    <row r="14393" hidden="1" x14ac:dyDescent="0.35"/>
    <row r="14394" hidden="1" x14ac:dyDescent="0.35"/>
    <row r="14395" hidden="1" x14ac:dyDescent="0.35"/>
    <row r="14396" hidden="1" x14ac:dyDescent="0.35"/>
    <row r="14397" hidden="1" x14ac:dyDescent="0.35"/>
    <row r="14398" hidden="1" x14ac:dyDescent="0.35"/>
    <row r="14399" hidden="1" x14ac:dyDescent="0.35"/>
    <row r="14400" hidden="1" x14ac:dyDescent="0.35"/>
    <row r="14401" hidden="1" x14ac:dyDescent="0.35"/>
    <row r="14402" hidden="1" x14ac:dyDescent="0.35"/>
    <row r="14403" hidden="1" x14ac:dyDescent="0.35"/>
    <row r="14404" hidden="1" x14ac:dyDescent="0.35"/>
    <row r="14405" hidden="1" x14ac:dyDescent="0.35"/>
    <row r="14406" hidden="1" x14ac:dyDescent="0.35"/>
    <row r="14407" hidden="1" x14ac:dyDescent="0.35"/>
    <row r="14408" hidden="1" x14ac:dyDescent="0.35"/>
    <row r="14409" hidden="1" x14ac:dyDescent="0.35"/>
    <row r="14410" hidden="1" x14ac:dyDescent="0.35"/>
    <row r="14411" hidden="1" x14ac:dyDescent="0.35"/>
    <row r="14412" hidden="1" x14ac:dyDescent="0.35"/>
    <row r="14413" hidden="1" x14ac:dyDescent="0.35"/>
    <row r="14414" hidden="1" x14ac:dyDescent="0.35"/>
    <row r="14415" hidden="1" x14ac:dyDescent="0.35"/>
    <row r="14416" hidden="1" x14ac:dyDescent="0.35"/>
    <row r="14417" hidden="1" x14ac:dyDescent="0.35"/>
    <row r="14418" hidden="1" x14ac:dyDescent="0.35"/>
    <row r="14419" hidden="1" x14ac:dyDescent="0.35"/>
    <row r="14420" hidden="1" x14ac:dyDescent="0.35"/>
    <row r="14421" hidden="1" x14ac:dyDescent="0.35"/>
    <row r="14422" hidden="1" x14ac:dyDescent="0.35"/>
    <row r="14423" hidden="1" x14ac:dyDescent="0.35"/>
    <row r="14424" hidden="1" x14ac:dyDescent="0.35"/>
    <row r="14425" hidden="1" x14ac:dyDescent="0.35"/>
    <row r="14426" hidden="1" x14ac:dyDescent="0.35"/>
    <row r="14427" hidden="1" x14ac:dyDescent="0.35"/>
    <row r="14428" hidden="1" x14ac:dyDescent="0.35"/>
    <row r="14429" hidden="1" x14ac:dyDescent="0.35"/>
    <row r="14430" hidden="1" x14ac:dyDescent="0.35"/>
    <row r="14431" hidden="1" x14ac:dyDescent="0.35"/>
    <row r="14432" hidden="1" x14ac:dyDescent="0.35"/>
    <row r="14433" hidden="1" x14ac:dyDescent="0.35"/>
    <row r="14434" hidden="1" x14ac:dyDescent="0.35"/>
    <row r="14435" hidden="1" x14ac:dyDescent="0.35"/>
    <row r="14436" hidden="1" x14ac:dyDescent="0.35"/>
    <row r="14437" hidden="1" x14ac:dyDescent="0.35"/>
    <row r="14438" hidden="1" x14ac:dyDescent="0.35"/>
    <row r="14439" hidden="1" x14ac:dyDescent="0.35"/>
    <row r="14440" hidden="1" x14ac:dyDescent="0.35"/>
    <row r="14441" hidden="1" x14ac:dyDescent="0.35"/>
    <row r="14442" hidden="1" x14ac:dyDescent="0.35"/>
    <row r="14443" hidden="1" x14ac:dyDescent="0.35"/>
    <row r="14444" hidden="1" x14ac:dyDescent="0.35"/>
    <row r="14445" hidden="1" x14ac:dyDescent="0.35"/>
    <row r="14446" hidden="1" x14ac:dyDescent="0.35"/>
    <row r="14447" hidden="1" x14ac:dyDescent="0.35"/>
    <row r="14448" hidden="1" x14ac:dyDescent="0.35"/>
    <row r="14449" hidden="1" x14ac:dyDescent="0.35"/>
    <row r="14450" hidden="1" x14ac:dyDescent="0.35"/>
    <row r="14451" hidden="1" x14ac:dyDescent="0.35"/>
    <row r="14452" hidden="1" x14ac:dyDescent="0.35"/>
    <row r="14453" hidden="1" x14ac:dyDescent="0.35"/>
    <row r="14454" hidden="1" x14ac:dyDescent="0.35"/>
    <row r="14455" hidden="1" x14ac:dyDescent="0.35"/>
    <row r="14456" hidden="1" x14ac:dyDescent="0.35"/>
    <row r="14457" hidden="1" x14ac:dyDescent="0.35"/>
    <row r="14458" hidden="1" x14ac:dyDescent="0.35"/>
    <row r="14459" hidden="1" x14ac:dyDescent="0.35"/>
    <row r="14460" hidden="1" x14ac:dyDescent="0.35"/>
    <row r="14461" hidden="1" x14ac:dyDescent="0.35"/>
    <row r="14462" hidden="1" x14ac:dyDescent="0.35"/>
    <row r="14463" hidden="1" x14ac:dyDescent="0.35"/>
    <row r="14464" hidden="1" x14ac:dyDescent="0.35"/>
    <row r="14465" hidden="1" x14ac:dyDescent="0.35"/>
    <row r="14466" hidden="1" x14ac:dyDescent="0.35"/>
    <row r="14467" hidden="1" x14ac:dyDescent="0.35"/>
    <row r="14468" hidden="1" x14ac:dyDescent="0.35"/>
    <row r="14469" hidden="1" x14ac:dyDescent="0.35"/>
    <row r="14470" hidden="1" x14ac:dyDescent="0.35"/>
    <row r="14471" hidden="1" x14ac:dyDescent="0.35"/>
    <row r="14472" hidden="1" x14ac:dyDescent="0.35"/>
    <row r="14473" hidden="1" x14ac:dyDescent="0.35"/>
    <row r="14474" hidden="1" x14ac:dyDescent="0.35"/>
    <row r="14475" hidden="1" x14ac:dyDescent="0.35"/>
    <row r="14476" hidden="1" x14ac:dyDescent="0.35"/>
    <row r="14477" hidden="1" x14ac:dyDescent="0.35"/>
    <row r="14478" hidden="1" x14ac:dyDescent="0.35"/>
    <row r="14479" hidden="1" x14ac:dyDescent="0.35"/>
    <row r="14480" hidden="1" x14ac:dyDescent="0.35"/>
    <row r="14481" hidden="1" x14ac:dyDescent="0.35"/>
    <row r="14482" hidden="1" x14ac:dyDescent="0.35"/>
    <row r="14483" hidden="1" x14ac:dyDescent="0.35"/>
    <row r="14484" hidden="1" x14ac:dyDescent="0.35"/>
    <row r="14485" hidden="1" x14ac:dyDescent="0.35"/>
    <row r="14486" hidden="1" x14ac:dyDescent="0.35"/>
    <row r="14487" hidden="1" x14ac:dyDescent="0.35"/>
    <row r="14488" hidden="1" x14ac:dyDescent="0.35"/>
    <row r="14489" hidden="1" x14ac:dyDescent="0.35"/>
    <row r="14490" hidden="1" x14ac:dyDescent="0.35"/>
    <row r="14491" hidden="1" x14ac:dyDescent="0.35"/>
    <row r="14492" hidden="1" x14ac:dyDescent="0.35"/>
    <row r="14493" hidden="1" x14ac:dyDescent="0.35"/>
    <row r="14494" hidden="1" x14ac:dyDescent="0.35"/>
    <row r="14495" hidden="1" x14ac:dyDescent="0.35"/>
    <row r="14496" hidden="1" x14ac:dyDescent="0.35"/>
    <row r="14497" hidden="1" x14ac:dyDescent="0.35"/>
    <row r="14498" hidden="1" x14ac:dyDescent="0.35"/>
    <row r="14499" hidden="1" x14ac:dyDescent="0.35"/>
    <row r="14500" hidden="1" x14ac:dyDescent="0.35"/>
    <row r="14501" hidden="1" x14ac:dyDescent="0.35"/>
    <row r="14502" hidden="1" x14ac:dyDescent="0.35"/>
    <row r="14503" hidden="1" x14ac:dyDescent="0.35"/>
    <row r="14504" hidden="1" x14ac:dyDescent="0.35"/>
    <row r="14505" hidden="1" x14ac:dyDescent="0.35"/>
    <row r="14506" hidden="1" x14ac:dyDescent="0.35"/>
    <row r="14507" hidden="1" x14ac:dyDescent="0.35"/>
    <row r="14508" hidden="1" x14ac:dyDescent="0.35"/>
    <row r="14509" hidden="1" x14ac:dyDescent="0.35"/>
    <row r="14510" hidden="1" x14ac:dyDescent="0.35"/>
    <row r="14511" hidden="1" x14ac:dyDescent="0.35"/>
    <row r="14512" hidden="1" x14ac:dyDescent="0.35"/>
    <row r="14513" hidden="1" x14ac:dyDescent="0.35"/>
    <row r="14514" hidden="1" x14ac:dyDescent="0.35"/>
    <row r="14515" hidden="1" x14ac:dyDescent="0.35"/>
    <row r="14516" hidden="1" x14ac:dyDescent="0.35"/>
    <row r="14517" hidden="1" x14ac:dyDescent="0.35"/>
    <row r="14518" hidden="1" x14ac:dyDescent="0.35"/>
    <row r="14519" hidden="1" x14ac:dyDescent="0.35"/>
    <row r="14520" hidden="1" x14ac:dyDescent="0.35"/>
    <row r="14521" hidden="1" x14ac:dyDescent="0.35"/>
    <row r="14522" hidden="1" x14ac:dyDescent="0.35"/>
    <row r="14523" hidden="1" x14ac:dyDescent="0.35"/>
    <row r="14524" hidden="1" x14ac:dyDescent="0.35"/>
    <row r="14525" hidden="1" x14ac:dyDescent="0.35"/>
    <row r="14526" hidden="1" x14ac:dyDescent="0.35"/>
    <row r="14527" hidden="1" x14ac:dyDescent="0.35"/>
    <row r="14528" hidden="1" x14ac:dyDescent="0.35"/>
    <row r="14529" hidden="1" x14ac:dyDescent="0.35"/>
    <row r="14530" hidden="1" x14ac:dyDescent="0.35"/>
    <row r="14531" hidden="1" x14ac:dyDescent="0.35"/>
    <row r="14532" hidden="1" x14ac:dyDescent="0.35"/>
    <row r="14533" hidden="1" x14ac:dyDescent="0.35"/>
    <row r="14534" hidden="1" x14ac:dyDescent="0.35"/>
    <row r="14535" hidden="1" x14ac:dyDescent="0.35"/>
    <row r="14536" hidden="1" x14ac:dyDescent="0.35"/>
    <row r="14537" hidden="1" x14ac:dyDescent="0.35"/>
    <row r="14538" hidden="1" x14ac:dyDescent="0.35"/>
    <row r="14539" hidden="1" x14ac:dyDescent="0.35"/>
    <row r="14540" hidden="1" x14ac:dyDescent="0.35"/>
    <row r="14541" hidden="1" x14ac:dyDescent="0.35"/>
    <row r="14542" hidden="1" x14ac:dyDescent="0.35"/>
    <row r="14543" hidden="1" x14ac:dyDescent="0.35"/>
    <row r="14544" hidden="1" x14ac:dyDescent="0.35"/>
    <row r="14545" hidden="1" x14ac:dyDescent="0.35"/>
    <row r="14546" hidden="1" x14ac:dyDescent="0.35"/>
    <row r="14547" hidden="1" x14ac:dyDescent="0.35"/>
    <row r="14548" hidden="1" x14ac:dyDescent="0.35"/>
    <row r="14549" hidden="1" x14ac:dyDescent="0.35"/>
    <row r="14550" hidden="1" x14ac:dyDescent="0.35"/>
    <row r="14551" hidden="1" x14ac:dyDescent="0.35"/>
    <row r="14552" hidden="1" x14ac:dyDescent="0.35"/>
    <row r="14553" hidden="1" x14ac:dyDescent="0.35"/>
    <row r="14554" hidden="1" x14ac:dyDescent="0.35"/>
    <row r="14555" hidden="1" x14ac:dyDescent="0.35"/>
    <row r="14556" hidden="1" x14ac:dyDescent="0.35"/>
    <row r="14557" hidden="1" x14ac:dyDescent="0.35"/>
    <row r="14558" hidden="1" x14ac:dyDescent="0.35"/>
    <row r="14559" hidden="1" x14ac:dyDescent="0.35"/>
    <row r="14560" hidden="1" x14ac:dyDescent="0.35"/>
    <row r="14561" hidden="1" x14ac:dyDescent="0.35"/>
    <row r="14562" hidden="1" x14ac:dyDescent="0.35"/>
    <row r="14563" hidden="1" x14ac:dyDescent="0.35"/>
    <row r="14564" hidden="1" x14ac:dyDescent="0.35"/>
    <row r="14565" hidden="1" x14ac:dyDescent="0.35"/>
    <row r="14566" hidden="1" x14ac:dyDescent="0.35"/>
    <row r="14567" hidden="1" x14ac:dyDescent="0.35"/>
    <row r="14568" hidden="1" x14ac:dyDescent="0.35"/>
    <row r="14569" hidden="1" x14ac:dyDescent="0.35"/>
    <row r="14570" hidden="1" x14ac:dyDescent="0.35"/>
    <row r="14571" hidden="1" x14ac:dyDescent="0.35"/>
    <row r="14572" hidden="1" x14ac:dyDescent="0.35"/>
    <row r="14573" hidden="1" x14ac:dyDescent="0.35"/>
    <row r="14574" hidden="1" x14ac:dyDescent="0.35"/>
    <row r="14575" hidden="1" x14ac:dyDescent="0.35"/>
    <row r="14576" hidden="1" x14ac:dyDescent="0.35"/>
    <row r="14577" hidden="1" x14ac:dyDescent="0.35"/>
    <row r="14578" hidden="1" x14ac:dyDescent="0.35"/>
    <row r="14579" hidden="1" x14ac:dyDescent="0.35"/>
    <row r="14580" hidden="1" x14ac:dyDescent="0.35"/>
    <row r="14581" hidden="1" x14ac:dyDescent="0.35"/>
    <row r="14582" hidden="1" x14ac:dyDescent="0.35"/>
    <row r="14583" hidden="1" x14ac:dyDescent="0.35"/>
    <row r="14584" hidden="1" x14ac:dyDescent="0.35"/>
    <row r="14585" hidden="1" x14ac:dyDescent="0.35"/>
    <row r="14586" hidden="1" x14ac:dyDescent="0.35"/>
    <row r="14587" hidden="1" x14ac:dyDescent="0.35"/>
    <row r="14588" hidden="1" x14ac:dyDescent="0.35"/>
    <row r="14589" hidden="1" x14ac:dyDescent="0.35"/>
    <row r="14590" hidden="1" x14ac:dyDescent="0.35"/>
    <row r="14591" hidden="1" x14ac:dyDescent="0.35"/>
    <row r="14592" hidden="1" x14ac:dyDescent="0.35"/>
    <row r="14593" hidden="1" x14ac:dyDescent="0.35"/>
    <row r="14594" hidden="1" x14ac:dyDescent="0.35"/>
    <row r="14595" hidden="1" x14ac:dyDescent="0.35"/>
    <row r="14596" hidden="1" x14ac:dyDescent="0.35"/>
    <row r="14597" hidden="1" x14ac:dyDescent="0.35"/>
    <row r="14598" hidden="1" x14ac:dyDescent="0.35"/>
    <row r="14599" hidden="1" x14ac:dyDescent="0.35"/>
    <row r="14600" hidden="1" x14ac:dyDescent="0.35"/>
    <row r="14601" hidden="1" x14ac:dyDescent="0.35"/>
    <row r="14602" hidden="1" x14ac:dyDescent="0.35"/>
    <row r="14603" hidden="1" x14ac:dyDescent="0.35"/>
    <row r="14604" hidden="1" x14ac:dyDescent="0.35"/>
    <row r="14605" hidden="1" x14ac:dyDescent="0.35"/>
    <row r="14606" hidden="1" x14ac:dyDescent="0.35"/>
    <row r="14607" hidden="1" x14ac:dyDescent="0.35"/>
    <row r="14608" hidden="1" x14ac:dyDescent="0.35"/>
    <row r="14609" hidden="1" x14ac:dyDescent="0.35"/>
    <row r="14610" hidden="1" x14ac:dyDescent="0.35"/>
    <row r="14611" hidden="1" x14ac:dyDescent="0.35"/>
    <row r="14612" hidden="1" x14ac:dyDescent="0.35"/>
    <row r="14613" hidden="1" x14ac:dyDescent="0.35"/>
    <row r="14614" hidden="1" x14ac:dyDescent="0.35"/>
    <row r="14615" hidden="1" x14ac:dyDescent="0.35"/>
    <row r="14616" hidden="1" x14ac:dyDescent="0.35"/>
    <row r="14617" hidden="1" x14ac:dyDescent="0.35"/>
    <row r="14618" hidden="1" x14ac:dyDescent="0.35"/>
    <row r="14619" hidden="1" x14ac:dyDescent="0.35"/>
    <row r="14620" hidden="1" x14ac:dyDescent="0.35"/>
    <row r="14621" hidden="1" x14ac:dyDescent="0.35"/>
    <row r="14622" hidden="1" x14ac:dyDescent="0.35"/>
    <row r="14623" hidden="1" x14ac:dyDescent="0.35"/>
    <row r="14624" hidden="1" x14ac:dyDescent="0.35"/>
    <row r="14625" hidden="1" x14ac:dyDescent="0.35"/>
    <row r="14626" hidden="1" x14ac:dyDescent="0.35"/>
    <row r="14627" hidden="1" x14ac:dyDescent="0.35"/>
    <row r="14628" hidden="1" x14ac:dyDescent="0.35"/>
    <row r="14629" hidden="1" x14ac:dyDescent="0.35"/>
    <row r="14630" hidden="1" x14ac:dyDescent="0.35"/>
    <row r="14631" hidden="1" x14ac:dyDescent="0.35"/>
    <row r="14632" hidden="1" x14ac:dyDescent="0.35"/>
    <row r="14633" hidden="1" x14ac:dyDescent="0.35"/>
    <row r="14634" hidden="1" x14ac:dyDescent="0.35"/>
    <row r="14635" hidden="1" x14ac:dyDescent="0.35"/>
    <row r="14636" hidden="1" x14ac:dyDescent="0.35"/>
    <row r="14637" hidden="1" x14ac:dyDescent="0.35"/>
    <row r="14638" hidden="1" x14ac:dyDescent="0.35"/>
    <row r="14639" hidden="1" x14ac:dyDescent="0.35"/>
    <row r="14640" hidden="1" x14ac:dyDescent="0.35"/>
    <row r="14641" hidden="1" x14ac:dyDescent="0.35"/>
    <row r="14642" hidden="1" x14ac:dyDescent="0.35"/>
    <row r="14643" hidden="1" x14ac:dyDescent="0.35"/>
    <row r="14644" hidden="1" x14ac:dyDescent="0.35"/>
    <row r="14645" hidden="1" x14ac:dyDescent="0.35"/>
    <row r="14646" hidden="1" x14ac:dyDescent="0.35"/>
    <row r="14647" hidden="1" x14ac:dyDescent="0.35"/>
    <row r="14648" hidden="1" x14ac:dyDescent="0.35"/>
    <row r="14649" hidden="1" x14ac:dyDescent="0.35"/>
    <row r="14650" hidden="1" x14ac:dyDescent="0.35"/>
    <row r="14651" hidden="1" x14ac:dyDescent="0.35"/>
    <row r="14652" hidden="1" x14ac:dyDescent="0.35"/>
    <row r="14653" hidden="1" x14ac:dyDescent="0.35"/>
    <row r="14654" hidden="1" x14ac:dyDescent="0.35"/>
    <row r="14655" hidden="1" x14ac:dyDescent="0.35"/>
    <row r="14656" hidden="1" x14ac:dyDescent="0.35"/>
    <row r="14657" hidden="1" x14ac:dyDescent="0.35"/>
    <row r="14658" hidden="1" x14ac:dyDescent="0.35"/>
    <row r="14659" hidden="1" x14ac:dyDescent="0.35"/>
    <row r="14660" hidden="1" x14ac:dyDescent="0.35"/>
    <row r="14661" hidden="1" x14ac:dyDescent="0.35"/>
    <row r="14662" hidden="1" x14ac:dyDescent="0.35"/>
    <row r="14663" hidden="1" x14ac:dyDescent="0.35"/>
    <row r="14664" hidden="1" x14ac:dyDescent="0.35"/>
    <row r="14665" hidden="1" x14ac:dyDescent="0.35"/>
    <row r="14666" hidden="1" x14ac:dyDescent="0.35"/>
    <row r="14667" hidden="1" x14ac:dyDescent="0.35"/>
    <row r="14668" hidden="1" x14ac:dyDescent="0.35"/>
    <row r="14669" hidden="1" x14ac:dyDescent="0.35"/>
    <row r="14670" hidden="1" x14ac:dyDescent="0.35"/>
    <row r="14671" hidden="1" x14ac:dyDescent="0.35"/>
    <row r="14672" hidden="1" x14ac:dyDescent="0.35"/>
    <row r="14673" hidden="1" x14ac:dyDescent="0.35"/>
    <row r="14674" hidden="1" x14ac:dyDescent="0.35"/>
    <row r="14675" hidden="1" x14ac:dyDescent="0.35"/>
    <row r="14676" hidden="1" x14ac:dyDescent="0.35"/>
    <row r="14677" hidden="1" x14ac:dyDescent="0.35"/>
    <row r="14678" hidden="1" x14ac:dyDescent="0.35"/>
    <row r="14679" hidden="1" x14ac:dyDescent="0.35"/>
    <row r="14680" hidden="1" x14ac:dyDescent="0.35"/>
    <row r="14681" hidden="1" x14ac:dyDescent="0.35"/>
    <row r="14682" hidden="1" x14ac:dyDescent="0.35"/>
    <row r="14683" hidden="1" x14ac:dyDescent="0.35"/>
    <row r="14684" hidden="1" x14ac:dyDescent="0.35"/>
    <row r="14685" hidden="1" x14ac:dyDescent="0.35"/>
    <row r="14686" hidden="1" x14ac:dyDescent="0.35"/>
    <row r="14687" hidden="1" x14ac:dyDescent="0.35"/>
    <row r="14688" hidden="1" x14ac:dyDescent="0.35"/>
    <row r="14689" hidden="1" x14ac:dyDescent="0.35"/>
    <row r="14690" hidden="1" x14ac:dyDescent="0.35"/>
    <row r="14691" hidden="1" x14ac:dyDescent="0.35"/>
    <row r="14692" hidden="1" x14ac:dyDescent="0.35"/>
    <row r="14693" hidden="1" x14ac:dyDescent="0.35"/>
    <row r="14694" hidden="1" x14ac:dyDescent="0.35"/>
    <row r="14695" hidden="1" x14ac:dyDescent="0.35"/>
    <row r="14696" hidden="1" x14ac:dyDescent="0.35"/>
    <row r="14697" hidden="1" x14ac:dyDescent="0.35"/>
    <row r="14698" hidden="1" x14ac:dyDescent="0.35"/>
    <row r="14699" hidden="1" x14ac:dyDescent="0.35"/>
    <row r="14700" hidden="1" x14ac:dyDescent="0.35"/>
    <row r="14701" hidden="1" x14ac:dyDescent="0.35"/>
    <row r="14702" hidden="1" x14ac:dyDescent="0.35"/>
    <row r="14703" hidden="1" x14ac:dyDescent="0.35"/>
    <row r="14704" hidden="1" x14ac:dyDescent="0.35"/>
    <row r="14705" hidden="1" x14ac:dyDescent="0.35"/>
    <row r="14706" hidden="1" x14ac:dyDescent="0.35"/>
    <row r="14707" hidden="1" x14ac:dyDescent="0.35"/>
    <row r="14708" hidden="1" x14ac:dyDescent="0.35"/>
    <row r="14709" hidden="1" x14ac:dyDescent="0.35"/>
    <row r="14710" hidden="1" x14ac:dyDescent="0.35"/>
    <row r="14711" hidden="1" x14ac:dyDescent="0.35"/>
    <row r="14712" hidden="1" x14ac:dyDescent="0.35"/>
    <row r="14713" hidden="1" x14ac:dyDescent="0.35"/>
    <row r="14714" hidden="1" x14ac:dyDescent="0.35"/>
    <row r="14715" hidden="1" x14ac:dyDescent="0.35"/>
    <row r="14716" hidden="1" x14ac:dyDescent="0.35"/>
    <row r="14717" hidden="1" x14ac:dyDescent="0.35"/>
    <row r="14718" hidden="1" x14ac:dyDescent="0.35"/>
    <row r="14719" hidden="1" x14ac:dyDescent="0.35"/>
    <row r="14720" hidden="1" x14ac:dyDescent="0.35"/>
    <row r="14721" hidden="1" x14ac:dyDescent="0.35"/>
    <row r="14722" hidden="1" x14ac:dyDescent="0.35"/>
    <row r="14723" hidden="1" x14ac:dyDescent="0.35"/>
    <row r="14724" hidden="1" x14ac:dyDescent="0.35"/>
    <row r="14725" hidden="1" x14ac:dyDescent="0.35"/>
    <row r="14726" hidden="1" x14ac:dyDescent="0.35"/>
    <row r="14727" hidden="1" x14ac:dyDescent="0.35"/>
    <row r="14728" hidden="1" x14ac:dyDescent="0.35"/>
    <row r="14729" hidden="1" x14ac:dyDescent="0.35"/>
    <row r="14730" hidden="1" x14ac:dyDescent="0.35"/>
    <row r="14731" hidden="1" x14ac:dyDescent="0.35"/>
    <row r="14732" hidden="1" x14ac:dyDescent="0.35"/>
    <row r="14733" hidden="1" x14ac:dyDescent="0.35"/>
    <row r="14734" hidden="1" x14ac:dyDescent="0.35"/>
    <row r="14735" hidden="1" x14ac:dyDescent="0.35"/>
    <row r="14736" hidden="1" x14ac:dyDescent="0.35"/>
    <row r="14737" hidden="1" x14ac:dyDescent="0.35"/>
    <row r="14738" hidden="1" x14ac:dyDescent="0.35"/>
    <row r="14739" hidden="1" x14ac:dyDescent="0.35"/>
    <row r="14740" hidden="1" x14ac:dyDescent="0.35"/>
    <row r="14741" hidden="1" x14ac:dyDescent="0.35"/>
    <row r="14742" hidden="1" x14ac:dyDescent="0.35"/>
    <row r="14743" hidden="1" x14ac:dyDescent="0.35"/>
    <row r="14744" hidden="1" x14ac:dyDescent="0.35"/>
    <row r="14745" hidden="1" x14ac:dyDescent="0.35"/>
    <row r="14746" hidden="1" x14ac:dyDescent="0.35"/>
    <row r="14747" hidden="1" x14ac:dyDescent="0.35"/>
    <row r="14748" hidden="1" x14ac:dyDescent="0.35"/>
    <row r="14749" hidden="1" x14ac:dyDescent="0.35"/>
    <row r="14750" hidden="1" x14ac:dyDescent="0.35"/>
    <row r="14751" hidden="1" x14ac:dyDescent="0.35"/>
    <row r="14752" hidden="1" x14ac:dyDescent="0.35"/>
    <row r="14753" hidden="1" x14ac:dyDescent="0.35"/>
    <row r="14754" hidden="1" x14ac:dyDescent="0.35"/>
    <row r="14755" hidden="1" x14ac:dyDescent="0.35"/>
    <row r="14756" hidden="1" x14ac:dyDescent="0.35"/>
    <row r="14757" hidden="1" x14ac:dyDescent="0.35"/>
    <row r="14758" hidden="1" x14ac:dyDescent="0.35"/>
    <row r="14759" hidden="1" x14ac:dyDescent="0.35"/>
    <row r="14760" hidden="1" x14ac:dyDescent="0.35"/>
    <row r="14761" hidden="1" x14ac:dyDescent="0.35"/>
    <row r="14762" hidden="1" x14ac:dyDescent="0.35"/>
    <row r="14763" hidden="1" x14ac:dyDescent="0.35"/>
    <row r="14764" hidden="1" x14ac:dyDescent="0.35"/>
    <row r="14765" hidden="1" x14ac:dyDescent="0.35"/>
    <row r="14766" hidden="1" x14ac:dyDescent="0.35"/>
    <row r="14767" hidden="1" x14ac:dyDescent="0.35"/>
    <row r="14768" hidden="1" x14ac:dyDescent="0.35"/>
    <row r="14769" hidden="1" x14ac:dyDescent="0.35"/>
    <row r="14770" hidden="1" x14ac:dyDescent="0.35"/>
    <row r="14771" hidden="1" x14ac:dyDescent="0.35"/>
    <row r="14772" hidden="1" x14ac:dyDescent="0.35"/>
    <row r="14773" hidden="1" x14ac:dyDescent="0.35"/>
    <row r="14774" hidden="1" x14ac:dyDescent="0.35"/>
    <row r="14775" hidden="1" x14ac:dyDescent="0.35"/>
    <row r="14776" hidden="1" x14ac:dyDescent="0.35"/>
    <row r="14777" hidden="1" x14ac:dyDescent="0.35"/>
    <row r="14778" hidden="1" x14ac:dyDescent="0.35"/>
    <row r="14779" hidden="1" x14ac:dyDescent="0.35"/>
    <row r="14780" hidden="1" x14ac:dyDescent="0.35"/>
    <row r="14781" hidden="1" x14ac:dyDescent="0.35"/>
    <row r="14782" hidden="1" x14ac:dyDescent="0.35"/>
    <row r="14783" hidden="1" x14ac:dyDescent="0.35"/>
    <row r="14784" hidden="1" x14ac:dyDescent="0.35"/>
    <row r="14785" hidden="1" x14ac:dyDescent="0.35"/>
    <row r="14786" hidden="1" x14ac:dyDescent="0.35"/>
    <row r="14787" hidden="1" x14ac:dyDescent="0.35"/>
    <row r="14788" hidden="1" x14ac:dyDescent="0.35"/>
    <row r="14789" hidden="1" x14ac:dyDescent="0.35"/>
    <row r="14790" hidden="1" x14ac:dyDescent="0.35"/>
    <row r="14791" hidden="1" x14ac:dyDescent="0.35"/>
    <row r="14792" hidden="1" x14ac:dyDescent="0.35"/>
    <row r="14793" hidden="1" x14ac:dyDescent="0.35"/>
    <row r="14794" hidden="1" x14ac:dyDescent="0.35"/>
    <row r="14795" hidden="1" x14ac:dyDescent="0.35"/>
    <row r="14796" hidden="1" x14ac:dyDescent="0.35"/>
    <row r="14797" hidden="1" x14ac:dyDescent="0.35"/>
    <row r="14798" hidden="1" x14ac:dyDescent="0.35"/>
    <row r="14799" hidden="1" x14ac:dyDescent="0.35"/>
    <row r="14800" hidden="1" x14ac:dyDescent="0.35"/>
    <row r="14801" hidden="1" x14ac:dyDescent="0.35"/>
    <row r="14802" hidden="1" x14ac:dyDescent="0.35"/>
    <row r="14803" hidden="1" x14ac:dyDescent="0.35"/>
    <row r="14804" hidden="1" x14ac:dyDescent="0.35"/>
    <row r="14805" hidden="1" x14ac:dyDescent="0.35"/>
    <row r="14806" hidden="1" x14ac:dyDescent="0.35"/>
    <row r="14807" hidden="1" x14ac:dyDescent="0.35"/>
    <row r="14808" hidden="1" x14ac:dyDescent="0.35"/>
    <row r="14809" hidden="1" x14ac:dyDescent="0.35"/>
    <row r="14810" hidden="1" x14ac:dyDescent="0.35"/>
    <row r="14811" hidden="1" x14ac:dyDescent="0.35"/>
    <row r="14812" hidden="1" x14ac:dyDescent="0.35"/>
    <row r="14813" hidden="1" x14ac:dyDescent="0.35"/>
    <row r="14814" hidden="1" x14ac:dyDescent="0.35"/>
    <row r="14815" hidden="1" x14ac:dyDescent="0.35"/>
    <row r="14816" hidden="1" x14ac:dyDescent="0.35"/>
    <row r="14817" hidden="1" x14ac:dyDescent="0.35"/>
    <row r="14818" hidden="1" x14ac:dyDescent="0.35"/>
    <row r="14819" hidden="1" x14ac:dyDescent="0.35"/>
    <row r="14820" hidden="1" x14ac:dyDescent="0.35"/>
    <row r="14821" hidden="1" x14ac:dyDescent="0.35"/>
    <row r="14822" hidden="1" x14ac:dyDescent="0.35"/>
    <row r="14823" hidden="1" x14ac:dyDescent="0.35"/>
    <row r="14824" hidden="1" x14ac:dyDescent="0.35"/>
    <row r="14825" hidden="1" x14ac:dyDescent="0.35"/>
    <row r="14826" hidden="1" x14ac:dyDescent="0.35"/>
    <row r="14827" hidden="1" x14ac:dyDescent="0.35"/>
    <row r="14828" hidden="1" x14ac:dyDescent="0.35"/>
    <row r="14829" hidden="1" x14ac:dyDescent="0.35"/>
    <row r="14830" hidden="1" x14ac:dyDescent="0.35"/>
    <row r="14831" hidden="1" x14ac:dyDescent="0.35"/>
    <row r="14832" hidden="1" x14ac:dyDescent="0.35"/>
    <row r="14833" hidden="1" x14ac:dyDescent="0.35"/>
    <row r="14834" hidden="1" x14ac:dyDescent="0.35"/>
    <row r="14835" hidden="1" x14ac:dyDescent="0.35"/>
    <row r="14836" hidden="1" x14ac:dyDescent="0.35"/>
    <row r="14837" hidden="1" x14ac:dyDescent="0.35"/>
    <row r="14838" hidden="1" x14ac:dyDescent="0.35"/>
    <row r="14839" hidden="1" x14ac:dyDescent="0.35"/>
    <row r="14840" hidden="1" x14ac:dyDescent="0.35"/>
    <row r="14841" hidden="1" x14ac:dyDescent="0.35"/>
    <row r="14842" hidden="1" x14ac:dyDescent="0.35"/>
    <row r="14843" hidden="1" x14ac:dyDescent="0.35"/>
    <row r="14844" hidden="1" x14ac:dyDescent="0.35"/>
    <row r="14845" hidden="1" x14ac:dyDescent="0.35"/>
    <row r="14846" hidden="1" x14ac:dyDescent="0.35"/>
    <row r="14847" hidden="1" x14ac:dyDescent="0.35"/>
    <row r="14848" hidden="1" x14ac:dyDescent="0.35"/>
    <row r="14849" hidden="1" x14ac:dyDescent="0.35"/>
    <row r="14850" hidden="1" x14ac:dyDescent="0.35"/>
    <row r="14851" hidden="1" x14ac:dyDescent="0.35"/>
    <row r="14852" hidden="1" x14ac:dyDescent="0.35"/>
    <row r="14853" hidden="1" x14ac:dyDescent="0.35"/>
    <row r="14854" hidden="1" x14ac:dyDescent="0.35"/>
    <row r="14855" hidden="1" x14ac:dyDescent="0.35"/>
    <row r="14856" hidden="1" x14ac:dyDescent="0.35"/>
    <row r="14857" hidden="1" x14ac:dyDescent="0.35"/>
    <row r="14858" hidden="1" x14ac:dyDescent="0.35"/>
    <row r="14859" hidden="1" x14ac:dyDescent="0.35"/>
    <row r="14860" hidden="1" x14ac:dyDescent="0.35"/>
    <row r="14861" hidden="1" x14ac:dyDescent="0.35"/>
    <row r="14862" hidden="1" x14ac:dyDescent="0.35"/>
    <row r="14863" hidden="1" x14ac:dyDescent="0.35"/>
    <row r="14864" hidden="1" x14ac:dyDescent="0.35"/>
    <row r="14865" hidden="1" x14ac:dyDescent="0.35"/>
    <row r="14866" hidden="1" x14ac:dyDescent="0.35"/>
    <row r="14867" hidden="1" x14ac:dyDescent="0.35"/>
    <row r="14868" hidden="1" x14ac:dyDescent="0.35"/>
    <row r="14869" hidden="1" x14ac:dyDescent="0.35"/>
    <row r="14870" hidden="1" x14ac:dyDescent="0.35"/>
    <row r="14871" hidden="1" x14ac:dyDescent="0.35"/>
    <row r="14872" hidden="1" x14ac:dyDescent="0.35"/>
    <row r="14873" hidden="1" x14ac:dyDescent="0.35"/>
    <row r="14874" hidden="1" x14ac:dyDescent="0.35"/>
    <row r="14875" hidden="1" x14ac:dyDescent="0.35"/>
    <row r="14876" hidden="1" x14ac:dyDescent="0.35"/>
    <row r="14877" hidden="1" x14ac:dyDescent="0.35"/>
    <row r="14878" hidden="1" x14ac:dyDescent="0.35"/>
    <row r="14879" hidden="1" x14ac:dyDescent="0.35"/>
    <row r="14880" hidden="1" x14ac:dyDescent="0.35"/>
    <row r="14881" hidden="1" x14ac:dyDescent="0.35"/>
    <row r="14882" hidden="1" x14ac:dyDescent="0.35"/>
    <row r="14883" hidden="1" x14ac:dyDescent="0.35"/>
    <row r="14884" hidden="1" x14ac:dyDescent="0.35"/>
    <row r="14885" hidden="1" x14ac:dyDescent="0.35"/>
    <row r="14886" hidden="1" x14ac:dyDescent="0.35"/>
    <row r="14887" hidden="1" x14ac:dyDescent="0.35"/>
    <row r="14888" hidden="1" x14ac:dyDescent="0.35"/>
    <row r="14889" hidden="1" x14ac:dyDescent="0.35"/>
    <row r="14890" hidden="1" x14ac:dyDescent="0.35"/>
    <row r="14891" hidden="1" x14ac:dyDescent="0.35"/>
    <row r="14892" hidden="1" x14ac:dyDescent="0.35"/>
    <row r="14893" hidden="1" x14ac:dyDescent="0.35"/>
    <row r="14894" hidden="1" x14ac:dyDescent="0.35"/>
    <row r="14895" hidden="1" x14ac:dyDescent="0.35"/>
    <row r="14896" hidden="1" x14ac:dyDescent="0.35"/>
    <row r="14897" hidden="1" x14ac:dyDescent="0.35"/>
    <row r="14898" hidden="1" x14ac:dyDescent="0.35"/>
    <row r="14899" hidden="1" x14ac:dyDescent="0.35"/>
    <row r="14900" hidden="1" x14ac:dyDescent="0.35"/>
    <row r="14901" hidden="1" x14ac:dyDescent="0.35"/>
    <row r="14902" hidden="1" x14ac:dyDescent="0.35"/>
    <row r="14903" hidden="1" x14ac:dyDescent="0.35"/>
    <row r="14904" hidden="1" x14ac:dyDescent="0.35"/>
    <row r="14905" hidden="1" x14ac:dyDescent="0.35"/>
    <row r="14906" hidden="1" x14ac:dyDescent="0.35"/>
    <row r="14907" hidden="1" x14ac:dyDescent="0.35"/>
    <row r="14908" hidden="1" x14ac:dyDescent="0.35"/>
    <row r="14909" hidden="1" x14ac:dyDescent="0.35"/>
    <row r="14910" hidden="1" x14ac:dyDescent="0.35"/>
    <row r="14911" hidden="1" x14ac:dyDescent="0.35"/>
    <row r="14912" hidden="1" x14ac:dyDescent="0.35"/>
    <row r="14913" hidden="1" x14ac:dyDescent="0.35"/>
    <row r="14914" hidden="1" x14ac:dyDescent="0.35"/>
    <row r="14915" hidden="1" x14ac:dyDescent="0.35"/>
    <row r="14916" hidden="1" x14ac:dyDescent="0.35"/>
    <row r="14917" hidden="1" x14ac:dyDescent="0.35"/>
    <row r="14918" hidden="1" x14ac:dyDescent="0.35"/>
    <row r="14919" hidden="1" x14ac:dyDescent="0.35"/>
    <row r="14920" hidden="1" x14ac:dyDescent="0.35"/>
    <row r="14921" hidden="1" x14ac:dyDescent="0.35"/>
    <row r="14922" hidden="1" x14ac:dyDescent="0.35"/>
    <row r="14923" hidden="1" x14ac:dyDescent="0.35"/>
    <row r="14924" hidden="1" x14ac:dyDescent="0.35"/>
    <row r="14925" hidden="1" x14ac:dyDescent="0.35"/>
    <row r="14926" hidden="1" x14ac:dyDescent="0.35"/>
    <row r="14927" hidden="1" x14ac:dyDescent="0.35"/>
    <row r="14928" hidden="1" x14ac:dyDescent="0.35"/>
    <row r="14929" hidden="1" x14ac:dyDescent="0.35"/>
    <row r="14930" hidden="1" x14ac:dyDescent="0.35"/>
    <row r="14931" hidden="1" x14ac:dyDescent="0.35"/>
    <row r="14932" hidden="1" x14ac:dyDescent="0.35"/>
    <row r="14933" hidden="1" x14ac:dyDescent="0.35"/>
    <row r="14934" hidden="1" x14ac:dyDescent="0.35"/>
    <row r="14935" hidden="1" x14ac:dyDescent="0.35"/>
    <row r="14936" hidden="1" x14ac:dyDescent="0.35"/>
    <row r="14937" hidden="1" x14ac:dyDescent="0.35"/>
    <row r="14938" hidden="1" x14ac:dyDescent="0.35"/>
    <row r="14939" hidden="1" x14ac:dyDescent="0.35"/>
    <row r="14940" hidden="1" x14ac:dyDescent="0.35"/>
    <row r="14941" hidden="1" x14ac:dyDescent="0.35"/>
    <row r="14942" hidden="1" x14ac:dyDescent="0.35"/>
    <row r="14943" hidden="1" x14ac:dyDescent="0.35"/>
    <row r="14944" hidden="1" x14ac:dyDescent="0.35"/>
    <row r="14945" hidden="1" x14ac:dyDescent="0.35"/>
    <row r="14946" hidden="1" x14ac:dyDescent="0.35"/>
    <row r="14947" hidden="1" x14ac:dyDescent="0.35"/>
    <row r="14948" hidden="1" x14ac:dyDescent="0.35"/>
    <row r="14949" hidden="1" x14ac:dyDescent="0.35"/>
    <row r="14950" hidden="1" x14ac:dyDescent="0.35"/>
    <row r="14951" hidden="1" x14ac:dyDescent="0.35"/>
    <row r="14952" hidden="1" x14ac:dyDescent="0.35"/>
    <row r="14953" hidden="1" x14ac:dyDescent="0.35"/>
    <row r="14954" hidden="1" x14ac:dyDescent="0.35"/>
    <row r="14955" hidden="1" x14ac:dyDescent="0.35"/>
    <row r="14956" hidden="1" x14ac:dyDescent="0.35"/>
    <row r="14957" hidden="1" x14ac:dyDescent="0.35"/>
    <row r="14958" hidden="1" x14ac:dyDescent="0.35"/>
    <row r="14959" hidden="1" x14ac:dyDescent="0.35"/>
    <row r="14960" hidden="1" x14ac:dyDescent="0.35"/>
    <row r="14961" hidden="1" x14ac:dyDescent="0.35"/>
    <row r="14962" hidden="1" x14ac:dyDescent="0.35"/>
    <row r="14963" hidden="1" x14ac:dyDescent="0.35"/>
    <row r="14964" hidden="1" x14ac:dyDescent="0.35"/>
    <row r="14965" hidden="1" x14ac:dyDescent="0.35"/>
    <row r="14966" hidden="1" x14ac:dyDescent="0.35"/>
    <row r="14967" hidden="1" x14ac:dyDescent="0.35"/>
    <row r="14968" hidden="1" x14ac:dyDescent="0.35"/>
    <row r="14969" hidden="1" x14ac:dyDescent="0.35"/>
    <row r="14970" hidden="1" x14ac:dyDescent="0.35"/>
    <row r="14971" hidden="1" x14ac:dyDescent="0.35"/>
    <row r="14972" hidden="1" x14ac:dyDescent="0.35"/>
    <row r="14973" hidden="1" x14ac:dyDescent="0.35"/>
    <row r="14974" hidden="1" x14ac:dyDescent="0.35"/>
    <row r="14975" hidden="1" x14ac:dyDescent="0.35"/>
    <row r="14976" hidden="1" x14ac:dyDescent="0.35"/>
    <row r="14977" hidden="1" x14ac:dyDescent="0.35"/>
    <row r="14978" hidden="1" x14ac:dyDescent="0.35"/>
    <row r="14979" hidden="1" x14ac:dyDescent="0.35"/>
    <row r="14980" hidden="1" x14ac:dyDescent="0.35"/>
    <row r="14981" hidden="1" x14ac:dyDescent="0.35"/>
    <row r="14982" hidden="1" x14ac:dyDescent="0.35"/>
    <row r="14983" hidden="1" x14ac:dyDescent="0.35"/>
    <row r="14984" hidden="1" x14ac:dyDescent="0.35"/>
    <row r="14985" hidden="1" x14ac:dyDescent="0.35"/>
    <row r="14986" hidden="1" x14ac:dyDescent="0.35"/>
    <row r="14987" hidden="1" x14ac:dyDescent="0.35"/>
    <row r="14988" hidden="1" x14ac:dyDescent="0.35"/>
    <row r="14989" hidden="1" x14ac:dyDescent="0.35"/>
    <row r="14990" hidden="1" x14ac:dyDescent="0.35"/>
    <row r="14991" hidden="1" x14ac:dyDescent="0.35"/>
    <row r="14992" hidden="1" x14ac:dyDescent="0.35"/>
    <row r="14993" hidden="1" x14ac:dyDescent="0.35"/>
    <row r="14994" hidden="1" x14ac:dyDescent="0.35"/>
    <row r="14995" hidden="1" x14ac:dyDescent="0.35"/>
    <row r="14996" hidden="1" x14ac:dyDescent="0.35"/>
    <row r="14997" hidden="1" x14ac:dyDescent="0.35"/>
    <row r="14998" hidden="1" x14ac:dyDescent="0.35"/>
    <row r="14999" hidden="1" x14ac:dyDescent="0.35"/>
    <row r="15000" hidden="1" x14ac:dyDescent="0.35"/>
    <row r="15001" hidden="1" x14ac:dyDescent="0.35"/>
    <row r="15002" hidden="1" x14ac:dyDescent="0.35"/>
    <row r="15003" hidden="1" x14ac:dyDescent="0.35"/>
    <row r="15004" hidden="1" x14ac:dyDescent="0.35"/>
    <row r="15005" hidden="1" x14ac:dyDescent="0.35"/>
    <row r="15006" hidden="1" x14ac:dyDescent="0.35"/>
    <row r="15007" hidden="1" x14ac:dyDescent="0.35"/>
    <row r="15008" hidden="1" x14ac:dyDescent="0.35"/>
    <row r="15009" hidden="1" x14ac:dyDescent="0.35"/>
    <row r="15010" hidden="1" x14ac:dyDescent="0.35"/>
    <row r="15011" hidden="1" x14ac:dyDescent="0.35"/>
    <row r="15012" hidden="1" x14ac:dyDescent="0.35"/>
    <row r="15013" hidden="1" x14ac:dyDescent="0.35"/>
    <row r="15014" hidden="1" x14ac:dyDescent="0.35"/>
    <row r="15015" hidden="1" x14ac:dyDescent="0.35"/>
    <row r="15016" hidden="1" x14ac:dyDescent="0.35"/>
    <row r="15017" hidden="1" x14ac:dyDescent="0.35"/>
    <row r="15018" hidden="1" x14ac:dyDescent="0.35"/>
    <row r="15019" hidden="1" x14ac:dyDescent="0.35"/>
    <row r="15020" hidden="1" x14ac:dyDescent="0.35"/>
    <row r="15021" hidden="1" x14ac:dyDescent="0.35"/>
    <row r="15022" hidden="1" x14ac:dyDescent="0.35"/>
    <row r="15023" hidden="1" x14ac:dyDescent="0.35"/>
    <row r="15024" hidden="1" x14ac:dyDescent="0.35"/>
    <row r="15025" hidden="1" x14ac:dyDescent="0.35"/>
    <row r="15026" hidden="1" x14ac:dyDescent="0.35"/>
    <row r="15027" hidden="1" x14ac:dyDescent="0.35"/>
    <row r="15028" hidden="1" x14ac:dyDescent="0.35"/>
    <row r="15029" hidden="1" x14ac:dyDescent="0.35"/>
    <row r="15030" hidden="1" x14ac:dyDescent="0.35"/>
    <row r="15031" hidden="1" x14ac:dyDescent="0.35"/>
    <row r="15032" hidden="1" x14ac:dyDescent="0.35"/>
    <row r="15033" hidden="1" x14ac:dyDescent="0.35"/>
    <row r="15034" hidden="1" x14ac:dyDescent="0.35"/>
    <row r="15035" hidden="1" x14ac:dyDescent="0.35"/>
    <row r="15036" hidden="1" x14ac:dyDescent="0.35"/>
    <row r="15037" hidden="1" x14ac:dyDescent="0.35"/>
    <row r="15038" hidden="1" x14ac:dyDescent="0.35"/>
    <row r="15039" hidden="1" x14ac:dyDescent="0.35"/>
    <row r="15040" hidden="1" x14ac:dyDescent="0.35"/>
    <row r="15041" hidden="1" x14ac:dyDescent="0.35"/>
    <row r="15042" hidden="1" x14ac:dyDescent="0.35"/>
    <row r="15043" hidden="1" x14ac:dyDescent="0.35"/>
    <row r="15044" hidden="1" x14ac:dyDescent="0.35"/>
    <row r="15045" hidden="1" x14ac:dyDescent="0.35"/>
    <row r="15046" hidden="1" x14ac:dyDescent="0.35"/>
    <row r="15047" hidden="1" x14ac:dyDescent="0.35"/>
    <row r="15048" hidden="1" x14ac:dyDescent="0.35"/>
    <row r="15049" hidden="1" x14ac:dyDescent="0.35"/>
    <row r="15050" hidden="1" x14ac:dyDescent="0.35"/>
    <row r="15051" hidden="1" x14ac:dyDescent="0.35"/>
    <row r="15052" hidden="1" x14ac:dyDescent="0.35"/>
    <row r="15053" hidden="1" x14ac:dyDescent="0.35"/>
    <row r="15054" hidden="1" x14ac:dyDescent="0.35"/>
    <row r="15055" hidden="1" x14ac:dyDescent="0.35"/>
    <row r="15056" hidden="1" x14ac:dyDescent="0.35"/>
    <row r="15057" hidden="1" x14ac:dyDescent="0.35"/>
    <row r="15058" hidden="1" x14ac:dyDescent="0.35"/>
    <row r="15059" hidden="1" x14ac:dyDescent="0.35"/>
    <row r="15060" hidden="1" x14ac:dyDescent="0.35"/>
    <row r="15061" hidden="1" x14ac:dyDescent="0.35"/>
    <row r="15062" hidden="1" x14ac:dyDescent="0.35"/>
    <row r="15063" hidden="1" x14ac:dyDescent="0.35"/>
    <row r="15064" hidden="1" x14ac:dyDescent="0.35"/>
    <row r="15065" hidden="1" x14ac:dyDescent="0.35"/>
    <row r="15066" hidden="1" x14ac:dyDescent="0.35"/>
    <row r="15067" hidden="1" x14ac:dyDescent="0.35"/>
    <row r="15068" hidden="1" x14ac:dyDescent="0.35"/>
    <row r="15069" hidden="1" x14ac:dyDescent="0.35"/>
    <row r="15070" hidden="1" x14ac:dyDescent="0.35"/>
    <row r="15071" hidden="1" x14ac:dyDescent="0.35"/>
    <row r="15072" hidden="1" x14ac:dyDescent="0.35"/>
    <row r="15073" hidden="1" x14ac:dyDescent="0.35"/>
    <row r="15074" hidden="1" x14ac:dyDescent="0.35"/>
    <row r="15075" hidden="1" x14ac:dyDescent="0.35"/>
    <row r="15076" hidden="1" x14ac:dyDescent="0.35"/>
    <row r="15077" hidden="1" x14ac:dyDescent="0.35"/>
    <row r="15078" hidden="1" x14ac:dyDescent="0.35"/>
    <row r="15079" hidden="1" x14ac:dyDescent="0.35"/>
    <row r="15080" hidden="1" x14ac:dyDescent="0.35"/>
    <row r="15081" hidden="1" x14ac:dyDescent="0.35"/>
    <row r="15082" hidden="1" x14ac:dyDescent="0.35"/>
    <row r="15083" hidden="1" x14ac:dyDescent="0.35"/>
    <row r="15084" hidden="1" x14ac:dyDescent="0.35"/>
    <row r="15085" hidden="1" x14ac:dyDescent="0.35"/>
    <row r="15086" hidden="1" x14ac:dyDescent="0.35"/>
    <row r="15087" hidden="1" x14ac:dyDescent="0.35"/>
    <row r="15088" hidden="1" x14ac:dyDescent="0.35"/>
    <row r="15089" hidden="1" x14ac:dyDescent="0.35"/>
    <row r="15090" hidden="1" x14ac:dyDescent="0.35"/>
    <row r="15091" hidden="1" x14ac:dyDescent="0.35"/>
    <row r="15092" hidden="1" x14ac:dyDescent="0.35"/>
    <row r="15093" hidden="1" x14ac:dyDescent="0.35"/>
    <row r="15094" hidden="1" x14ac:dyDescent="0.35"/>
    <row r="15095" hidden="1" x14ac:dyDescent="0.35"/>
    <row r="15096" hidden="1" x14ac:dyDescent="0.35"/>
    <row r="15097" hidden="1" x14ac:dyDescent="0.35"/>
    <row r="15098" hidden="1" x14ac:dyDescent="0.35"/>
    <row r="15099" hidden="1" x14ac:dyDescent="0.35"/>
    <row r="15100" hidden="1" x14ac:dyDescent="0.35"/>
    <row r="15101" hidden="1" x14ac:dyDescent="0.35"/>
    <row r="15102" hidden="1" x14ac:dyDescent="0.35"/>
    <row r="15103" hidden="1" x14ac:dyDescent="0.35"/>
    <row r="15104" hidden="1" x14ac:dyDescent="0.35"/>
    <row r="15105" hidden="1" x14ac:dyDescent="0.35"/>
    <row r="15106" hidden="1" x14ac:dyDescent="0.35"/>
    <row r="15107" hidden="1" x14ac:dyDescent="0.35"/>
    <row r="15108" hidden="1" x14ac:dyDescent="0.35"/>
    <row r="15109" hidden="1" x14ac:dyDescent="0.35"/>
    <row r="15110" hidden="1" x14ac:dyDescent="0.35"/>
    <row r="15111" hidden="1" x14ac:dyDescent="0.35"/>
    <row r="15112" hidden="1" x14ac:dyDescent="0.35"/>
    <row r="15113" hidden="1" x14ac:dyDescent="0.35"/>
    <row r="15114" hidden="1" x14ac:dyDescent="0.35"/>
    <row r="15115" hidden="1" x14ac:dyDescent="0.35"/>
    <row r="15116" hidden="1" x14ac:dyDescent="0.35"/>
    <row r="15117" hidden="1" x14ac:dyDescent="0.35"/>
    <row r="15118" hidden="1" x14ac:dyDescent="0.35"/>
    <row r="15119" hidden="1" x14ac:dyDescent="0.35"/>
    <row r="15120" hidden="1" x14ac:dyDescent="0.35"/>
    <row r="15121" hidden="1" x14ac:dyDescent="0.35"/>
    <row r="15122" hidden="1" x14ac:dyDescent="0.35"/>
    <row r="15123" hidden="1" x14ac:dyDescent="0.35"/>
    <row r="15124" hidden="1" x14ac:dyDescent="0.35"/>
    <row r="15125" hidden="1" x14ac:dyDescent="0.35"/>
    <row r="15126" hidden="1" x14ac:dyDescent="0.35"/>
    <row r="15127" hidden="1" x14ac:dyDescent="0.35"/>
    <row r="15128" hidden="1" x14ac:dyDescent="0.35"/>
    <row r="15129" hidden="1" x14ac:dyDescent="0.35"/>
    <row r="15130" hidden="1" x14ac:dyDescent="0.35"/>
    <row r="15131" hidden="1" x14ac:dyDescent="0.35"/>
    <row r="15132" hidden="1" x14ac:dyDescent="0.35"/>
    <row r="15133" hidden="1" x14ac:dyDescent="0.35"/>
    <row r="15134" hidden="1" x14ac:dyDescent="0.35"/>
    <row r="15135" hidden="1" x14ac:dyDescent="0.35"/>
    <row r="15136" hidden="1" x14ac:dyDescent="0.35"/>
    <row r="15137" hidden="1" x14ac:dyDescent="0.35"/>
    <row r="15138" hidden="1" x14ac:dyDescent="0.35"/>
    <row r="15139" hidden="1" x14ac:dyDescent="0.35"/>
    <row r="15140" hidden="1" x14ac:dyDescent="0.35"/>
    <row r="15141" hidden="1" x14ac:dyDescent="0.35"/>
    <row r="15142" hidden="1" x14ac:dyDescent="0.35"/>
    <row r="15143" hidden="1" x14ac:dyDescent="0.35"/>
    <row r="15144" hidden="1" x14ac:dyDescent="0.35"/>
    <row r="15145" hidden="1" x14ac:dyDescent="0.35"/>
    <row r="15146" hidden="1" x14ac:dyDescent="0.35"/>
    <row r="15147" hidden="1" x14ac:dyDescent="0.35"/>
    <row r="15148" hidden="1" x14ac:dyDescent="0.35"/>
    <row r="15149" hidden="1" x14ac:dyDescent="0.35"/>
    <row r="15150" hidden="1" x14ac:dyDescent="0.35"/>
    <row r="15151" hidden="1" x14ac:dyDescent="0.35"/>
    <row r="15152" hidden="1" x14ac:dyDescent="0.35"/>
    <row r="15153" hidden="1" x14ac:dyDescent="0.35"/>
    <row r="15154" hidden="1" x14ac:dyDescent="0.35"/>
    <row r="15155" hidden="1" x14ac:dyDescent="0.35"/>
    <row r="15156" hidden="1" x14ac:dyDescent="0.35"/>
    <row r="15157" hidden="1" x14ac:dyDescent="0.35"/>
    <row r="15158" hidden="1" x14ac:dyDescent="0.35"/>
    <row r="15159" hidden="1" x14ac:dyDescent="0.35"/>
    <row r="15160" hidden="1" x14ac:dyDescent="0.35"/>
    <row r="15161" hidden="1" x14ac:dyDescent="0.35"/>
    <row r="15162" hidden="1" x14ac:dyDescent="0.35"/>
    <row r="15163" hidden="1" x14ac:dyDescent="0.35"/>
    <row r="15164" hidden="1" x14ac:dyDescent="0.35"/>
    <row r="15165" hidden="1" x14ac:dyDescent="0.35"/>
    <row r="15166" hidden="1" x14ac:dyDescent="0.35"/>
    <row r="15167" hidden="1" x14ac:dyDescent="0.35"/>
    <row r="15168" hidden="1" x14ac:dyDescent="0.35"/>
    <row r="15169" hidden="1" x14ac:dyDescent="0.35"/>
    <row r="15170" hidden="1" x14ac:dyDescent="0.35"/>
    <row r="15171" hidden="1" x14ac:dyDescent="0.35"/>
    <row r="15172" hidden="1" x14ac:dyDescent="0.35"/>
    <row r="15173" hidden="1" x14ac:dyDescent="0.35"/>
    <row r="15174" hidden="1" x14ac:dyDescent="0.35"/>
    <row r="15175" hidden="1" x14ac:dyDescent="0.35"/>
    <row r="15176" hidden="1" x14ac:dyDescent="0.35"/>
    <row r="15177" hidden="1" x14ac:dyDescent="0.35"/>
    <row r="15178" hidden="1" x14ac:dyDescent="0.35"/>
    <row r="15179" hidden="1" x14ac:dyDescent="0.35"/>
    <row r="15180" hidden="1" x14ac:dyDescent="0.35"/>
    <row r="15181" hidden="1" x14ac:dyDescent="0.35"/>
    <row r="15182" hidden="1" x14ac:dyDescent="0.35"/>
    <row r="15183" hidden="1" x14ac:dyDescent="0.35"/>
    <row r="15184" hidden="1" x14ac:dyDescent="0.35"/>
    <row r="15185" hidden="1" x14ac:dyDescent="0.35"/>
    <row r="15186" hidden="1" x14ac:dyDescent="0.35"/>
    <row r="15187" hidden="1" x14ac:dyDescent="0.35"/>
    <row r="15188" hidden="1" x14ac:dyDescent="0.35"/>
    <row r="15189" hidden="1" x14ac:dyDescent="0.35"/>
    <row r="15190" hidden="1" x14ac:dyDescent="0.35"/>
    <row r="15191" hidden="1" x14ac:dyDescent="0.35"/>
    <row r="15192" hidden="1" x14ac:dyDescent="0.35"/>
    <row r="15193" hidden="1" x14ac:dyDescent="0.35"/>
    <row r="15194" hidden="1" x14ac:dyDescent="0.35"/>
    <row r="15195" hidden="1" x14ac:dyDescent="0.35"/>
    <row r="15196" hidden="1" x14ac:dyDescent="0.35"/>
    <row r="15197" hidden="1" x14ac:dyDescent="0.35"/>
    <row r="15198" hidden="1" x14ac:dyDescent="0.35"/>
    <row r="15199" hidden="1" x14ac:dyDescent="0.35"/>
    <row r="15200" hidden="1" x14ac:dyDescent="0.35"/>
    <row r="15201" hidden="1" x14ac:dyDescent="0.35"/>
    <row r="15202" hidden="1" x14ac:dyDescent="0.35"/>
    <row r="15203" hidden="1" x14ac:dyDescent="0.35"/>
    <row r="15204" hidden="1" x14ac:dyDescent="0.35"/>
    <row r="15205" hidden="1" x14ac:dyDescent="0.35"/>
    <row r="15206" hidden="1" x14ac:dyDescent="0.35"/>
    <row r="15207" hidden="1" x14ac:dyDescent="0.35"/>
    <row r="15208" hidden="1" x14ac:dyDescent="0.35"/>
    <row r="15209" hidden="1" x14ac:dyDescent="0.35"/>
    <row r="15210" hidden="1" x14ac:dyDescent="0.35"/>
    <row r="15211" hidden="1" x14ac:dyDescent="0.35"/>
    <row r="15212" hidden="1" x14ac:dyDescent="0.35"/>
    <row r="15213" hidden="1" x14ac:dyDescent="0.35"/>
    <row r="15214" hidden="1" x14ac:dyDescent="0.35"/>
    <row r="15215" hidden="1" x14ac:dyDescent="0.35"/>
    <row r="15216" hidden="1" x14ac:dyDescent="0.35"/>
    <row r="15217" hidden="1" x14ac:dyDescent="0.35"/>
    <row r="15218" hidden="1" x14ac:dyDescent="0.35"/>
    <row r="15219" hidden="1" x14ac:dyDescent="0.35"/>
    <row r="15220" hidden="1" x14ac:dyDescent="0.35"/>
    <row r="15221" hidden="1" x14ac:dyDescent="0.35"/>
    <row r="15222" hidden="1" x14ac:dyDescent="0.35"/>
    <row r="15223" hidden="1" x14ac:dyDescent="0.35"/>
    <row r="15224" hidden="1" x14ac:dyDescent="0.35"/>
    <row r="15225" hidden="1" x14ac:dyDescent="0.35"/>
    <row r="15226" hidden="1" x14ac:dyDescent="0.35"/>
    <row r="15227" hidden="1" x14ac:dyDescent="0.35"/>
    <row r="15228" hidden="1" x14ac:dyDescent="0.35"/>
    <row r="15229" hidden="1" x14ac:dyDescent="0.35"/>
    <row r="15230" hidden="1" x14ac:dyDescent="0.35"/>
    <row r="15231" hidden="1" x14ac:dyDescent="0.35"/>
    <row r="15232" hidden="1" x14ac:dyDescent="0.35"/>
    <row r="15233" hidden="1" x14ac:dyDescent="0.35"/>
    <row r="15234" hidden="1" x14ac:dyDescent="0.35"/>
    <row r="15235" hidden="1" x14ac:dyDescent="0.35"/>
    <row r="15236" hidden="1" x14ac:dyDescent="0.35"/>
    <row r="15237" hidden="1" x14ac:dyDescent="0.35"/>
    <row r="15238" hidden="1" x14ac:dyDescent="0.35"/>
    <row r="15239" hidden="1" x14ac:dyDescent="0.35"/>
    <row r="15240" hidden="1" x14ac:dyDescent="0.35"/>
    <row r="15241" hidden="1" x14ac:dyDescent="0.35"/>
    <row r="15242" hidden="1" x14ac:dyDescent="0.35"/>
    <row r="15243" hidden="1" x14ac:dyDescent="0.35"/>
    <row r="15244" hidden="1" x14ac:dyDescent="0.35"/>
    <row r="15245" hidden="1" x14ac:dyDescent="0.35"/>
    <row r="15246" hidden="1" x14ac:dyDescent="0.35"/>
    <row r="15247" hidden="1" x14ac:dyDescent="0.35"/>
    <row r="15248" hidden="1" x14ac:dyDescent="0.35"/>
    <row r="15249" hidden="1" x14ac:dyDescent="0.35"/>
    <row r="15250" hidden="1" x14ac:dyDescent="0.35"/>
    <row r="15251" hidden="1" x14ac:dyDescent="0.35"/>
    <row r="15252" hidden="1" x14ac:dyDescent="0.35"/>
    <row r="15253" hidden="1" x14ac:dyDescent="0.35"/>
    <row r="15254" hidden="1" x14ac:dyDescent="0.35"/>
    <row r="15255" hidden="1" x14ac:dyDescent="0.35"/>
    <row r="15256" hidden="1" x14ac:dyDescent="0.35"/>
    <row r="15257" hidden="1" x14ac:dyDescent="0.35"/>
    <row r="15258" hidden="1" x14ac:dyDescent="0.35"/>
    <row r="15259" hidden="1" x14ac:dyDescent="0.35"/>
    <row r="15260" hidden="1" x14ac:dyDescent="0.35"/>
    <row r="15261" hidden="1" x14ac:dyDescent="0.35"/>
    <row r="15262" hidden="1" x14ac:dyDescent="0.35"/>
    <row r="15263" hidden="1" x14ac:dyDescent="0.35"/>
    <row r="15264" hidden="1" x14ac:dyDescent="0.35"/>
    <row r="15265" hidden="1" x14ac:dyDescent="0.35"/>
    <row r="15266" hidden="1" x14ac:dyDescent="0.35"/>
    <row r="15267" hidden="1" x14ac:dyDescent="0.35"/>
    <row r="15268" hidden="1" x14ac:dyDescent="0.35"/>
    <row r="15269" hidden="1" x14ac:dyDescent="0.35"/>
    <row r="15270" hidden="1" x14ac:dyDescent="0.35"/>
    <row r="15271" hidden="1" x14ac:dyDescent="0.35"/>
    <row r="15272" hidden="1" x14ac:dyDescent="0.35"/>
    <row r="15273" hidden="1" x14ac:dyDescent="0.35"/>
    <row r="15274" hidden="1" x14ac:dyDescent="0.35"/>
    <row r="15275" hidden="1" x14ac:dyDescent="0.35"/>
    <row r="15276" hidden="1" x14ac:dyDescent="0.35"/>
    <row r="15277" hidden="1" x14ac:dyDescent="0.35"/>
    <row r="15278" hidden="1" x14ac:dyDescent="0.35"/>
    <row r="15279" hidden="1" x14ac:dyDescent="0.35"/>
    <row r="15280" hidden="1" x14ac:dyDescent="0.35"/>
    <row r="15281" hidden="1" x14ac:dyDescent="0.35"/>
    <row r="15282" hidden="1" x14ac:dyDescent="0.35"/>
    <row r="15283" hidden="1" x14ac:dyDescent="0.35"/>
    <row r="15284" hidden="1" x14ac:dyDescent="0.35"/>
    <row r="15285" hidden="1" x14ac:dyDescent="0.35"/>
    <row r="15286" hidden="1" x14ac:dyDescent="0.35"/>
    <row r="15287" hidden="1" x14ac:dyDescent="0.35"/>
    <row r="15288" hidden="1" x14ac:dyDescent="0.35"/>
    <row r="15289" hidden="1" x14ac:dyDescent="0.35"/>
    <row r="15290" hidden="1" x14ac:dyDescent="0.35"/>
    <row r="15291" hidden="1" x14ac:dyDescent="0.35"/>
    <row r="15292" hidden="1" x14ac:dyDescent="0.35"/>
    <row r="15293" hidden="1" x14ac:dyDescent="0.35"/>
    <row r="15294" hidden="1" x14ac:dyDescent="0.35"/>
    <row r="15295" hidden="1" x14ac:dyDescent="0.35"/>
    <row r="15296" hidden="1" x14ac:dyDescent="0.35"/>
    <row r="15297" hidden="1" x14ac:dyDescent="0.35"/>
    <row r="15298" hidden="1" x14ac:dyDescent="0.35"/>
    <row r="15299" hidden="1" x14ac:dyDescent="0.35"/>
    <row r="15300" hidden="1" x14ac:dyDescent="0.35"/>
    <row r="15301" hidden="1" x14ac:dyDescent="0.35"/>
    <row r="15302" hidden="1" x14ac:dyDescent="0.35"/>
    <row r="15303" hidden="1" x14ac:dyDescent="0.35"/>
    <row r="15304" hidden="1" x14ac:dyDescent="0.35"/>
    <row r="15305" hidden="1" x14ac:dyDescent="0.35"/>
    <row r="15306" hidden="1" x14ac:dyDescent="0.35"/>
    <row r="15307" hidden="1" x14ac:dyDescent="0.35"/>
    <row r="15308" hidden="1" x14ac:dyDescent="0.35"/>
    <row r="15309" hidden="1" x14ac:dyDescent="0.35"/>
    <row r="15310" hidden="1" x14ac:dyDescent="0.35"/>
    <row r="15311" hidden="1" x14ac:dyDescent="0.35"/>
    <row r="15312" hidden="1" x14ac:dyDescent="0.35"/>
    <row r="15313" hidden="1" x14ac:dyDescent="0.35"/>
    <row r="15314" hidden="1" x14ac:dyDescent="0.35"/>
    <row r="15315" hidden="1" x14ac:dyDescent="0.35"/>
    <row r="15316" hidden="1" x14ac:dyDescent="0.35"/>
    <row r="15317" hidden="1" x14ac:dyDescent="0.35"/>
    <row r="15318" hidden="1" x14ac:dyDescent="0.35"/>
    <row r="15319" hidden="1" x14ac:dyDescent="0.35"/>
    <row r="15320" hidden="1" x14ac:dyDescent="0.35"/>
    <row r="15321" hidden="1" x14ac:dyDescent="0.35"/>
    <row r="15322" hidden="1" x14ac:dyDescent="0.35"/>
    <row r="15323" hidden="1" x14ac:dyDescent="0.35"/>
    <row r="15324" hidden="1" x14ac:dyDescent="0.35"/>
    <row r="15325" hidden="1" x14ac:dyDescent="0.35"/>
    <row r="15326" hidden="1" x14ac:dyDescent="0.35"/>
    <row r="15327" hidden="1" x14ac:dyDescent="0.35"/>
    <row r="15328" hidden="1" x14ac:dyDescent="0.35"/>
    <row r="15329" hidden="1" x14ac:dyDescent="0.35"/>
    <row r="15330" hidden="1" x14ac:dyDescent="0.35"/>
    <row r="15331" hidden="1" x14ac:dyDescent="0.35"/>
    <row r="15332" hidden="1" x14ac:dyDescent="0.35"/>
    <row r="15333" hidden="1" x14ac:dyDescent="0.35"/>
    <row r="15334" hidden="1" x14ac:dyDescent="0.35"/>
    <row r="15335" hidden="1" x14ac:dyDescent="0.35"/>
    <row r="15336" hidden="1" x14ac:dyDescent="0.35"/>
    <row r="15337" hidden="1" x14ac:dyDescent="0.35"/>
    <row r="15338" hidden="1" x14ac:dyDescent="0.35"/>
    <row r="15339" hidden="1" x14ac:dyDescent="0.35"/>
    <row r="15340" hidden="1" x14ac:dyDescent="0.35"/>
    <row r="15341" hidden="1" x14ac:dyDescent="0.35"/>
    <row r="15342" hidden="1" x14ac:dyDescent="0.35"/>
    <row r="15343" hidden="1" x14ac:dyDescent="0.35"/>
    <row r="15344" hidden="1" x14ac:dyDescent="0.35"/>
    <row r="15345" hidden="1" x14ac:dyDescent="0.35"/>
    <row r="15346" hidden="1" x14ac:dyDescent="0.35"/>
    <row r="15347" hidden="1" x14ac:dyDescent="0.35"/>
    <row r="15348" hidden="1" x14ac:dyDescent="0.35"/>
    <row r="15349" hidden="1" x14ac:dyDescent="0.35"/>
    <row r="15350" hidden="1" x14ac:dyDescent="0.35"/>
    <row r="15351" hidden="1" x14ac:dyDescent="0.35"/>
    <row r="15352" hidden="1" x14ac:dyDescent="0.35"/>
    <row r="15353" hidden="1" x14ac:dyDescent="0.35"/>
    <row r="15354" hidden="1" x14ac:dyDescent="0.35"/>
    <row r="15355" hidden="1" x14ac:dyDescent="0.35"/>
    <row r="15356" hidden="1" x14ac:dyDescent="0.35"/>
    <row r="15357" hidden="1" x14ac:dyDescent="0.35"/>
    <row r="15358" hidden="1" x14ac:dyDescent="0.35"/>
    <row r="15359" hidden="1" x14ac:dyDescent="0.35"/>
    <row r="15360" hidden="1" x14ac:dyDescent="0.35"/>
    <row r="15361" hidden="1" x14ac:dyDescent="0.35"/>
    <row r="15362" hidden="1" x14ac:dyDescent="0.35"/>
    <row r="15363" hidden="1" x14ac:dyDescent="0.35"/>
    <row r="15364" hidden="1" x14ac:dyDescent="0.35"/>
    <row r="15365" hidden="1" x14ac:dyDescent="0.35"/>
    <row r="15366" hidden="1" x14ac:dyDescent="0.35"/>
    <row r="15367" hidden="1" x14ac:dyDescent="0.35"/>
    <row r="15368" hidden="1" x14ac:dyDescent="0.35"/>
    <row r="15369" hidden="1" x14ac:dyDescent="0.35"/>
    <row r="15370" hidden="1" x14ac:dyDescent="0.35"/>
    <row r="15371" hidden="1" x14ac:dyDescent="0.35"/>
    <row r="15372" hidden="1" x14ac:dyDescent="0.35"/>
    <row r="15373" hidden="1" x14ac:dyDescent="0.35"/>
    <row r="15374" hidden="1" x14ac:dyDescent="0.35"/>
    <row r="15375" hidden="1" x14ac:dyDescent="0.35"/>
    <row r="15376" hidden="1" x14ac:dyDescent="0.35"/>
    <row r="15377" hidden="1" x14ac:dyDescent="0.35"/>
    <row r="15378" hidden="1" x14ac:dyDescent="0.35"/>
    <row r="15379" hidden="1" x14ac:dyDescent="0.35"/>
    <row r="15380" hidden="1" x14ac:dyDescent="0.35"/>
    <row r="15381" hidden="1" x14ac:dyDescent="0.35"/>
    <row r="15382" hidden="1" x14ac:dyDescent="0.35"/>
    <row r="15383" hidden="1" x14ac:dyDescent="0.35"/>
    <row r="15384" hidden="1" x14ac:dyDescent="0.35"/>
    <row r="15385" hidden="1" x14ac:dyDescent="0.35"/>
    <row r="15386" hidden="1" x14ac:dyDescent="0.35"/>
    <row r="15387" hidden="1" x14ac:dyDescent="0.35"/>
    <row r="15388" hidden="1" x14ac:dyDescent="0.35"/>
    <row r="15389" hidden="1" x14ac:dyDescent="0.35"/>
    <row r="15390" hidden="1" x14ac:dyDescent="0.35"/>
    <row r="15391" hidden="1" x14ac:dyDescent="0.35"/>
    <row r="15392" hidden="1" x14ac:dyDescent="0.35"/>
    <row r="15393" hidden="1" x14ac:dyDescent="0.35"/>
    <row r="15394" hidden="1" x14ac:dyDescent="0.35"/>
    <row r="15395" hidden="1" x14ac:dyDescent="0.35"/>
    <row r="15396" hidden="1" x14ac:dyDescent="0.35"/>
    <row r="15397" hidden="1" x14ac:dyDescent="0.35"/>
    <row r="15398" hidden="1" x14ac:dyDescent="0.35"/>
    <row r="15399" hidden="1" x14ac:dyDescent="0.35"/>
    <row r="15400" hidden="1" x14ac:dyDescent="0.35"/>
    <row r="15401" hidden="1" x14ac:dyDescent="0.35"/>
    <row r="15402" hidden="1" x14ac:dyDescent="0.35"/>
    <row r="15403" hidden="1" x14ac:dyDescent="0.35"/>
    <row r="15404" hidden="1" x14ac:dyDescent="0.35"/>
    <row r="15405" hidden="1" x14ac:dyDescent="0.35"/>
    <row r="15406" hidden="1" x14ac:dyDescent="0.35"/>
    <row r="15407" hidden="1" x14ac:dyDescent="0.35"/>
    <row r="15408" hidden="1" x14ac:dyDescent="0.35"/>
    <row r="15409" hidden="1" x14ac:dyDescent="0.35"/>
    <row r="15410" hidden="1" x14ac:dyDescent="0.35"/>
    <row r="15411" hidden="1" x14ac:dyDescent="0.35"/>
    <row r="15412" hidden="1" x14ac:dyDescent="0.35"/>
    <row r="15413" hidden="1" x14ac:dyDescent="0.35"/>
    <row r="15414" hidden="1" x14ac:dyDescent="0.35"/>
    <row r="15415" hidden="1" x14ac:dyDescent="0.35"/>
    <row r="15416" hidden="1" x14ac:dyDescent="0.35"/>
    <row r="15417" hidden="1" x14ac:dyDescent="0.35"/>
    <row r="15418" hidden="1" x14ac:dyDescent="0.35"/>
    <row r="15419" hidden="1" x14ac:dyDescent="0.35"/>
    <row r="15420" hidden="1" x14ac:dyDescent="0.35"/>
    <row r="15421" hidden="1" x14ac:dyDescent="0.35"/>
    <row r="15422" hidden="1" x14ac:dyDescent="0.35"/>
    <row r="15423" hidden="1" x14ac:dyDescent="0.35"/>
    <row r="15424" hidden="1" x14ac:dyDescent="0.35"/>
    <row r="15425" hidden="1" x14ac:dyDescent="0.35"/>
    <row r="15426" hidden="1" x14ac:dyDescent="0.35"/>
    <row r="15427" hidden="1" x14ac:dyDescent="0.35"/>
    <row r="15428" hidden="1" x14ac:dyDescent="0.35"/>
    <row r="15429" hidden="1" x14ac:dyDescent="0.35"/>
    <row r="15430" hidden="1" x14ac:dyDescent="0.35"/>
    <row r="15431" hidden="1" x14ac:dyDescent="0.35"/>
    <row r="15432" hidden="1" x14ac:dyDescent="0.35"/>
    <row r="15433" hidden="1" x14ac:dyDescent="0.35"/>
    <row r="15434" hidden="1" x14ac:dyDescent="0.35"/>
    <row r="15435" hidden="1" x14ac:dyDescent="0.35"/>
    <row r="15436" hidden="1" x14ac:dyDescent="0.35"/>
    <row r="15437" hidden="1" x14ac:dyDescent="0.35"/>
    <row r="15438" hidden="1" x14ac:dyDescent="0.35"/>
    <row r="15439" hidden="1" x14ac:dyDescent="0.35"/>
    <row r="15440" hidden="1" x14ac:dyDescent="0.35"/>
    <row r="15441" hidden="1" x14ac:dyDescent="0.35"/>
    <row r="15442" hidden="1" x14ac:dyDescent="0.35"/>
    <row r="15443" hidden="1" x14ac:dyDescent="0.35"/>
    <row r="15444" hidden="1" x14ac:dyDescent="0.35"/>
    <row r="15445" hidden="1" x14ac:dyDescent="0.35"/>
    <row r="15446" hidden="1" x14ac:dyDescent="0.35"/>
    <row r="15447" hidden="1" x14ac:dyDescent="0.35"/>
    <row r="15448" hidden="1" x14ac:dyDescent="0.35"/>
    <row r="15449" hidden="1" x14ac:dyDescent="0.35"/>
    <row r="15450" hidden="1" x14ac:dyDescent="0.35"/>
    <row r="15451" hidden="1" x14ac:dyDescent="0.35"/>
    <row r="15452" hidden="1" x14ac:dyDescent="0.35"/>
    <row r="15453" hidden="1" x14ac:dyDescent="0.35"/>
    <row r="15454" hidden="1" x14ac:dyDescent="0.35"/>
    <row r="15455" hidden="1" x14ac:dyDescent="0.35"/>
    <row r="15456" hidden="1" x14ac:dyDescent="0.35"/>
    <row r="15457" hidden="1" x14ac:dyDescent="0.35"/>
    <row r="15458" hidden="1" x14ac:dyDescent="0.35"/>
    <row r="15459" hidden="1" x14ac:dyDescent="0.35"/>
    <row r="15460" hidden="1" x14ac:dyDescent="0.35"/>
    <row r="15461" hidden="1" x14ac:dyDescent="0.35"/>
    <row r="15462" hidden="1" x14ac:dyDescent="0.35"/>
    <row r="15463" hidden="1" x14ac:dyDescent="0.35"/>
    <row r="15464" hidden="1" x14ac:dyDescent="0.35"/>
    <row r="15465" hidden="1" x14ac:dyDescent="0.35"/>
    <row r="15466" hidden="1" x14ac:dyDescent="0.35"/>
    <row r="15467" hidden="1" x14ac:dyDescent="0.35"/>
    <row r="15468" hidden="1" x14ac:dyDescent="0.35"/>
    <row r="15469" hidden="1" x14ac:dyDescent="0.35"/>
    <row r="15470" hidden="1" x14ac:dyDescent="0.35"/>
    <row r="15471" hidden="1" x14ac:dyDescent="0.35"/>
    <row r="15472" hidden="1" x14ac:dyDescent="0.35"/>
    <row r="15473" hidden="1" x14ac:dyDescent="0.35"/>
    <row r="15474" hidden="1" x14ac:dyDescent="0.35"/>
    <row r="15475" hidden="1" x14ac:dyDescent="0.35"/>
    <row r="15476" hidden="1" x14ac:dyDescent="0.35"/>
    <row r="15477" hidden="1" x14ac:dyDescent="0.35"/>
    <row r="15478" hidden="1" x14ac:dyDescent="0.35"/>
    <row r="15479" hidden="1" x14ac:dyDescent="0.35"/>
    <row r="15480" hidden="1" x14ac:dyDescent="0.35"/>
    <row r="15481" hidden="1" x14ac:dyDescent="0.35"/>
    <row r="15482" hidden="1" x14ac:dyDescent="0.35"/>
    <row r="15483" hidden="1" x14ac:dyDescent="0.35"/>
    <row r="15484" hidden="1" x14ac:dyDescent="0.35"/>
    <row r="15485" hidden="1" x14ac:dyDescent="0.35"/>
    <row r="15486" hidden="1" x14ac:dyDescent="0.35"/>
    <row r="15487" hidden="1" x14ac:dyDescent="0.35"/>
    <row r="15488" hidden="1" x14ac:dyDescent="0.35"/>
    <row r="15489" hidden="1" x14ac:dyDescent="0.35"/>
    <row r="15490" hidden="1" x14ac:dyDescent="0.35"/>
    <row r="15491" hidden="1" x14ac:dyDescent="0.35"/>
    <row r="15492" hidden="1" x14ac:dyDescent="0.35"/>
    <row r="15493" hidden="1" x14ac:dyDescent="0.35"/>
    <row r="15494" hidden="1" x14ac:dyDescent="0.35"/>
    <row r="15495" hidden="1" x14ac:dyDescent="0.35"/>
    <row r="15496" hidden="1" x14ac:dyDescent="0.35"/>
    <row r="15497" hidden="1" x14ac:dyDescent="0.35"/>
    <row r="15498" hidden="1" x14ac:dyDescent="0.35"/>
    <row r="15499" hidden="1" x14ac:dyDescent="0.35"/>
    <row r="15500" hidden="1" x14ac:dyDescent="0.35"/>
    <row r="15501" hidden="1" x14ac:dyDescent="0.35"/>
    <row r="15502" hidden="1" x14ac:dyDescent="0.35"/>
    <row r="15503" hidden="1" x14ac:dyDescent="0.35"/>
    <row r="15504" hidden="1" x14ac:dyDescent="0.35"/>
    <row r="15505" hidden="1" x14ac:dyDescent="0.35"/>
    <row r="15506" hidden="1" x14ac:dyDescent="0.35"/>
    <row r="15507" hidden="1" x14ac:dyDescent="0.35"/>
    <row r="15508" hidden="1" x14ac:dyDescent="0.35"/>
    <row r="15509" hidden="1" x14ac:dyDescent="0.35"/>
    <row r="15510" hidden="1" x14ac:dyDescent="0.35"/>
    <row r="15511" hidden="1" x14ac:dyDescent="0.35"/>
    <row r="15512" hidden="1" x14ac:dyDescent="0.35"/>
    <row r="15513" hidden="1" x14ac:dyDescent="0.35"/>
    <row r="15514" hidden="1" x14ac:dyDescent="0.35"/>
    <row r="15515" hidden="1" x14ac:dyDescent="0.35"/>
    <row r="15516" hidden="1" x14ac:dyDescent="0.35"/>
    <row r="15517" hidden="1" x14ac:dyDescent="0.35"/>
    <row r="15518" hidden="1" x14ac:dyDescent="0.35"/>
    <row r="15519" hidden="1" x14ac:dyDescent="0.35"/>
    <row r="15520" hidden="1" x14ac:dyDescent="0.35"/>
    <row r="15521" hidden="1" x14ac:dyDescent="0.35"/>
    <row r="15522" hidden="1" x14ac:dyDescent="0.35"/>
    <row r="15523" hidden="1" x14ac:dyDescent="0.35"/>
    <row r="15524" hidden="1" x14ac:dyDescent="0.35"/>
    <row r="15525" hidden="1" x14ac:dyDescent="0.35"/>
    <row r="15526" hidden="1" x14ac:dyDescent="0.35"/>
    <row r="15527" hidden="1" x14ac:dyDescent="0.35"/>
    <row r="15528" hidden="1" x14ac:dyDescent="0.35"/>
    <row r="15529" hidden="1" x14ac:dyDescent="0.35"/>
    <row r="15530" hidden="1" x14ac:dyDescent="0.35"/>
    <row r="15531" hidden="1" x14ac:dyDescent="0.35"/>
    <row r="15532" hidden="1" x14ac:dyDescent="0.35"/>
    <row r="15533" hidden="1" x14ac:dyDescent="0.35"/>
    <row r="15534" hidden="1" x14ac:dyDescent="0.35"/>
    <row r="15535" hidden="1" x14ac:dyDescent="0.35"/>
    <row r="15536" hidden="1" x14ac:dyDescent="0.35"/>
    <row r="15537" hidden="1" x14ac:dyDescent="0.35"/>
    <row r="15538" hidden="1" x14ac:dyDescent="0.35"/>
    <row r="15539" hidden="1" x14ac:dyDescent="0.35"/>
    <row r="15540" hidden="1" x14ac:dyDescent="0.35"/>
    <row r="15541" hidden="1" x14ac:dyDescent="0.35"/>
    <row r="15542" hidden="1" x14ac:dyDescent="0.35"/>
    <row r="15543" hidden="1" x14ac:dyDescent="0.35"/>
    <row r="15544" hidden="1" x14ac:dyDescent="0.35"/>
    <row r="15545" hidden="1" x14ac:dyDescent="0.35"/>
    <row r="15546" hidden="1" x14ac:dyDescent="0.35"/>
    <row r="15547" hidden="1" x14ac:dyDescent="0.35"/>
    <row r="15548" hidden="1" x14ac:dyDescent="0.35"/>
    <row r="15549" hidden="1" x14ac:dyDescent="0.35"/>
    <row r="15550" hidden="1" x14ac:dyDescent="0.35"/>
    <row r="15551" hidden="1" x14ac:dyDescent="0.35"/>
    <row r="15552" hidden="1" x14ac:dyDescent="0.35"/>
    <row r="15553" hidden="1" x14ac:dyDescent="0.35"/>
    <row r="15554" hidden="1" x14ac:dyDescent="0.35"/>
    <row r="15555" hidden="1" x14ac:dyDescent="0.35"/>
    <row r="15556" hidden="1" x14ac:dyDescent="0.35"/>
    <row r="15557" hidden="1" x14ac:dyDescent="0.35"/>
    <row r="15558" hidden="1" x14ac:dyDescent="0.35"/>
    <row r="15559" hidden="1" x14ac:dyDescent="0.35"/>
    <row r="15560" hidden="1" x14ac:dyDescent="0.35"/>
    <row r="15561" hidden="1" x14ac:dyDescent="0.35"/>
    <row r="15562" hidden="1" x14ac:dyDescent="0.35"/>
    <row r="15563" hidden="1" x14ac:dyDescent="0.35"/>
    <row r="15564" hidden="1" x14ac:dyDescent="0.35"/>
    <row r="15565" hidden="1" x14ac:dyDescent="0.35"/>
    <row r="15566" hidden="1" x14ac:dyDescent="0.35"/>
    <row r="15567" hidden="1" x14ac:dyDescent="0.35"/>
    <row r="15568" hidden="1" x14ac:dyDescent="0.35"/>
    <row r="15569" hidden="1" x14ac:dyDescent="0.35"/>
    <row r="15570" hidden="1" x14ac:dyDescent="0.35"/>
    <row r="15571" hidden="1" x14ac:dyDescent="0.35"/>
    <row r="15572" hidden="1" x14ac:dyDescent="0.35"/>
    <row r="15573" hidden="1" x14ac:dyDescent="0.35"/>
    <row r="15574" hidden="1" x14ac:dyDescent="0.35"/>
    <row r="15575" hidden="1" x14ac:dyDescent="0.35"/>
    <row r="15576" hidden="1" x14ac:dyDescent="0.35"/>
    <row r="15577" hidden="1" x14ac:dyDescent="0.35"/>
    <row r="15578" hidden="1" x14ac:dyDescent="0.35"/>
    <row r="15579" hidden="1" x14ac:dyDescent="0.35"/>
    <row r="15580" hidden="1" x14ac:dyDescent="0.35"/>
    <row r="15581" hidden="1" x14ac:dyDescent="0.35"/>
    <row r="15582" hidden="1" x14ac:dyDescent="0.35"/>
    <row r="15583" hidden="1" x14ac:dyDescent="0.35"/>
    <row r="15584" hidden="1" x14ac:dyDescent="0.35"/>
    <row r="15585" hidden="1" x14ac:dyDescent="0.35"/>
    <row r="15586" hidden="1" x14ac:dyDescent="0.35"/>
    <row r="15587" hidden="1" x14ac:dyDescent="0.35"/>
    <row r="15588" hidden="1" x14ac:dyDescent="0.35"/>
    <row r="15589" hidden="1" x14ac:dyDescent="0.35"/>
    <row r="15590" hidden="1" x14ac:dyDescent="0.35"/>
    <row r="15591" hidden="1" x14ac:dyDescent="0.35"/>
    <row r="15592" hidden="1" x14ac:dyDescent="0.35"/>
    <row r="15593" hidden="1" x14ac:dyDescent="0.35"/>
    <row r="15594" hidden="1" x14ac:dyDescent="0.35"/>
    <row r="15595" hidden="1" x14ac:dyDescent="0.35"/>
    <row r="15596" hidden="1" x14ac:dyDescent="0.35"/>
    <row r="15597" hidden="1" x14ac:dyDescent="0.35"/>
    <row r="15598" hidden="1" x14ac:dyDescent="0.35"/>
    <row r="15599" hidden="1" x14ac:dyDescent="0.35"/>
    <row r="15600" hidden="1" x14ac:dyDescent="0.35"/>
    <row r="15601" hidden="1" x14ac:dyDescent="0.35"/>
    <row r="15602" hidden="1" x14ac:dyDescent="0.35"/>
    <row r="15603" hidden="1" x14ac:dyDescent="0.35"/>
    <row r="15604" hidden="1" x14ac:dyDescent="0.35"/>
    <row r="15605" hidden="1" x14ac:dyDescent="0.35"/>
    <row r="15606" hidden="1" x14ac:dyDescent="0.35"/>
    <row r="15607" hidden="1" x14ac:dyDescent="0.35"/>
    <row r="15608" hidden="1" x14ac:dyDescent="0.35"/>
    <row r="15609" hidden="1" x14ac:dyDescent="0.35"/>
    <row r="15610" hidden="1" x14ac:dyDescent="0.35"/>
    <row r="15611" hidden="1" x14ac:dyDescent="0.35"/>
    <row r="15612" hidden="1" x14ac:dyDescent="0.35"/>
    <row r="15613" hidden="1" x14ac:dyDescent="0.35"/>
    <row r="15614" hidden="1" x14ac:dyDescent="0.35"/>
    <row r="15615" hidden="1" x14ac:dyDescent="0.35"/>
    <row r="15616" hidden="1" x14ac:dyDescent="0.35"/>
    <row r="15617" hidden="1" x14ac:dyDescent="0.35"/>
    <row r="15618" hidden="1" x14ac:dyDescent="0.35"/>
    <row r="15619" hidden="1" x14ac:dyDescent="0.35"/>
    <row r="15620" hidden="1" x14ac:dyDescent="0.35"/>
    <row r="15621" hidden="1" x14ac:dyDescent="0.35"/>
    <row r="15622" hidden="1" x14ac:dyDescent="0.35"/>
    <row r="15623" hidden="1" x14ac:dyDescent="0.35"/>
    <row r="15624" hidden="1" x14ac:dyDescent="0.35"/>
    <row r="15625" hidden="1" x14ac:dyDescent="0.35"/>
    <row r="15626" hidden="1" x14ac:dyDescent="0.35"/>
    <row r="15627" hidden="1" x14ac:dyDescent="0.35"/>
    <row r="15628" hidden="1" x14ac:dyDescent="0.35"/>
    <row r="15629" hidden="1" x14ac:dyDescent="0.35"/>
    <row r="15630" hidden="1" x14ac:dyDescent="0.35"/>
    <row r="15631" hidden="1" x14ac:dyDescent="0.35"/>
    <row r="15632" hidden="1" x14ac:dyDescent="0.35"/>
    <row r="15633" hidden="1" x14ac:dyDescent="0.35"/>
    <row r="15634" hidden="1" x14ac:dyDescent="0.35"/>
    <row r="15635" hidden="1" x14ac:dyDescent="0.35"/>
    <row r="15636" hidden="1" x14ac:dyDescent="0.35"/>
    <row r="15637" hidden="1" x14ac:dyDescent="0.35"/>
    <row r="15638" hidden="1" x14ac:dyDescent="0.35"/>
    <row r="15639" hidden="1" x14ac:dyDescent="0.35"/>
    <row r="15640" hidden="1" x14ac:dyDescent="0.35"/>
    <row r="15641" hidden="1" x14ac:dyDescent="0.35"/>
    <row r="15642" hidden="1" x14ac:dyDescent="0.35"/>
    <row r="15643" hidden="1" x14ac:dyDescent="0.35"/>
    <row r="15644" hidden="1" x14ac:dyDescent="0.35"/>
    <row r="15645" hidden="1" x14ac:dyDescent="0.35"/>
    <row r="15646" hidden="1" x14ac:dyDescent="0.35"/>
    <row r="15647" hidden="1" x14ac:dyDescent="0.35"/>
    <row r="15648" hidden="1" x14ac:dyDescent="0.35"/>
    <row r="15649" hidden="1" x14ac:dyDescent="0.35"/>
    <row r="15650" hidden="1" x14ac:dyDescent="0.35"/>
    <row r="15651" hidden="1" x14ac:dyDescent="0.35"/>
    <row r="15652" hidden="1" x14ac:dyDescent="0.35"/>
    <row r="15653" hidden="1" x14ac:dyDescent="0.35"/>
    <row r="15654" hidden="1" x14ac:dyDescent="0.35"/>
    <row r="15655" hidden="1" x14ac:dyDescent="0.35"/>
    <row r="15656" hidden="1" x14ac:dyDescent="0.35"/>
    <row r="15657" hidden="1" x14ac:dyDescent="0.35"/>
    <row r="15658" hidden="1" x14ac:dyDescent="0.35"/>
    <row r="15659" hidden="1" x14ac:dyDescent="0.35"/>
    <row r="15660" hidden="1" x14ac:dyDescent="0.35"/>
    <row r="15661" hidden="1" x14ac:dyDescent="0.35"/>
    <row r="15662" hidden="1" x14ac:dyDescent="0.35"/>
    <row r="15663" hidden="1" x14ac:dyDescent="0.35"/>
    <row r="15664" hidden="1" x14ac:dyDescent="0.35"/>
    <row r="15665" hidden="1" x14ac:dyDescent="0.35"/>
    <row r="15666" hidden="1" x14ac:dyDescent="0.35"/>
    <row r="15667" hidden="1" x14ac:dyDescent="0.35"/>
    <row r="15668" hidden="1" x14ac:dyDescent="0.35"/>
    <row r="15669" hidden="1" x14ac:dyDescent="0.35"/>
    <row r="15670" hidden="1" x14ac:dyDescent="0.35"/>
    <row r="15671" hidden="1" x14ac:dyDescent="0.35"/>
    <row r="15672" hidden="1" x14ac:dyDescent="0.35"/>
    <row r="15673" hidden="1" x14ac:dyDescent="0.35"/>
    <row r="15674" hidden="1" x14ac:dyDescent="0.35"/>
    <row r="15675" hidden="1" x14ac:dyDescent="0.35"/>
    <row r="15676" hidden="1" x14ac:dyDescent="0.35"/>
    <row r="15677" hidden="1" x14ac:dyDescent="0.35"/>
    <row r="15678" hidden="1" x14ac:dyDescent="0.35"/>
    <row r="15679" hidden="1" x14ac:dyDescent="0.35"/>
    <row r="15680" hidden="1" x14ac:dyDescent="0.35"/>
    <row r="15681" hidden="1" x14ac:dyDescent="0.35"/>
    <row r="15682" hidden="1" x14ac:dyDescent="0.35"/>
    <row r="15683" hidden="1" x14ac:dyDescent="0.35"/>
    <row r="15684" hidden="1" x14ac:dyDescent="0.35"/>
    <row r="15685" hidden="1" x14ac:dyDescent="0.35"/>
    <row r="15686" hidden="1" x14ac:dyDescent="0.35"/>
    <row r="15687" hidden="1" x14ac:dyDescent="0.35"/>
    <row r="15688" hidden="1" x14ac:dyDescent="0.35"/>
    <row r="15689" hidden="1" x14ac:dyDescent="0.35"/>
    <row r="15690" hidden="1" x14ac:dyDescent="0.35"/>
    <row r="15691" hidden="1" x14ac:dyDescent="0.35"/>
    <row r="15692" hidden="1" x14ac:dyDescent="0.35"/>
    <row r="15693" hidden="1" x14ac:dyDescent="0.35"/>
    <row r="15694" hidden="1" x14ac:dyDescent="0.35"/>
    <row r="15695" hidden="1" x14ac:dyDescent="0.35"/>
    <row r="15696" hidden="1" x14ac:dyDescent="0.35"/>
    <row r="15697" hidden="1" x14ac:dyDescent="0.35"/>
    <row r="15698" hidden="1" x14ac:dyDescent="0.35"/>
    <row r="15699" hidden="1" x14ac:dyDescent="0.35"/>
    <row r="15700" hidden="1" x14ac:dyDescent="0.35"/>
    <row r="15701" hidden="1" x14ac:dyDescent="0.35"/>
    <row r="15702" hidden="1" x14ac:dyDescent="0.35"/>
    <row r="15703" hidden="1" x14ac:dyDescent="0.35"/>
    <row r="15704" hidden="1" x14ac:dyDescent="0.35"/>
    <row r="15705" hidden="1" x14ac:dyDescent="0.35"/>
    <row r="15706" hidden="1" x14ac:dyDescent="0.35"/>
    <row r="15707" hidden="1" x14ac:dyDescent="0.35"/>
    <row r="15708" hidden="1" x14ac:dyDescent="0.35"/>
    <row r="15709" hidden="1" x14ac:dyDescent="0.35"/>
    <row r="15710" hidden="1" x14ac:dyDescent="0.35"/>
    <row r="15711" hidden="1" x14ac:dyDescent="0.35"/>
    <row r="15712" hidden="1" x14ac:dyDescent="0.35"/>
    <row r="15713" hidden="1" x14ac:dyDescent="0.35"/>
    <row r="15714" hidden="1" x14ac:dyDescent="0.35"/>
    <row r="15715" hidden="1" x14ac:dyDescent="0.35"/>
    <row r="15716" hidden="1" x14ac:dyDescent="0.35"/>
    <row r="15717" hidden="1" x14ac:dyDescent="0.35"/>
    <row r="15718" hidden="1" x14ac:dyDescent="0.35"/>
    <row r="15719" hidden="1" x14ac:dyDescent="0.35"/>
    <row r="15720" hidden="1" x14ac:dyDescent="0.35"/>
    <row r="15721" hidden="1" x14ac:dyDescent="0.35"/>
    <row r="15722" hidden="1" x14ac:dyDescent="0.35"/>
    <row r="15723" hidden="1" x14ac:dyDescent="0.35"/>
    <row r="15724" hidden="1" x14ac:dyDescent="0.35"/>
    <row r="15725" hidden="1" x14ac:dyDescent="0.35"/>
    <row r="15726" hidden="1" x14ac:dyDescent="0.35"/>
    <row r="15727" hidden="1" x14ac:dyDescent="0.35"/>
    <row r="15728" hidden="1" x14ac:dyDescent="0.35"/>
    <row r="15729" hidden="1" x14ac:dyDescent="0.35"/>
    <row r="15730" hidden="1" x14ac:dyDescent="0.35"/>
    <row r="15731" hidden="1" x14ac:dyDescent="0.35"/>
    <row r="15732" hidden="1" x14ac:dyDescent="0.35"/>
    <row r="15733" hidden="1" x14ac:dyDescent="0.35"/>
    <row r="15734" hidden="1" x14ac:dyDescent="0.35"/>
    <row r="15735" hidden="1" x14ac:dyDescent="0.35"/>
    <row r="15736" hidden="1" x14ac:dyDescent="0.35"/>
    <row r="15737" hidden="1" x14ac:dyDescent="0.35"/>
    <row r="15738" hidden="1" x14ac:dyDescent="0.35"/>
    <row r="15739" hidden="1" x14ac:dyDescent="0.35"/>
    <row r="15740" hidden="1" x14ac:dyDescent="0.35"/>
    <row r="15741" hidden="1" x14ac:dyDescent="0.35"/>
    <row r="15742" hidden="1" x14ac:dyDescent="0.35"/>
    <row r="15743" hidden="1" x14ac:dyDescent="0.35"/>
    <row r="15744" hidden="1" x14ac:dyDescent="0.35"/>
    <row r="15745" hidden="1" x14ac:dyDescent="0.35"/>
    <row r="15746" hidden="1" x14ac:dyDescent="0.35"/>
    <row r="15747" hidden="1" x14ac:dyDescent="0.35"/>
    <row r="15748" hidden="1" x14ac:dyDescent="0.35"/>
    <row r="15749" hidden="1" x14ac:dyDescent="0.35"/>
    <row r="15750" hidden="1" x14ac:dyDescent="0.35"/>
    <row r="15751" hidden="1" x14ac:dyDescent="0.35"/>
    <row r="15752" hidden="1" x14ac:dyDescent="0.35"/>
    <row r="15753" hidden="1" x14ac:dyDescent="0.35"/>
    <row r="15754" hidden="1" x14ac:dyDescent="0.35"/>
    <row r="15755" hidden="1" x14ac:dyDescent="0.35"/>
    <row r="15756" hidden="1" x14ac:dyDescent="0.35"/>
    <row r="15757" hidden="1" x14ac:dyDescent="0.35"/>
    <row r="15758" hidden="1" x14ac:dyDescent="0.35"/>
    <row r="15759" hidden="1" x14ac:dyDescent="0.35"/>
    <row r="15760" hidden="1" x14ac:dyDescent="0.35"/>
    <row r="15761" hidden="1" x14ac:dyDescent="0.35"/>
    <row r="15762" hidden="1" x14ac:dyDescent="0.35"/>
    <row r="15763" hidden="1" x14ac:dyDescent="0.35"/>
    <row r="15764" hidden="1" x14ac:dyDescent="0.35"/>
    <row r="15765" hidden="1" x14ac:dyDescent="0.35"/>
    <row r="15766" hidden="1" x14ac:dyDescent="0.35"/>
    <row r="15767" hidden="1" x14ac:dyDescent="0.35"/>
    <row r="15768" hidden="1" x14ac:dyDescent="0.35"/>
    <row r="15769" hidden="1" x14ac:dyDescent="0.35"/>
    <row r="15770" hidden="1" x14ac:dyDescent="0.35"/>
    <row r="15771" hidden="1" x14ac:dyDescent="0.35"/>
    <row r="15772" hidden="1" x14ac:dyDescent="0.35"/>
    <row r="15773" hidden="1" x14ac:dyDescent="0.35"/>
    <row r="15774" hidden="1" x14ac:dyDescent="0.35"/>
    <row r="15775" hidden="1" x14ac:dyDescent="0.35"/>
    <row r="15776" hidden="1" x14ac:dyDescent="0.35"/>
    <row r="15777" hidden="1" x14ac:dyDescent="0.35"/>
    <row r="15778" hidden="1" x14ac:dyDescent="0.35"/>
    <row r="15779" hidden="1" x14ac:dyDescent="0.35"/>
    <row r="15780" hidden="1" x14ac:dyDescent="0.35"/>
    <row r="15781" hidden="1" x14ac:dyDescent="0.35"/>
    <row r="15782" hidden="1" x14ac:dyDescent="0.35"/>
    <row r="15783" hidden="1" x14ac:dyDescent="0.35"/>
    <row r="15784" hidden="1" x14ac:dyDescent="0.35"/>
    <row r="15785" hidden="1" x14ac:dyDescent="0.35"/>
    <row r="15786" hidden="1" x14ac:dyDescent="0.35"/>
    <row r="15787" hidden="1" x14ac:dyDescent="0.35"/>
    <row r="15788" hidden="1" x14ac:dyDescent="0.35"/>
    <row r="15789" hidden="1" x14ac:dyDescent="0.35"/>
    <row r="15790" hidden="1" x14ac:dyDescent="0.35"/>
    <row r="15791" hidden="1" x14ac:dyDescent="0.35"/>
    <row r="15792" hidden="1" x14ac:dyDescent="0.35"/>
    <row r="15793" hidden="1" x14ac:dyDescent="0.35"/>
    <row r="15794" hidden="1" x14ac:dyDescent="0.35"/>
    <row r="15795" hidden="1" x14ac:dyDescent="0.35"/>
    <row r="15796" hidden="1" x14ac:dyDescent="0.35"/>
    <row r="15797" hidden="1" x14ac:dyDescent="0.35"/>
    <row r="15798" hidden="1" x14ac:dyDescent="0.35"/>
    <row r="15799" hidden="1" x14ac:dyDescent="0.35"/>
    <row r="15800" hidden="1" x14ac:dyDescent="0.35"/>
    <row r="15801" hidden="1" x14ac:dyDescent="0.35"/>
    <row r="15802" hidden="1" x14ac:dyDescent="0.35"/>
    <row r="15803" hidden="1" x14ac:dyDescent="0.35"/>
    <row r="15804" hidden="1" x14ac:dyDescent="0.35"/>
    <row r="15805" hidden="1" x14ac:dyDescent="0.35"/>
    <row r="15806" hidden="1" x14ac:dyDescent="0.35"/>
    <row r="15807" hidden="1" x14ac:dyDescent="0.35"/>
    <row r="15808" hidden="1" x14ac:dyDescent="0.35"/>
    <row r="15809" hidden="1" x14ac:dyDescent="0.35"/>
    <row r="15810" hidden="1" x14ac:dyDescent="0.35"/>
    <row r="15811" hidden="1" x14ac:dyDescent="0.35"/>
    <row r="15812" hidden="1" x14ac:dyDescent="0.35"/>
    <row r="15813" hidden="1" x14ac:dyDescent="0.35"/>
    <row r="15814" hidden="1" x14ac:dyDescent="0.35"/>
    <row r="15815" hidden="1" x14ac:dyDescent="0.35"/>
    <row r="15816" hidden="1" x14ac:dyDescent="0.35"/>
    <row r="15817" hidden="1" x14ac:dyDescent="0.35"/>
    <row r="15818" hidden="1" x14ac:dyDescent="0.35"/>
    <row r="15819" hidden="1" x14ac:dyDescent="0.35"/>
    <row r="15820" hidden="1" x14ac:dyDescent="0.35"/>
    <row r="15821" hidden="1" x14ac:dyDescent="0.35"/>
    <row r="15822" hidden="1" x14ac:dyDescent="0.35"/>
    <row r="15823" hidden="1" x14ac:dyDescent="0.35"/>
    <row r="15824" hidden="1" x14ac:dyDescent="0.35"/>
    <row r="15825" hidden="1" x14ac:dyDescent="0.35"/>
    <row r="15826" hidden="1" x14ac:dyDescent="0.35"/>
    <row r="15827" hidden="1" x14ac:dyDescent="0.35"/>
    <row r="15828" hidden="1" x14ac:dyDescent="0.35"/>
    <row r="15829" hidden="1" x14ac:dyDescent="0.35"/>
    <row r="15830" hidden="1" x14ac:dyDescent="0.35"/>
    <row r="15831" hidden="1" x14ac:dyDescent="0.35"/>
    <row r="15832" hidden="1" x14ac:dyDescent="0.35"/>
    <row r="15833" hidden="1" x14ac:dyDescent="0.35"/>
    <row r="15834" hidden="1" x14ac:dyDescent="0.35"/>
    <row r="15835" hidden="1" x14ac:dyDescent="0.35"/>
    <row r="15836" hidden="1" x14ac:dyDescent="0.35"/>
    <row r="15837" hidden="1" x14ac:dyDescent="0.35"/>
    <row r="15838" hidden="1" x14ac:dyDescent="0.35"/>
    <row r="15839" hidden="1" x14ac:dyDescent="0.35"/>
    <row r="15840" hidden="1" x14ac:dyDescent="0.35"/>
    <row r="15841" hidden="1" x14ac:dyDescent="0.35"/>
    <row r="15842" hidden="1" x14ac:dyDescent="0.35"/>
    <row r="15843" hidden="1" x14ac:dyDescent="0.35"/>
    <row r="15844" hidden="1" x14ac:dyDescent="0.35"/>
    <row r="15845" hidden="1" x14ac:dyDescent="0.35"/>
    <row r="15846" hidden="1" x14ac:dyDescent="0.35"/>
    <row r="15847" hidden="1" x14ac:dyDescent="0.35"/>
    <row r="15848" hidden="1" x14ac:dyDescent="0.35"/>
    <row r="15849" hidden="1" x14ac:dyDescent="0.35"/>
    <row r="15850" hidden="1" x14ac:dyDescent="0.35"/>
    <row r="15851" hidden="1" x14ac:dyDescent="0.35"/>
    <row r="15852" hidden="1" x14ac:dyDescent="0.35"/>
    <row r="15853" hidden="1" x14ac:dyDescent="0.35"/>
    <row r="15854" hidden="1" x14ac:dyDescent="0.35"/>
    <row r="15855" hidden="1" x14ac:dyDescent="0.35"/>
    <row r="15856" hidden="1" x14ac:dyDescent="0.35"/>
    <row r="15857" hidden="1" x14ac:dyDescent="0.35"/>
    <row r="15858" hidden="1" x14ac:dyDescent="0.35"/>
    <row r="15859" hidden="1" x14ac:dyDescent="0.35"/>
    <row r="15860" hidden="1" x14ac:dyDescent="0.35"/>
    <row r="15861" hidden="1" x14ac:dyDescent="0.35"/>
    <row r="15862" hidden="1" x14ac:dyDescent="0.35"/>
    <row r="15863" hidden="1" x14ac:dyDescent="0.35"/>
    <row r="15864" hidden="1" x14ac:dyDescent="0.35"/>
    <row r="15865" hidden="1" x14ac:dyDescent="0.35"/>
    <row r="15866" hidden="1" x14ac:dyDescent="0.35"/>
    <row r="15867" hidden="1" x14ac:dyDescent="0.35"/>
    <row r="15868" hidden="1" x14ac:dyDescent="0.35"/>
    <row r="15869" hidden="1" x14ac:dyDescent="0.35"/>
    <row r="15870" hidden="1" x14ac:dyDescent="0.35"/>
    <row r="15871" hidden="1" x14ac:dyDescent="0.35"/>
    <row r="15872" hidden="1" x14ac:dyDescent="0.35"/>
    <row r="15873" hidden="1" x14ac:dyDescent="0.35"/>
    <row r="15874" hidden="1" x14ac:dyDescent="0.35"/>
    <row r="15875" hidden="1" x14ac:dyDescent="0.35"/>
    <row r="15876" hidden="1" x14ac:dyDescent="0.35"/>
    <row r="15877" hidden="1" x14ac:dyDescent="0.35"/>
    <row r="15878" hidden="1" x14ac:dyDescent="0.35"/>
    <row r="15879" hidden="1" x14ac:dyDescent="0.35"/>
    <row r="15880" hidden="1" x14ac:dyDescent="0.35"/>
    <row r="15881" hidden="1" x14ac:dyDescent="0.35"/>
    <row r="15882" hidden="1" x14ac:dyDescent="0.35"/>
    <row r="15883" hidden="1" x14ac:dyDescent="0.35"/>
    <row r="15884" hidden="1" x14ac:dyDescent="0.35"/>
    <row r="15885" hidden="1" x14ac:dyDescent="0.35"/>
    <row r="15886" hidden="1" x14ac:dyDescent="0.35"/>
    <row r="15887" hidden="1" x14ac:dyDescent="0.35"/>
    <row r="15888" hidden="1" x14ac:dyDescent="0.35"/>
    <row r="15889" hidden="1" x14ac:dyDescent="0.35"/>
    <row r="15890" hidden="1" x14ac:dyDescent="0.35"/>
    <row r="15891" hidden="1" x14ac:dyDescent="0.35"/>
    <row r="15892" hidden="1" x14ac:dyDescent="0.35"/>
    <row r="15893" hidden="1" x14ac:dyDescent="0.35"/>
    <row r="15894" hidden="1" x14ac:dyDescent="0.35"/>
    <row r="15895" hidden="1" x14ac:dyDescent="0.35"/>
    <row r="15896" hidden="1" x14ac:dyDescent="0.35"/>
    <row r="15897" hidden="1" x14ac:dyDescent="0.35"/>
    <row r="15898" hidden="1" x14ac:dyDescent="0.35"/>
    <row r="15899" hidden="1" x14ac:dyDescent="0.35"/>
    <row r="15900" hidden="1" x14ac:dyDescent="0.35"/>
    <row r="15901" hidden="1" x14ac:dyDescent="0.35"/>
    <row r="15902" hidden="1" x14ac:dyDescent="0.35"/>
    <row r="15903" hidden="1" x14ac:dyDescent="0.35"/>
    <row r="15904" hidden="1" x14ac:dyDescent="0.35"/>
    <row r="15905" hidden="1" x14ac:dyDescent="0.35"/>
    <row r="15906" hidden="1" x14ac:dyDescent="0.35"/>
    <row r="15907" hidden="1" x14ac:dyDescent="0.35"/>
    <row r="15908" hidden="1" x14ac:dyDescent="0.35"/>
    <row r="15909" hidden="1" x14ac:dyDescent="0.35"/>
    <row r="15910" hidden="1" x14ac:dyDescent="0.35"/>
    <row r="15911" hidden="1" x14ac:dyDescent="0.35"/>
    <row r="15912" hidden="1" x14ac:dyDescent="0.35"/>
    <row r="15913" hidden="1" x14ac:dyDescent="0.35"/>
    <row r="15914" hidden="1" x14ac:dyDescent="0.35"/>
    <row r="15915" hidden="1" x14ac:dyDescent="0.35"/>
    <row r="15916" hidden="1" x14ac:dyDescent="0.35"/>
    <row r="15917" hidden="1" x14ac:dyDescent="0.35"/>
    <row r="15918" hidden="1" x14ac:dyDescent="0.35"/>
    <row r="15919" hidden="1" x14ac:dyDescent="0.35"/>
    <row r="15920" hidden="1" x14ac:dyDescent="0.35"/>
    <row r="15921" hidden="1" x14ac:dyDescent="0.35"/>
    <row r="15922" hidden="1" x14ac:dyDescent="0.35"/>
    <row r="15923" hidden="1" x14ac:dyDescent="0.35"/>
    <row r="15924" hidden="1" x14ac:dyDescent="0.35"/>
    <row r="15925" hidden="1" x14ac:dyDescent="0.35"/>
    <row r="15926" hidden="1" x14ac:dyDescent="0.35"/>
    <row r="15927" hidden="1" x14ac:dyDescent="0.35"/>
    <row r="15928" hidden="1" x14ac:dyDescent="0.35"/>
    <row r="15929" hidden="1" x14ac:dyDescent="0.35"/>
    <row r="15930" hidden="1" x14ac:dyDescent="0.35"/>
    <row r="15931" hidden="1" x14ac:dyDescent="0.35"/>
    <row r="15932" hidden="1" x14ac:dyDescent="0.35"/>
    <row r="15933" hidden="1" x14ac:dyDescent="0.35"/>
    <row r="15934" hidden="1" x14ac:dyDescent="0.35"/>
    <row r="15935" hidden="1" x14ac:dyDescent="0.35"/>
    <row r="15936" hidden="1" x14ac:dyDescent="0.35"/>
    <row r="15937" hidden="1" x14ac:dyDescent="0.35"/>
    <row r="15938" hidden="1" x14ac:dyDescent="0.35"/>
    <row r="15939" hidden="1" x14ac:dyDescent="0.35"/>
    <row r="15940" hidden="1" x14ac:dyDescent="0.35"/>
    <row r="15941" hidden="1" x14ac:dyDescent="0.35"/>
    <row r="15942" hidden="1" x14ac:dyDescent="0.35"/>
    <row r="15943" hidden="1" x14ac:dyDescent="0.35"/>
    <row r="15944" hidden="1" x14ac:dyDescent="0.35"/>
    <row r="15945" hidden="1" x14ac:dyDescent="0.35"/>
    <row r="15946" hidden="1" x14ac:dyDescent="0.35"/>
    <row r="15947" hidden="1" x14ac:dyDescent="0.35"/>
    <row r="15948" hidden="1" x14ac:dyDescent="0.35"/>
    <row r="15949" hidden="1" x14ac:dyDescent="0.35"/>
    <row r="15950" hidden="1" x14ac:dyDescent="0.35"/>
    <row r="15951" hidden="1" x14ac:dyDescent="0.35"/>
    <row r="15952" hidden="1" x14ac:dyDescent="0.35"/>
    <row r="15953" hidden="1" x14ac:dyDescent="0.35"/>
    <row r="15954" hidden="1" x14ac:dyDescent="0.35"/>
    <row r="15955" hidden="1" x14ac:dyDescent="0.35"/>
    <row r="15956" hidden="1" x14ac:dyDescent="0.35"/>
    <row r="15957" hidden="1" x14ac:dyDescent="0.35"/>
    <row r="15958" hidden="1" x14ac:dyDescent="0.35"/>
    <row r="15959" hidden="1" x14ac:dyDescent="0.35"/>
    <row r="15960" hidden="1" x14ac:dyDescent="0.35"/>
    <row r="15961" hidden="1" x14ac:dyDescent="0.35"/>
    <row r="15962" hidden="1" x14ac:dyDescent="0.35"/>
    <row r="15963" hidden="1" x14ac:dyDescent="0.35"/>
    <row r="15964" hidden="1" x14ac:dyDescent="0.35"/>
    <row r="15965" hidden="1" x14ac:dyDescent="0.35"/>
    <row r="15966" hidden="1" x14ac:dyDescent="0.35"/>
    <row r="15967" hidden="1" x14ac:dyDescent="0.35"/>
    <row r="15968" hidden="1" x14ac:dyDescent="0.35"/>
    <row r="15969" hidden="1" x14ac:dyDescent="0.35"/>
    <row r="15970" hidden="1" x14ac:dyDescent="0.35"/>
    <row r="15971" hidden="1" x14ac:dyDescent="0.35"/>
    <row r="15972" hidden="1" x14ac:dyDescent="0.35"/>
    <row r="15973" hidden="1" x14ac:dyDescent="0.35"/>
    <row r="15974" hidden="1" x14ac:dyDescent="0.35"/>
    <row r="15975" hidden="1" x14ac:dyDescent="0.35"/>
    <row r="15976" hidden="1" x14ac:dyDescent="0.35"/>
    <row r="15977" hidden="1" x14ac:dyDescent="0.35"/>
    <row r="15978" hidden="1" x14ac:dyDescent="0.35"/>
    <row r="15979" hidden="1" x14ac:dyDescent="0.35"/>
    <row r="15980" hidden="1" x14ac:dyDescent="0.35"/>
    <row r="15981" hidden="1" x14ac:dyDescent="0.35"/>
    <row r="15982" hidden="1" x14ac:dyDescent="0.35"/>
    <row r="15983" hidden="1" x14ac:dyDescent="0.35"/>
    <row r="15984" hidden="1" x14ac:dyDescent="0.35"/>
    <row r="15985" hidden="1" x14ac:dyDescent="0.35"/>
    <row r="15986" hidden="1" x14ac:dyDescent="0.35"/>
    <row r="15987" hidden="1" x14ac:dyDescent="0.35"/>
    <row r="15988" hidden="1" x14ac:dyDescent="0.35"/>
    <row r="15989" hidden="1" x14ac:dyDescent="0.35"/>
    <row r="15990" hidden="1" x14ac:dyDescent="0.35"/>
    <row r="15991" hidden="1" x14ac:dyDescent="0.35"/>
    <row r="15992" hidden="1" x14ac:dyDescent="0.35"/>
    <row r="15993" hidden="1" x14ac:dyDescent="0.35"/>
    <row r="15994" hidden="1" x14ac:dyDescent="0.35"/>
    <row r="15995" hidden="1" x14ac:dyDescent="0.35"/>
    <row r="15996" hidden="1" x14ac:dyDescent="0.35"/>
    <row r="15997" hidden="1" x14ac:dyDescent="0.35"/>
    <row r="15998" hidden="1" x14ac:dyDescent="0.35"/>
    <row r="15999" hidden="1" x14ac:dyDescent="0.35"/>
    <row r="16000" hidden="1" x14ac:dyDescent="0.35"/>
    <row r="16001" hidden="1" x14ac:dyDescent="0.35"/>
    <row r="16002" hidden="1" x14ac:dyDescent="0.35"/>
    <row r="16003" hidden="1" x14ac:dyDescent="0.35"/>
    <row r="16004" hidden="1" x14ac:dyDescent="0.35"/>
    <row r="16005" hidden="1" x14ac:dyDescent="0.35"/>
    <row r="16006" hidden="1" x14ac:dyDescent="0.35"/>
    <row r="16007" hidden="1" x14ac:dyDescent="0.35"/>
    <row r="16008" hidden="1" x14ac:dyDescent="0.35"/>
    <row r="16009" hidden="1" x14ac:dyDescent="0.35"/>
    <row r="16010" hidden="1" x14ac:dyDescent="0.35"/>
    <row r="16011" hidden="1" x14ac:dyDescent="0.35"/>
    <row r="16012" hidden="1" x14ac:dyDescent="0.35"/>
    <row r="16013" hidden="1" x14ac:dyDescent="0.35"/>
    <row r="16014" hidden="1" x14ac:dyDescent="0.35"/>
    <row r="16015" hidden="1" x14ac:dyDescent="0.35"/>
    <row r="16016" hidden="1" x14ac:dyDescent="0.35"/>
    <row r="16017" hidden="1" x14ac:dyDescent="0.35"/>
    <row r="16018" hidden="1" x14ac:dyDescent="0.35"/>
    <row r="16019" hidden="1" x14ac:dyDescent="0.35"/>
    <row r="16020" hidden="1" x14ac:dyDescent="0.35"/>
    <row r="16021" hidden="1" x14ac:dyDescent="0.35"/>
    <row r="16022" hidden="1" x14ac:dyDescent="0.35"/>
    <row r="16023" hidden="1" x14ac:dyDescent="0.35"/>
    <row r="16024" hidden="1" x14ac:dyDescent="0.35"/>
    <row r="16025" hidden="1" x14ac:dyDescent="0.35"/>
    <row r="16026" hidden="1" x14ac:dyDescent="0.35"/>
    <row r="16027" hidden="1" x14ac:dyDescent="0.35"/>
    <row r="16028" hidden="1" x14ac:dyDescent="0.35"/>
    <row r="16029" hidden="1" x14ac:dyDescent="0.35"/>
    <row r="16030" hidden="1" x14ac:dyDescent="0.35"/>
    <row r="16031" hidden="1" x14ac:dyDescent="0.35"/>
    <row r="16032" hidden="1" x14ac:dyDescent="0.35"/>
    <row r="16033" hidden="1" x14ac:dyDescent="0.35"/>
    <row r="16034" hidden="1" x14ac:dyDescent="0.35"/>
    <row r="16035" hidden="1" x14ac:dyDescent="0.35"/>
    <row r="16036" hidden="1" x14ac:dyDescent="0.35"/>
    <row r="16037" hidden="1" x14ac:dyDescent="0.35"/>
    <row r="16038" hidden="1" x14ac:dyDescent="0.35"/>
    <row r="16039" hidden="1" x14ac:dyDescent="0.35"/>
    <row r="16040" hidden="1" x14ac:dyDescent="0.35"/>
    <row r="16041" hidden="1" x14ac:dyDescent="0.35"/>
    <row r="16042" hidden="1" x14ac:dyDescent="0.35"/>
    <row r="16043" hidden="1" x14ac:dyDescent="0.35"/>
    <row r="16044" hidden="1" x14ac:dyDescent="0.35"/>
    <row r="16045" hidden="1" x14ac:dyDescent="0.35"/>
    <row r="16046" hidden="1" x14ac:dyDescent="0.35"/>
    <row r="16047" hidden="1" x14ac:dyDescent="0.35"/>
    <row r="16048" hidden="1" x14ac:dyDescent="0.35"/>
    <row r="16049" hidden="1" x14ac:dyDescent="0.35"/>
    <row r="16050" hidden="1" x14ac:dyDescent="0.35"/>
    <row r="16051" hidden="1" x14ac:dyDescent="0.35"/>
    <row r="16052" hidden="1" x14ac:dyDescent="0.35"/>
    <row r="16053" hidden="1" x14ac:dyDescent="0.35"/>
    <row r="16054" hidden="1" x14ac:dyDescent="0.35"/>
    <row r="16055" hidden="1" x14ac:dyDescent="0.35"/>
    <row r="16056" hidden="1" x14ac:dyDescent="0.35"/>
    <row r="16057" hidden="1" x14ac:dyDescent="0.35"/>
    <row r="16058" hidden="1" x14ac:dyDescent="0.35"/>
    <row r="16059" hidden="1" x14ac:dyDescent="0.35"/>
    <row r="16060" hidden="1" x14ac:dyDescent="0.35"/>
    <row r="16061" hidden="1" x14ac:dyDescent="0.35"/>
    <row r="16062" hidden="1" x14ac:dyDescent="0.35"/>
    <row r="16063" hidden="1" x14ac:dyDescent="0.35"/>
    <row r="16064" hidden="1" x14ac:dyDescent="0.35"/>
    <row r="16065" hidden="1" x14ac:dyDescent="0.35"/>
    <row r="16066" hidden="1" x14ac:dyDescent="0.35"/>
    <row r="16067" hidden="1" x14ac:dyDescent="0.35"/>
    <row r="16068" hidden="1" x14ac:dyDescent="0.35"/>
    <row r="16069" hidden="1" x14ac:dyDescent="0.35"/>
    <row r="16070" hidden="1" x14ac:dyDescent="0.35"/>
    <row r="16071" hidden="1" x14ac:dyDescent="0.35"/>
    <row r="16072" hidden="1" x14ac:dyDescent="0.35"/>
    <row r="16073" hidden="1" x14ac:dyDescent="0.35"/>
    <row r="16074" hidden="1" x14ac:dyDescent="0.35"/>
    <row r="16075" hidden="1" x14ac:dyDescent="0.35"/>
    <row r="16076" hidden="1" x14ac:dyDescent="0.35"/>
    <row r="16077" hidden="1" x14ac:dyDescent="0.35"/>
    <row r="16078" hidden="1" x14ac:dyDescent="0.35"/>
    <row r="16079" hidden="1" x14ac:dyDescent="0.35"/>
    <row r="16080" hidden="1" x14ac:dyDescent="0.35"/>
    <row r="16081" hidden="1" x14ac:dyDescent="0.35"/>
    <row r="16082" hidden="1" x14ac:dyDescent="0.35"/>
    <row r="16083" hidden="1" x14ac:dyDescent="0.35"/>
    <row r="16084" hidden="1" x14ac:dyDescent="0.35"/>
    <row r="16085" hidden="1" x14ac:dyDescent="0.35"/>
    <row r="16086" hidden="1" x14ac:dyDescent="0.35"/>
    <row r="16087" hidden="1" x14ac:dyDescent="0.35"/>
    <row r="16088" hidden="1" x14ac:dyDescent="0.35"/>
    <row r="16089" hidden="1" x14ac:dyDescent="0.35"/>
    <row r="16090" hidden="1" x14ac:dyDescent="0.35"/>
    <row r="16091" hidden="1" x14ac:dyDescent="0.35"/>
    <row r="16092" hidden="1" x14ac:dyDescent="0.35"/>
    <row r="16093" hidden="1" x14ac:dyDescent="0.35"/>
    <row r="16094" hidden="1" x14ac:dyDescent="0.35"/>
    <row r="16095" hidden="1" x14ac:dyDescent="0.35"/>
    <row r="16096" hidden="1" x14ac:dyDescent="0.35"/>
    <row r="16097" hidden="1" x14ac:dyDescent="0.35"/>
    <row r="16098" hidden="1" x14ac:dyDescent="0.35"/>
    <row r="16099" hidden="1" x14ac:dyDescent="0.35"/>
    <row r="16100" hidden="1" x14ac:dyDescent="0.35"/>
    <row r="16101" hidden="1" x14ac:dyDescent="0.35"/>
    <row r="16102" hidden="1" x14ac:dyDescent="0.35"/>
    <row r="16103" hidden="1" x14ac:dyDescent="0.35"/>
    <row r="16104" hidden="1" x14ac:dyDescent="0.35"/>
    <row r="16105" hidden="1" x14ac:dyDescent="0.35"/>
    <row r="16106" hidden="1" x14ac:dyDescent="0.35"/>
    <row r="16107" hidden="1" x14ac:dyDescent="0.35"/>
    <row r="16108" hidden="1" x14ac:dyDescent="0.35"/>
    <row r="16109" hidden="1" x14ac:dyDescent="0.35"/>
    <row r="16110" hidden="1" x14ac:dyDescent="0.35"/>
    <row r="16111" hidden="1" x14ac:dyDescent="0.35"/>
    <row r="16112" hidden="1" x14ac:dyDescent="0.35"/>
    <row r="16113" hidden="1" x14ac:dyDescent="0.35"/>
    <row r="16114" hidden="1" x14ac:dyDescent="0.35"/>
    <row r="16115" hidden="1" x14ac:dyDescent="0.35"/>
    <row r="16116" hidden="1" x14ac:dyDescent="0.35"/>
    <row r="16117" hidden="1" x14ac:dyDescent="0.35"/>
    <row r="16118" hidden="1" x14ac:dyDescent="0.35"/>
    <row r="16119" hidden="1" x14ac:dyDescent="0.35"/>
    <row r="16120" hidden="1" x14ac:dyDescent="0.35"/>
    <row r="16121" hidden="1" x14ac:dyDescent="0.35"/>
    <row r="16122" hidden="1" x14ac:dyDescent="0.35"/>
    <row r="16123" hidden="1" x14ac:dyDescent="0.35"/>
    <row r="16124" hidden="1" x14ac:dyDescent="0.35"/>
    <row r="16125" hidden="1" x14ac:dyDescent="0.35"/>
    <row r="16126" hidden="1" x14ac:dyDescent="0.35"/>
    <row r="16127" hidden="1" x14ac:dyDescent="0.35"/>
    <row r="16128" hidden="1" x14ac:dyDescent="0.35"/>
    <row r="16129" hidden="1" x14ac:dyDescent="0.35"/>
    <row r="16130" hidden="1" x14ac:dyDescent="0.35"/>
    <row r="16131" hidden="1" x14ac:dyDescent="0.35"/>
    <row r="16132" hidden="1" x14ac:dyDescent="0.35"/>
    <row r="16133" hidden="1" x14ac:dyDescent="0.35"/>
    <row r="16134" hidden="1" x14ac:dyDescent="0.35"/>
    <row r="16135" hidden="1" x14ac:dyDescent="0.35"/>
    <row r="16136" hidden="1" x14ac:dyDescent="0.35"/>
    <row r="16137" hidden="1" x14ac:dyDescent="0.35"/>
    <row r="16138" hidden="1" x14ac:dyDescent="0.35"/>
    <row r="16139" hidden="1" x14ac:dyDescent="0.35"/>
    <row r="16140" hidden="1" x14ac:dyDescent="0.35"/>
    <row r="16141" hidden="1" x14ac:dyDescent="0.35"/>
    <row r="16142" hidden="1" x14ac:dyDescent="0.35"/>
    <row r="16143" hidden="1" x14ac:dyDescent="0.35"/>
    <row r="16144" hidden="1" x14ac:dyDescent="0.35"/>
    <row r="16145" hidden="1" x14ac:dyDescent="0.35"/>
    <row r="16146" hidden="1" x14ac:dyDescent="0.35"/>
    <row r="16147" hidden="1" x14ac:dyDescent="0.35"/>
    <row r="16148" hidden="1" x14ac:dyDescent="0.35"/>
    <row r="16149" hidden="1" x14ac:dyDescent="0.35"/>
    <row r="16150" hidden="1" x14ac:dyDescent="0.35"/>
    <row r="16151" hidden="1" x14ac:dyDescent="0.35"/>
    <row r="16152" hidden="1" x14ac:dyDescent="0.35"/>
    <row r="16153" hidden="1" x14ac:dyDescent="0.35"/>
    <row r="16154" hidden="1" x14ac:dyDescent="0.35"/>
    <row r="16155" hidden="1" x14ac:dyDescent="0.35"/>
    <row r="16156" hidden="1" x14ac:dyDescent="0.35"/>
    <row r="16157" hidden="1" x14ac:dyDescent="0.35"/>
    <row r="16158" hidden="1" x14ac:dyDescent="0.35"/>
    <row r="16159" hidden="1" x14ac:dyDescent="0.35"/>
    <row r="16160" hidden="1" x14ac:dyDescent="0.35"/>
    <row r="16161" hidden="1" x14ac:dyDescent="0.35"/>
    <row r="16162" hidden="1" x14ac:dyDescent="0.35"/>
    <row r="16163" hidden="1" x14ac:dyDescent="0.35"/>
    <row r="16164" hidden="1" x14ac:dyDescent="0.35"/>
    <row r="16165" hidden="1" x14ac:dyDescent="0.35"/>
    <row r="16166" hidden="1" x14ac:dyDescent="0.35"/>
    <row r="16167" hidden="1" x14ac:dyDescent="0.35"/>
    <row r="16168" hidden="1" x14ac:dyDescent="0.35"/>
    <row r="16169" hidden="1" x14ac:dyDescent="0.35"/>
    <row r="16170" hidden="1" x14ac:dyDescent="0.35"/>
    <row r="16171" hidden="1" x14ac:dyDescent="0.35"/>
    <row r="16172" hidden="1" x14ac:dyDescent="0.35"/>
    <row r="16173" hidden="1" x14ac:dyDescent="0.35"/>
    <row r="16174" hidden="1" x14ac:dyDescent="0.35"/>
    <row r="16175" hidden="1" x14ac:dyDescent="0.35"/>
    <row r="16176" hidden="1" x14ac:dyDescent="0.35"/>
    <row r="16177" hidden="1" x14ac:dyDescent="0.35"/>
    <row r="16178" hidden="1" x14ac:dyDescent="0.35"/>
    <row r="16179" hidden="1" x14ac:dyDescent="0.35"/>
    <row r="16180" hidden="1" x14ac:dyDescent="0.35"/>
    <row r="16181" hidden="1" x14ac:dyDescent="0.35"/>
    <row r="16182" hidden="1" x14ac:dyDescent="0.35"/>
    <row r="16183" hidden="1" x14ac:dyDescent="0.35"/>
    <row r="16184" hidden="1" x14ac:dyDescent="0.35"/>
    <row r="16185" hidden="1" x14ac:dyDescent="0.35"/>
    <row r="16186" hidden="1" x14ac:dyDescent="0.35"/>
    <row r="16187" hidden="1" x14ac:dyDescent="0.35"/>
    <row r="16188" hidden="1" x14ac:dyDescent="0.35"/>
    <row r="16189" hidden="1" x14ac:dyDescent="0.35"/>
    <row r="16190" hidden="1" x14ac:dyDescent="0.35"/>
    <row r="16191" hidden="1" x14ac:dyDescent="0.35"/>
    <row r="16192" hidden="1" x14ac:dyDescent="0.35"/>
    <row r="16193" hidden="1" x14ac:dyDescent="0.35"/>
    <row r="16194" hidden="1" x14ac:dyDescent="0.35"/>
    <row r="16195" hidden="1" x14ac:dyDescent="0.35"/>
    <row r="16196" hidden="1" x14ac:dyDescent="0.35"/>
    <row r="16197" hidden="1" x14ac:dyDescent="0.35"/>
    <row r="16198" hidden="1" x14ac:dyDescent="0.35"/>
    <row r="16199" hidden="1" x14ac:dyDescent="0.35"/>
    <row r="16200" hidden="1" x14ac:dyDescent="0.35"/>
    <row r="16201" hidden="1" x14ac:dyDescent="0.35"/>
    <row r="16202" hidden="1" x14ac:dyDescent="0.35"/>
    <row r="16203" hidden="1" x14ac:dyDescent="0.35"/>
    <row r="16204" hidden="1" x14ac:dyDescent="0.35"/>
    <row r="16205" hidden="1" x14ac:dyDescent="0.35"/>
    <row r="16206" hidden="1" x14ac:dyDescent="0.35"/>
    <row r="16207" hidden="1" x14ac:dyDescent="0.35"/>
    <row r="16208" hidden="1" x14ac:dyDescent="0.35"/>
    <row r="16209" hidden="1" x14ac:dyDescent="0.35"/>
    <row r="16210" hidden="1" x14ac:dyDescent="0.35"/>
    <row r="16211" hidden="1" x14ac:dyDescent="0.35"/>
    <row r="16212" hidden="1" x14ac:dyDescent="0.35"/>
    <row r="16213" hidden="1" x14ac:dyDescent="0.35"/>
    <row r="16214" hidden="1" x14ac:dyDescent="0.35"/>
    <row r="16215" hidden="1" x14ac:dyDescent="0.35"/>
    <row r="16216" hidden="1" x14ac:dyDescent="0.35"/>
    <row r="16217" hidden="1" x14ac:dyDescent="0.35"/>
    <row r="16218" hidden="1" x14ac:dyDescent="0.35"/>
    <row r="16219" hidden="1" x14ac:dyDescent="0.35"/>
    <row r="16220" hidden="1" x14ac:dyDescent="0.35"/>
    <row r="16221" hidden="1" x14ac:dyDescent="0.35"/>
    <row r="16222" hidden="1" x14ac:dyDescent="0.35"/>
    <row r="16223" hidden="1" x14ac:dyDescent="0.35"/>
    <row r="16224" hidden="1" x14ac:dyDescent="0.35"/>
    <row r="16225" hidden="1" x14ac:dyDescent="0.35"/>
    <row r="16226" hidden="1" x14ac:dyDescent="0.35"/>
    <row r="16227" hidden="1" x14ac:dyDescent="0.35"/>
    <row r="16228" hidden="1" x14ac:dyDescent="0.35"/>
    <row r="16229" hidden="1" x14ac:dyDescent="0.35"/>
    <row r="16230" hidden="1" x14ac:dyDescent="0.35"/>
    <row r="16231" hidden="1" x14ac:dyDescent="0.35"/>
    <row r="16232" hidden="1" x14ac:dyDescent="0.35"/>
    <row r="16233" hidden="1" x14ac:dyDescent="0.35"/>
    <row r="16234" hidden="1" x14ac:dyDescent="0.35"/>
    <row r="16235" hidden="1" x14ac:dyDescent="0.35"/>
    <row r="16236" hidden="1" x14ac:dyDescent="0.35"/>
    <row r="16237" hidden="1" x14ac:dyDescent="0.35"/>
    <row r="16238" hidden="1" x14ac:dyDescent="0.35"/>
    <row r="16239" hidden="1" x14ac:dyDescent="0.35"/>
    <row r="16240" hidden="1" x14ac:dyDescent="0.35"/>
    <row r="16241" hidden="1" x14ac:dyDescent="0.35"/>
    <row r="16242" hidden="1" x14ac:dyDescent="0.35"/>
    <row r="16243" hidden="1" x14ac:dyDescent="0.35"/>
    <row r="16244" hidden="1" x14ac:dyDescent="0.35"/>
    <row r="16245" hidden="1" x14ac:dyDescent="0.35"/>
    <row r="16246" hidden="1" x14ac:dyDescent="0.35"/>
    <row r="16247" hidden="1" x14ac:dyDescent="0.35"/>
    <row r="16248" hidden="1" x14ac:dyDescent="0.35"/>
    <row r="16249" hidden="1" x14ac:dyDescent="0.35"/>
    <row r="16250" hidden="1" x14ac:dyDescent="0.35"/>
    <row r="16251" hidden="1" x14ac:dyDescent="0.35"/>
    <row r="16252" hidden="1" x14ac:dyDescent="0.35"/>
    <row r="16253" hidden="1" x14ac:dyDescent="0.35"/>
    <row r="16254" hidden="1" x14ac:dyDescent="0.35"/>
    <row r="16255" hidden="1" x14ac:dyDescent="0.35"/>
    <row r="16256" hidden="1" x14ac:dyDescent="0.35"/>
    <row r="16257" hidden="1" x14ac:dyDescent="0.35"/>
    <row r="16258" hidden="1" x14ac:dyDescent="0.35"/>
    <row r="16259" hidden="1" x14ac:dyDescent="0.35"/>
    <row r="16260" hidden="1" x14ac:dyDescent="0.35"/>
    <row r="16261" hidden="1" x14ac:dyDescent="0.35"/>
    <row r="16262" hidden="1" x14ac:dyDescent="0.35"/>
    <row r="16263" hidden="1" x14ac:dyDescent="0.35"/>
    <row r="16264" hidden="1" x14ac:dyDescent="0.35"/>
    <row r="16265" hidden="1" x14ac:dyDescent="0.35"/>
    <row r="16266" hidden="1" x14ac:dyDescent="0.35"/>
    <row r="16267" hidden="1" x14ac:dyDescent="0.35"/>
    <row r="16268" hidden="1" x14ac:dyDescent="0.35"/>
    <row r="16269" hidden="1" x14ac:dyDescent="0.35"/>
    <row r="16270" hidden="1" x14ac:dyDescent="0.35"/>
    <row r="16271" hidden="1" x14ac:dyDescent="0.35"/>
    <row r="16272" hidden="1" x14ac:dyDescent="0.35"/>
    <row r="16273" hidden="1" x14ac:dyDescent="0.35"/>
    <row r="16274" hidden="1" x14ac:dyDescent="0.35"/>
    <row r="16275" hidden="1" x14ac:dyDescent="0.35"/>
    <row r="16276" hidden="1" x14ac:dyDescent="0.35"/>
    <row r="16277" hidden="1" x14ac:dyDescent="0.35"/>
    <row r="16278" hidden="1" x14ac:dyDescent="0.35"/>
    <row r="16279" hidden="1" x14ac:dyDescent="0.35"/>
    <row r="16280" hidden="1" x14ac:dyDescent="0.35"/>
    <row r="16281" hidden="1" x14ac:dyDescent="0.35"/>
    <row r="16282" hidden="1" x14ac:dyDescent="0.35"/>
    <row r="16283" hidden="1" x14ac:dyDescent="0.35"/>
    <row r="16284" hidden="1" x14ac:dyDescent="0.35"/>
    <row r="16285" hidden="1" x14ac:dyDescent="0.35"/>
    <row r="16286" hidden="1" x14ac:dyDescent="0.35"/>
    <row r="16287" hidden="1" x14ac:dyDescent="0.35"/>
    <row r="16288" hidden="1" x14ac:dyDescent="0.35"/>
    <row r="16289" hidden="1" x14ac:dyDescent="0.35"/>
    <row r="16290" hidden="1" x14ac:dyDescent="0.35"/>
    <row r="16291" hidden="1" x14ac:dyDescent="0.35"/>
    <row r="16292" hidden="1" x14ac:dyDescent="0.35"/>
    <row r="16293" hidden="1" x14ac:dyDescent="0.35"/>
    <row r="16294" hidden="1" x14ac:dyDescent="0.35"/>
    <row r="16295" hidden="1" x14ac:dyDescent="0.35"/>
    <row r="16296" hidden="1" x14ac:dyDescent="0.35"/>
    <row r="16297" hidden="1" x14ac:dyDescent="0.35"/>
    <row r="16298" hidden="1" x14ac:dyDescent="0.35"/>
    <row r="16299" hidden="1" x14ac:dyDescent="0.35"/>
    <row r="16300" hidden="1" x14ac:dyDescent="0.35"/>
    <row r="16301" hidden="1" x14ac:dyDescent="0.35"/>
    <row r="16302" hidden="1" x14ac:dyDescent="0.35"/>
    <row r="16303" hidden="1" x14ac:dyDescent="0.35"/>
    <row r="16304" hidden="1" x14ac:dyDescent="0.35"/>
    <row r="16305" hidden="1" x14ac:dyDescent="0.35"/>
    <row r="16306" hidden="1" x14ac:dyDescent="0.35"/>
    <row r="16307" hidden="1" x14ac:dyDescent="0.35"/>
    <row r="16308" hidden="1" x14ac:dyDescent="0.35"/>
    <row r="16309" hidden="1" x14ac:dyDescent="0.35"/>
    <row r="16310" hidden="1" x14ac:dyDescent="0.35"/>
    <row r="16311" hidden="1" x14ac:dyDescent="0.35"/>
    <row r="16312" hidden="1" x14ac:dyDescent="0.35"/>
    <row r="16313" hidden="1" x14ac:dyDescent="0.35"/>
    <row r="16314" hidden="1" x14ac:dyDescent="0.35"/>
    <row r="16315" hidden="1" x14ac:dyDescent="0.35"/>
    <row r="16316" hidden="1" x14ac:dyDescent="0.35"/>
    <row r="16317" hidden="1" x14ac:dyDescent="0.35"/>
    <row r="16318" hidden="1" x14ac:dyDescent="0.35"/>
    <row r="16319" hidden="1" x14ac:dyDescent="0.35"/>
    <row r="16320" hidden="1" x14ac:dyDescent="0.35"/>
    <row r="16321" hidden="1" x14ac:dyDescent="0.35"/>
    <row r="16322" hidden="1" x14ac:dyDescent="0.35"/>
    <row r="16323" hidden="1" x14ac:dyDescent="0.35"/>
    <row r="16324" hidden="1" x14ac:dyDescent="0.35"/>
    <row r="16325" hidden="1" x14ac:dyDescent="0.35"/>
    <row r="16326" hidden="1" x14ac:dyDescent="0.35"/>
    <row r="16327" hidden="1" x14ac:dyDescent="0.35"/>
    <row r="16328" hidden="1" x14ac:dyDescent="0.35"/>
    <row r="16329" hidden="1" x14ac:dyDescent="0.35"/>
    <row r="16330" hidden="1" x14ac:dyDescent="0.35"/>
    <row r="16331" hidden="1" x14ac:dyDescent="0.35"/>
    <row r="16332" hidden="1" x14ac:dyDescent="0.35"/>
    <row r="16333" hidden="1" x14ac:dyDescent="0.35"/>
    <row r="16334" hidden="1" x14ac:dyDescent="0.35"/>
    <row r="16335" hidden="1" x14ac:dyDescent="0.35"/>
    <row r="16336" hidden="1" x14ac:dyDescent="0.35"/>
    <row r="16337" hidden="1" x14ac:dyDescent="0.35"/>
    <row r="16338" hidden="1" x14ac:dyDescent="0.35"/>
    <row r="16339" hidden="1" x14ac:dyDescent="0.35"/>
    <row r="16340" hidden="1" x14ac:dyDescent="0.35"/>
    <row r="16341" hidden="1" x14ac:dyDescent="0.35"/>
    <row r="16342" hidden="1" x14ac:dyDescent="0.35"/>
    <row r="16343" hidden="1" x14ac:dyDescent="0.35"/>
    <row r="16344" hidden="1" x14ac:dyDescent="0.35"/>
    <row r="16345" hidden="1" x14ac:dyDescent="0.35"/>
    <row r="16346" hidden="1" x14ac:dyDescent="0.35"/>
    <row r="16347" hidden="1" x14ac:dyDescent="0.35"/>
    <row r="16348" hidden="1" x14ac:dyDescent="0.35"/>
    <row r="16349" hidden="1" x14ac:dyDescent="0.35"/>
    <row r="16350" hidden="1" x14ac:dyDescent="0.35"/>
    <row r="16351" hidden="1" x14ac:dyDescent="0.35"/>
    <row r="16352" hidden="1" x14ac:dyDescent="0.35"/>
    <row r="16353" hidden="1" x14ac:dyDescent="0.35"/>
    <row r="16354" hidden="1" x14ac:dyDescent="0.35"/>
    <row r="16355" hidden="1" x14ac:dyDescent="0.35"/>
    <row r="16356" hidden="1" x14ac:dyDescent="0.35"/>
    <row r="16357" hidden="1" x14ac:dyDescent="0.35"/>
    <row r="16358" hidden="1" x14ac:dyDescent="0.35"/>
    <row r="16359" hidden="1" x14ac:dyDescent="0.35"/>
    <row r="16360" hidden="1" x14ac:dyDescent="0.35"/>
    <row r="16361" hidden="1" x14ac:dyDescent="0.35"/>
    <row r="16362" hidden="1" x14ac:dyDescent="0.35"/>
    <row r="16363" hidden="1" x14ac:dyDescent="0.35"/>
    <row r="16364" hidden="1" x14ac:dyDescent="0.35"/>
    <row r="16365" hidden="1" x14ac:dyDescent="0.35"/>
    <row r="16366" hidden="1" x14ac:dyDescent="0.35"/>
    <row r="16367" hidden="1" x14ac:dyDescent="0.35"/>
    <row r="16368" hidden="1" x14ac:dyDescent="0.35"/>
    <row r="16369" hidden="1" x14ac:dyDescent="0.35"/>
    <row r="16370" hidden="1" x14ac:dyDescent="0.35"/>
    <row r="16371" hidden="1" x14ac:dyDescent="0.35"/>
    <row r="16372" hidden="1" x14ac:dyDescent="0.35"/>
    <row r="16373" hidden="1" x14ac:dyDescent="0.35"/>
    <row r="16374" hidden="1" x14ac:dyDescent="0.35"/>
    <row r="16375" hidden="1" x14ac:dyDescent="0.35"/>
    <row r="16376" hidden="1" x14ac:dyDescent="0.35"/>
    <row r="16377" hidden="1" x14ac:dyDescent="0.35"/>
    <row r="16378" hidden="1" x14ac:dyDescent="0.35"/>
    <row r="16379" hidden="1" x14ac:dyDescent="0.35"/>
    <row r="16380" hidden="1" x14ac:dyDescent="0.35"/>
    <row r="16381" hidden="1" x14ac:dyDescent="0.35"/>
    <row r="16382" hidden="1" x14ac:dyDescent="0.35"/>
    <row r="16383" hidden="1" x14ac:dyDescent="0.35"/>
    <row r="16384" hidden="1" x14ac:dyDescent="0.35"/>
    <row r="16385" hidden="1" x14ac:dyDescent="0.35"/>
    <row r="16386" hidden="1" x14ac:dyDescent="0.35"/>
    <row r="16387" hidden="1" x14ac:dyDescent="0.35"/>
    <row r="16388" hidden="1" x14ac:dyDescent="0.35"/>
    <row r="16389" hidden="1" x14ac:dyDescent="0.35"/>
    <row r="16390" hidden="1" x14ac:dyDescent="0.35"/>
    <row r="16391" hidden="1" x14ac:dyDescent="0.35"/>
    <row r="16392" hidden="1" x14ac:dyDescent="0.35"/>
    <row r="16393" hidden="1" x14ac:dyDescent="0.35"/>
    <row r="16394" hidden="1" x14ac:dyDescent="0.35"/>
    <row r="16395" hidden="1" x14ac:dyDescent="0.35"/>
    <row r="16396" hidden="1" x14ac:dyDescent="0.35"/>
    <row r="16397" hidden="1" x14ac:dyDescent="0.35"/>
    <row r="16398" hidden="1" x14ac:dyDescent="0.35"/>
    <row r="16399" hidden="1" x14ac:dyDescent="0.35"/>
    <row r="16400" hidden="1" x14ac:dyDescent="0.35"/>
    <row r="16401" hidden="1" x14ac:dyDescent="0.35"/>
    <row r="16402" hidden="1" x14ac:dyDescent="0.35"/>
    <row r="16403" hidden="1" x14ac:dyDescent="0.35"/>
    <row r="16404" hidden="1" x14ac:dyDescent="0.35"/>
    <row r="16405" hidden="1" x14ac:dyDescent="0.35"/>
    <row r="16406" hidden="1" x14ac:dyDescent="0.35"/>
    <row r="16407" hidden="1" x14ac:dyDescent="0.35"/>
    <row r="16408" hidden="1" x14ac:dyDescent="0.35"/>
    <row r="16409" hidden="1" x14ac:dyDescent="0.35"/>
    <row r="16410" hidden="1" x14ac:dyDescent="0.35"/>
    <row r="16411" hidden="1" x14ac:dyDescent="0.35"/>
    <row r="16412" hidden="1" x14ac:dyDescent="0.35"/>
    <row r="16413" hidden="1" x14ac:dyDescent="0.35"/>
    <row r="16414" hidden="1" x14ac:dyDescent="0.35"/>
    <row r="16415" hidden="1" x14ac:dyDescent="0.35"/>
    <row r="16416" hidden="1" x14ac:dyDescent="0.35"/>
    <row r="16417" hidden="1" x14ac:dyDescent="0.35"/>
    <row r="16418" hidden="1" x14ac:dyDescent="0.35"/>
    <row r="16419" hidden="1" x14ac:dyDescent="0.35"/>
    <row r="16420" hidden="1" x14ac:dyDescent="0.35"/>
    <row r="16421" hidden="1" x14ac:dyDescent="0.35"/>
    <row r="16422" hidden="1" x14ac:dyDescent="0.35"/>
    <row r="16423" hidden="1" x14ac:dyDescent="0.35"/>
    <row r="16424" hidden="1" x14ac:dyDescent="0.35"/>
    <row r="16425" hidden="1" x14ac:dyDescent="0.35"/>
    <row r="16426" hidden="1" x14ac:dyDescent="0.35"/>
    <row r="16427" hidden="1" x14ac:dyDescent="0.35"/>
    <row r="16428" hidden="1" x14ac:dyDescent="0.35"/>
    <row r="16429" hidden="1" x14ac:dyDescent="0.35"/>
    <row r="16430" hidden="1" x14ac:dyDescent="0.35"/>
    <row r="16431" hidden="1" x14ac:dyDescent="0.35"/>
    <row r="16432" hidden="1" x14ac:dyDescent="0.35"/>
    <row r="16433" hidden="1" x14ac:dyDescent="0.35"/>
    <row r="16434" hidden="1" x14ac:dyDescent="0.35"/>
    <row r="16435" hidden="1" x14ac:dyDescent="0.35"/>
    <row r="16436" hidden="1" x14ac:dyDescent="0.35"/>
    <row r="16437" hidden="1" x14ac:dyDescent="0.35"/>
    <row r="16438" hidden="1" x14ac:dyDescent="0.35"/>
    <row r="16439" hidden="1" x14ac:dyDescent="0.35"/>
    <row r="16440" hidden="1" x14ac:dyDescent="0.35"/>
    <row r="16441" hidden="1" x14ac:dyDescent="0.35"/>
    <row r="16442" hidden="1" x14ac:dyDescent="0.35"/>
    <row r="16443" hidden="1" x14ac:dyDescent="0.35"/>
    <row r="16444" hidden="1" x14ac:dyDescent="0.35"/>
    <row r="16445" hidden="1" x14ac:dyDescent="0.35"/>
    <row r="16446" hidden="1" x14ac:dyDescent="0.35"/>
    <row r="16447" hidden="1" x14ac:dyDescent="0.35"/>
    <row r="16448" hidden="1" x14ac:dyDescent="0.35"/>
    <row r="16449" hidden="1" x14ac:dyDescent="0.35"/>
    <row r="16450" hidden="1" x14ac:dyDescent="0.35"/>
    <row r="16451" hidden="1" x14ac:dyDescent="0.35"/>
    <row r="16452" hidden="1" x14ac:dyDescent="0.35"/>
    <row r="16453" hidden="1" x14ac:dyDescent="0.35"/>
    <row r="16454" hidden="1" x14ac:dyDescent="0.35"/>
    <row r="16455" hidden="1" x14ac:dyDescent="0.35"/>
    <row r="16456" hidden="1" x14ac:dyDescent="0.35"/>
    <row r="16457" hidden="1" x14ac:dyDescent="0.35"/>
    <row r="16458" hidden="1" x14ac:dyDescent="0.35"/>
    <row r="16459" hidden="1" x14ac:dyDescent="0.35"/>
    <row r="16460" hidden="1" x14ac:dyDescent="0.35"/>
    <row r="16461" hidden="1" x14ac:dyDescent="0.35"/>
    <row r="16462" hidden="1" x14ac:dyDescent="0.35"/>
    <row r="16463" hidden="1" x14ac:dyDescent="0.35"/>
    <row r="16464" hidden="1" x14ac:dyDescent="0.35"/>
    <row r="16465" hidden="1" x14ac:dyDescent="0.35"/>
    <row r="16466" hidden="1" x14ac:dyDescent="0.35"/>
    <row r="16467" hidden="1" x14ac:dyDescent="0.35"/>
    <row r="16468" hidden="1" x14ac:dyDescent="0.35"/>
    <row r="16469" hidden="1" x14ac:dyDescent="0.35"/>
    <row r="16470" hidden="1" x14ac:dyDescent="0.35"/>
    <row r="16471" hidden="1" x14ac:dyDescent="0.35"/>
    <row r="16472" hidden="1" x14ac:dyDescent="0.35"/>
    <row r="16473" hidden="1" x14ac:dyDescent="0.35"/>
    <row r="16474" hidden="1" x14ac:dyDescent="0.35"/>
    <row r="16475" hidden="1" x14ac:dyDescent="0.35"/>
    <row r="16476" hidden="1" x14ac:dyDescent="0.35"/>
    <row r="16477" hidden="1" x14ac:dyDescent="0.35"/>
    <row r="16478" hidden="1" x14ac:dyDescent="0.35"/>
    <row r="16479" hidden="1" x14ac:dyDescent="0.35"/>
    <row r="16480" hidden="1" x14ac:dyDescent="0.35"/>
    <row r="16481" hidden="1" x14ac:dyDescent="0.35"/>
    <row r="16482" hidden="1" x14ac:dyDescent="0.35"/>
    <row r="16483" hidden="1" x14ac:dyDescent="0.35"/>
    <row r="16484" hidden="1" x14ac:dyDescent="0.35"/>
    <row r="16485" hidden="1" x14ac:dyDescent="0.35"/>
    <row r="16486" hidden="1" x14ac:dyDescent="0.35"/>
    <row r="16487" hidden="1" x14ac:dyDescent="0.35"/>
    <row r="16488" hidden="1" x14ac:dyDescent="0.35"/>
    <row r="16489" hidden="1" x14ac:dyDescent="0.35"/>
    <row r="16490" hidden="1" x14ac:dyDescent="0.35"/>
    <row r="16491" hidden="1" x14ac:dyDescent="0.35"/>
    <row r="16492" hidden="1" x14ac:dyDescent="0.35"/>
    <row r="16493" hidden="1" x14ac:dyDescent="0.35"/>
    <row r="16494" hidden="1" x14ac:dyDescent="0.35"/>
    <row r="16495" hidden="1" x14ac:dyDescent="0.35"/>
    <row r="16496" hidden="1" x14ac:dyDescent="0.35"/>
    <row r="16497" hidden="1" x14ac:dyDescent="0.35"/>
    <row r="16498" hidden="1" x14ac:dyDescent="0.35"/>
    <row r="16499" hidden="1" x14ac:dyDescent="0.35"/>
    <row r="16500" hidden="1" x14ac:dyDescent="0.35"/>
    <row r="16501" hidden="1" x14ac:dyDescent="0.35"/>
    <row r="16502" hidden="1" x14ac:dyDescent="0.35"/>
    <row r="16503" hidden="1" x14ac:dyDescent="0.35"/>
    <row r="16504" hidden="1" x14ac:dyDescent="0.35"/>
    <row r="16505" hidden="1" x14ac:dyDescent="0.35"/>
    <row r="16506" hidden="1" x14ac:dyDescent="0.35"/>
    <row r="16507" hidden="1" x14ac:dyDescent="0.35"/>
    <row r="16508" hidden="1" x14ac:dyDescent="0.35"/>
    <row r="16509" hidden="1" x14ac:dyDescent="0.35"/>
    <row r="16510" hidden="1" x14ac:dyDescent="0.35"/>
    <row r="16511" hidden="1" x14ac:dyDescent="0.35"/>
    <row r="16512" hidden="1" x14ac:dyDescent="0.35"/>
    <row r="16513" hidden="1" x14ac:dyDescent="0.35"/>
    <row r="16514" hidden="1" x14ac:dyDescent="0.35"/>
    <row r="16515" hidden="1" x14ac:dyDescent="0.35"/>
    <row r="16516" hidden="1" x14ac:dyDescent="0.35"/>
    <row r="16517" hidden="1" x14ac:dyDescent="0.35"/>
    <row r="16518" hidden="1" x14ac:dyDescent="0.35"/>
    <row r="16519" hidden="1" x14ac:dyDescent="0.35"/>
    <row r="16520" hidden="1" x14ac:dyDescent="0.35"/>
    <row r="16521" hidden="1" x14ac:dyDescent="0.35"/>
    <row r="16522" hidden="1" x14ac:dyDescent="0.35"/>
    <row r="16523" hidden="1" x14ac:dyDescent="0.35"/>
    <row r="16524" hidden="1" x14ac:dyDescent="0.35"/>
    <row r="16525" hidden="1" x14ac:dyDescent="0.35"/>
    <row r="16526" hidden="1" x14ac:dyDescent="0.35"/>
    <row r="16527" hidden="1" x14ac:dyDescent="0.35"/>
    <row r="16528" hidden="1" x14ac:dyDescent="0.35"/>
    <row r="16529" hidden="1" x14ac:dyDescent="0.35"/>
    <row r="16530" hidden="1" x14ac:dyDescent="0.35"/>
    <row r="16531" hidden="1" x14ac:dyDescent="0.35"/>
    <row r="16532" hidden="1" x14ac:dyDescent="0.35"/>
    <row r="16533" hidden="1" x14ac:dyDescent="0.35"/>
    <row r="16534" hidden="1" x14ac:dyDescent="0.35"/>
    <row r="16535" hidden="1" x14ac:dyDescent="0.35"/>
    <row r="16536" hidden="1" x14ac:dyDescent="0.35"/>
    <row r="16537" hidden="1" x14ac:dyDescent="0.35"/>
    <row r="16538" hidden="1" x14ac:dyDescent="0.35"/>
    <row r="16539" hidden="1" x14ac:dyDescent="0.35"/>
    <row r="16540" hidden="1" x14ac:dyDescent="0.35"/>
    <row r="16541" hidden="1" x14ac:dyDescent="0.35"/>
    <row r="16542" hidden="1" x14ac:dyDescent="0.35"/>
    <row r="16543" hidden="1" x14ac:dyDescent="0.35"/>
    <row r="16544" hidden="1" x14ac:dyDescent="0.35"/>
    <row r="16545" hidden="1" x14ac:dyDescent="0.35"/>
    <row r="16546" hidden="1" x14ac:dyDescent="0.35"/>
    <row r="16547" hidden="1" x14ac:dyDescent="0.35"/>
    <row r="16548" hidden="1" x14ac:dyDescent="0.35"/>
    <row r="16549" hidden="1" x14ac:dyDescent="0.35"/>
    <row r="16550" hidden="1" x14ac:dyDescent="0.35"/>
    <row r="16551" hidden="1" x14ac:dyDescent="0.35"/>
    <row r="16552" hidden="1" x14ac:dyDescent="0.35"/>
    <row r="16553" hidden="1" x14ac:dyDescent="0.35"/>
    <row r="16554" hidden="1" x14ac:dyDescent="0.35"/>
    <row r="16555" hidden="1" x14ac:dyDescent="0.35"/>
    <row r="16556" hidden="1" x14ac:dyDescent="0.35"/>
    <row r="16557" hidden="1" x14ac:dyDescent="0.35"/>
    <row r="16558" hidden="1" x14ac:dyDescent="0.35"/>
    <row r="16559" hidden="1" x14ac:dyDescent="0.35"/>
    <row r="16560" hidden="1" x14ac:dyDescent="0.35"/>
    <row r="16561" hidden="1" x14ac:dyDescent="0.35"/>
    <row r="16562" hidden="1" x14ac:dyDescent="0.35"/>
    <row r="16563" hidden="1" x14ac:dyDescent="0.35"/>
    <row r="16564" hidden="1" x14ac:dyDescent="0.35"/>
    <row r="16565" hidden="1" x14ac:dyDescent="0.35"/>
    <row r="16566" hidden="1" x14ac:dyDescent="0.35"/>
    <row r="16567" hidden="1" x14ac:dyDescent="0.35"/>
    <row r="16568" hidden="1" x14ac:dyDescent="0.35"/>
    <row r="16569" hidden="1" x14ac:dyDescent="0.35"/>
    <row r="16570" hidden="1" x14ac:dyDescent="0.35"/>
    <row r="16571" hidden="1" x14ac:dyDescent="0.35"/>
    <row r="16572" hidden="1" x14ac:dyDescent="0.35"/>
    <row r="16573" hidden="1" x14ac:dyDescent="0.35"/>
    <row r="16574" hidden="1" x14ac:dyDescent="0.35"/>
    <row r="16575" hidden="1" x14ac:dyDescent="0.35"/>
    <row r="16576" hidden="1" x14ac:dyDescent="0.35"/>
    <row r="16577" hidden="1" x14ac:dyDescent="0.35"/>
    <row r="16578" hidden="1" x14ac:dyDescent="0.35"/>
    <row r="16579" hidden="1" x14ac:dyDescent="0.35"/>
    <row r="16580" hidden="1" x14ac:dyDescent="0.35"/>
    <row r="16581" hidden="1" x14ac:dyDescent="0.35"/>
    <row r="16582" hidden="1" x14ac:dyDescent="0.35"/>
    <row r="16583" hidden="1" x14ac:dyDescent="0.35"/>
    <row r="16584" hidden="1" x14ac:dyDescent="0.35"/>
    <row r="16585" hidden="1" x14ac:dyDescent="0.35"/>
    <row r="16586" hidden="1" x14ac:dyDescent="0.35"/>
    <row r="16587" hidden="1" x14ac:dyDescent="0.35"/>
    <row r="16588" hidden="1" x14ac:dyDescent="0.35"/>
    <row r="16589" hidden="1" x14ac:dyDescent="0.35"/>
    <row r="16590" hidden="1" x14ac:dyDescent="0.35"/>
    <row r="16591" hidden="1" x14ac:dyDescent="0.35"/>
    <row r="16592" hidden="1" x14ac:dyDescent="0.35"/>
    <row r="16593" hidden="1" x14ac:dyDescent="0.35"/>
    <row r="16594" hidden="1" x14ac:dyDescent="0.35"/>
    <row r="16595" hidden="1" x14ac:dyDescent="0.35"/>
    <row r="16596" hidden="1" x14ac:dyDescent="0.35"/>
    <row r="16597" hidden="1" x14ac:dyDescent="0.35"/>
    <row r="16598" hidden="1" x14ac:dyDescent="0.35"/>
    <row r="16599" hidden="1" x14ac:dyDescent="0.35"/>
    <row r="16600" hidden="1" x14ac:dyDescent="0.35"/>
    <row r="16601" hidden="1" x14ac:dyDescent="0.35"/>
    <row r="16602" hidden="1" x14ac:dyDescent="0.35"/>
    <row r="16603" hidden="1" x14ac:dyDescent="0.35"/>
    <row r="16604" hidden="1" x14ac:dyDescent="0.35"/>
    <row r="16605" hidden="1" x14ac:dyDescent="0.35"/>
    <row r="16606" hidden="1" x14ac:dyDescent="0.35"/>
    <row r="16607" hidden="1" x14ac:dyDescent="0.35"/>
    <row r="16608" hidden="1" x14ac:dyDescent="0.35"/>
    <row r="16609" hidden="1" x14ac:dyDescent="0.35"/>
    <row r="16610" hidden="1" x14ac:dyDescent="0.35"/>
    <row r="16611" hidden="1" x14ac:dyDescent="0.35"/>
    <row r="16612" hidden="1" x14ac:dyDescent="0.35"/>
    <row r="16613" hidden="1" x14ac:dyDescent="0.35"/>
    <row r="16614" hidden="1" x14ac:dyDescent="0.35"/>
    <row r="16615" hidden="1" x14ac:dyDescent="0.35"/>
    <row r="16616" hidden="1" x14ac:dyDescent="0.35"/>
    <row r="16617" hidden="1" x14ac:dyDescent="0.35"/>
    <row r="16618" hidden="1" x14ac:dyDescent="0.35"/>
    <row r="16619" hidden="1" x14ac:dyDescent="0.35"/>
    <row r="16620" hidden="1" x14ac:dyDescent="0.35"/>
    <row r="16621" hidden="1" x14ac:dyDescent="0.35"/>
    <row r="16622" hidden="1" x14ac:dyDescent="0.35"/>
    <row r="16623" hidden="1" x14ac:dyDescent="0.35"/>
    <row r="16624" hidden="1" x14ac:dyDescent="0.35"/>
    <row r="16625" hidden="1" x14ac:dyDescent="0.35"/>
    <row r="16626" hidden="1" x14ac:dyDescent="0.35"/>
    <row r="16627" hidden="1" x14ac:dyDescent="0.35"/>
    <row r="16628" hidden="1" x14ac:dyDescent="0.35"/>
    <row r="16629" hidden="1" x14ac:dyDescent="0.35"/>
    <row r="16630" hidden="1" x14ac:dyDescent="0.35"/>
    <row r="16631" hidden="1" x14ac:dyDescent="0.35"/>
    <row r="16632" hidden="1" x14ac:dyDescent="0.35"/>
    <row r="16633" hidden="1" x14ac:dyDescent="0.35"/>
    <row r="16634" hidden="1" x14ac:dyDescent="0.35"/>
    <row r="16635" hidden="1" x14ac:dyDescent="0.35"/>
    <row r="16636" hidden="1" x14ac:dyDescent="0.35"/>
    <row r="16637" hidden="1" x14ac:dyDescent="0.35"/>
    <row r="16638" hidden="1" x14ac:dyDescent="0.35"/>
    <row r="16639" hidden="1" x14ac:dyDescent="0.35"/>
    <row r="16640" hidden="1" x14ac:dyDescent="0.35"/>
    <row r="16641" hidden="1" x14ac:dyDescent="0.35"/>
    <row r="16642" hidden="1" x14ac:dyDescent="0.35"/>
    <row r="16643" hidden="1" x14ac:dyDescent="0.35"/>
    <row r="16644" hidden="1" x14ac:dyDescent="0.35"/>
    <row r="16645" hidden="1" x14ac:dyDescent="0.35"/>
    <row r="16646" hidden="1" x14ac:dyDescent="0.35"/>
    <row r="16647" hidden="1" x14ac:dyDescent="0.35"/>
    <row r="16648" hidden="1" x14ac:dyDescent="0.35"/>
    <row r="16649" hidden="1" x14ac:dyDescent="0.35"/>
    <row r="16650" hidden="1" x14ac:dyDescent="0.35"/>
    <row r="16651" hidden="1" x14ac:dyDescent="0.35"/>
    <row r="16652" hidden="1" x14ac:dyDescent="0.35"/>
    <row r="16653" hidden="1" x14ac:dyDescent="0.35"/>
    <row r="16654" hidden="1" x14ac:dyDescent="0.35"/>
    <row r="16655" hidden="1" x14ac:dyDescent="0.35"/>
    <row r="16656" hidden="1" x14ac:dyDescent="0.35"/>
    <row r="16657" hidden="1" x14ac:dyDescent="0.35"/>
    <row r="16658" hidden="1" x14ac:dyDescent="0.35"/>
    <row r="16659" hidden="1" x14ac:dyDescent="0.35"/>
    <row r="16660" hidden="1" x14ac:dyDescent="0.35"/>
    <row r="16661" hidden="1" x14ac:dyDescent="0.35"/>
    <row r="16662" hidden="1" x14ac:dyDescent="0.35"/>
    <row r="16663" hidden="1" x14ac:dyDescent="0.35"/>
    <row r="16664" hidden="1" x14ac:dyDescent="0.35"/>
    <row r="16665" hidden="1" x14ac:dyDescent="0.35"/>
    <row r="16666" hidden="1" x14ac:dyDescent="0.35"/>
    <row r="16667" hidden="1" x14ac:dyDescent="0.35"/>
    <row r="16668" hidden="1" x14ac:dyDescent="0.35"/>
    <row r="16669" hidden="1" x14ac:dyDescent="0.35"/>
    <row r="16670" hidden="1" x14ac:dyDescent="0.35"/>
    <row r="16671" hidden="1" x14ac:dyDescent="0.35"/>
    <row r="16672" hidden="1" x14ac:dyDescent="0.35"/>
    <row r="16673" hidden="1" x14ac:dyDescent="0.35"/>
    <row r="16674" hidden="1" x14ac:dyDescent="0.35"/>
    <row r="16675" hidden="1" x14ac:dyDescent="0.35"/>
    <row r="16676" hidden="1" x14ac:dyDescent="0.35"/>
    <row r="16677" hidden="1" x14ac:dyDescent="0.35"/>
    <row r="16678" hidden="1" x14ac:dyDescent="0.35"/>
    <row r="16679" hidden="1" x14ac:dyDescent="0.35"/>
    <row r="16680" hidden="1" x14ac:dyDescent="0.35"/>
    <row r="16681" hidden="1" x14ac:dyDescent="0.35"/>
    <row r="16682" hidden="1" x14ac:dyDescent="0.35"/>
    <row r="16683" hidden="1" x14ac:dyDescent="0.35"/>
    <row r="16684" hidden="1" x14ac:dyDescent="0.35"/>
    <row r="16685" hidden="1" x14ac:dyDescent="0.35"/>
    <row r="16686" hidden="1" x14ac:dyDescent="0.35"/>
    <row r="16687" hidden="1" x14ac:dyDescent="0.35"/>
    <row r="16688" hidden="1" x14ac:dyDescent="0.35"/>
    <row r="16689" hidden="1" x14ac:dyDescent="0.35"/>
    <row r="16690" hidden="1" x14ac:dyDescent="0.35"/>
    <row r="16691" hidden="1" x14ac:dyDescent="0.35"/>
    <row r="16692" hidden="1" x14ac:dyDescent="0.35"/>
    <row r="16693" hidden="1" x14ac:dyDescent="0.35"/>
    <row r="16694" hidden="1" x14ac:dyDescent="0.35"/>
    <row r="16695" hidden="1" x14ac:dyDescent="0.35"/>
    <row r="16696" hidden="1" x14ac:dyDescent="0.35"/>
    <row r="16697" hidden="1" x14ac:dyDescent="0.35"/>
    <row r="16698" hidden="1" x14ac:dyDescent="0.35"/>
    <row r="16699" hidden="1" x14ac:dyDescent="0.35"/>
    <row r="16700" hidden="1" x14ac:dyDescent="0.35"/>
    <row r="16701" hidden="1" x14ac:dyDescent="0.35"/>
    <row r="16702" hidden="1" x14ac:dyDescent="0.35"/>
    <row r="16703" hidden="1" x14ac:dyDescent="0.35"/>
    <row r="16704" hidden="1" x14ac:dyDescent="0.35"/>
    <row r="16705" hidden="1" x14ac:dyDescent="0.35"/>
    <row r="16706" hidden="1" x14ac:dyDescent="0.35"/>
    <row r="16707" hidden="1" x14ac:dyDescent="0.35"/>
    <row r="16708" hidden="1" x14ac:dyDescent="0.35"/>
    <row r="16709" hidden="1" x14ac:dyDescent="0.35"/>
    <row r="16710" hidden="1" x14ac:dyDescent="0.35"/>
    <row r="16711" hidden="1" x14ac:dyDescent="0.35"/>
    <row r="16712" hidden="1" x14ac:dyDescent="0.35"/>
    <row r="16713" hidden="1" x14ac:dyDescent="0.35"/>
    <row r="16714" hidden="1" x14ac:dyDescent="0.35"/>
    <row r="16715" hidden="1" x14ac:dyDescent="0.35"/>
    <row r="16716" hidden="1" x14ac:dyDescent="0.35"/>
    <row r="16717" hidden="1" x14ac:dyDescent="0.35"/>
    <row r="16718" hidden="1" x14ac:dyDescent="0.35"/>
    <row r="16719" hidden="1" x14ac:dyDescent="0.35"/>
    <row r="16720" hidden="1" x14ac:dyDescent="0.35"/>
    <row r="16721" hidden="1" x14ac:dyDescent="0.35"/>
    <row r="16722" hidden="1" x14ac:dyDescent="0.35"/>
    <row r="16723" hidden="1" x14ac:dyDescent="0.35"/>
    <row r="16724" hidden="1" x14ac:dyDescent="0.35"/>
    <row r="16725" hidden="1" x14ac:dyDescent="0.35"/>
    <row r="16726" hidden="1" x14ac:dyDescent="0.35"/>
    <row r="16727" hidden="1" x14ac:dyDescent="0.35"/>
    <row r="16728" hidden="1" x14ac:dyDescent="0.35"/>
    <row r="16729" hidden="1" x14ac:dyDescent="0.35"/>
    <row r="16730" hidden="1" x14ac:dyDescent="0.35"/>
    <row r="16731" hidden="1" x14ac:dyDescent="0.35"/>
    <row r="16732" hidden="1" x14ac:dyDescent="0.35"/>
    <row r="16733" hidden="1" x14ac:dyDescent="0.35"/>
    <row r="16734" hidden="1" x14ac:dyDescent="0.35"/>
    <row r="16735" hidden="1" x14ac:dyDescent="0.35"/>
    <row r="16736" hidden="1" x14ac:dyDescent="0.35"/>
    <row r="16737" hidden="1" x14ac:dyDescent="0.35"/>
    <row r="16738" hidden="1" x14ac:dyDescent="0.35"/>
    <row r="16739" hidden="1" x14ac:dyDescent="0.35"/>
    <row r="16740" hidden="1" x14ac:dyDescent="0.35"/>
    <row r="16741" hidden="1" x14ac:dyDescent="0.35"/>
    <row r="16742" hidden="1" x14ac:dyDescent="0.35"/>
    <row r="16743" hidden="1" x14ac:dyDescent="0.35"/>
    <row r="16744" hidden="1" x14ac:dyDescent="0.35"/>
    <row r="16745" hidden="1" x14ac:dyDescent="0.35"/>
    <row r="16746" hidden="1" x14ac:dyDescent="0.35"/>
    <row r="16747" hidden="1" x14ac:dyDescent="0.35"/>
    <row r="16748" hidden="1" x14ac:dyDescent="0.35"/>
    <row r="16749" hidden="1" x14ac:dyDescent="0.35"/>
    <row r="16750" hidden="1" x14ac:dyDescent="0.35"/>
    <row r="16751" hidden="1" x14ac:dyDescent="0.35"/>
    <row r="16752" hidden="1" x14ac:dyDescent="0.35"/>
    <row r="16753" hidden="1" x14ac:dyDescent="0.35"/>
    <row r="16754" hidden="1" x14ac:dyDescent="0.35"/>
    <row r="16755" hidden="1" x14ac:dyDescent="0.35"/>
    <row r="16756" hidden="1" x14ac:dyDescent="0.35"/>
    <row r="16757" hidden="1" x14ac:dyDescent="0.35"/>
    <row r="16758" hidden="1" x14ac:dyDescent="0.35"/>
    <row r="16759" hidden="1" x14ac:dyDescent="0.35"/>
    <row r="16760" hidden="1" x14ac:dyDescent="0.35"/>
    <row r="16761" hidden="1" x14ac:dyDescent="0.35"/>
    <row r="16762" hidden="1" x14ac:dyDescent="0.35"/>
    <row r="16763" hidden="1" x14ac:dyDescent="0.35"/>
    <row r="16764" hidden="1" x14ac:dyDescent="0.35"/>
    <row r="16765" hidden="1" x14ac:dyDescent="0.35"/>
    <row r="16766" hidden="1" x14ac:dyDescent="0.35"/>
    <row r="16767" hidden="1" x14ac:dyDescent="0.35"/>
    <row r="16768" hidden="1" x14ac:dyDescent="0.35"/>
    <row r="16769" hidden="1" x14ac:dyDescent="0.35"/>
    <row r="16770" hidden="1" x14ac:dyDescent="0.35"/>
    <row r="16771" hidden="1" x14ac:dyDescent="0.35"/>
    <row r="16772" hidden="1" x14ac:dyDescent="0.35"/>
    <row r="16773" hidden="1" x14ac:dyDescent="0.35"/>
    <row r="16774" hidden="1" x14ac:dyDescent="0.35"/>
    <row r="16775" hidden="1" x14ac:dyDescent="0.35"/>
    <row r="16776" hidden="1" x14ac:dyDescent="0.35"/>
    <row r="16777" hidden="1" x14ac:dyDescent="0.35"/>
    <row r="16778" hidden="1" x14ac:dyDescent="0.35"/>
    <row r="16779" hidden="1" x14ac:dyDescent="0.35"/>
    <row r="16780" hidden="1" x14ac:dyDescent="0.35"/>
    <row r="16781" hidden="1" x14ac:dyDescent="0.35"/>
    <row r="16782" hidden="1" x14ac:dyDescent="0.35"/>
    <row r="16783" hidden="1" x14ac:dyDescent="0.35"/>
    <row r="16784" hidden="1" x14ac:dyDescent="0.35"/>
    <row r="16785" hidden="1" x14ac:dyDescent="0.35"/>
    <row r="16786" hidden="1" x14ac:dyDescent="0.35"/>
    <row r="16787" hidden="1" x14ac:dyDescent="0.35"/>
    <row r="16788" hidden="1" x14ac:dyDescent="0.35"/>
    <row r="16789" hidden="1" x14ac:dyDescent="0.35"/>
    <row r="16790" hidden="1" x14ac:dyDescent="0.35"/>
    <row r="16791" hidden="1" x14ac:dyDescent="0.35"/>
    <row r="16792" hidden="1" x14ac:dyDescent="0.35"/>
    <row r="16793" hidden="1" x14ac:dyDescent="0.35"/>
    <row r="16794" hidden="1" x14ac:dyDescent="0.35"/>
    <row r="16795" hidden="1" x14ac:dyDescent="0.35"/>
    <row r="16796" hidden="1" x14ac:dyDescent="0.35"/>
    <row r="16797" hidden="1" x14ac:dyDescent="0.35"/>
    <row r="16798" hidden="1" x14ac:dyDescent="0.35"/>
    <row r="16799" hidden="1" x14ac:dyDescent="0.35"/>
    <row r="16800" hidden="1" x14ac:dyDescent="0.35"/>
    <row r="16801" hidden="1" x14ac:dyDescent="0.35"/>
    <row r="16802" hidden="1" x14ac:dyDescent="0.35"/>
    <row r="16803" hidden="1" x14ac:dyDescent="0.35"/>
    <row r="16804" hidden="1" x14ac:dyDescent="0.35"/>
    <row r="16805" hidden="1" x14ac:dyDescent="0.35"/>
    <row r="16806" hidden="1" x14ac:dyDescent="0.35"/>
    <row r="16807" hidden="1" x14ac:dyDescent="0.35"/>
    <row r="16808" hidden="1" x14ac:dyDescent="0.35"/>
    <row r="16809" hidden="1" x14ac:dyDescent="0.35"/>
    <row r="16810" hidden="1" x14ac:dyDescent="0.35"/>
    <row r="16811" hidden="1" x14ac:dyDescent="0.35"/>
    <row r="16812" hidden="1" x14ac:dyDescent="0.35"/>
    <row r="16813" hidden="1" x14ac:dyDescent="0.35"/>
    <row r="16814" hidden="1" x14ac:dyDescent="0.35"/>
    <row r="16815" hidden="1" x14ac:dyDescent="0.35"/>
    <row r="16816" hidden="1" x14ac:dyDescent="0.35"/>
    <row r="16817" hidden="1" x14ac:dyDescent="0.35"/>
    <row r="16818" hidden="1" x14ac:dyDescent="0.35"/>
    <row r="16819" hidden="1" x14ac:dyDescent="0.35"/>
    <row r="16820" hidden="1" x14ac:dyDescent="0.35"/>
    <row r="16821" hidden="1" x14ac:dyDescent="0.35"/>
    <row r="16822" hidden="1" x14ac:dyDescent="0.35"/>
    <row r="16823" hidden="1" x14ac:dyDescent="0.35"/>
    <row r="16824" hidden="1" x14ac:dyDescent="0.35"/>
    <row r="16825" hidden="1" x14ac:dyDescent="0.35"/>
    <row r="16826" hidden="1" x14ac:dyDescent="0.35"/>
    <row r="16827" hidden="1" x14ac:dyDescent="0.35"/>
    <row r="16828" hidden="1" x14ac:dyDescent="0.35"/>
    <row r="16829" hidden="1" x14ac:dyDescent="0.35"/>
    <row r="16830" hidden="1" x14ac:dyDescent="0.35"/>
    <row r="16831" hidden="1" x14ac:dyDescent="0.35"/>
    <row r="16832" hidden="1" x14ac:dyDescent="0.35"/>
    <row r="16833" hidden="1" x14ac:dyDescent="0.35"/>
    <row r="16834" hidden="1" x14ac:dyDescent="0.35"/>
    <row r="16835" hidden="1" x14ac:dyDescent="0.35"/>
    <row r="16836" hidden="1" x14ac:dyDescent="0.35"/>
    <row r="16837" hidden="1" x14ac:dyDescent="0.35"/>
    <row r="16838" hidden="1" x14ac:dyDescent="0.35"/>
    <row r="16839" hidden="1" x14ac:dyDescent="0.35"/>
    <row r="16840" hidden="1" x14ac:dyDescent="0.35"/>
    <row r="16841" hidden="1" x14ac:dyDescent="0.35"/>
    <row r="16842" hidden="1" x14ac:dyDescent="0.35"/>
    <row r="16843" hidden="1" x14ac:dyDescent="0.35"/>
    <row r="16844" hidden="1" x14ac:dyDescent="0.35"/>
    <row r="16845" hidden="1" x14ac:dyDescent="0.35"/>
    <row r="16846" hidden="1" x14ac:dyDescent="0.35"/>
    <row r="16847" hidden="1" x14ac:dyDescent="0.35"/>
    <row r="16848" hidden="1" x14ac:dyDescent="0.35"/>
    <row r="16849" hidden="1" x14ac:dyDescent="0.35"/>
    <row r="16850" hidden="1" x14ac:dyDescent="0.35"/>
    <row r="16851" hidden="1" x14ac:dyDescent="0.35"/>
    <row r="16852" hidden="1" x14ac:dyDescent="0.35"/>
    <row r="16853" hidden="1" x14ac:dyDescent="0.35"/>
    <row r="16854" hidden="1" x14ac:dyDescent="0.35"/>
    <row r="16855" hidden="1" x14ac:dyDescent="0.35"/>
    <row r="16856" hidden="1" x14ac:dyDescent="0.35"/>
    <row r="16857" hidden="1" x14ac:dyDescent="0.35"/>
    <row r="16858" hidden="1" x14ac:dyDescent="0.35"/>
    <row r="16859" hidden="1" x14ac:dyDescent="0.35"/>
    <row r="16860" hidden="1" x14ac:dyDescent="0.35"/>
    <row r="16861" hidden="1" x14ac:dyDescent="0.35"/>
    <row r="16862" hidden="1" x14ac:dyDescent="0.35"/>
    <row r="16863" hidden="1" x14ac:dyDescent="0.35"/>
    <row r="16864" hidden="1" x14ac:dyDescent="0.35"/>
    <row r="16865" hidden="1" x14ac:dyDescent="0.35"/>
    <row r="16866" hidden="1" x14ac:dyDescent="0.35"/>
    <row r="16867" hidden="1" x14ac:dyDescent="0.35"/>
    <row r="16868" hidden="1" x14ac:dyDescent="0.35"/>
    <row r="16869" hidden="1" x14ac:dyDescent="0.35"/>
    <row r="16870" hidden="1" x14ac:dyDescent="0.35"/>
    <row r="16871" hidden="1" x14ac:dyDescent="0.35"/>
    <row r="16872" hidden="1" x14ac:dyDescent="0.35"/>
    <row r="16873" hidden="1" x14ac:dyDescent="0.35"/>
    <row r="16874" hidden="1" x14ac:dyDescent="0.35"/>
    <row r="16875" hidden="1" x14ac:dyDescent="0.35"/>
    <row r="16876" hidden="1" x14ac:dyDescent="0.35"/>
    <row r="16877" hidden="1" x14ac:dyDescent="0.35"/>
    <row r="16878" hidden="1" x14ac:dyDescent="0.35"/>
    <row r="16879" hidden="1" x14ac:dyDescent="0.35"/>
    <row r="16880" hidden="1" x14ac:dyDescent="0.35"/>
    <row r="16881" hidden="1" x14ac:dyDescent="0.35"/>
    <row r="16882" hidden="1" x14ac:dyDescent="0.35"/>
    <row r="16883" hidden="1" x14ac:dyDescent="0.35"/>
    <row r="16884" hidden="1" x14ac:dyDescent="0.35"/>
    <row r="16885" hidden="1" x14ac:dyDescent="0.35"/>
    <row r="16886" hidden="1" x14ac:dyDescent="0.35"/>
    <row r="16887" hidden="1" x14ac:dyDescent="0.35"/>
    <row r="16888" hidden="1" x14ac:dyDescent="0.35"/>
    <row r="16889" hidden="1" x14ac:dyDescent="0.35"/>
    <row r="16890" hidden="1" x14ac:dyDescent="0.35"/>
    <row r="16891" hidden="1" x14ac:dyDescent="0.35"/>
    <row r="16892" hidden="1" x14ac:dyDescent="0.35"/>
    <row r="16893" hidden="1" x14ac:dyDescent="0.35"/>
    <row r="16894" hidden="1" x14ac:dyDescent="0.35"/>
    <row r="16895" hidden="1" x14ac:dyDescent="0.35"/>
    <row r="16896" hidden="1" x14ac:dyDescent="0.35"/>
    <row r="16897" hidden="1" x14ac:dyDescent="0.35"/>
    <row r="16898" hidden="1" x14ac:dyDescent="0.35"/>
    <row r="16899" hidden="1" x14ac:dyDescent="0.35"/>
    <row r="16900" hidden="1" x14ac:dyDescent="0.35"/>
    <row r="16901" hidden="1" x14ac:dyDescent="0.35"/>
    <row r="16902" hidden="1" x14ac:dyDescent="0.35"/>
    <row r="16903" hidden="1" x14ac:dyDescent="0.35"/>
    <row r="16904" hidden="1" x14ac:dyDescent="0.35"/>
    <row r="16905" hidden="1" x14ac:dyDescent="0.35"/>
    <row r="16906" hidden="1" x14ac:dyDescent="0.35"/>
    <row r="16907" hidden="1" x14ac:dyDescent="0.35"/>
    <row r="16908" hidden="1" x14ac:dyDescent="0.35"/>
    <row r="16909" hidden="1" x14ac:dyDescent="0.35"/>
    <row r="16910" hidden="1" x14ac:dyDescent="0.35"/>
    <row r="16911" hidden="1" x14ac:dyDescent="0.35"/>
    <row r="16912" hidden="1" x14ac:dyDescent="0.35"/>
    <row r="16913" hidden="1" x14ac:dyDescent="0.35"/>
    <row r="16914" hidden="1" x14ac:dyDescent="0.35"/>
    <row r="16915" hidden="1" x14ac:dyDescent="0.35"/>
    <row r="16916" hidden="1" x14ac:dyDescent="0.35"/>
    <row r="16917" hidden="1" x14ac:dyDescent="0.35"/>
    <row r="16918" hidden="1" x14ac:dyDescent="0.35"/>
    <row r="16919" hidden="1" x14ac:dyDescent="0.35"/>
    <row r="16920" hidden="1" x14ac:dyDescent="0.35"/>
    <row r="16921" hidden="1" x14ac:dyDescent="0.35"/>
    <row r="16922" hidden="1" x14ac:dyDescent="0.35"/>
    <row r="16923" hidden="1" x14ac:dyDescent="0.35"/>
    <row r="16924" hidden="1" x14ac:dyDescent="0.35"/>
    <row r="16925" hidden="1" x14ac:dyDescent="0.35"/>
    <row r="16926" hidden="1" x14ac:dyDescent="0.35"/>
    <row r="16927" hidden="1" x14ac:dyDescent="0.35"/>
    <row r="16928" hidden="1" x14ac:dyDescent="0.35"/>
    <row r="16929" hidden="1" x14ac:dyDescent="0.35"/>
    <row r="16930" hidden="1" x14ac:dyDescent="0.35"/>
    <row r="16931" hidden="1" x14ac:dyDescent="0.35"/>
    <row r="16932" hidden="1" x14ac:dyDescent="0.35"/>
    <row r="16933" hidden="1" x14ac:dyDescent="0.35"/>
    <row r="16934" hidden="1" x14ac:dyDescent="0.35"/>
    <row r="16935" hidden="1" x14ac:dyDescent="0.35"/>
    <row r="16936" hidden="1" x14ac:dyDescent="0.35"/>
    <row r="16937" hidden="1" x14ac:dyDescent="0.35"/>
    <row r="16938" hidden="1" x14ac:dyDescent="0.35"/>
    <row r="16939" hidden="1" x14ac:dyDescent="0.35"/>
    <row r="16940" hidden="1" x14ac:dyDescent="0.35"/>
    <row r="16941" hidden="1" x14ac:dyDescent="0.35"/>
    <row r="16942" hidden="1" x14ac:dyDescent="0.35"/>
    <row r="16943" hidden="1" x14ac:dyDescent="0.35"/>
    <row r="16944" hidden="1" x14ac:dyDescent="0.35"/>
    <row r="16945" hidden="1" x14ac:dyDescent="0.35"/>
    <row r="16946" hidden="1" x14ac:dyDescent="0.35"/>
    <row r="16947" hidden="1" x14ac:dyDescent="0.35"/>
    <row r="16948" hidden="1" x14ac:dyDescent="0.35"/>
    <row r="16949" hidden="1" x14ac:dyDescent="0.35"/>
    <row r="16950" hidden="1" x14ac:dyDescent="0.35"/>
    <row r="16951" hidden="1" x14ac:dyDescent="0.35"/>
    <row r="16952" hidden="1" x14ac:dyDescent="0.35"/>
    <row r="16953" hidden="1" x14ac:dyDescent="0.35"/>
    <row r="16954" hidden="1" x14ac:dyDescent="0.35"/>
    <row r="16955" hidden="1" x14ac:dyDescent="0.35"/>
    <row r="16956" hidden="1" x14ac:dyDescent="0.35"/>
    <row r="16957" hidden="1" x14ac:dyDescent="0.35"/>
    <row r="16958" hidden="1" x14ac:dyDescent="0.35"/>
    <row r="16959" hidden="1" x14ac:dyDescent="0.35"/>
    <row r="16960" hidden="1" x14ac:dyDescent="0.35"/>
    <row r="16961" hidden="1" x14ac:dyDescent="0.35"/>
    <row r="16962" hidden="1" x14ac:dyDescent="0.35"/>
    <row r="16963" hidden="1" x14ac:dyDescent="0.35"/>
    <row r="16964" hidden="1" x14ac:dyDescent="0.35"/>
    <row r="16965" hidden="1" x14ac:dyDescent="0.35"/>
    <row r="16966" hidden="1" x14ac:dyDescent="0.35"/>
    <row r="16967" hidden="1" x14ac:dyDescent="0.35"/>
    <row r="16968" hidden="1" x14ac:dyDescent="0.35"/>
    <row r="16969" hidden="1" x14ac:dyDescent="0.35"/>
    <row r="16970" hidden="1" x14ac:dyDescent="0.35"/>
    <row r="16971" hidden="1" x14ac:dyDescent="0.35"/>
    <row r="16972" hidden="1" x14ac:dyDescent="0.35"/>
    <row r="16973" hidden="1" x14ac:dyDescent="0.35"/>
    <row r="16974" hidden="1" x14ac:dyDescent="0.35"/>
    <row r="16975" hidden="1" x14ac:dyDescent="0.35"/>
    <row r="16976" hidden="1" x14ac:dyDescent="0.35"/>
    <row r="16977" hidden="1" x14ac:dyDescent="0.35"/>
    <row r="16978" hidden="1" x14ac:dyDescent="0.35"/>
    <row r="16979" hidden="1" x14ac:dyDescent="0.35"/>
    <row r="16980" hidden="1" x14ac:dyDescent="0.35"/>
    <row r="16981" hidden="1" x14ac:dyDescent="0.35"/>
    <row r="16982" hidden="1" x14ac:dyDescent="0.35"/>
    <row r="16983" hidden="1" x14ac:dyDescent="0.35"/>
    <row r="16984" hidden="1" x14ac:dyDescent="0.35"/>
    <row r="16985" hidden="1" x14ac:dyDescent="0.35"/>
    <row r="16986" hidden="1" x14ac:dyDescent="0.35"/>
    <row r="16987" hidden="1" x14ac:dyDescent="0.35"/>
    <row r="16988" hidden="1" x14ac:dyDescent="0.35"/>
    <row r="16989" hidden="1" x14ac:dyDescent="0.35"/>
    <row r="16990" hidden="1" x14ac:dyDescent="0.35"/>
    <row r="16991" hidden="1" x14ac:dyDescent="0.35"/>
    <row r="16992" hidden="1" x14ac:dyDescent="0.35"/>
    <row r="16993" hidden="1" x14ac:dyDescent="0.35"/>
    <row r="16994" hidden="1" x14ac:dyDescent="0.35"/>
    <row r="16995" hidden="1" x14ac:dyDescent="0.35"/>
    <row r="16996" hidden="1" x14ac:dyDescent="0.35"/>
    <row r="16997" hidden="1" x14ac:dyDescent="0.35"/>
    <row r="16998" hidden="1" x14ac:dyDescent="0.35"/>
    <row r="16999" hidden="1" x14ac:dyDescent="0.35"/>
    <row r="17000" hidden="1" x14ac:dyDescent="0.35"/>
    <row r="17001" hidden="1" x14ac:dyDescent="0.35"/>
    <row r="17002" hidden="1" x14ac:dyDescent="0.35"/>
    <row r="17003" hidden="1" x14ac:dyDescent="0.35"/>
    <row r="17004" hidden="1" x14ac:dyDescent="0.35"/>
    <row r="17005" hidden="1" x14ac:dyDescent="0.35"/>
    <row r="17006" hidden="1" x14ac:dyDescent="0.35"/>
    <row r="17007" hidden="1" x14ac:dyDescent="0.35"/>
    <row r="17008" hidden="1" x14ac:dyDescent="0.35"/>
    <row r="17009" hidden="1" x14ac:dyDescent="0.35"/>
    <row r="17010" hidden="1" x14ac:dyDescent="0.35"/>
    <row r="17011" hidden="1" x14ac:dyDescent="0.35"/>
    <row r="17012" hidden="1" x14ac:dyDescent="0.35"/>
    <row r="17013" hidden="1" x14ac:dyDescent="0.35"/>
    <row r="17014" hidden="1" x14ac:dyDescent="0.35"/>
    <row r="17015" hidden="1" x14ac:dyDescent="0.35"/>
    <row r="17016" hidden="1" x14ac:dyDescent="0.35"/>
    <row r="17017" hidden="1" x14ac:dyDescent="0.35"/>
    <row r="17018" hidden="1" x14ac:dyDescent="0.35"/>
    <row r="17019" hidden="1" x14ac:dyDescent="0.35"/>
    <row r="17020" hidden="1" x14ac:dyDescent="0.35"/>
    <row r="17021" hidden="1" x14ac:dyDescent="0.35"/>
    <row r="17022" hidden="1" x14ac:dyDescent="0.35"/>
    <row r="17023" hidden="1" x14ac:dyDescent="0.35"/>
    <row r="17024" hidden="1" x14ac:dyDescent="0.35"/>
    <row r="17025" hidden="1" x14ac:dyDescent="0.35"/>
    <row r="17026" hidden="1" x14ac:dyDescent="0.35"/>
    <row r="17027" hidden="1" x14ac:dyDescent="0.35"/>
    <row r="17028" hidden="1" x14ac:dyDescent="0.35"/>
    <row r="17029" hidden="1" x14ac:dyDescent="0.35"/>
    <row r="17030" hidden="1" x14ac:dyDescent="0.35"/>
    <row r="17031" hidden="1" x14ac:dyDescent="0.35"/>
    <row r="17032" hidden="1" x14ac:dyDescent="0.35"/>
    <row r="17033" hidden="1" x14ac:dyDescent="0.35"/>
    <row r="17034" hidden="1" x14ac:dyDescent="0.35"/>
    <row r="17035" hidden="1" x14ac:dyDescent="0.35"/>
    <row r="17036" hidden="1" x14ac:dyDescent="0.35"/>
    <row r="17037" hidden="1" x14ac:dyDescent="0.35"/>
    <row r="17038" hidden="1" x14ac:dyDescent="0.35"/>
    <row r="17039" hidden="1" x14ac:dyDescent="0.35"/>
    <row r="17040" hidden="1" x14ac:dyDescent="0.35"/>
    <row r="17041" hidden="1" x14ac:dyDescent="0.35"/>
    <row r="17042" hidden="1" x14ac:dyDescent="0.35"/>
    <row r="17043" hidden="1" x14ac:dyDescent="0.35"/>
    <row r="17044" hidden="1" x14ac:dyDescent="0.35"/>
    <row r="17045" hidden="1" x14ac:dyDescent="0.35"/>
    <row r="17046" hidden="1" x14ac:dyDescent="0.35"/>
    <row r="17047" hidden="1" x14ac:dyDescent="0.35"/>
    <row r="17048" hidden="1" x14ac:dyDescent="0.35"/>
    <row r="17049" hidden="1" x14ac:dyDescent="0.35"/>
    <row r="17050" hidden="1" x14ac:dyDescent="0.35"/>
    <row r="17051" hidden="1" x14ac:dyDescent="0.35"/>
    <row r="17052" hidden="1" x14ac:dyDescent="0.35"/>
    <row r="17053" hidden="1" x14ac:dyDescent="0.35"/>
    <row r="17054" hidden="1" x14ac:dyDescent="0.35"/>
    <row r="17055" hidden="1" x14ac:dyDescent="0.35"/>
    <row r="17056" hidden="1" x14ac:dyDescent="0.35"/>
    <row r="17057" hidden="1" x14ac:dyDescent="0.35"/>
    <row r="17058" hidden="1" x14ac:dyDescent="0.35"/>
    <row r="17059" hidden="1" x14ac:dyDescent="0.35"/>
    <row r="17060" hidden="1" x14ac:dyDescent="0.35"/>
    <row r="17061" hidden="1" x14ac:dyDescent="0.35"/>
    <row r="17062" hidden="1" x14ac:dyDescent="0.35"/>
    <row r="17063" hidden="1" x14ac:dyDescent="0.35"/>
    <row r="17064" hidden="1" x14ac:dyDescent="0.35"/>
    <row r="17065" hidden="1" x14ac:dyDescent="0.35"/>
    <row r="17066" hidden="1" x14ac:dyDescent="0.35"/>
    <row r="17067" hidden="1" x14ac:dyDescent="0.35"/>
    <row r="17068" hidden="1" x14ac:dyDescent="0.35"/>
    <row r="17069" hidden="1" x14ac:dyDescent="0.35"/>
    <row r="17070" hidden="1" x14ac:dyDescent="0.35"/>
    <row r="17071" hidden="1" x14ac:dyDescent="0.35"/>
    <row r="17072" hidden="1" x14ac:dyDescent="0.35"/>
    <row r="17073" hidden="1" x14ac:dyDescent="0.35"/>
    <row r="17074" hidden="1" x14ac:dyDescent="0.35"/>
    <row r="17075" hidden="1" x14ac:dyDescent="0.35"/>
    <row r="17076" hidden="1" x14ac:dyDescent="0.35"/>
    <row r="17077" hidden="1" x14ac:dyDescent="0.35"/>
    <row r="17078" hidden="1" x14ac:dyDescent="0.35"/>
    <row r="17079" hidden="1" x14ac:dyDescent="0.35"/>
    <row r="17080" hidden="1" x14ac:dyDescent="0.35"/>
    <row r="17081" hidden="1" x14ac:dyDescent="0.35"/>
    <row r="17082" hidden="1" x14ac:dyDescent="0.35"/>
    <row r="17083" hidden="1" x14ac:dyDescent="0.35"/>
    <row r="17084" hidden="1" x14ac:dyDescent="0.35"/>
    <row r="17085" hidden="1" x14ac:dyDescent="0.35"/>
    <row r="17086" hidden="1" x14ac:dyDescent="0.35"/>
    <row r="17087" hidden="1" x14ac:dyDescent="0.35"/>
    <row r="17088" hidden="1" x14ac:dyDescent="0.35"/>
    <row r="17089" hidden="1" x14ac:dyDescent="0.35"/>
    <row r="17090" hidden="1" x14ac:dyDescent="0.35"/>
    <row r="17091" hidden="1" x14ac:dyDescent="0.35"/>
    <row r="17092" hidden="1" x14ac:dyDescent="0.35"/>
    <row r="17093" hidden="1" x14ac:dyDescent="0.35"/>
    <row r="17094" hidden="1" x14ac:dyDescent="0.35"/>
    <row r="17095" hidden="1" x14ac:dyDescent="0.35"/>
    <row r="17096" hidden="1" x14ac:dyDescent="0.35"/>
    <row r="17097" hidden="1" x14ac:dyDescent="0.35"/>
    <row r="17098" hidden="1" x14ac:dyDescent="0.35"/>
    <row r="17099" hidden="1" x14ac:dyDescent="0.35"/>
    <row r="17100" hidden="1" x14ac:dyDescent="0.35"/>
    <row r="17101" hidden="1" x14ac:dyDescent="0.35"/>
    <row r="17102" hidden="1" x14ac:dyDescent="0.35"/>
    <row r="17103" hidden="1" x14ac:dyDescent="0.35"/>
    <row r="17104" hidden="1" x14ac:dyDescent="0.35"/>
    <row r="17105" hidden="1" x14ac:dyDescent="0.35"/>
    <row r="17106" hidden="1" x14ac:dyDescent="0.35"/>
    <row r="17107" hidden="1" x14ac:dyDescent="0.35"/>
    <row r="17108" hidden="1" x14ac:dyDescent="0.35"/>
    <row r="17109" hidden="1" x14ac:dyDescent="0.35"/>
    <row r="17110" hidden="1" x14ac:dyDescent="0.35"/>
    <row r="17111" hidden="1" x14ac:dyDescent="0.35"/>
    <row r="17112" hidden="1" x14ac:dyDescent="0.35"/>
    <row r="17113" hidden="1" x14ac:dyDescent="0.35"/>
    <row r="17114" hidden="1" x14ac:dyDescent="0.35"/>
    <row r="17115" hidden="1" x14ac:dyDescent="0.35"/>
    <row r="17116" hidden="1" x14ac:dyDescent="0.35"/>
    <row r="17117" hidden="1" x14ac:dyDescent="0.35"/>
    <row r="17118" hidden="1" x14ac:dyDescent="0.35"/>
    <row r="17119" hidden="1" x14ac:dyDescent="0.35"/>
    <row r="17120" hidden="1" x14ac:dyDescent="0.35"/>
    <row r="17121" hidden="1" x14ac:dyDescent="0.35"/>
    <row r="17122" hidden="1" x14ac:dyDescent="0.35"/>
    <row r="17123" hidden="1" x14ac:dyDescent="0.35"/>
    <row r="17124" hidden="1" x14ac:dyDescent="0.35"/>
    <row r="17125" hidden="1" x14ac:dyDescent="0.35"/>
    <row r="17126" hidden="1" x14ac:dyDescent="0.35"/>
    <row r="17127" hidden="1" x14ac:dyDescent="0.35"/>
    <row r="17128" hidden="1" x14ac:dyDescent="0.35"/>
    <row r="17129" hidden="1" x14ac:dyDescent="0.35"/>
    <row r="17130" hidden="1" x14ac:dyDescent="0.35"/>
    <row r="17131" hidden="1" x14ac:dyDescent="0.35"/>
    <row r="17132" hidden="1" x14ac:dyDescent="0.35"/>
    <row r="17133" hidden="1" x14ac:dyDescent="0.35"/>
    <row r="17134" hidden="1" x14ac:dyDescent="0.35"/>
    <row r="17135" hidden="1" x14ac:dyDescent="0.35"/>
    <row r="17136" hidden="1" x14ac:dyDescent="0.35"/>
    <row r="17137" hidden="1" x14ac:dyDescent="0.35"/>
    <row r="17138" hidden="1" x14ac:dyDescent="0.35"/>
    <row r="17139" hidden="1" x14ac:dyDescent="0.35"/>
    <row r="17140" hidden="1" x14ac:dyDescent="0.35"/>
    <row r="17141" hidden="1" x14ac:dyDescent="0.35"/>
    <row r="17142" hidden="1" x14ac:dyDescent="0.35"/>
    <row r="17143" hidden="1" x14ac:dyDescent="0.35"/>
    <row r="17144" hidden="1" x14ac:dyDescent="0.35"/>
    <row r="17145" hidden="1" x14ac:dyDescent="0.35"/>
    <row r="17146" hidden="1" x14ac:dyDescent="0.35"/>
    <row r="17147" hidden="1" x14ac:dyDescent="0.35"/>
    <row r="17148" hidden="1" x14ac:dyDescent="0.35"/>
    <row r="17149" hidden="1" x14ac:dyDescent="0.35"/>
    <row r="17150" hidden="1" x14ac:dyDescent="0.35"/>
    <row r="17151" hidden="1" x14ac:dyDescent="0.35"/>
    <row r="17152" hidden="1" x14ac:dyDescent="0.35"/>
    <row r="17153" hidden="1" x14ac:dyDescent="0.35"/>
    <row r="17154" hidden="1" x14ac:dyDescent="0.35"/>
    <row r="17155" hidden="1" x14ac:dyDescent="0.35"/>
    <row r="17156" hidden="1" x14ac:dyDescent="0.35"/>
    <row r="17157" hidden="1" x14ac:dyDescent="0.35"/>
    <row r="17158" hidden="1" x14ac:dyDescent="0.35"/>
    <row r="17159" hidden="1" x14ac:dyDescent="0.35"/>
    <row r="17160" hidden="1" x14ac:dyDescent="0.35"/>
    <row r="17161" hidden="1" x14ac:dyDescent="0.35"/>
    <row r="17162" hidden="1" x14ac:dyDescent="0.35"/>
    <row r="17163" hidden="1" x14ac:dyDescent="0.35"/>
    <row r="17164" hidden="1" x14ac:dyDescent="0.35"/>
    <row r="17165" hidden="1" x14ac:dyDescent="0.35"/>
    <row r="17166" hidden="1" x14ac:dyDescent="0.35"/>
    <row r="17167" hidden="1" x14ac:dyDescent="0.35"/>
    <row r="17168" hidden="1" x14ac:dyDescent="0.35"/>
    <row r="17169" hidden="1" x14ac:dyDescent="0.35"/>
    <row r="17170" hidden="1" x14ac:dyDescent="0.35"/>
    <row r="17171" hidden="1" x14ac:dyDescent="0.35"/>
    <row r="17172" hidden="1" x14ac:dyDescent="0.35"/>
    <row r="17173" hidden="1" x14ac:dyDescent="0.35"/>
    <row r="17174" hidden="1" x14ac:dyDescent="0.35"/>
    <row r="17175" hidden="1" x14ac:dyDescent="0.35"/>
    <row r="17176" hidden="1" x14ac:dyDescent="0.35"/>
    <row r="17177" hidden="1" x14ac:dyDescent="0.35"/>
    <row r="17178" hidden="1" x14ac:dyDescent="0.35"/>
    <row r="17179" hidden="1" x14ac:dyDescent="0.35"/>
    <row r="17180" hidden="1" x14ac:dyDescent="0.35"/>
    <row r="17181" hidden="1" x14ac:dyDescent="0.35"/>
    <row r="17182" hidden="1" x14ac:dyDescent="0.35"/>
    <row r="17183" hidden="1" x14ac:dyDescent="0.35"/>
    <row r="17184" hidden="1" x14ac:dyDescent="0.35"/>
    <row r="17185" hidden="1" x14ac:dyDescent="0.35"/>
    <row r="17186" hidden="1" x14ac:dyDescent="0.35"/>
    <row r="17187" hidden="1" x14ac:dyDescent="0.35"/>
    <row r="17188" hidden="1" x14ac:dyDescent="0.35"/>
    <row r="17189" hidden="1" x14ac:dyDescent="0.35"/>
    <row r="17190" hidden="1" x14ac:dyDescent="0.35"/>
    <row r="17191" hidden="1" x14ac:dyDescent="0.35"/>
    <row r="17192" hidden="1" x14ac:dyDescent="0.35"/>
    <row r="17193" hidden="1" x14ac:dyDescent="0.35"/>
    <row r="17194" hidden="1" x14ac:dyDescent="0.35"/>
    <row r="17195" hidden="1" x14ac:dyDescent="0.35"/>
    <row r="17196" hidden="1" x14ac:dyDescent="0.35"/>
    <row r="17197" hidden="1" x14ac:dyDescent="0.35"/>
    <row r="17198" hidden="1" x14ac:dyDescent="0.35"/>
    <row r="17199" hidden="1" x14ac:dyDescent="0.35"/>
    <row r="17200" hidden="1" x14ac:dyDescent="0.35"/>
    <row r="17201" hidden="1" x14ac:dyDescent="0.35"/>
    <row r="17202" hidden="1" x14ac:dyDescent="0.35"/>
    <row r="17203" hidden="1" x14ac:dyDescent="0.35"/>
    <row r="17204" hidden="1" x14ac:dyDescent="0.35"/>
    <row r="17205" hidden="1" x14ac:dyDescent="0.35"/>
    <row r="17206" hidden="1" x14ac:dyDescent="0.35"/>
    <row r="17207" hidden="1" x14ac:dyDescent="0.35"/>
    <row r="17208" hidden="1" x14ac:dyDescent="0.35"/>
    <row r="17209" hidden="1" x14ac:dyDescent="0.35"/>
    <row r="17210" hidden="1" x14ac:dyDescent="0.35"/>
    <row r="17211" hidden="1" x14ac:dyDescent="0.35"/>
    <row r="17212" hidden="1" x14ac:dyDescent="0.35"/>
    <row r="17213" hidden="1" x14ac:dyDescent="0.35"/>
    <row r="17214" hidden="1" x14ac:dyDescent="0.35"/>
    <row r="17215" hidden="1" x14ac:dyDescent="0.35"/>
    <row r="17216" hidden="1" x14ac:dyDescent="0.35"/>
    <row r="17217" hidden="1" x14ac:dyDescent="0.35"/>
    <row r="17218" hidden="1" x14ac:dyDescent="0.35"/>
    <row r="17219" hidden="1" x14ac:dyDescent="0.35"/>
    <row r="17220" hidden="1" x14ac:dyDescent="0.35"/>
    <row r="17221" hidden="1" x14ac:dyDescent="0.35"/>
    <row r="17222" hidden="1" x14ac:dyDescent="0.35"/>
    <row r="17223" hidden="1" x14ac:dyDescent="0.35"/>
    <row r="17224" hidden="1" x14ac:dyDescent="0.35"/>
    <row r="17225" hidden="1" x14ac:dyDescent="0.35"/>
    <row r="17226" hidden="1" x14ac:dyDescent="0.35"/>
    <row r="17227" hidden="1" x14ac:dyDescent="0.35"/>
    <row r="17228" hidden="1" x14ac:dyDescent="0.35"/>
    <row r="17229" hidden="1" x14ac:dyDescent="0.35"/>
    <row r="17230" hidden="1" x14ac:dyDescent="0.35"/>
    <row r="17231" hidden="1" x14ac:dyDescent="0.35"/>
    <row r="17232" hidden="1" x14ac:dyDescent="0.35"/>
    <row r="17233" hidden="1" x14ac:dyDescent="0.35"/>
    <row r="17234" hidden="1" x14ac:dyDescent="0.35"/>
    <row r="17235" hidden="1" x14ac:dyDescent="0.35"/>
    <row r="17236" hidden="1" x14ac:dyDescent="0.35"/>
    <row r="17237" hidden="1" x14ac:dyDescent="0.35"/>
    <row r="17238" hidden="1" x14ac:dyDescent="0.35"/>
    <row r="17239" hidden="1" x14ac:dyDescent="0.35"/>
    <row r="17240" hidden="1" x14ac:dyDescent="0.35"/>
    <row r="17241" hidden="1" x14ac:dyDescent="0.35"/>
    <row r="17242" hidden="1" x14ac:dyDescent="0.35"/>
    <row r="17243" hidden="1" x14ac:dyDescent="0.35"/>
    <row r="17244" hidden="1" x14ac:dyDescent="0.35"/>
    <row r="17245" hidden="1" x14ac:dyDescent="0.35"/>
    <row r="17246" hidden="1" x14ac:dyDescent="0.35"/>
    <row r="17247" hidden="1" x14ac:dyDescent="0.35"/>
    <row r="17248" hidden="1" x14ac:dyDescent="0.35"/>
    <row r="17249" hidden="1" x14ac:dyDescent="0.35"/>
    <row r="17250" hidden="1" x14ac:dyDescent="0.35"/>
    <row r="17251" hidden="1" x14ac:dyDescent="0.35"/>
    <row r="17252" hidden="1" x14ac:dyDescent="0.35"/>
    <row r="17253" hidden="1" x14ac:dyDescent="0.35"/>
    <row r="17254" hidden="1" x14ac:dyDescent="0.35"/>
    <row r="17255" hidden="1" x14ac:dyDescent="0.35"/>
    <row r="17256" hidden="1" x14ac:dyDescent="0.35"/>
    <row r="17257" hidden="1" x14ac:dyDescent="0.35"/>
    <row r="17258" hidden="1" x14ac:dyDescent="0.35"/>
    <row r="17259" hidden="1" x14ac:dyDescent="0.35"/>
    <row r="17260" hidden="1" x14ac:dyDescent="0.35"/>
    <row r="17261" hidden="1" x14ac:dyDescent="0.35"/>
    <row r="17262" hidden="1" x14ac:dyDescent="0.35"/>
    <row r="17263" hidden="1" x14ac:dyDescent="0.35"/>
    <row r="17264" hidden="1" x14ac:dyDescent="0.35"/>
    <row r="17265" hidden="1" x14ac:dyDescent="0.35"/>
    <row r="17266" hidden="1" x14ac:dyDescent="0.35"/>
    <row r="17267" hidden="1" x14ac:dyDescent="0.35"/>
    <row r="17268" hidden="1" x14ac:dyDescent="0.35"/>
    <row r="17269" hidden="1" x14ac:dyDescent="0.35"/>
    <row r="17270" hidden="1" x14ac:dyDescent="0.35"/>
    <row r="17271" hidden="1" x14ac:dyDescent="0.35"/>
    <row r="17272" hidden="1" x14ac:dyDescent="0.35"/>
    <row r="17273" hidden="1" x14ac:dyDescent="0.35"/>
    <row r="17274" hidden="1" x14ac:dyDescent="0.35"/>
    <row r="17275" hidden="1" x14ac:dyDescent="0.35"/>
    <row r="17276" hidden="1" x14ac:dyDescent="0.35"/>
    <row r="17277" hidden="1" x14ac:dyDescent="0.35"/>
    <row r="17278" hidden="1" x14ac:dyDescent="0.35"/>
    <row r="17279" hidden="1" x14ac:dyDescent="0.35"/>
    <row r="17280" hidden="1" x14ac:dyDescent="0.35"/>
    <row r="17281" hidden="1" x14ac:dyDescent="0.35"/>
    <row r="17282" hidden="1" x14ac:dyDescent="0.35"/>
    <row r="17283" hidden="1" x14ac:dyDescent="0.35"/>
    <row r="17284" hidden="1" x14ac:dyDescent="0.35"/>
    <row r="17285" hidden="1" x14ac:dyDescent="0.35"/>
    <row r="17286" hidden="1" x14ac:dyDescent="0.35"/>
    <row r="17287" hidden="1" x14ac:dyDescent="0.35"/>
    <row r="17288" hidden="1" x14ac:dyDescent="0.35"/>
    <row r="17289" hidden="1" x14ac:dyDescent="0.35"/>
    <row r="17290" hidden="1" x14ac:dyDescent="0.35"/>
    <row r="17291" hidden="1" x14ac:dyDescent="0.35"/>
    <row r="17292" hidden="1" x14ac:dyDescent="0.35"/>
    <row r="17293" hidden="1" x14ac:dyDescent="0.35"/>
    <row r="17294" hidden="1" x14ac:dyDescent="0.35"/>
    <row r="17295" hidden="1" x14ac:dyDescent="0.35"/>
    <row r="17296" hidden="1" x14ac:dyDescent="0.35"/>
    <row r="17297" hidden="1" x14ac:dyDescent="0.35"/>
    <row r="17298" hidden="1" x14ac:dyDescent="0.35"/>
    <row r="17299" hidden="1" x14ac:dyDescent="0.35"/>
    <row r="17300" hidden="1" x14ac:dyDescent="0.35"/>
    <row r="17301" hidden="1" x14ac:dyDescent="0.35"/>
    <row r="17302" hidden="1" x14ac:dyDescent="0.35"/>
    <row r="17303" hidden="1" x14ac:dyDescent="0.35"/>
    <row r="17304" hidden="1" x14ac:dyDescent="0.35"/>
    <row r="17305" hidden="1" x14ac:dyDescent="0.35"/>
    <row r="17306" hidden="1" x14ac:dyDescent="0.35"/>
    <row r="17307" hidden="1" x14ac:dyDescent="0.35"/>
    <row r="17308" hidden="1" x14ac:dyDescent="0.35"/>
    <row r="17309" hidden="1" x14ac:dyDescent="0.35"/>
    <row r="17310" hidden="1" x14ac:dyDescent="0.35"/>
    <row r="17311" hidden="1" x14ac:dyDescent="0.35"/>
    <row r="17312" hidden="1" x14ac:dyDescent="0.35"/>
    <row r="17313" hidden="1" x14ac:dyDescent="0.35"/>
    <row r="17314" hidden="1" x14ac:dyDescent="0.35"/>
    <row r="17315" hidden="1" x14ac:dyDescent="0.35"/>
    <row r="17316" hidden="1" x14ac:dyDescent="0.35"/>
    <row r="17317" hidden="1" x14ac:dyDescent="0.35"/>
    <row r="17318" hidden="1" x14ac:dyDescent="0.35"/>
    <row r="17319" hidden="1" x14ac:dyDescent="0.35"/>
    <row r="17320" hidden="1" x14ac:dyDescent="0.35"/>
    <row r="17321" hidden="1" x14ac:dyDescent="0.35"/>
    <row r="17322" hidden="1" x14ac:dyDescent="0.35"/>
    <row r="17323" hidden="1" x14ac:dyDescent="0.35"/>
    <row r="17324" hidden="1" x14ac:dyDescent="0.35"/>
    <row r="17325" hidden="1" x14ac:dyDescent="0.35"/>
    <row r="17326" hidden="1" x14ac:dyDescent="0.35"/>
    <row r="17327" hidden="1" x14ac:dyDescent="0.35"/>
    <row r="17328" hidden="1" x14ac:dyDescent="0.35"/>
    <row r="17329" hidden="1" x14ac:dyDescent="0.35"/>
    <row r="17330" hidden="1" x14ac:dyDescent="0.35"/>
    <row r="17331" hidden="1" x14ac:dyDescent="0.35"/>
    <row r="17332" hidden="1" x14ac:dyDescent="0.35"/>
    <row r="17333" hidden="1" x14ac:dyDescent="0.35"/>
    <row r="17334" hidden="1" x14ac:dyDescent="0.35"/>
    <row r="17335" hidden="1" x14ac:dyDescent="0.35"/>
    <row r="17336" hidden="1" x14ac:dyDescent="0.35"/>
    <row r="17337" hidden="1" x14ac:dyDescent="0.35"/>
    <row r="17338" hidden="1" x14ac:dyDescent="0.35"/>
    <row r="17339" hidden="1" x14ac:dyDescent="0.35"/>
    <row r="17340" hidden="1" x14ac:dyDescent="0.35"/>
    <row r="17341" hidden="1" x14ac:dyDescent="0.35"/>
    <row r="17342" hidden="1" x14ac:dyDescent="0.35"/>
    <row r="17343" hidden="1" x14ac:dyDescent="0.35"/>
    <row r="17344" hidden="1" x14ac:dyDescent="0.35"/>
    <row r="17345" hidden="1" x14ac:dyDescent="0.35"/>
    <row r="17346" hidden="1" x14ac:dyDescent="0.35"/>
    <row r="17347" hidden="1" x14ac:dyDescent="0.35"/>
    <row r="17348" hidden="1" x14ac:dyDescent="0.35"/>
    <row r="17349" hidden="1" x14ac:dyDescent="0.35"/>
    <row r="17350" hidden="1" x14ac:dyDescent="0.35"/>
    <row r="17351" hidden="1" x14ac:dyDescent="0.35"/>
    <row r="17352" hidden="1" x14ac:dyDescent="0.35"/>
    <row r="17353" hidden="1" x14ac:dyDescent="0.35"/>
    <row r="17354" hidden="1" x14ac:dyDescent="0.35"/>
    <row r="17355" hidden="1" x14ac:dyDescent="0.35"/>
    <row r="17356" hidden="1" x14ac:dyDescent="0.35"/>
    <row r="17357" hidden="1" x14ac:dyDescent="0.35"/>
    <row r="17358" hidden="1" x14ac:dyDescent="0.35"/>
    <row r="17359" hidden="1" x14ac:dyDescent="0.35"/>
    <row r="17360" hidden="1" x14ac:dyDescent="0.35"/>
    <row r="17361" hidden="1" x14ac:dyDescent="0.35"/>
    <row r="17362" hidden="1" x14ac:dyDescent="0.35"/>
    <row r="17363" hidden="1" x14ac:dyDescent="0.35"/>
    <row r="17364" hidden="1" x14ac:dyDescent="0.35"/>
    <row r="17365" hidden="1" x14ac:dyDescent="0.35"/>
    <row r="17366" hidden="1" x14ac:dyDescent="0.35"/>
    <row r="17367" hidden="1" x14ac:dyDescent="0.35"/>
    <row r="17368" hidden="1" x14ac:dyDescent="0.35"/>
    <row r="17369" hidden="1" x14ac:dyDescent="0.35"/>
    <row r="17370" hidden="1" x14ac:dyDescent="0.35"/>
    <row r="17371" hidden="1" x14ac:dyDescent="0.35"/>
    <row r="17372" hidden="1" x14ac:dyDescent="0.35"/>
    <row r="17373" hidden="1" x14ac:dyDescent="0.35"/>
    <row r="17374" hidden="1" x14ac:dyDescent="0.35"/>
    <row r="17375" hidden="1" x14ac:dyDescent="0.35"/>
    <row r="17376" hidden="1" x14ac:dyDescent="0.35"/>
    <row r="17377" hidden="1" x14ac:dyDescent="0.35"/>
    <row r="17378" hidden="1" x14ac:dyDescent="0.35"/>
    <row r="17379" hidden="1" x14ac:dyDescent="0.35"/>
    <row r="17380" hidden="1" x14ac:dyDescent="0.35"/>
    <row r="17381" hidden="1" x14ac:dyDescent="0.35"/>
    <row r="17382" hidden="1" x14ac:dyDescent="0.35"/>
    <row r="17383" hidden="1" x14ac:dyDescent="0.35"/>
    <row r="17384" hidden="1" x14ac:dyDescent="0.35"/>
    <row r="17385" hidden="1" x14ac:dyDescent="0.35"/>
    <row r="17386" hidden="1" x14ac:dyDescent="0.35"/>
    <row r="17387" hidden="1" x14ac:dyDescent="0.35"/>
    <row r="17388" hidden="1" x14ac:dyDescent="0.35"/>
    <row r="17389" hidden="1" x14ac:dyDescent="0.35"/>
    <row r="17390" hidden="1" x14ac:dyDescent="0.35"/>
    <row r="17391" hidden="1" x14ac:dyDescent="0.35"/>
    <row r="17392" hidden="1" x14ac:dyDescent="0.35"/>
    <row r="17393" hidden="1" x14ac:dyDescent="0.35"/>
    <row r="17394" hidden="1" x14ac:dyDescent="0.35"/>
    <row r="17395" hidden="1" x14ac:dyDescent="0.35"/>
    <row r="17396" hidden="1" x14ac:dyDescent="0.35"/>
    <row r="17397" hidden="1" x14ac:dyDescent="0.35"/>
    <row r="17398" hidden="1" x14ac:dyDescent="0.35"/>
    <row r="17399" hidden="1" x14ac:dyDescent="0.35"/>
    <row r="17400" hidden="1" x14ac:dyDescent="0.35"/>
    <row r="17401" hidden="1" x14ac:dyDescent="0.35"/>
    <row r="17402" hidden="1" x14ac:dyDescent="0.35"/>
    <row r="17403" hidden="1" x14ac:dyDescent="0.35"/>
    <row r="17404" hidden="1" x14ac:dyDescent="0.35"/>
    <row r="17405" hidden="1" x14ac:dyDescent="0.35"/>
    <row r="17406" hidden="1" x14ac:dyDescent="0.35"/>
    <row r="17407" hidden="1" x14ac:dyDescent="0.35"/>
    <row r="17408" hidden="1" x14ac:dyDescent="0.35"/>
    <row r="17409" hidden="1" x14ac:dyDescent="0.35"/>
    <row r="17410" hidden="1" x14ac:dyDescent="0.35"/>
    <row r="17411" hidden="1" x14ac:dyDescent="0.35"/>
    <row r="17412" hidden="1" x14ac:dyDescent="0.35"/>
    <row r="17413" hidden="1" x14ac:dyDescent="0.35"/>
    <row r="17414" hidden="1" x14ac:dyDescent="0.35"/>
    <row r="17415" hidden="1" x14ac:dyDescent="0.35"/>
    <row r="17416" hidden="1" x14ac:dyDescent="0.35"/>
    <row r="17417" hidden="1" x14ac:dyDescent="0.35"/>
    <row r="17418" hidden="1" x14ac:dyDescent="0.35"/>
    <row r="17419" hidden="1" x14ac:dyDescent="0.35"/>
    <row r="17420" hidden="1" x14ac:dyDescent="0.35"/>
    <row r="17421" hidden="1" x14ac:dyDescent="0.35"/>
    <row r="17422" hidden="1" x14ac:dyDescent="0.35"/>
    <row r="17423" hidden="1" x14ac:dyDescent="0.35"/>
    <row r="17424" hidden="1" x14ac:dyDescent="0.35"/>
    <row r="17425" hidden="1" x14ac:dyDescent="0.35"/>
    <row r="17426" hidden="1" x14ac:dyDescent="0.35"/>
    <row r="17427" hidden="1" x14ac:dyDescent="0.35"/>
    <row r="17428" hidden="1" x14ac:dyDescent="0.35"/>
    <row r="17429" hidden="1" x14ac:dyDescent="0.35"/>
    <row r="17430" hidden="1" x14ac:dyDescent="0.35"/>
    <row r="17431" hidden="1" x14ac:dyDescent="0.35"/>
    <row r="17432" hidden="1" x14ac:dyDescent="0.35"/>
    <row r="17433" hidden="1" x14ac:dyDescent="0.35"/>
    <row r="17434" hidden="1" x14ac:dyDescent="0.35"/>
    <row r="17435" hidden="1" x14ac:dyDescent="0.35"/>
    <row r="17436" hidden="1" x14ac:dyDescent="0.35"/>
    <row r="17437" hidden="1" x14ac:dyDescent="0.35"/>
    <row r="17438" hidden="1" x14ac:dyDescent="0.35"/>
    <row r="17439" hidden="1" x14ac:dyDescent="0.35"/>
    <row r="17440" hidden="1" x14ac:dyDescent="0.35"/>
    <row r="17441" hidden="1" x14ac:dyDescent="0.35"/>
    <row r="17442" hidden="1" x14ac:dyDescent="0.35"/>
    <row r="17443" hidden="1" x14ac:dyDescent="0.35"/>
    <row r="17444" hidden="1" x14ac:dyDescent="0.35"/>
    <row r="17445" hidden="1" x14ac:dyDescent="0.35"/>
    <row r="17446" hidden="1" x14ac:dyDescent="0.35"/>
    <row r="17447" hidden="1" x14ac:dyDescent="0.35"/>
    <row r="17448" hidden="1" x14ac:dyDescent="0.35"/>
    <row r="17449" hidden="1" x14ac:dyDescent="0.35"/>
    <row r="17450" hidden="1" x14ac:dyDescent="0.35"/>
    <row r="17451" hidden="1" x14ac:dyDescent="0.35"/>
    <row r="17452" hidden="1" x14ac:dyDescent="0.35"/>
    <row r="17453" hidden="1" x14ac:dyDescent="0.35"/>
    <row r="17454" hidden="1" x14ac:dyDescent="0.35"/>
    <row r="17455" hidden="1" x14ac:dyDescent="0.35"/>
    <row r="17456" hidden="1" x14ac:dyDescent="0.35"/>
    <row r="17457" hidden="1" x14ac:dyDescent="0.35"/>
    <row r="17458" hidden="1" x14ac:dyDescent="0.35"/>
    <row r="17459" hidden="1" x14ac:dyDescent="0.35"/>
    <row r="17460" hidden="1" x14ac:dyDescent="0.35"/>
    <row r="17461" hidden="1" x14ac:dyDescent="0.35"/>
    <row r="17462" hidden="1" x14ac:dyDescent="0.35"/>
    <row r="17463" hidden="1" x14ac:dyDescent="0.35"/>
    <row r="17464" hidden="1" x14ac:dyDescent="0.35"/>
    <row r="17465" hidden="1" x14ac:dyDescent="0.35"/>
    <row r="17466" hidden="1" x14ac:dyDescent="0.35"/>
    <row r="17467" hidden="1" x14ac:dyDescent="0.35"/>
    <row r="17468" hidden="1" x14ac:dyDescent="0.35"/>
    <row r="17469" hidden="1" x14ac:dyDescent="0.35"/>
    <row r="17470" hidden="1" x14ac:dyDescent="0.35"/>
    <row r="17471" hidden="1" x14ac:dyDescent="0.35"/>
    <row r="17472" hidden="1" x14ac:dyDescent="0.35"/>
    <row r="17473" hidden="1" x14ac:dyDescent="0.35"/>
    <row r="17474" hidden="1" x14ac:dyDescent="0.35"/>
    <row r="17475" hidden="1" x14ac:dyDescent="0.35"/>
    <row r="17476" hidden="1" x14ac:dyDescent="0.35"/>
    <row r="17477" hidden="1" x14ac:dyDescent="0.35"/>
    <row r="17478" hidden="1" x14ac:dyDescent="0.35"/>
    <row r="17479" hidden="1" x14ac:dyDescent="0.35"/>
    <row r="17480" hidden="1" x14ac:dyDescent="0.35"/>
    <row r="17481" hidden="1" x14ac:dyDescent="0.35"/>
    <row r="17482" hidden="1" x14ac:dyDescent="0.35"/>
    <row r="17483" hidden="1" x14ac:dyDescent="0.35"/>
    <row r="17484" hidden="1" x14ac:dyDescent="0.35"/>
    <row r="17485" hidden="1" x14ac:dyDescent="0.35"/>
    <row r="17486" hidden="1" x14ac:dyDescent="0.35"/>
    <row r="17487" hidden="1" x14ac:dyDescent="0.35"/>
    <row r="17488" hidden="1" x14ac:dyDescent="0.35"/>
    <row r="17489" hidden="1" x14ac:dyDescent="0.35"/>
    <row r="17490" hidden="1" x14ac:dyDescent="0.35"/>
    <row r="17491" hidden="1" x14ac:dyDescent="0.35"/>
    <row r="17492" hidden="1" x14ac:dyDescent="0.35"/>
    <row r="17493" hidden="1" x14ac:dyDescent="0.35"/>
    <row r="17494" hidden="1" x14ac:dyDescent="0.35"/>
    <row r="17495" hidden="1" x14ac:dyDescent="0.35"/>
    <row r="17496" hidden="1" x14ac:dyDescent="0.35"/>
    <row r="17497" hidden="1" x14ac:dyDescent="0.35"/>
    <row r="17498" hidden="1" x14ac:dyDescent="0.35"/>
    <row r="17499" hidden="1" x14ac:dyDescent="0.35"/>
    <row r="17500" hidden="1" x14ac:dyDescent="0.35"/>
    <row r="17501" hidden="1" x14ac:dyDescent="0.35"/>
    <row r="17502" hidden="1" x14ac:dyDescent="0.35"/>
    <row r="17503" hidden="1" x14ac:dyDescent="0.35"/>
    <row r="17504" hidden="1" x14ac:dyDescent="0.35"/>
    <row r="17505" hidden="1" x14ac:dyDescent="0.35"/>
    <row r="17506" hidden="1" x14ac:dyDescent="0.35"/>
    <row r="17507" hidden="1" x14ac:dyDescent="0.35"/>
    <row r="17508" hidden="1" x14ac:dyDescent="0.35"/>
    <row r="17509" hidden="1" x14ac:dyDescent="0.35"/>
    <row r="17510" hidden="1" x14ac:dyDescent="0.35"/>
    <row r="17511" hidden="1" x14ac:dyDescent="0.35"/>
    <row r="17512" hidden="1" x14ac:dyDescent="0.35"/>
    <row r="17513" hidden="1" x14ac:dyDescent="0.35"/>
    <row r="17514" hidden="1" x14ac:dyDescent="0.35"/>
    <row r="17515" hidden="1" x14ac:dyDescent="0.35"/>
    <row r="17516" hidden="1" x14ac:dyDescent="0.35"/>
    <row r="17517" hidden="1" x14ac:dyDescent="0.35"/>
    <row r="17518" hidden="1" x14ac:dyDescent="0.35"/>
    <row r="17519" hidden="1" x14ac:dyDescent="0.35"/>
    <row r="17520" hidden="1" x14ac:dyDescent="0.35"/>
    <row r="17521" hidden="1" x14ac:dyDescent="0.35"/>
    <row r="17522" hidden="1" x14ac:dyDescent="0.35"/>
    <row r="17523" hidden="1" x14ac:dyDescent="0.35"/>
    <row r="17524" hidden="1" x14ac:dyDescent="0.35"/>
    <row r="17525" hidden="1" x14ac:dyDescent="0.35"/>
    <row r="17526" hidden="1" x14ac:dyDescent="0.35"/>
    <row r="17527" hidden="1" x14ac:dyDescent="0.35"/>
    <row r="17528" hidden="1" x14ac:dyDescent="0.35"/>
    <row r="17529" hidden="1" x14ac:dyDescent="0.35"/>
    <row r="17530" hidden="1" x14ac:dyDescent="0.35"/>
    <row r="17531" hidden="1" x14ac:dyDescent="0.35"/>
    <row r="17532" hidden="1" x14ac:dyDescent="0.35"/>
    <row r="17533" hidden="1" x14ac:dyDescent="0.35"/>
    <row r="17534" hidden="1" x14ac:dyDescent="0.35"/>
    <row r="17535" hidden="1" x14ac:dyDescent="0.35"/>
    <row r="17536" hidden="1" x14ac:dyDescent="0.35"/>
    <row r="17537" hidden="1" x14ac:dyDescent="0.35"/>
    <row r="17538" hidden="1" x14ac:dyDescent="0.35"/>
    <row r="17539" hidden="1" x14ac:dyDescent="0.35"/>
    <row r="17540" hidden="1" x14ac:dyDescent="0.35"/>
    <row r="17541" hidden="1" x14ac:dyDescent="0.35"/>
    <row r="17542" hidden="1" x14ac:dyDescent="0.35"/>
    <row r="17543" hidden="1" x14ac:dyDescent="0.35"/>
    <row r="17544" hidden="1" x14ac:dyDescent="0.35"/>
    <row r="17545" hidden="1" x14ac:dyDescent="0.35"/>
    <row r="17546" hidden="1" x14ac:dyDescent="0.35"/>
    <row r="17547" hidden="1" x14ac:dyDescent="0.35"/>
    <row r="17548" hidden="1" x14ac:dyDescent="0.35"/>
    <row r="17549" hidden="1" x14ac:dyDescent="0.35"/>
    <row r="17550" hidden="1" x14ac:dyDescent="0.35"/>
    <row r="17551" hidden="1" x14ac:dyDescent="0.35"/>
    <row r="17552" hidden="1" x14ac:dyDescent="0.35"/>
    <row r="17553" hidden="1" x14ac:dyDescent="0.35"/>
    <row r="17554" hidden="1" x14ac:dyDescent="0.35"/>
    <row r="17555" hidden="1" x14ac:dyDescent="0.35"/>
    <row r="17556" hidden="1" x14ac:dyDescent="0.35"/>
    <row r="17557" hidden="1" x14ac:dyDescent="0.35"/>
    <row r="17558" hidden="1" x14ac:dyDescent="0.35"/>
    <row r="17559" hidden="1" x14ac:dyDescent="0.35"/>
    <row r="17560" hidden="1" x14ac:dyDescent="0.35"/>
    <row r="17561" hidden="1" x14ac:dyDescent="0.35"/>
    <row r="17562" hidden="1" x14ac:dyDescent="0.35"/>
    <row r="17563" hidden="1" x14ac:dyDescent="0.35"/>
    <row r="17564" hidden="1" x14ac:dyDescent="0.35"/>
    <row r="17565" hidden="1" x14ac:dyDescent="0.35"/>
    <row r="17566" hidden="1" x14ac:dyDescent="0.35"/>
    <row r="17567" hidden="1" x14ac:dyDescent="0.35"/>
    <row r="17568" hidden="1" x14ac:dyDescent="0.35"/>
    <row r="17569" hidden="1" x14ac:dyDescent="0.35"/>
    <row r="17570" hidden="1" x14ac:dyDescent="0.35"/>
    <row r="17571" hidden="1" x14ac:dyDescent="0.35"/>
    <row r="17572" hidden="1" x14ac:dyDescent="0.35"/>
    <row r="17573" hidden="1" x14ac:dyDescent="0.35"/>
    <row r="17574" hidden="1" x14ac:dyDescent="0.35"/>
    <row r="17575" hidden="1" x14ac:dyDescent="0.35"/>
    <row r="17576" hidden="1" x14ac:dyDescent="0.35"/>
    <row r="17577" hidden="1" x14ac:dyDescent="0.35"/>
    <row r="17578" hidden="1" x14ac:dyDescent="0.35"/>
    <row r="17579" hidden="1" x14ac:dyDescent="0.35"/>
    <row r="17580" hidden="1" x14ac:dyDescent="0.35"/>
    <row r="17581" hidden="1" x14ac:dyDescent="0.35"/>
    <row r="17582" hidden="1" x14ac:dyDescent="0.35"/>
    <row r="17583" hidden="1" x14ac:dyDescent="0.35"/>
    <row r="17584" hidden="1" x14ac:dyDescent="0.35"/>
    <row r="17585" hidden="1" x14ac:dyDescent="0.35"/>
    <row r="17586" hidden="1" x14ac:dyDescent="0.35"/>
    <row r="17587" hidden="1" x14ac:dyDescent="0.35"/>
    <row r="17588" hidden="1" x14ac:dyDescent="0.35"/>
    <row r="17589" hidden="1" x14ac:dyDescent="0.35"/>
    <row r="17590" hidden="1" x14ac:dyDescent="0.35"/>
    <row r="17591" hidden="1" x14ac:dyDescent="0.35"/>
    <row r="17592" hidden="1" x14ac:dyDescent="0.35"/>
    <row r="17593" hidden="1" x14ac:dyDescent="0.35"/>
    <row r="17594" hidden="1" x14ac:dyDescent="0.35"/>
    <row r="17595" hidden="1" x14ac:dyDescent="0.35"/>
    <row r="17596" hidden="1" x14ac:dyDescent="0.35"/>
    <row r="17597" hidden="1" x14ac:dyDescent="0.35"/>
    <row r="17598" hidden="1" x14ac:dyDescent="0.35"/>
    <row r="17599" hidden="1" x14ac:dyDescent="0.35"/>
    <row r="17600" hidden="1" x14ac:dyDescent="0.35"/>
    <row r="17601" hidden="1" x14ac:dyDescent="0.35"/>
    <row r="17602" hidden="1" x14ac:dyDescent="0.35"/>
    <row r="17603" hidden="1" x14ac:dyDescent="0.35"/>
    <row r="17604" hidden="1" x14ac:dyDescent="0.35"/>
    <row r="17605" hidden="1" x14ac:dyDescent="0.35"/>
    <row r="17606" hidden="1" x14ac:dyDescent="0.35"/>
    <row r="17607" hidden="1" x14ac:dyDescent="0.35"/>
    <row r="17608" hidden="1" x14ac:dyDescent="0.35"/>
    <row r="17609" hidden="1" x14ac:dyDescent="0.35"/>
    <row r="17610" hidden="1" x14ac:dyDescent="0.35"/>
    <row r="17611" hidden="1" x14ac:dyDescent="0.35"/>
    <row r="17612" hidden="1" x14ac:dyDescent="0.35"/>
    <row r="17613" hidden="1" x14ac:dyDescent="0.35"/>
    <row r="17614" hidden="1" x14ac:dyDescent="0.35"/>
    <row r="17615" hidden="1" x14ac:dyDescent="0.35"/>
    <row r="17616" hidden="1" x14ac:dyDescent="0.35"/>
    <row r="17617" hidden="1" x14ac:dyDescent="0.35"/>
    <row r="17618" hidden="1" x14ac:dyDescent="0.35"/>
    <row r="17619" hidden="1" x14ac:dyDescent="0.35"/>
    <row r="17620" hidden="1" x14ac:dyDescent="0.35"/>
    <row r="17621" hidden="1" x14ac:dyDescent="0.35"/>
    <row r="17622" hidden="1" x14ac:dyDescent="0.35"/>
    <row r="17623" hidden="1" x14ac:dyDescent="0.35"/>
    <row r="17624" hidden="1" x14ac:dyDescent="0.35"/>
    <row r="17625" hidden="1" x14ac:dyDescent="0.35"/>
    <row r="17626" hidden="1" x14ac:dyDescent="0.35"/>
    <row r="17627" hidden="1" x14ac:dyDescent="0.35"/>
    <row r="17628" hidden="1" x14ac:dyDescent="0.35"/>
    <row r="17629" hidden="1" x14ac:dyDescent="0.35"/>
    <row r="17630" hidden="1" x14ac:dyDescent="0.35"/>
    <row r="17631" hidden="1" x14ac:dyDescent="0.35"/>
    <row r="17632" hidden="1" x14ac:dyDescent="0.35"/>
    <row r="17633" hidden="1" x14ac:dyDescent="0.35"/>
    <row r="17634" hidden="1" x14ac:dyDescent="0.35"/>
    <row r="17635" hidden="1" x14ac:dyDescent="0.35"/>
    <row r="17636" hidden="1" x14ac:dyDescent="0.35"/>
    <row r="17637" hidden="1" x14ac:dyDescent="0.35"/>
    <row r="17638" hidden="1" x14ac:dyDescent="0.35"/>
    <row r="17639" hidden="1" x14ac:dyDescent="0.35"/>
    <row r="17640" hidden="1" x14ac:dyDescent="0.35"/>
    <row r="17641" hidden="1" x14ac:dyDescent="0.35"/>
    <row r="17642" hidden="1" x14ac:dyDescent="0.35"/>
    <row r="17643" hidden="1" x14ac:dyDescent="0.35"/>
    <row r="17644" hidden="1" x14ac:dyDescent="0.35"/>
    <row r="17645" hidden="1" x14ac:dyDescent="0.35"/>
    <row r="17646" hidden="1" x14ac:dyDescent="0.35"/>
    <row r="17647" hidden="1" x14ac:dyDescent="0.35"/>
    <row r="17648" hidden="1" x14ac:dyDescent="0.35"/>
    <row r="17649" hidden="1" x14ac:dyDescent="0.35"/>
    <row r="17650" hidden="1" x14ac:dyDescent="0.35"/>
    <row r="17651" hidden="1" x14ac:dyDescent="0.35"/>
    <row r="17652" hidden="1" x14ac:dyDescent="0.35"/>
    <row r="17653" hidden="1" x14ac:dyDescent="0.35"/>
    <row r="17654" hidden="1" x14ac:dyDescent="0.35"/>
    <row r="17655" hidden="1" x14ac:dyDescent="0.35"/>
    <row r="17656" hidden="1" x14ac:dyDescent="0.35"/>
    <row r="17657" hidden="1" x14ac:dyDescent="0.35"/>
    <row r="17658" hidden="1" x14ac:dyDescent="0.35"/>
    <row r="17659" hidden="1" x14ac:dyDescent="0.35"/>
    <row r="17660" hidden="1" x14ac:dyDescent="0.35"/>
    <row r="17661" hidden="1" x14ac:dyDescent="0.35"/>
    <row r="17662" hidden="1" x14ac:dyDescent="0.35"/>
    <row r="17663" hidden="1" x14ac:dyDescent="0.35"/>
    <row r="17664" hidden="1" x14ac:dyDescent="0.35"/>
    <row r="17665" hidden="1" x14ac:dyDescent="0.35"/>
    <row r="17666" hidden="1" x14ac:dyDescent="0.35"/>
    <row r="17667" hidden="1" x14ac:dyDescent="0.35"/>
    <row r="17668" hidden="1" x14ac:dyDescent="0.35"/>
    <row r="17669" hidden="1" x14ac:dyDescent="0.35"/>
    <row r="17670" hidden="1" x14ac:dyDescent="0.35"/>
    <row r="17671" hidden="1" x14ac:dyDescent="0.35"/>
    <row r="17672" hidden="1" x14ac:dyDescent="0.35"/>
    <row r="17673" hidden="1" x14ac:dyDescent="0.35"/>
    <row r="17674" hidden="1" x14ac:dyDescent="0.35"/>
    <row r="17675" hidden="1" x14ac:dyDescent="0.35"/>
    <row r="17676" hidden="1" x14ac:dyDescent="0.35"/>
    <row r="17677" hidden="1" x14ac:dyDescent="0.35"/>
    <row r="17678" hidden="1" x14ac:dyDescent="0.35"/>
    <row r="17679" hidden="1" x14ac:dyDescent="0.35"/>
    <row r="17680" hidden="1" x14ac:dyDescent="0.35"/>
    <row r="17681" hidden="1" x14ac:dyDescent="0.35"/>
    <row r="17682" hidden="1" x14ac:dyDescent="0.35"/>
    <row r="17683" hidden="1" x14ac:dyDescent="0.35"/>
    <row r="17684" hidden="1" x14ac:dyDescent="0.35"/>
    <row r="17685" hidden="1" x14ac:dyDescent="0.35"/>
    <row r="17686" hidden="1" x14ac:dyDescent="0.35"/>
    <row r="17687" hidden="1" x14ac:dyDescent="0.35"/>
    <row r="17688" hidden="1" x14ac:dyDescent="0.35"/>
    <row r="17689" hidden="1" x14ac:dyDescent="0.35"/>
    <row r="17690" hidden="1" x14ac:dyDescent="0.35"/>
    <row r="17691" hidden="1" x14ac:dyDescent="0.35"/>
    <row r="17692" hidden="1" x14ac:dyDescent="0.35"/>
    <row r="17693" hidden="1" x14ac:dyDescent="0.35"/>
    <row r="17694" hidden="1" x14ac:dyDescent="0.35"/>
    <row r="17695" hidden="1" x14ac:dyDescent="0.35"/>
    <row r="17696" hidden="1" x14ac:dyDescent="0.35"/>
    <row r="17697" hidden="1" x14ac:dyDescent="0.35"/>
    <row r="17698" hidden="1" x14ac:dyDescent="0.35"/>
    <row r="17699" hidden="1" x14ac:dyDescent="0.35"/>
    <row r="17700" hidden="1" x14ac:dyDescent="0.35"/>
    <row r="17701" hidden="1" x14ac:dyDescent="0.35"/>
    <row r="17702" hidden="1" x14ac:dyDescent="0.35"/>
    <row r="17703" hidden="1" x14ac:dyDescent="0.35"/>
    <row r="17704" hidden="1" x14ac:dyDescent="0.35"/>
    <row r="17705" hidden="1" x14ac:dyDescent="0.35"/>
    <row r="17706" hidden="1" x14ac:dyDescent="0.35"/>
    <row r="17707" hidden="1" x14ac:dyDescent="0.35"/>
    <row r="17708" hidden="1" x14ac:dyDescent="0.35"/>
    <row r="17709" hidden="1" x14ac:dyDescent="0.35"/>
    <row r="17710" hidden="1" x14ac:dyDescent="0.35"/>
    <row r="17711" hidden="1" x14ac:dyDescent="0.35"/>
    <row r="17712" hidden="1" x14ac:dyDescent="0.35"/>
    <row r="17713" hidden="1" x14ac:dyDescent="0.35"/>
    <row r="17714" hidden="1" x14ac:dyDescent="0.35"/>
    <row r="17715" hidden="1" x14ac:dyDescent="0.35"/>
    <row r="17716" hidden="1" x14ac:dyDescent="0.35"/>
    <row r="17717" hidden="1" x14ac:dyDescent="0.35"/>
    <row r="17718" hidden="1" x14ac:dyDescent="0.35"/>
    <row r="17719" hidden="1" x14ac:dyDescent="0.35"/>
    <row r="17720" hidden="1" x14ac:dyDescent="0.35"/>
    <row r="17721" hidden="1" x14ac:dyDescent="0.35"/>
    <row r="17722" hidden="1" x14ac:dyDescent="0.35"/>
    <row r="17723" hidden="1" x14ac:dyDescent="0.35"/>
    <row r="17724" hidden="1" x14ac:dyDescent="0.35"/>
    <row r="17725" hidden="1" x14ac:dyDescent="0.35"/>
    <row r="17726" hidden="1" x14ac:dyDescent="0.35"/>
    <row r="17727" hidden="1" x14ac:dyDescent="0.35"/>
    <row r="17728" hidden="1" x14ac:dyDescent="0.35"/>
    <row r="17729" hidden="1" x14ac:dyDescent="0.35"/>
    <row r="17730" hidden="1" x14ac:dyDescent="0.35"/>
    <row r="17731" hidden="1" x14ac:dyDescent="0.35"/>
    <row r="17732" hidden="1" x14ac:dyDescent="0.35"/>
    <row r="17733" hidden="1" x14ac:dyDescent="0.35"/>
    <row r="17734" hidden="1" x14ac:dyDescent="0.35"/>
    <row r="17735" hidden="1" x14ac:dyDescent="0.35"/>
    <row r="17736" hidden="1" x14ac:dyDescent="0.35"/>
    <row r="17737" hidden="1" x14ac:dyDescent="0.35"/>
    <row r="17738" hidden="1" x14ac:dyDescent="0.35"/>
    <row r="17739" hidden="1" x14ac:dyDescent="0.35"/>
    <row r="17740" hidden="1" x14ac:dyDescent="0.35"/>
    <row r="17741" hidden="1" x14ac:dyDescent="0.35"/>
    <row r="17742" hidden="1" x14ac:dyDescent="0.35"/>
    <row r="17743" hidden="1" x14ac:dyDescent="0.35"/>
    <row r="17744" hidden="1" x14ac:dyDescent="0.35"/>
    <row r="17745" hidden="1" x14ac:dyDescent="0.35"/>
    <row r="17746" hidden="1" x14ac:dyDescent="0.35"/>
    <row r="17747" hidden="1" x14ac:dyDescent="0.35"/>
    <row r="17748" hidden="1" x14ac:dyDescent="0.35"/>
    <row r="17749" hidden="1" x14ac:dyDescent="0.35"/>
    <row r="17750" hidden="1" x14ac:dyDescent="0.35"/>
    <row r="17751" hidden="1" x14ac:dyDescent="0.35"/>
    <row r="17752" hidden="1" x14ac:dyDescent="0.35"/>
    <row r="17753" hidden="1" x14ac:dyDescent="0.35"/>
    <row r="17754" hidden="1" x14ac:dyDescent="0.35"/>
    <row r="17755" hidden="1" x14ac:dyDescent="0.35"/>
    <row r="17756" hidden="1" x14ac:dyDescent="0.35"/>
    <row r="17757" hidden="1" x14ac:dyDescent="0.35"/>
    <row r="17758" hidden="1" x14ac:dyDescent="0.35"/>
    <row r="17759" hidden="1" x14ac:dyDescent="0.35"/>
    <row r="17760" hidden="1" x14ac:dyDescent="0.35"/>
    <row r="17761" hidden="1" x14ac:dyDescent="0.35"/>
    <row r="17762" hidden="1" x14ac:dyDescent="0.35"/>
    <row r="17763" hidden="1" x14ac:dyDescent="0.35"/>
    <row r="17764" hidden="1" x14ac:dyDescent="0.35"/>
    <row r="17765" hidden="1" x14ac:dyDescent="0.35"/>
    <row r="17766" hidden="1" x14ac:dyDescent="0.35"/>
    <row r="17767" hidden="1" x14ac:dyDescent="0.35"/>
    <row r="17768" hidden="1" x14ac:dyDescent="0.35"/>
    <row r="17769" hidden="1" x14ac:dyDescent="0.35"/>
    <row r="17770" hidden="1" x14ac:dyDescent="0.35"/>
    <row r="17771" hidden="1" x14ac:dyDescent="0.35"/>
    <row r="17772" hidden="1" x14ac:dyDescent="0.35"/>
    <row r="17773" hidden="1" x14ac:dyDescent="0.35"/>
    <row r="17774" hidden="1" x14ac:dyDescent="0.35"/>
    <row r="17775" hidden="1" x14ac:dyDescent="0.35"/>
    <row r="17776" hidden="1" x14ac:dyDescent="0.35"/>
    <row r="17777" hidden="1" x14ac:dyDescent="0.35"/>
    <row r="17778" hidden="1" x14ac:dyDescent="0.35"/>
    <row r="17779" hidden="1" x14ac:dyDescent="0.35"/>
    <row r="17780" hidden="1" x14ac:dyDescent="0.35"/>
    <row r="17781" hidden="1" x14ac:dyDescent="0.35"/>
    <row r="17782" hidden="1" x14ac:dyDescent="0.35"/>
    <row r="17783" hidden="1" x14ac:dyDescent="0.35"/>
    <row r="17784" hidden="1" x14ac:dyDescent="0.35"/>
    <row r="17785" hidden="1" x14ac:dyDescent="0.35"/>
    <row r="17786" hidden="1" x14ac:dyDescent="0.35"/>
    <row r="17787" hidden="1" x14ac:dyDescent="0.35"/>
    <row r="17788" hidden="1" x14ac:dyDescent="0.35"/>
    <row r="17789" hidden="1" x14ac:dyDescent="0.35"/>
    <row r="17790" hidden="1" x14ac:dyDescent="0.35"/>
    <row r="17791" hidden="1" x14ac:dyDescent="0.35"/>
    <row r="17792" hidden="1" x14ac:dyDescent="0.35"/>
    <row r="17793" hidden="1" x14ac:dyDescent="0.35"/>
    <row r="17794" hidden="1" x14ac:dyDescent="0.35"/>
    <row r="17795" hidden="1" x14ac:dyDescent="0.35"/>
    <row r="17796" hidden="1" x14ac:dyDescent="0.35"/>
    <row r="17797" hidden="1" x14ac:dyDescent="0.35"/>
    <row r="17798" hidden="1" x14ac:dyDescent="0.35"/>
    <row r="17799" hidden="1" x14ac:dyDescent="0.35"/>
    <row r="17800" hidden="1" x14ac:dyDescent="0.35"/>
    <row r="17801" hidden="1" x14ac:dyDescent="0.35"/>
    <row r="17802" hidden="1" x14ac:dyDescent="0.35"/>
    <row r="17803" hidden="1" x14ac:dyDescent="0.35"/>
    <row r="17804" hidden="1" x14ac:dyDescent="0.35"/>
    <row r="17805" hidden="1" x14ac:dyDescent="0.35"/>
    <row r="17806" hidden="1" x14ac:dyDescent="0.35"/>
    <row r="17807" hidden="1" x14ac:dyDescent="0.35"/>
    <row r="17808" hidden="1" x14ac:dyDescent="0.35"/>
    <row r="17809" hidden="1" x14ac:dyDescent="0.35"/>
    <row r="17810" hidden="1" x14ac:dyDescent="0.35"/>
    <row r="17811" hidden="1" x14ac:dyDescent="0.35"/>
    <row r="17812" hidden="1" x14ac:dyDescent="0.35"/>
    <row r="17813" hidden="1" x14ac:dyDescent="0.35"/>
    <row r="17814" hidden="1" x14ac:dyDescent="0.35"/>
    <row r="17815" hidden="1" x14ac:dyDescent="0.35"/>
    <row r="17816" hidden="1" x14ac:dyDescent="0.35"/>
    <row r="17817" hidden="1" x14ac:dyDescent="0.35"/>
    <row r="17818" hidden="1" x14ac:dyDescent="0.35"/>
    <row r="17819" hidden="1" x14ac:dyDescent="0.35"/>
    <row r="17820" hidden="1" x14ac:dyDescent="0.35"/>
    <row r="17821" hidden="1" x14ac:dyDescent="0.35"/>
    <row r="17822" hidden="1" x14ac:dyDescent="0.35"/>
    <row r="17823" hidden="1" x14ac:dyDescent="0.35"/>
    <row r="17824" hidden="1" x14ac:dyDescent="0.35"/>
    <row r="17825" hidden="1" x14ac:dyDescent="0.35"/>
    <row r="17826" hidden="1" x14ac:dyDescent="0.35"/>
    <row r="17827" hidden="1" x14ac:dyDescent="0.35"/>
    <row r="17828" hidden="1" x14ac:dyDescent="0.35"/>
    <row r="17829" hidden="1" x14ac:dyDescent="0.35"/>
    <row r="17830" hidden="1" x14ac:dyDescent="0.35"/>
    <row r="17831" hidden="1" x14ac:dyDescent="0.35"/>
    <row r="17832" hidden="1" x14ac:dyDescent="0.35"/>
    <row r="17833" hidden="1" x14ac:dyDescent="0.35"/>
    <row r="17834" hidden="1" x14ac:dyDescent="0.35"/>
    <row r="17835" hidden="1" x14ac:dyDescent="0.35"/>
    <row r="17836" hidden="1" x14ac:dyDescent="0.35"/>
    <row r="17837" hidden="1" x14ac:dyDescent="0.35"/>
    <row r="17838" hidden="1" x14ac:dyDescent="0.35"/>
    <row r="17839" hidden="1" x14ac:dyDescent="0.35"/>
    <row r="17840" hidden="1" x14ac:dyDescent="0.35"/>
    <row r="17841" hidden="1" x14ac:dyDescent="0.35"/>
    <row r="17842" hidden="1" x14ac:dyDescent="0.35"/>
    <row r="17843" hidden="1" x14ac:dyDescent="0.35"/>
    <row r="17844" hidden="1" x14ac:dyDescent="0.35"/>
    <row r="17845" hidden="1" x14ac:dyDescent="0.35"/>
    <row r="17846" hidden="1" x14ac:dyDescent="0.35"/>
    <row r="17847" hidden="1" x14ac:dyDescent="0.35"/>
    <row r="17848" hidden="1" x14ac:dyDescent="0.35"/>
    <row r="17849" hidden="1" x14ac:dyDescent="0.35"/>
    <row r="17850" hidden="1" x14ac:dyDescent="0.35"/>
    <row r="17851" hidden="1" x14ac:dyDescent="0.35"/>
    <row r="17852" hidden="1" x14ac:dyDescent="0.35"/>
    <row r="17853" hidden="1" x14ac:dyDescent="0.35"/>
    <row r="17854" hidden="1" x14ac:dyDescent="0.35"/>
    <row r="17855" hidden="1" x14ac:dyDescent="0.35"/>
    <row r="17856" hidden="1" x14ac:dyDescent="0.35"/>
    <row r="17857" hidden="1" x14ac:dyDescent="0.35"/>
    <row r="17858" hidden="1" x14ac:dyDescent="0.35"/>
    <row r="17859" hidden="1" x14ac:dyDescent="0.35"/>
    <row r="17860" hidden="1" x14ac:dyDescent="0.35"/>
    <row r="17861" hidden="1" x14ac:dyDescent="0.35"/>
    <row r="17862" hidden="1" x14ac:dyDescent="0.35"/>
    <row r="17863" hidden="1" x14ac:dyDescent="0.35"/>
    <row r="17864" hidden="1" x14ac:dyDescent="0.35"/>
    <row r="17865" hidden="1" x14ac:dyDescent="0.35"/>
    <row r="17866" hidden="1" x14ac:dyDescent="0.35"/>
    <row r="17867" hidden="1" x14ac:dyDescent="0.35"/>
    <row r="17868" hidden="1" x14ac:dyDescent="0.35"/>
    <row r="17869" hidden="1" x14ac:dyDescent="0.35"/>
    <row r="17870" hidden="1" x14ac:dyDescent="0.35"/>
    <row r="17871" hidden="1" x14ac:dyDescent="0.35"/>
    <row r="17872" hidden="1" x14ac:dyDescent="0.35"/>
    <row r="17873" hidden="1" x14ac:dyDescent="0.35"/>
    <row r="17874" hidden="1" x14ac:dyDescent="0.35"/>
    <row r="17875" hidden="1" x14ac:dyDescent="0.35"/>
    <row r="17876" hidden="1" x14ac:dyDescent="0.35"/>
    <row r="17877" hidden="1" x14ac:dyDescent="0.35"/>
    <row r="17878" hidden="1" x14ac:dyDescent="0.35"/>
    <row r="17879" hidden="1" x14ac:dyDescent="0.35"/>
    <row r="17880" hidden="1" x14ac:dyDescent="0.35"/>
    <row r="17881" hidden="1" x14ac:dyDescent="0.35"/>
    <row r="17882" hidden="1" x14ac:dyDescent="0.35"/>
    <row r="17883" hidden="1" x14ac:dyDescent="0.35"/>
    <row r="17884" hidden="1" x14ac:dyDescent="0.35"/>
    <row r="17885" hidden="1" x14ac:dyDescent="0.35"/>
    <row r="17886" hidden="1" x14ac:dyDescent="0.35"/>
    <row r="17887" hidden="1" x14ac:dyDescent="0.35"/>
    <row r="17888" hidden="1" x14ac:dyDescent="0.35"/>
    <row r="17889" hidden="1" x14ac:dyDescent="0.35"/>
    <row r="17890" hidden="1" x14ac:dyDescent="0.35"/>
    <row r="17891" hidden="1" x14ac:dyDescent="0.35"/>
    <row r="17892" hidden="1" x14ac:dyDescent="0.35"/>
    <row r="17893" hidden="1" x14ac:dyDescent="0.35"/>
    <row r="17894" hidden="1" x14ac:dyDescent="0.35"/>
    <row r="17895" hidden="1" x14ac:dyDescent="0.35"/>
    <row r="17896" hidden="1" x14ac:dyDescent="0.35"/>
    <row r="17897" hidden="1" x14ac:dyDescent="0.35"/>
    <row r="17898" hidden="1" x14ac:dyDescent="0.35"/>
    <row r="17899" hidden="1" x14ac:dyDescent="0.35"/>
    <row r="17900" hidden="1" x14ac:dyDescent="0.35"/>
    <row r="17901" hidden="1" x14ac:dyDescent="0.35"/>
    <row r="17902" hidden="1" x14ac:dyDescent="0.35"/>
    <row r="17903" hidden="1" x14ac:dyDescent="0.35"/>
    <row r="17904" hidden="1" x14ac:dyDescent="0.35"/>
    <row r="17905" hidden="1" x14ac:dyDescent="0.35"/>
    <row r="17906" hidden="1" x14ac:dyDescent="0.35"/>
    <row r="17907" hidden="1" x14ac:dyDescent="0.35"/>
    <row r="17908" hidden="1" x14ac:dyDescent="0.35"/>
    <row r="17909" hidden="1" x14ac:dyDescent="0.35"/>
    <row r="17910" hidden="1" x14ac:dyDescent="0.35"/>
    <row r="17911" hidden="1" x14ac:dyDescent="0.35"/>
    <row r="17912" hidden="1" x14ac:dyDescent="0.35"/>
    <row r="17913" hidden="1" x14ac:dyDescent="0.35"/>
    <row r="17914" hidden="1" x14ac:dyDescent="0.35"/>
    <row r="17915" hidden="1" x14ac:dyDescent="0.35"/>
    <row r="17916" hidden="1" x14ac:dyDescent="0.35"/>
    <row r="17917" hidden="1" x14ac:dyDescent="0.35"/>
    <row r="17918" hidden="1" x14ac:dyDescent="0.35"/>
    <row r="17919" hidden="1" x14ac:dyDescent="0.35"/>
    <row r="17920" hidden="1" x14ac:dyDescent="0.35"/>
    <row r="17921" hidden="1" x14ac:dyDescent="0.35"/>
    <row r="17922" hidden="1" x14ac:dyDescent="0.35"/>
    <row r="17923" hidden="1" x14ac:dyDescent="0.35"/>
    <row r="17924" hidden="1" x14ac:dyDescent="0.35"/>
    <row r="17925" hidden="1" x14ac:dyDescent="0.35"/>
    <row r="17926" hidden="1" x14ac:dyDescent="0.35"/>
    <row r="17927" hidden="1" x14ac:dyDescent="0.35"/>
    <row r="17928" hidden="1" x14ac:dyDescent="0.35"/>
    <row r="17929" hidden="1" x14ac:dyDescent="0.35"/>
    <row r="17930" hidden="1" x14ac:dyDescent="0.35"/>
    <row r="17931" hidden="1" x14ac:dyDescent="0.35"/>
    <row r="17932" hidden="1" x14ac:dyDescent="0.35"/>
    <row r="17933" hidden="1" x14ac:dyDescent="0.35"/>
    <row r="17934" hidden="1" x14ac:dyDescent="0.35"/>
    <row r="17935" hidden="1" x14ac:dyDescent="0.35"/>
    <row r="17936" hidden="1" x14ac:dyDescent="0.35"/>
    <row r="17937" hidden="1" x14ac:dyDescent="0.35"/>
    <row r="17938" hidden="1" x14ac:dyDescent="0.35"/>
    <row r="17939" hidden="1" x14ac:dyDescent="0.35"/>
    <row r="17940" hidden="1" x14ac:dyDescent="0.35"/>
    <row r="17941" hidden="1" x14ac:dyDescent="0.35"/>
    <row r="17942" hidden="1" x14ac:dyDescent="0.35"/>
    <row r="17943" hidden="1" x14ac:dyDescent="0.35"/>
    <row r="17944" hidden="1" x14ac:dyDescent="0.35"/>
    <row r="17945" hidden="1" x14ac:dyDescent="0.35"/>
    <row r="17946" hidden="1" x14ac:dyDescent="0.35"/>
    <row r="17947" hidden="1" x14ac:dyDescent="0.35"/>
    <row r="17948" hidden="1" x14ac:dyDescent="0.35"/>
    <row r="17949" hidden="1" x14ac:dyDescent="0.35"/>
    <row r="17950" hidden="1" x14ac:dyDescent="0.35"/>
    <row r="17951" hidden="1" x14ac:dyDescent="0.35"/>
    <row r="17952" hidden="1" x14ac:dyDescent="0.35"/>
    <row r="17953" hidden="1" x14ac:dyDescent="0.35"/>
    <row r="17954" hidden="1" x14ac:dyDescent="0.35"/>
    <row r="17955" hidden="1" x14ac:dyDescent="0.35"/>
    <row r="17956" hidden="1" x14ac:dyDescent="0.35"/>
    <row r="17957" hidden="1" x14ac:dyDescent="0.35"/>
    <row r="17958" hidden="1" x14ac:dyDescent="0.35"/>
    <row r="17959" hidden="1" x14ac:dyDescent="0.35"/>
    <row r="17960" hidden="1" x14ac:dyDescent="0.35"/>
    <row r="17961" hidden="1" x14ac:dyDescent="0.35"/>
    <row r="17962" hidden="1" x14ac:dyDescent="0.35"/>
    <row r="17963" hidden="1" x14ac:dyDescent="0.35"/>
    <row r="17964" hidden="1" x14ac:dyDescent="0.35"/>
    <row r="17965" hidden="1" x14ac:dyDescent="0.35"/>
    <row r="17966" hidden="1" x14ac:dyDescent="0.35"/>
    <row r="17967" hidden="1" x14ac:dyDescent="0.35"/>
    <row r="17968" hidden="1" x14ac:dyDescent="0.35"/>
    <row r="17969" hidden="1" x14ac:dyDescent="0.35"/>
    <row r="17970" hidden="1" x14ac:dyDescent="0.35"/>
    <row r="17971" hidden="1" x14ac:dyDescent="0.35"/>
    <row r="17972" hidden="1" x14ac:dyDescent="0.35"/>
    <row r="17973" hidden="1" x14ac:dyDescent="0.35"/>
    <row r="17974" hidden="1" x14ac:dyDescent="0.35"/>
    <row r="17975" hidden="1" x14ac:dyDescent="0.35"/>
    <row r="17976" hidden="1" x14ac:dyDescent="0.35"/>
    <row r="17977" hidden="1" x14ac:dyDescent="0.35"/>
    <row r="17978" hidden="1" x14ac:dyDescent="0.35"/>
    <row r="17979" hidden="1" x14ac:dyDescent="0.35"/>
    <row r="17980" hidden="1" x14ac:dyDescent="0.35"/>
    <row r="17981" hidden="1" x14ac:dyDescent="0.35"/>
    <row r="17982" hidden="1" x14ac:dyDescent="0.35"/>
    <row r="17983" hidden="1" x14ac:dyDescent="0.35"/>
    <row r="17984" hidden="1" x14ac:dyDescent="0.35"/>
    <row r="17985" hidden="1" x14ac:dyDescent="0.35"/>
    <row r="17986" hidden="1" x14ac:dyDescent="0.35"/>
    <row r="17987" hidden="1" x14ac:dyDescent="0.35"/>
    <row r="17988" hidden="1" x14ac:dyDescent="0.35"/>
    <row r="17989" hidden="1" x14ac:dyDescent="0.35"/>
    <row r="17990" hidden="1" x14ac:dyDescent="0.35"/>
    <row r="17991" hidden="1" x14ac:dyDescent="0.35"/>
    <row r="17992" hidden="1" x14ac:dyDescent="0.35"/>
    <row r="17993" hidden="1" x14ac:dyDescent="0.35"/>
    <row r="17994" hidden="1" x14ac:dyDescent="0.35"/>
    <row r="17995" hidden="1" x14ac:dyDescent="0.35"/>
    <row r="17996" hidden="1" x14ac:dyDescent="0.35"/>
    <row r="17997" hidden="1" x14ac:dyDescent="0.35"/>
    <row r="17998" hidden="1" x14ac:dyDescent="0.35"/>
    <row r="17999" hidden="1" x14ac:dyDescent="0.35"/>
    <row r="18000" hidden="1" x14ac:dyDescent="0.35"/>
    <row r="18001" hidden="1" x14ac:dyDescent="0.35"/>
    <row r="18002" hidden="1" x14ac:dyDescent="0.35"/>
    <row r="18003" hidden="1" x14ac:dyDescent="0.35"/>
    <row r="18004" hidden="1" x14ac:dyDescent="0.35"/>
    <row r="18005" hidden="1" x14ac:dyDescent="0.35"/>
    <row r="18006" hidden="1" x14ac:dyDescent="0.35"/>
    <row r="18007" hidden="1" x14ac:dyDescent="0.35"/>
    <row r="18008" hidden="1" x14ac:dyDescent="0.35"/>
    <row r="18009" hidden="1" x14ac:dyDescent="0.35"/>
    <row r="18010" hidden="1" x14ac:dyDescent="0.35"/>
    <row r="18011" hidden="1" x14ac:dyDescent="0.35"/>
    <row r="18012" hidden="1" x14ac:dyDescent="0.35"/>
    <row r="18013" hidden="1" x14ac:dyDescent="0.35"/>
    <row r="18014" hidden="1" x14ac:dyDescent="0.35"/>
    <row r="18015" hidden="1" x14ac:dyDescent="0.35"/>
    <row r="18016" hidden="1" x14ac:dyDescent="0.35"/>
    <row r="18017" hidden="1" x14ac:dyDescent="0.35"/>
    <row r="18018" hidden="1" x14ac:dyDescent="0.35"/>
    <row r="18019" hidden="1" x14ac:dyDescent="0.35"/>
    <row r="18020" hidden="1" x14ac:dyDescent="0.35"/>
    <row r="18021" hidden="1" x14ac:dyDescent="0.35"/>
    <row r="18022" hidden="1" x14ac:dyDescent="0.35"/>
    <row r="18023" hidden="1" x14ac:dyDescent="0.35"/>
    <row r="18024" hidden="1" x14ac:dyDescent="0.35"/>
    <row r="18025" hidden="1" x14ac:dyDescent="0.35"/>
    <row r="18026" hidden="1" x14ac:dyDescent="0.35"/>
    <row r="18027" hidden="1" x14ac:dyDescent="0.35"/>
    <row r="18028" hidden="1" x14ac:dyDescent="0.35"/>
    <row r="18029" hidden="1" x14ac:dyDescent="0.35"/>
    <row r="18030" hidden="1" x14ac:dyDescent="0.35"/>
    <row r="18031" hidden="1" x14ac:dyDescent="0.35"/>
    <row r="18032" hidden="1" x14ac:dyDescent="0.35"/>
    <row r="18033" hidden="1" x14ac:dyDescent="0.35"/>
    <row r="18034" hidden="1" x14ac:dyDescent="0.35"/>
    <row r="18035" hidden="1" x14ac:dyDescent="0.35"/>
    <row r="18036" hidden="1" x14ac:dyDescent="0.35"/>
    <row r="18037" hidden="1" x14ac:dyDescent="0.35"/>
    <row r="18038" hidden="1" x14ac:dyDescent="0.35"/>
    <row r="18039" hidden="1" x14ac:dyDescent="0.35"/>
    <row r="18040" hidden="1" x14ac:dyDescent="0.35"/>
    <row r="18041" hidden="1" x14ac:dyDescent="0.35"/>
    <row r="18042" hidden="1" x14ac:dyDescent="0.35"/>
    <row r="18043" hidden="1" x14ac:dyDescent="0.35"/>
    <row r="18044" hidden="1" x14ac:dyDescent="0.35"/>
    <row r="18045" hidden="1" x14ac:dyDescent="0.35"/>
    <row r="18046" hidden="1" x14ac:dyDescent="0.35"/>
    <row r="18047" hidden="1" x14ac:dyDescent="0.35"/>
    <row r="18048" hidden="1" x14ac:dyDescent="0.35"/>
    <row r="18049" hidden="1" x14ac:dyDescent="0.35"/>
    <row r="18050" hidden="1" x14ac:dyDescent="0.35"/>
    <row r="18051" hidden="1" x14ac:dyDescent="0.35"/>
    <row r="18052" hidden="1" x14ac:dyDescent="0.35"/>
    <row r="18053" hidden="1" x14ac:dyDescent="0.35"/>
    <row r="18054" hidden="1" x14ac:dyDescent="0.35"/>
    <row r="18055" hidden="1" x14ac:dyDescent="0.35"/>
    <row r="18056" hidden="1" x14ac:dyDescent="0.35"/>
    <row r="18057" hidden="1" x14ac:dyDescent="0.35"/>
    <row r="18058" hidden="1" x14ac:dyDescent="0.35"/>
    <row r="18059" hidden="1" x14ac:dyDescent="0.35"/>
    <row r="18060" hidden="1" x14ac:dyDescent="0.35"/>
    <row r="18061" hidden="1" x14ac:dyDescent="0.35"/>
    <row r="18062" hidden="1" x14ac:dyDescent="0.35"/>
    <row r="18063" hidden="1" x14ac:dyDescent="0.35"/>
    <row r="18064" hidden="1" x14ac:dyDescent="0.35"/>
    <row r="18065" hidden="1" x14ac:dyDescent="0.35"/>
    <row r="18066" hidden="1" x14ac:dyDescent="0.35"/>
    <row r="18067" hidden="1" x14ac:dyDescent="0.35"/>
    <row r="18068" hidden="1" x14ac:dyDescent="0.35"/>
    <row r="18069" hidden="1" x14ac:dyDescent="0.35"/>
    <row r="18070" hidden="1" x14ac:dyDescent="0.35"/>
    <row r="18071" hidden="1" x14ac:dyDescent="0.35"/>
    <row r="18072" hidden="1" x14ac:dyDescent="0.35"/>
    <row r="18073" hidden="1" x14ac:dyDescent="0.35"/>
    <row r="18074" hidden="1" x14ac:dyDescent="0.35"/>
    <row r="18075" hidden="1" x14ac:dyDescent="0.35"/>
    <row r="18076" hidden="1" x14ac:dyDescent="0.35"/>
    <row r="18077" hidden="1" x14ac:dyDescent="0.35"/>
    <row r="18078" hidden="1" x14ac:dyDescent="0.35"/>
    <row r="18079" hidden="1" x14ac:dyDescent="0.35"/>
    <row r="18080" hidden="1" x14ac:dyDescent="0.35"/>
    <row r="18081" hidden="1" x14ac:dyDescent="0.35"/>
    <row r="18082" hidden="1" x14ac:dyDescent="0.35"/>
    <row r="18083" hidden="1" x14ac:dyDescent="0.35"/>
    <row r="18084" hidden="1" x14ac:dyDescent="0.35"/>
    <row r="18085" hidden="1" x14ac:dyDescent="0.35"/>
    <row r="18086" hidden="1" x14ac:dyDescent="0.35"/>
    <row r="18087" hidden="1" x14ac:dyDescent="0.35"/>
    <row r="18088" hidden="1" x14ac:dyDescent="0.35"/>
    <row r="18089" hidden="1" x14ac:dyDescent="0.35"/>
    <row r="18090" hidden="1" x14ac:dyDescent="0.35"/>
    <row r="18091" hidden="1" x14ac:dyDescent="0.35"/>
    <row r="18092" hidden="1" x14ac:dyDescent="0.35"/>
    <row r="18093" hidden="1" x14ac:dyDescent="0.35"/>
    <row r="18094" hidden="1" x14ac:dyDescent="0.35"/>
    <row r="18095" hidden="1" x14ac:dyDescent="0.35"/>
    <row r="18096" hidden="1" x14ac:dyDescent="0.35"/>
    <row r="18097" hidden="1" x14ac:dyDescent="0.35"/>
    <row r="18098" hidden="1" x14ac:dyDescent="0.35"/>
    <row r="18099" hidden="1" x14ac:dyDescent="0.35"/>
    <row r="18100" hidden="1" x14ac:dyDescent="0.35"/>
    <row r="18101" hidden="1" x14ac:dyDescent="0.35"/>
    <row r="18102" hidden="1" x14ac:dyDescent="0.35"/>
    <row r="18103" hidden="1" x14ac:dyDescent="0.35"/>
    <row r="18104" hidden="1" x14ac:dyDescent="0.35"/>
    <row r="18105" hidden="1" x14ac:dyDescent="0.35"/>
    <row r="18106" hidden="1" x14ac:dyDescent="0.35"/>
    <row r="18107" hidden="1" x14ac:dyDescent="0.35"/>
    <row r="18108" hidden="1" x14ac:dyDescent="0.35"/>
    <row r="18109" hidden="1" x14ac:dyDescent="0.35"/>
    <row r="18110" hidden="1" x14ac:dyDescent="0.35"/>
    <row r="18111" hidden="1" x14ac:dyDescent="0.35"/>
    <row r="18112" hidden="1" x14ac:dyDescent="0.35"/>
    <row r="18113" hidden="1" x14ac:dyDescent="0.35"/>
    <row r="18114" hidden="1" x14ac:dyDescent="0.35"/>
    <row r="18115" hidden="1" x14ac:dyDescent="0.35"/>
    <row r="18116" hidden="1" x14ac:dyDescent="0.35"/>
    <row r="18117" hidden="1" x14ac:dyDescent="0.35"/>
    <row r="18118" hidden="1" x14ac:dyDescent="0.35"/>
    <row r="18119" hidden="1" x14ac:dyDescent="0.35"/>
    <row r="18120" hidden="1" x14ac:dyDescent="0.35"/>
    <row r="18121" hidden="1" x14ac:dyDescent="0.35"/>
    <row r="18122" hidden="1" x14ac:dyDescent="0.35"/>
    <row r="18123" hidden="1" x14ac:dyDescent="0.35"/>
    <row r="18124" hidden="1" x14ac:dyDescent="0.35"/>
    <row r="18125" hidden="1" x14ac:dyDescent="0.35"/>
    <row r="18126" hidden="1" x14ac:dyDescent="0.35"/>
    <row r="18127" hidden="1" x14ac:dyDescent="0.35"/>
    <row r="18128" hidden="1" x14ac:dyDescent="0.35"/>
    <row r="18129" hidden="1" x14ac:dyDescent="0.35"/>
    <row r="18130" hidden="1" x14ac:dyDescent="0.35"/>
    <row r="18131" hidden="1" x14ac:dyDescent="0.35"/>
    <row r="18132" hidden="1" x14ac:dyDescent="0.35"/>
    <row r="18133" hidden="1" x14ac:dyDescent="0.35"/>
    <row r="18134" hidden="1" x14ac:dyDescent="0.35"/>
    <row r="18135" hidden="1" x14ac:dyDescent="0.35"/>
    <row r="18136" hidden="1" x14ac:dyDescent="0.35"/>
    <row r="18137" hidden="1" x14ac:dyDescent="0.35"/>
    <row r="18138" hidden="1" x14ac:dyDescent="0.35"/>
    <row r="18139" hidden="1" x14ac:dyDescent="0.35"/>
    <row r="18140" hidden="1" x14ac:dyDescent="0.35"/>
    <row r="18141" hidden="1" x14ac:dyDescent="0.35"/>
    <row r="18142" hidden="1" x14ac:dyDescent="0.35"/>
    <row r="18143" hidden="1" x14ac:dyDescent="0.35"/>
    <row r="18144" hidden="1" x14ac:dyDescent="0.35"/>
    <row r="18145" hidden="1" x14ac:dyDescent="0.35"/>
    <row r="18146" hidden="1" x14ac:dyDescent="0.35"/>
    <row r="18147" hidden="1" x14ac:dyDescent="0.35"/>
    <row r="18148" hidden="1" x14ac:dyDescent="0.35"/>
    <row r="18149" hidden="1" x14ac:dyDescent="0.35"/>
    <row r="18150" hidden="1" x14ac:dyDescent="0.35"/>
    <row r="18151" hidden="1" x14ac:dyDescent="0.35"/>
    <row r="18152" hidden="1" x14ac:dyDescent="0.35"/>
    <row r="18153" hidden="1" x14ac:dyDescent="0.35"/>
    <row r="18154" hidden="1" x14ac:dyDescent="0.35"/>
    <row r="18155" hidden="1" x14ac:dyDescent="0.35"/>
    <row r="18156" hidden="1" x14ac:dyDescent="0.35"/>
    <row r="18157" hidden="1" x14ac:dyDescent="0.35"/>
    <row r="18158" hidden="1" x14ac:dyDescent="0.35"/>
    <row r="18159" hidden="1" x14ac:dyDescent="0.35"/>
    <row r="18160" hidden="1" x14ac:dyDescent="0.35"/>
    <row r="18161" hidden="1" x14ac:dyDescent="0.35"/>
    <row r="18162" hidden="1" x14ac:dyDescent="0.35"/>
    <row r="18163" hidden="1" x14ac:dyDescent="0.35"/>
    <row r="18164" hidden="1" x14ac:dyDescent="0.35"/>
    <row r="18165" hidden="1" x14ac:dyDescent="0.35"/>
    <row r="18166" hidden="1" x14ac:dyDescent="0.35"/>
    <row r="18167" hidden="1" x14ac:dyDescent="0.35"/>
    <row r="18168" hidden="1" x14ac:dyDescent="0.35"/>
    <row r="18169" hidden="1" x14ac:dyDescent="0.35"/>
    <row r="18170" hidden="1" x14ac:dyDescent="0.35"/>
    <row r="18171" hidden="1" x14ac:dyDescent="0.35"/>
    <row r="18172" hidden="1" x14ac:dyDescent="0.35"/>
    <row r="18173" hidden="1" x14ac:dyDescent="0.35"/>
    <row r="18174" hidden="1" x14ac:dyDescent="0.35"/>
    <row r="18175" hidden="1" x14ac:dyDescent="0.35"/>
    <row r="18176" hidden="1" x14ac:dyDescent="0.35"/>
    <row r="18177" hidden="1" x14ac:dyDescent="0.35"/>
    <row r="18178" hidden="1" x14ac:dyDescent="0.35"/>
    <row r="18179" hidden="1" x14ac:dyDescent="0.35"/>
    <row r="18180" hidden="1" x14ac:dyDescent="0.35"/>
    <row r="18181" hidden="1" x14ac:dyDescent="0.35"/>
    <row r="18182" hidden="1" x14ac:dyDescent="0.35"/>
    <row r="18183" hidden="1" x14ac:dyDescent="0.35"/>
    <row r="18184" hidden="1" x14ac:dyDescent="0.35"/>
    <row r="18185" hidden="1" x14ac:dyDescent="0.35"/>
    <row r="18186" hidden="1" x14ac:dyDescent="0.35"/>
    <row r="18187" hidden="1" x14ac:dyDescent="0.35"/>
    <row r="18188" hidden="1" x14ac:dyDescent="0.35"/>
    <row r="18189" hidden="1" x14ac:dyDescent="0.35"/>
    <row r="18190" hidden="1" x14ac:dyDescent="0.35"/>
    <row r="18191" hidden="1" x14ac:dyDescent="0.35"/>
    <row r="18192" hidden="1" x14ac:dyDescent="0.35"/>
    <row r="18193" hidden="1" x14ac:dyDescent="0.35"/>
    <row r="18194" hidden="1" x14ac:dyDescent="0.35"/>
    <row r="18195" hidden="1" x14ac:dyDescent="0.35"/>
    <row r="18196" hidden="1" x14ac:dyDescent="0.35"/>
    <row r="18197" hidden="1" x14ac:dyDescent="0.35"/>
    <row r="18198" hidden="1" x14ac:dyDescent="0.35"/>
    <row r="18199" hidden="1" x14ac:dyDescent="0.35"/>
    <row r="18200" hidden="1" x14ac:dyDescent="0.35"/>
    <row r="18201" hidden="1" x14ac:dyDescent="0.35"/>
    <row r="18202" hidden="1" x14ac:dyDescent="0.35"/>
    <row r="18203" hidden="1" x14ac:dyDescent="0.35"/>
    <row r="18204" hidden="1" x14ac:dyDescent="0.35"/>
    <row r="18205" hidden="1" x14ac:dyDescent="0.35"/>
    <row r="18206" hidden="1" x14ac:dyDescent="0.35"/>
    <row r="18207" hidden="1" x14ac:dyDescent="0.35"/>
    <row r="18208" hidden="1" x14ac:dyDescent="0.35"/>
    <row r="18209" hidden="1" x14ac:dyDescent="0.35"/>
    <row r="18210" hidden="1" x14ac:dyDescent="0.35"/>
    <row r="18211" hidden="1" x14ac:dyDescent="0.35"/>
    <row r="18212" hidden="1" x14ac:dyDescent="0.35"/>
    <row r="18213" hidden="1" x14ac:dyDescent="0.35"/>
    <row r="18214" hidden="1" x14ac:dyDescent="0.35"/>
    <row r="18215" hidden="1" x14ac:dyDescent="0.35"/>
    <row r="18216" hidden="1" x14ac:dyDescent="0.35"/>
    <row r="18217" hidden="1" x14ac:dyDescent="0.35"/>
    <row r="18218" hidden="1" x14ac:dyDescent="0.35"/>
    <row r="18219" hidden="1" x14ac:dyDescent="0.35"/>
    <row r="18220" hidden="1" x14ac:dyDescent="0.35"/>
    <row r="18221" hidden="1" x14ac:dyDescent="0.35"/>
    <row r="18222" hidden="1" x14ac:dyDescent="0.35"/>
    <row r="18223" hidden="1" x14ac:dyDescent="0.35"/>
    <row r="18224" hidden="1" x14ac:dyDescent="0.35"/>
    <row r="18225" hidden="1" x14ac:dyDescent="0.35"/>
    <row r="18226" hidden="1" x14ac:dyDescent="0.35"/>
    <row r="18227" hidden="1" x14ac:dyDescent="0.35"/>
    <row r="18228" hidden="1" x14ac:dyDescent="0.35"/>
    <row r="18229" hidden="1" x14ac:dyDescent="0.35"/>
    <row r="18230" hidden="1" x14ac:dyDescent="0.35"/>
    <row r="18231" hidden="1" x14ac:dyDescent="0.35"/>
    <row r="18232" hidden="1" x14ac:dyDescent="0.35"/>
    <row r="18233" hidden="1" x14ac:dyDescent="0.35"/>
    <row r="18234" hidden="1" x14ac:dyDescent="0.35"/>
    <row r="18235" hidden="1" x14ac:dyDescent="0.35"/>
    <row r="18236" hidden="1" x14ac:dyDescent="0.35"/>
    <row r="18237" hidden="1" x14ac:dyDescent="0.35"/>
    <row r="18238" hidden="1" x14ac:dyDescent="0.35"/>
    <row r="18239" hidden="1" x14ac:dyDescent="0.35"/>
    <row r="18240" hidden="1" x14ac:dyDescent="0.35"/>
    <row r="18241" hidden="1" x14ac:dyDescent="0.35"/>
    <row r="18242" hidden="1" x14ac:dyDescent="0.35"/>
    <row r="18243" hidden="1" x14ac:dyDescent="0.35"/>
    <row r="18244" hidden="1" x14ac:dyDescent="0.35"/>
    <row r="18245" hidden="1" x14ac:dyDescent="0.35"/>
    <row r="18246" hidden="1" x14ac:dyDescent="0.35"/>
    <row r="18247" hidden="1" x14ac:dyDescent="0.35"/>
    <row r="18248" hidden="1" x14ac:dyDescent="0.35"/>
    <row r="18249" hidden="1" x14ac:dyDescent="0.35"/>
    <row r="18250" hidden="1" x14ac:dyDescent="0.35"/>
    <row r="18251" hidden="1" x14ac:dyDescent="0.35"/>
    <row r="18252" hidden="1" x14ac:dyDescent="0.35"/>
    <row r="18253" hidden="1" x14ac:dyDescent="0.35"/>
    <row r="18254" hidden="1" x14ac:dyDescent="0.35"/>
    <row r="18255" hidden="1" x14ac:dyDescent="0.35"/>
    <row r="18256" hidden="1" x14ac:dyDescent="0.35"/>
    <row r="18257" hidden="1" x14ac:dyDescent="0.35"/>
    <row r="18258" hidden="1" x14ac:dyDescent="0.35"/>
    <row r="18259" hidden="1" x14ac:dyDescent="0.35"/>
    <row r="18260" hidden="1" x14ac:dyDescent="0.35"/>
    <row r="18261" hidden="1" x14ac:dyDescent="0.35"/>
    <row r="18262" hidden="1" x14ac:dyDescent="0.35"/>
    <row r="18263" hidden="1" x14ac:dyDescent="0.35"/>
    <row r="18264" hidden="1" x14ac:dyDescent="0.35"/>
    <row r="18265" hidden="1" x14ac:dyDescent="0.35"/>
    <row r="18266" hidden="1" x14ac:dyDescent="0.35"/>
    <row r="18267" hidden="1" x14ac:dyDescent="0.35"/>
    <row r="18268" hidden="1" x14ac:dyDescent="0.35"/>
    <row r="18269" hidden="1" x14ac:dyDescent="0.35"/>
    <row r="18270" hidden="1" x14ac:dyDescent="0.35"/>
    <row r="18271" hidden="1" x14ac:dyDescent="0.35"/>
    <row r="18272" hidden="1" x14ac:dyDescent="0.35"/>
    <row r="18273" hidden="1" x14ac:dyDescent="0.35"/>
    <row r="18274" hidden="1" x14ac:dyDescent="0.35"/>
    <row r="18275" hidden="1" x14ac:dyDescent="0.35"/>
    <row r="18276" hidden="1" x14ac:dyDescent="0.35"/>
    <row r="18277" hidden="1" x14ac:dyDescent="0.35"/>
    <row r="18278" hidden="1" x14ac:dyDescent="0.35"/>
    <row r="18279" hidden="1" x14ac:dyDescent="0.35"/>
    <row r="18280" hidden="1" x14ac:dyDescent="0.35"/>
    <row r="18281" hidden="1" x14ac:dyDescent="0.35"/>
    <row r="18282" hidden="1" x14ac:dyDescent="0.35"/>
    <row r="18283" hidden="1" x14ac:dyDescent="0.35"/>
    <row r="18284" hidden="1" x14ac:dyDescent="0.35"/>
    <row r="18285" hidden="1" x14ac:dyDescent="0.35"/>
    <row r="18286" hidden="1" x14ac:dyDescent="0.35"/>
    <row r="18287" hidden="1" x14ac:dyDescent="0.35"/>
    <row r="18288" hidden="1" x14ac:dyDescent="0.35"/>
    <row r="18289" hidden="1" x14ac:dyDescent="0.35"/>
    <row r="18290" hidden="1" x14ac:dyDescent="0.35"/>
    <row r="18291" hidden="1" x14ac:dyDescent="0.35"/>
    <row r="18292" hidden="1" x14ac:dyDescent="0.35"/>
    <row r="18293" hidden="1" x14ac:dyDescent="0.35"/>
    <row r="18294" hidden="1" x14ac:dyDescent="0.35"/>
    <row r="18295" hidden="1" x14ac:dyDescent="0.35"/>
    <row r="18296" hidden="1" x14ac:dyDescent="0.35"/>
    <row r="18297" hidden="1" x14ac:dyDescent="0.35"/>
    <row r="18298" hidden="1" x14ac:dyDescent="0.35"/>
    <row r="18299" hidden="1" x14ac:dyDescent="0.35"/>
    <row r="18300" hidden="1" x14ac:dyDescent="0.35"/>
    <row r="18301" hidden="1" x14ac:dyDescent="0.35"/>
    <row r="18302" hidden="1" x14ac:dyDescent="0.35"/>
    <row r="18303" hidden="1" x14ac:dyDescent="0.35"/>
    <row r="18304" hidden="1" x14ac:dyDescent="0.35"/>
    <row r="18305" hidden="1" x14ac:dyDescent="0.35"/>
    <row r="18306" hidden="1" x14ac:dyDescent="0.35"/>
    <row r="18307" hidden="1" x14ac:dyDescent="0.35"/>
    <row r="18308" hidden="1" x14ac:dyDescent="0.35"/>
    <row r="18309" hidden="1" x14ac:dyDescent="0.35"/>
    <row r="18310" hidden="1" x14ac:dyDescent="0.35"/>
    <row r="18311" hidden="1" x14ac:dyDescent="0.35"/>
    <row r="18312" hidden="1" x14ac:dyDescent="0.35"/>
    <row r="18313" hidden="1" x14ac:dyDescent="0.35"/>
    <row r="18314" hidden="1" x14ac:dyDescent="0.35"/>
    <row r="18315" hidden="1" x14ac:dyDescent="0.35"/>
    <row r="18316" hidden="1" x14ac:dyDescent="0.35"/>
    <row r="18317" hidden="1" x14ac:dyDescent="0.35"/>
    <row r="18318" hidden="1" x14ac:dyDescent="0.35"/>
    <row r="18319" hidden="1" x14ac:dyDescent="0.35"/>
    <row r="18320" hidden="1" x14ac:dyDescent="0.35"/>
    <row r="18321" hidden="1" x14ac:dyDescent="0.35"/>
    <row r="18322" hidden="1" x14ac:dyDescent="0.35"/>
    <row r="18323" hidden="1" x14ac:dyDescent="0.35"/>
    <row r="18324" hidden="1" x14ac:dyDescent="0.35"/>
    <row r="18325" hidden="1" x14ac:dyDescent="0.35"/>
    <row r="18326" hidden="1" x14ac:dyDescent="0.35"/>
    <row r="18327" hidden="1" x14ac:dyDescent="0.35"/>
    <row r="18328" hidden="1" x14ac:dyDescent="0.35"/>
    <row r="18329" hidden="1" x14ac:dyDescent="0.35"/>
    <row r="18330" hidden="1" x14ac:dyDescent="0.35"/>
    <row r="18331" hidden="1" x14ac:dyDescent="0.35"/>
    <row r="18332" hidden="1" x14ac:dyDescent="0.35"/>
    <row r="18333" hidden="1" x14ac:dyDescent="0.35"/>
    <row r="18334" hidden="1" x14ac:dyDescent="0.35"/>
    <row r="18335" hidden="1" x14ac:dyDescent="0.35"/>
    <row r="18336" hidden="1" x14ac:dyDescent="0.35"/>
    <row r="18337" hidden="1" x14ac:dyDescent="0.35"/>
    <row r="18338" hidden="1" x14ac:dyDescent="0.35"/>
    <row r="18339" hidden="1" x14ac:dyDescent="0.35"/>
    <row r="18340" hidden="1" x14ac:dyDescent="0.35"/>
    <row r="18341" hidden="1" x14ac:dyDescent="0.35"/>
    <row r="18342" hidden="1" x14ac:dyDescent="0.35"/>
    <row r="18343" hidden="1" x14ac:dyDescent="0.35"/>
    <row r="18344" hidden="1" x14ac:dyDescent="0.35"/>
    <row r="18345" hidden="1" x14ac:dyDescent="0.35"/>
    <row r="18346" hidden="1" x14ac:dyDescent="0.35"/>
    <row r="18347" hidden="1" x14ac:dyDescent="0.35"/>
    <row r="18348" hidden="1" x14ac:dyDescent="0.35"/>
    <row r="18349" hidden="1" x14ac:dyDescent="0.35"/>
    <row r="18350" hidden="1" x14ac:dyDescent="0.35"/>
    <row r="18351" hidden="1" x14ac:dyDescent="0.35"/>
    <row r="18352" hidden="1" x14ac:dyDescent="0.35"/>
    <row r="18353" hidden="1" x14ac:dyDescent="0.35"/>
    <row r="18354" hidden="1" x14ac:dyDescent="0.35"/>
    <row r="18355" hidden="1" x14ac:dyDescent="0.35"/>
    <row r="18356" hidden="1" x14ac:dyDescent="0.35"/>
    <row r="18357" hidden="1" x14ac:dyDescent="0.35"/>
    <row r="18358" hidden="1" x14ac:dyDescent="0.35"/>
    <row r="18359" hidden="1" x14ac:dyDescent="0.35"/>
    <row r="18360" hidden="1" x14ac:dyDescent="0.35"/>
    <row r="18361" hidden="1" x14ac:dyDescent="0.35"/>
    <row r="18362" hidden="1" x14ac:dyDescent="0.35"/>
    <row r="18363" hidden="1" x14ac:dyDescent="0.35"/>
    <row r="18364" hidden="1" x14ac:dyDescent="0.35"/>
    <row r="18365" hidden="1" x14ac:dyDescent="0.35"/>
    <row r="18366" hidden="1" x14ac:dyDescent="0.35"/>
    <row r="18367" hidden="1" x14ac:dyDescent="0.35"/>
    <row r="18368" hidden="1" x14ac:dyDescent="0.35"/>
    <row r="18369" hidden="1" x14ac:dyDescent="0.35"/>
    <row r="18370" hidden="1" x14ac:dyDescent="0.35"/>
    <row r="18371" hidden="1" x14ac:dyDescent="0.35"/>
    <row r="18372" hidden="1" x14ac:dyDescent="0.35"/>
    <row r="18373" hidden="1" x14ac:dyDescent="0.35"/>
    <row r="18374" hidden="1" x14ac:dyDescent="0.35"/>
    <row r="18375" hidden="1" x14ac:dyDescent="0.35"/>
    <row r="18376" hidden="1" x14ac:dyDescent="0.35"/>
    <row r="18377" hidden="1" x14ac:dyDescent="0.35"/>
    <row r="18378" hidden="1" x14ac:dyDescent="0.35"/>
    <row r="18379" hidden="1" x14ac:dyDescent="0.35"/>
    <row r="18380" hidden="1" x14ac:dyDescent="0.35"/>
    <row r="18381" hidden="1" x14ac:dyDescent="0.35"/>
    <row r="18382" hidden="1" x14ac:dyDescent="0.35"/>
    <row r="18383" hidden="1" x14ac:dyDescent="0.35"/>
    <row r="18384" hidden="1" x14ac:dyDescent="0.35"/>
    <row r="18385" hidden="1" x14ac:dyDescent="0.35"/>
    <row r="18386" hidden="1" x14ac:dyDescent="0.35"/>
    <row r="18387" hidden="1" x14ac:dyDescent="0.35"/>
    <row r="18388" hidden="1" x14ac:dyDescent="0.35"/>
    <row r="18389" hidden="1" x14ac:dyDescent="0.35"/>
    <row r="18390" hidden="1" x14ac:dyDescent="0.35"/>
    <row r="18391" hidden="1" x14ac:dyDescent="0.35"/>
    <row r="18392" hidden="1" x14ac:dyDescent="0.35"/>
    <row r="18393" hidden="1" x14ac:dyDescent="0.35"/>
    <row r="18394" hidden="1" x14ac:dyDescent="0.35"/>
    <row r="18395" hidden="1" x14ac:dyDescent="0.35"/>
    <row r="18396" hidden="1" x14ac:dyDescent="0.35"/>
    <row r="18397" hidden="1" x14ac:dyDescent="0.35"/>
    <row r="18398" hidden="1" x14ac:dyDescent="0.35"/>
    <row r="18399" hidden="1" x14ac:dyDescent="0.35"/>
    <row r="18400" hidden="1" x14ac:dyDescent="0.35"/>
    <row r="18401" hidden="1" x14ac:dyDescent="0.35"/>
    <row r="18402" hidden="1" x14ac:dyDescent="0.35"/>
    <row r="18403" hidden="1" x14ac:dyDescent="0.35"/>
    <row r="18404" hidden="1" x14ac:dyDescent="0.35"/>
    <row r="18405" hidden="1" x14ac:dyDescent="0.35"/>
    <row r="18406" hidden="1" x14ac:dyDescent="0.35"/>
    <row r="18407" hidden="1" x14ac:dyDescent="0.35"/>
    <row r="18408" hidden="1" x14ac:dyDescent="0.35"/>
    <row r="18409" hidden="1" x14ac:dyDescent="0.35"/>
    <row r="18410" hidden="1" x14ac:dyDescent="0.35"/>
    <row r="18411" hidden="1" x14ac:dyDescent="0.35"/>
    <row r="18412" hidden="1" x14ac:dyDescent="0.35"/>
    <row r="18413" hidden="1" x14ac:dyDescent="0.35"/>
    <row r="18414" hidden="1" x14ac:dyDescent="0.35"/>
    <row r="18415" hidden="1" x14ac:dyDescent="0.35"/>
    <row r="18416" hidden="1" x14ac:dyDescent="0.35"/>
    <row r="18417" hidden="1" x14ac:dyDescent="0.35"/>
    <row r="18418" hidden="1" x14ac:dyDescent="0.35"/>
    <row r="18419" hidden="1" x14ac:dyDescent="0.35"/>
    <row r="18420" hidden="1" x14ac:dyDescent="0.35"/>
    <row r="18421" hidden="1" x14ac:dyDescent="0.35"/>
    <row r="18422" hidden="1" x14ac:dyDescent="0.35"/>
    <row r="18423" hidden="1" x14ac:dyDescent="0.35"/>
    <row r="18424" hidden="1" x14ac:dyDescent="0.35"/>
    <row r="18425" hidden="1" x14ac:dyDescent="0.35"/>
    <row r="18426" hidden="1" x14ac:dyDescent="0.35"/>
    <row r="18427" hidden="1" x14ac:dyDescent="0.35"/>
    <row r="18428" hidden="1" x14ac:dyDescent="0.35"/>
    <row r="18429" hidden="1" x14ac:dyDescent="0.35"/>
    <row r="18430" hidden="1" x14ac:dyDescent="0.35"/>
    <row r="18431" hidden="1" x14ac:dyDescent="0.35"/>
    <row r="18432" hidden="1" x14ac:dyDescent="0.35"/>
    <row r="18433" hidden="1" x14ac:dyDescent="0.35"/>
    <row r="18434" hidden="1" x14ac:dyDescent="0.35"/>
    <row r="18435" hidden="1" x14ac:dyDescent="0.35"/>
    <row r="18436" hidden="1" x14ac:dyDescent="0.35"/>
    <row r="18437" hidden="1" x14ac:dyDescent="0.35"/>
    <row r="18438" hidden="1" x14ac:dyDescent="0.35"/>
    <row r="18439" hidden="1" x14ac:dyDescent="0.35"/>
    <row r="18440" hidden="1" x14ac:dyDescent="0.35"/>
    <row r="18441" hidden="1" x14ac:dyDescent="0.35"/>
    <row r="18442" hidden="1" x14ac:dyDescent="0.35"/>
    <row r="18443" hidden="1" x14ac:dyDescent="0.35"/>
    <row r="18444" hidden="1" x14ac:dyDescent="0.35"/>
    <row r="18445" hidden="1" x14ac:dyDescent="0.35"/>
    <row r="18446" hidden="1" x14ac:dyDescent="0.35"/>
    <row r="18447" hidden="1" x14ac:dyDescent="0.35"/>
    <row r="18448" hidden="1" x14ac:dyDescent="0.35"/>
    <row r="18449" hidden="1" x14ac:dyDescent="0.35"/>
    <row r="18450" hidden="1" x14ac:dyDescent="0.35"/>
    <row r="18451" hidden="1" x14ac:dyDescent="0.35"/>
    <row r="18452" hidden="1" x14ac:dyDescent="0.35"/>
    <row r="18453" hidden="1" x14ac:dyDescent="0.35"/>
    <row r="18454" hidden="1" x14ac:dyDescent="0.35"/>
    <row r="18455" hidden="1" x14ac:dyDescent="0.35"/>
    <row r="18456" hidden="1" x14ac:dyDescent="0.35"/>
    <row r="18457" hidden="1" x14ac:dyDescent="0.35"/>
    <row r="18458" hidden="1" x14ac:dyDescent="0.35"/>
    <row r="18459" hidden="1" x14ac:dyDescent="0.35"/>
    <row r="18460" hidden="1" x14ac:dyDescent="0.35"/>
    <row r="18461" hidden="1" x14ac:dyDescent="0.35"/>
    <row r="18462" hidden="1" x14ac:dyDescent="0.35"/>
    <row r="18463" hidden="1" x14ac:dyDescent="0.35"/>
    <row r="18464" hidden="1" x14ac:dyDescent="0.35"/>
    <row r="18465" hidden="1" x14ac:dyDescent="0.35"/>
    <row r="18466" hidden="1" x14ac:dyDescent="0.35"/>
    <row r="18467" hidden="1" x14ac:dyDescent="0.35"/>
    <row r="18468" hidden="1" x14ac:dyDescent="0.35"/>
    <row r="18469" hidden="1" x14ac:dyDescent="0.35"/>
    <row r="18470" hidden="1" x14ac:dyDescent="0.35"/>
    <row r="18471" hidden="1" x14ac:dyDescent="0.35"/>
    <row r="18472" hidden="1" x14ac:dyDescent="0.35"/>
    <row r="18473" hidden="1" x14ac:dyDescent="0.35"/>
    <row r="18474" hidden="1" x14ac:dyDescent="0.35"/>
    <row r="18475" hidden="1" x14ac:dyDescent="0.35"/>
    <row r="18476" hidden="1" x14ac:dyDescent="0.35"/>
    <row r="18477" hidden="1" x14ac:dyDescent="0.35"/>
    <row r="18478" hidden="1" x14ac:dyDescent="0.35"/>
    <row r="18479" hidden="1" x14ac:dyDescent="0.35"/>
    <row r="18480" hidden="1" x14ac:dyDescent="0.35"/>
    <row r="18481" hidden="1" x14ac:dyDescent="0.35"/>
    <row r="18482" hidden="1" x14ac:dyDescent="0.35"/>
    <row r="18483" hidden="1" x14ac:dyDescent="0.35"/>
    <row r="18484" hidden="1" x14ac:dyDescent="0.35"/>
    <row r="18485" hidden="1" x14ac:dyDescent="0.35"/>
    <row r="18486" hidden="1" x14ac:dyDescent="0.35"/>
    <row r="18487" hidden="1" x14ac:dyDescent="0.35"/>
    <row r="18488" hidden="1" x14ac:dyDescent="0.35"/>
    <row r="18489" hidden="1" x14ac:dyDescent="0.35"/>
    <row r="18490" hidden="1" x14ac:dyDescent="0.35"/>
    <row r="18491" hidden="1" x14ac:dyDescent="0.35"/>
    <row r="18492" hidden="1" x14ac:dyDescent="0.35"/>
    <row r="18493" hidden="1" x14ac:dyDescent="0.35"/>
    <row r="18494" hidden="1" x14ac:dyDescent="0.35"/>
    <row r="18495" hidden="1" x14ac:dyDescent="0.35"/>
    <row r="18496" hidden="1" x14ac:dyDescent="0.35"/>
    <row r="18497" hidden="1" x14ac:dyDescent="0.35"/>
    <row r="18498" hidden="1" x14ac:dyDescent="0.35"/>
    <row r="18499" hidden="1" x14ac:dyDescent="0.35"/>
    <row r="18500" hidden="1" x14ac:dyDescent="0.35"/>
    <row r="18501" hidden="1" x14ac:dyDescent="0.35"/>
    <row r="18502" hidden="1" x14ac:dyDescent="0.35"/>
    <row r="18503" hidden="1" x14ac:dyDescent="0.35"/>
    <row r="18504" hidden="1" x14ac:dyDescent="0.35"/>
    <row r="18505" hidden="1" x14ac:dyDescent="0.35"/>
    <row r="18506" hidden="1" x14ac:dyDescent="0.35"/>
    <row r="18507" hidden="1" x14ac:dyDescent="0.35"/>
    <row r="18508" hidden="1" x14ac:dyDescent="0.35"/>
    <row r="18509" hidden="1" x14ac:dyDescent="0.35"/>
    <row r="18510" hidden="1" x14ac:dyDescent="0.35"/>
    <row r="18511" hidden="1" x14ac:dyDescent="0.35"/>
    <row r="18512" hidden="1" x14ac:dyDescent="0.35"/>
    <row r="18513" hidden="1" x14ac:dyDescent="0.35"/>
    <row r="18514" hidden="1" x14ac:dyDescent="0.35"/>
    <row r="18515" hidden="1" x14ac:dyDescent="0.35"/>
    <row r="18516" hidden="1" x14ac:dyDescent="0.35"/>
    <row r="18517" hidden="1" x14ac:dyDescent="0.35"/>
    <row r="18518" hidden="1" x14ac:dyDescent="0.35"/>
    <row r="18519" hidden="1" x14ac:dyDescent="0.35"/>
    <row r="18520" hidden="1" x14ac:dyDescent="0.35"/>
    <row r="18521" hidden="1" x14ac:dyDescent="0.35"/>
    <row r="18522" hidden="1" x14ac:dyDescent="0.35"/>
    <row r="18523" hidden="1" x14ac:dyDescent="0.35"/>
    <row r="18524" hidden="1" x14ac:dyDescent="0.35"/>
    <row r="18525" hidden="1" x14ac:dyDescent="0.35"/>
    <row r="18526" hidden="1" x14ac:dyDescent="0.35"/>
    <row r="18527" hidden="1" x14ac:dyDescent="0.35"/>
    <row r="18528" hidden="1" x14ac:dyDescent="0.35"/>
    <row r="18529" hidden="1" x14ac:dyDescent="0.35"/>
    <row r="18530" hidden="1" x14ac:dyDescent="0.35"/>
    <row r="18531" hidden="1" x14ac:dyDescent="0.35"/>
    <row r="18532" hidden="1" x14ac:dyDescent="0.35"/>
    <row r="18533" hidden="1" x14ac:dyDescent="0.35"/>
    <row r="18534" hidden="1" x14ac:dyDescent="0.35"/>
    <row r="18535" hidden="1" x14ac:dyDescent="0.35"/>
    <row r="18536" hidden="1" x14ac:dyDescent="0.35"/>
    <row r="18537" hidden="1" x14ac:dyDescent="0.35"/>
    <row r="18538" hidden="1" x14ac:dyDescent="0.35"/>
    <row r="18539" hidden="1" x14ac:dyDescent="0.35"/>
    <row r="18540" hidden="1" x14ac:dyDescent="0.35"/>
    <row r="18541" hidden="1" x14ac:dyDescent="0.35"/>
    <row r="18542" hidden="1" x14ac:dyDescent="0.35"/>
    <row r="18543" hidden="1" x14ac:dyDescent="0.35"/>
    <row r="18544" hidden="1" x14ac:dyDescent="0.35"/>
    <row r="18545" hidden="1" x14ac:dyDescent="0.35"/>
    <row r="18546" hidden="1" x14ac:dyDescent="0.35"/>
    <row r="18547" hidden="1" x14ac:dyDescent="0.35"/>
    <row r="18548" hidden="1" x14ac:dyDescent="0.35"/>
    <row r="18549" hidden="1" x14ac:dyDescent="0.35"/>
    <row r="18550" hidden="1" x14ac:dyDescent="0.35"/>
    <row r="18551" hidden="1" x14ac:dyDescent="0.35"/>
    <row r="18552" hidden="1" x14ac:dyDescent="0.35"/>
    <row r="18553" hidden="1" x14ac:dyDescent="0.35"/>
    <row r="18554" hidden="1" x14ac:dyDescent="0.35"/>
    <row r="18555" hidden="1" x14ac:dyDescent="0.35"/>
    <row r="18556" hidden="1" x14ac:dyDescent="0.35"/>
    <row r="18557" hidden="1" x14ac:dyDescent="0.35"/>
    <row r="18558" hidden="1" x14ac:dyDescent="0.35"/>
    <row r="18559" hidden="1" x14ac:dyDescent="0.35"/>
    <row r="18560" hidden="1" x14ac:dyDescent="0.35"/>
    <row r="18561" hidden="1" x14ac:dyDescent="0.35"/>
    <row r="18562" hidden="1" x14ac:dyDescent="0.35"/>
    <row r="18563" hidden="1" x14ac:dyDescent="0.35"/>
    <row r="18564" hidden="1" x14ac:dyDescent="0.35"/>
    <row r="18565" hidden="1" x14ac:dyDescent="0.35"/>
    <row r="18566" hidden="1" x14ac:dyDescent="0.35"/>
    <row r="18567" hidden="1" x14ac:dyDescent="0.35"/>
    <row r="18568" hidden="1" x14ac:dyDescent="0.35"/>
    <row r="18569" hidden="1" x14ac:dyDescent="0.35"/>
    <row r="18570" hidden="1" x14ac:dyDescent="0.35"/>
    <row r="18571" hidden="1" x14ac:dyDescent="0.35"/>
    <row r="18572" hidden="1" x14ac:dyDescent="0.35"/>
    <row r="18573" hidden="1" x14ac:dyDescent="0.35"/>
    <row r="18574" hidden="1" x14ac:dyDescent="0.35"/>
    <row r="18575" hidden="1" x14ac:dyDescent="0.35"/>
    <row r="18576" hidden="1" x14ac:dyDescent="0.35"/>
    <row r="18577" hidden="1" x14ac:dyDescent="0.35"/>
    <row r="18578" hidden="1" x14ac:dyDescent="0.35"/>
    <row r="18579" hidden="1" x14ac:dyDescent="0.35"/>
    <row r="18580" hidden="1" x14ac:dyDescent="0.35"/>
    <row r="18581" hidden="1" x14ac:dyDescent="0.35"/>
    <row r="18582" hidden="1" x14ac:dyDescent="0.35"/>
    <row r="18583" hidden="1" x14ac:dyDescent="0.35"/>
    <row r="18584" hidden="1" x14ac:dyDescent="0.35"/>
    <row r="18585" hidden="1" x14ac:dyDescent="0.35"/>
    <row r="18586" hidden="1" x14ac:dyDescent="0.35"/>
    <row r="18587" hidden="1" x14ac:dyDescent="0.35"/>
    <row r="18588" hidden="1" x14ac:dyDescent="0.35"/>
    <row r="18589" hidden="1" x14ac:dyDescent="0.35"/>
    <row r="18590" hidden="1" x14ac:dyDescent="0.35"/>
    <row r="18591" hidden="1" x14ac:dyDescent="0.35"/>
    <row r="18592" hidden="1" x14ac:dyDescent="0.35"/>
    <row r="18593" hidden="1" x14ac:dyDescent="0.35"/>
    <row r="18594" hidden="1" x14ac:dyDescent="0.35"/>
    <row r="18595" hidden="1" x14ac:dyDescent="0.35"/>
    <row r="18596" hidden="1" x14ac:dyDescent="0.35"/>
    <row r="18597" hidden="1" x14ac:dyDescent="0.35"/>
    <row r="18598" hidden="1" x14ac:dyDescent="0.35"/>
    <row r="18599" hidden="1" x14ac:dyDescent="0.35"/>
    <row r="18600" hidden="1" x14ac:dyDescent="0.35"/>
    <row r="18601" hidden="1" x14ac:dyDescent="0.35"/>
    <row r="18602" hidden="1" x14ac:dyDescent="0.35"/>
    <row r="18603" hidden="1" x14ac:dyDescent="0.35"/>
    <row r="18604" hidden="1" x14ac:dyDescent="0.35"/>
    <row r="18605" hidden="1" x14ac:dyDescent="0.35"/>
    <row r="18606" hidden="1" x14ac:dyDescent="0.35"/>
    <row r="18607" hidden="1" x14ac:dyDescent="0.35"/>
    <row r="18608" hidden="1" x14ac:dyDescent="0.35"/>
    <row r="18609" hidden="1" x14ac:dyDescent="0.35"/>
    <row r="18610" hidden="1" x14ac:dyDescent="0.35"/>
    <row r="18611" hidden="1" x14ac:dyDescent="0.35"/>
    <row r="18612" hidden="1" x14ac:dyDescent="0.35"/>
    <row r="18613" hidden="1" x14ac:dyDescent="0.35"/>
    <row r="18614" hidden="1" x14ac:dyDescent="0.35"/>
    <row r="18615" hidden="1" x14ac:dyDescent="0.35"/>
    <row r="18616" hidden="1" x14ac:dyDescent="0.35"/>
    <row r="18617" hidden="1" x14ac:dyDescent="0.35"/>
    <row r="18618" hidden="1" x14ac:dyDescent="0.35"/>
    <row r="18619" hidden="1" x14ac:dyDescent="0.35"/>
    <row r="18620" hidden="1" x14ac:dyDescent="0.35"/>
    <row r="18621" hidden="1" x14ac:dyDescent="0.35"/>
    <row r="18622" hidden="1" x14ac:dyDescent="0.35"/>
    <row r="18623" hidden="1" x14ac:dyDescent="0.35"/>
    <row r="18624" hidden="1" x14ac:dyDescent="0.35"/>
    <row r="18625" hidden="1" x14ac:dyDescent="0.35"/>
    <row r="18626" hidden="1" x14ac:dyDescent="0.35"/>
    <row r="18627" hidden="1" x14ac:dyDescent="0.35"/>
    <row r="18628" hidden="1" x14ac:dyDescent="0.35"/>
    <row r="18629" hidden="1" x14ac:dyDescent="0.35"/>
    <row r="18630" hidden="1" x14ac:dyDescent="0.35"/>
    <row r="18631" hidden="1" x14ac:dyDescent="0.35"/>
    <row r="18632" hidden="1" x14ac:dyDescent="0.35"/>
    <row r="18633" hidden="1" x14ac:dyDescent="0.35"/>
    <row r="18634" hidden="1" x14ac:dyDescent="0.35"/>
    <row r="18635" hidden="1" x14ac:dyDescent="0.35"/>
    <row r="18636" hidden="1" x14ac:dyDescent="0.35"/>
    <row r="18637" hidden="1" x14ac:dyDescent="0.35"/>
    <row r="18638" hidden="1" x14ac:dyDescent="0.35"/>
    <row r="18639" hidden="1" x14ac:dyDescent="0.35"/>
    <row r="18640" hidden="1" x14ac:dyDescent="0.35"/>
    <row r="18641" hidden="1" x14ac:dyDescent="0.35"/>
    <row r="18642" hidden="1" x14ac:dyDescent="0.35"/>
    <row r="18643" hidden="1" x14ac:dyDescent="0.35"/>
    <row r="18644" hidden="1" x14ac:dyDescent="0.35"/>
    <row r="18645" hidden="1" x14ac:dyDescent="0.35"/>
    <row r="18646" hidden="1" x14ac:dyDescent="0.35"/>
    <row r="18647" hidden="1" x14ac:dyDescent="0.35"/>
    <row r="18648" hidden="1" x14ac:dyDescent="0.35"/>
    <row r="18649" hidden="1" x14ac:dyDescent="0.35"/>
    <row r="18650" hidden="1" x14ac:dyDescent="0.35"/>
    <row r="18651" hidden="1" x14ac:dyDescent="0.35"/>
    <row r="18652" hidden="1" x14ac:dyDescent="0.35"/>
    <row r="18653" hidden="1" x14ac:dyDescent="0.35"/>
    <row r="18654" hidden="1" x14ac:dyDescent="0.35"/>
    <row r="18655" hidden="1" x14ac:dyDescent="0.35"/>
    <row r="18656" hidden="1" x14ac:dyDescent="0.35"/>
    <row r="18657" hidden="1" x14ac:dyDescent="0.35"/>
    <row r="18658" hidden="1" x14ac:dyDescent="0.35"/>
    <row r="18659" hidden="1" x14ac:dyDescent="0.35"/>
    <row r="18660" hidden="1" x14ac:dyDescent="0.35"/>
    <row r="18661" hidden="1" x14ac:dyDescent="0.35"/>
    <row r="18662" hidden="1" x14ac:dyDescent="0.35"/>
    <row r="18663" hidden="1" x14ac:dyDescent="0.35"/>
    <row r="18664" hidden="1" x14ac:dyDescent="0.35"/>
    <row r="18665" hidden="1" x14ac:dyDescent="0.35"/>
    <row r="18666" hidden="1" x14ac:dyDescent="0.35"/>
    <row r="18667" hidden="1" x14ac:dyDescent="0.35"/>
    <row r="18668" hidden="1" x14ac:dyDescent="0.35"/>
    <row r="18669" hidden="1" x14ac:dyDescent="0.35"/>
    <row r="18670" hidden="1" x14ac:dyDescent="0.35"/>
    <row r="18671" hidden="1" x14ac:dyDescent="0.35"/>
    <row r="18672" hidden="1" x14ac:dyDescent="0.35"/>
    <row r="18673" hidden="1" x14ac:dyDescent="0.35"/>
    <row r="18674" hidden="1" x14ac:dyDescent="0.35"/>
    <row r="18675" hidden="1" x14ac:dyDescent="0.35"/>
    <row r="18676" hidden="1" x14ac:dyDescent="0.35"/>
    <row r="18677" hidden="1" x14ac:dyDescent="0.35"/>
    <row r="18678" hidden="1" x14ac:dyDescent="0.35"/>
    <row r="18679" hidden="1" x14ac:dyDescent="0.35"/>
    <row r="18680" hidden="1" x14ac:dyDescent="0.35"/>
    <row r="18681" hidden="1" x14ac:dyDescent="0.35"/>
    <row r="18682" hidden="1" x14ac:dyDescent="0.35"/>
    <row r="18683" hidden="1" x14ac:dyDescent="0.35"/>
    <row r="18684" hidden="1" x14ac:dyDescent="0.35"/>
    <row r="18685" hidden="1" x14ac:dyDescent="0.35"/>
    <row r="18686" hidden="1" x14ac:dyDescent="0.35"/>
    <row r="18687" hidden="1" x14ac:dyDescent="0.35"/>
    <row r="18688" hidden="1" x14ac:dyDescent="0.35"/>
    <row r="18689" hidden="1" x14ac:dyDescent="0.35"/>
    <row r="18690" hidden="1" x14ac:dyDescent="0.35"/>
    <row r="18691" hidden="1" x14ac:dyDescent="0.35"/>
    <row r="18692" hidden="1" x14ac:dyDescent="0.35"/>
    <row r="18693" hidden="1" x14ac:dyDescent="0.35"/>
    <row r="18694" hidden="1" x14ac:dyDescent="0.35"/>
    <row r="18695" hidden="1" x14ac:dyDescent="0.35"/>
    <row r="18696" hidden="1" x14ac:dyDescent="0.35"/>
    <row r="18697" hidden="1" x14ac:dyDescent="0.35"/>
    <row r="18698" hidden="1" x14ac:dyDescent="0.35"/>
    <row r="18699" hidden="1" x14ac:dyDescent="0.35"/>
    <row r="18700" hidden="1" x14ac:dyDescent="0.35"/>
    <row r="18701" hidden="1" x14ac:dyDescent="0.35"/>
    <row r="18702" hidden="1" x14ac:dyDescent="0.35"/>
    <row r="18703" hidden="1" x14ac:dyDescent="0.35"/>
    <row r="18704" hidden="1" x14ac:dyDescent="0.35"/>
    <row r="18705" hidden="1" x14ac:dyDescent="0.35"/>
    <row r="18706" hidden="1" x14ac:dyDescent="0.35"/>
    <row r="18707" hidden="1" x14ac:dyDescent="0.35"/>
    <row r="18708" hidden="1" x14ac:dyDescent="0.35"/>
    <row r="18709" hidden="1" x14ac:dyDescent="0.35"/>
    <row r="18710" hidden="1" x14ac:dyDescent="0.35"/>
    <row r="18711" hidden="1" x14ac:dyDescent="0.35"/>
    <row r="18712" hidden="1" x14ac:dyDescent="0.35"/>
    <row r="18713" hidden="1" x14ac:dyDescent="0.35"/>
    <row r="18714" hidden="1" x14ac:dyDescent="0.35"/>
    <row r="18715" hidden="1" x14ac:dyDescent="0.35"/>
    <row r="18716" hidden="1" x14ac:dyDescent="0.35"/>
    <row r="18717" hidden="1" x14ac:dyDescent="0.35"/>
    <row r="18718" hidden="1" x14ac:dyDescent="0.35"/>
    <row r="18719" hidden="1" x14ac:dyDescent="0.35"/>
    <row r="18720" hidden="1" x14ac:dyDescent="0.35"/>
    <row r="18721" hidden="1" x14ac:dyDescent="0.35"/>
    <row r="18722" hidden="1" x14ac:dyDescent="0.35"/>
    <row r="18723" hidden="1" x14ac:dyDescent="0.35"/>
    <row r="18724" hidden="1" x14ac:dyDescent="0.35"/>
    <row r="18725" hidden="1" x14ac:dyDescent="0.35"/>
    <row r="18726" hidden="1" x14ac:dyDescent="0.35"/>
    <row r="18727" hidden="1" x14ac:dyDescent="0.35"/>
    <row r="18728" hidden="1" x14ac:dyDescent="0.35"/>
    <row r="18729" hidden="1" x14ac:dyDescent="0.35"/>
    <row r="18730" hidden="1" x14ac:dyDescent="0.35"/>
    <row r="18731" hidden="1" x14ac:dyDescent="0.35"/>
    <row r="18732" hidden="1" x14ac:dyDescent="0.35"/>
    <row r="18733" hidden="1" x14ac:dyDescent="0.35"/>
    <row r="18734" hidden="1" x14ac:dyDescent="0.35"/>
    <row r="18735" hidden="1" x14ac:dyDescent="0.35"/>
    <row r="18736" hidden="1" x14ac:dyDescent="0.35"/>
    <row r="18737" hidden="1" x14ac:dyDescent="0.35"/>
    <row r="18738" hidden="1" x14ac:dyDescent="0.35"/>
    <row r="18739" hidden="1" x14ac:dyDescent="0.35"/>
    <row r="18740" hidden="1" x14ac:dyDescent="0.35"/>
    <row r="18741" hidden="1" x14ac:dyDescent="0.35"/>
    <row r="18742" hidden="1" x14ac:dyDescent="0.35"/>
    <row r="18743" hidden="1" x14ac:dyDescent="0.35"/>
    <row r="18744" hidden="1" x14ac:dyDescent="0.35"/>
    <row r="18745" hidden="1" x14ac:dyDescent="0.35"/>
    <row r="18746" hidden="1" x14ac:dyDescent="0.35"/>
    <row r="18747" hidden="1" x14ac:dyDescent="0.35"/>
    <row r="18748" hidden="1" x14ac:dyDescent="0.35"/>
    <row r="18749" hidden="1" x14ac:dyDescent="0.35"/>
    <row r="18750" hidden="1" x14ac:dyDescent="0.35"/>
    <row r="18751" hidden="1" x14ac:dyDescent="0.35"/>
    <row r="18752" hidden="1" x14ac:dyDescent="0.35"/>
    <row r="18753" hidden="1" x14ac:dyDescent="0.35"/>
    <row r="18754" hidden="1" x14ac:dyDescent="0.35"/>
    <row r="18755" hidden="1" x14ac:dyDescent="0.35"/>
    <row r="18756" hidden="1" x14ac:dyDescent="0.35"/>
    <row r="18757" hidden="1" x14ac:dyDescent="0.35"/>
    <row r="18758" hidden="1" x14ac:dyDescent="0.35"/>
    <row r="18759" hidden="1" x14ac:dyDescent="0.35"/>
    <row r="18760" hidden="1" x14ac:dyDescent="0.35"/>
    <row r="18761" hidden="1" x14ac:dyDescent="0.35"/>
    <row r="18762" hidden="1" x14ac:dyDescent="0.35"/>
    <row r="18763" hidden="1" x14ac:dyDescent="0.35"/>
    <row r="18764" hidden="1" x14ac:dyDescent="0.35"/>
    <row r="18765" hidden="1" x14ac:dyDescent="0.35"/>
    <row r="18766" hidden="1" x14ac:dyDescent="0.35"/>
    <row r="18767" hidden="1" x14ac:dyDescent="0.35"/>
    <row r="18768" hidden="1" x14ac:dyDescent="0.35"/>
    <row r="18769" hidden="1" x14ac:dyDescent="0.35"/>
    <row r="18770" hidden="1" x14ac:dyDescent="0.35"/>
    <row r="18771" hidden="1" x14ac:dyDescent="0.35"/>
    <row r="18772" hidden="1" x14ac:dyDescent="0.35"/>
    <row r="18773" hidden="1" x14ac:dyDescent="0.35"/>
    <row r="18774" hidden="1" x14ac:dyDescent="0.35"/>
    <row r="18775" hidden="1" x14ac:dyDescent="0.35"/>
    <row r="18776" hidden="1" x14ac:dyDescent="0.35"/>
    <row r="18777" hidden="1" x14ac:dyDescent="0.35"/>
    <row r="18778" hidden="1" x14ac:dyDescent="0.35"/>
    <row r="18779" hidden="1" x14ac:dyDescent="0.35"/>
    <row r="18780" hidden="1" x14ac:dyDescent="0.35"/>
    <row r="18781" hidden="1" x14ac:dyDescent="0.35"/>
    <row r="18782" hidden="1" x14ac:dyDescent="0.35"/>
    <row r="18783" hidden="1" x14ac:dyDescent="0.35"/>
    <row r="18784" hidden="1" x14ac:dyDescent="0.35"/>
    <row r="18785" hidden="1" x14ac:dyDescent="0.35"/>
    <row r="18786" hidden="1" x14ac:dyDescent="0.35"/>
    <row r="18787" hidden="1" x14ac:dyDescent="0.35"/>
    <row r="18788" hidden="1" x14ac:dyDescent="0.35"/>
    <row r="18789" hidden="1" x14ac:dyDescent="0.35"/>
    <row r="18790" hidden="1" x14ac:dyDescent="0.35"/>
    <row r="18791" hidden="1" x14ac:dyDescent="0.35"/>
    <row r="18792" hidden="1" x14ac:dyDescent="0.35"/>
    <row r="18793" hidden="1" x14ac:dyDescent="0.35"/>
    <row r="18794" hidden="1" x14ac:dyDescent="0.35"/>
    <row r="18795" hidden="1" x14ac:dyDescent="0.35"/>
    <row r="18796" hidden="1" x14ac:dyDescent="0.35"/>
    <row r="18797" hidden="1" x14ac:dyDescent="0.35"/>
    <row r="18798" hidden="1" x14ac:dyDescent="0.35"/>
    <row r="18799" hidden="1" x14ac:dyDescent="0.35"/>
    <row r="18800" hidden="1" x14ac:dyDescent="0.35"/>
    <row r="18801" hidden="1" x14ac:dyDescent="0.35"/>
    <row r="18802" hidden="1" x14ac:dyDescent="0.35"/>
    <row r="18803" hidden="1" x14ac:dyDescent="0.35"/>
    <row r="18804" hidden="1" x14ac:dyDescent="0.35"/>
    <row r="18805" hidden="1" x14ac:dyDescent="0.35"/>
    <row r="18806" hidden="1" x14ac:dyDescent="0.35"/>
    <row r="18807" hidden="1" x14ac:dyDescent="0.35"/>
    <row r="18808" hidden="1" x14ac:dyDescent="0.35"/>
    <row r="18809" hidden="1" x14ac:dyDescent="0.35"/>
    <row r="18810" hidden="1" x14ac:dyDescent="0.35"/>
    <row r="18811" hidden="1" x14ac:dyDescent="0.35"/>
    <row r="18812" hidden="1" x14ac:dyDescent="0.35"/>
    <row r="18813" hidden="1" x14ac:dyDescent="0.35"/>
    <row r="18814" hidden="1" x14ac:dyDescent="0.35"/>
    <row r="18815" hidden="1" x14ac:dyDescent="0.35"/>
    <row r="18816" hidden="1" x14ac:dyDescent="0.35"/>
    <row r="18817" hidden="1" x14ac:dyDescent="0.35"/>
    <row r="18818" hidden="1" x14ac:dyDescent="0.35"/>
    <row r="18819" hidden="1" x14ac:dyDescent="0.35"/>
    <row r="18820" hidden="1" x14ac:dyDescent="0.35"/>
    <row r="18821" hidden="1" x14ac:dyDescent="0.35"/>
    <row r="18822" hidden="1" x14ac:dyDescent="0.35"/>
    <row r="18823" hidden="1" x14ac:dyDescent="0.35"/>
    <row r="18824" hidden="1" x14ac:dyDescent="0.35"/>
    <row r="18825" hidden="1" x14ac:dyDescent="0.35"/>
    <row r="18826" hidden="1" x14ac:dyDescent="0.35"/>
    <row r="18827" hidden="1" x14ac:dyDescent="0.35"/>
    <row r="18828" hidden="1" x14ac:dyDescent="0.35"/>
    <row r="18829" hidden="1" x14ac:dyDescent="0.35"/>
    <row r="18830" hidden="1" x14ac:dyDescent="0.35"/>
    <row r="18831" hidden="1" x14ac:dyDescent="0.35"/>
    <row r="18832" hidden="1" x14ac:dyDescent="0.35"/>
    <row r="18833" hidden="1" x14ac:dyDescent="0.35"/>
    <row r="18834" hidden="1" x14ac:dyDescent="0.35"/>
    <row r="18835" hidden="1" x14ac:dyDescent="0.35"/>
    <row r="18836" hidden="1" x14ac:dyDescent="0.35"/>
    <row r="18837" hidden="1" x14ac:dyDescent="0.35"/>
    <row r="18838" hidden="1" x14ac:dyDescent="0.35"/>
    <row r="18839" hidden="1" x14ac:dyDescent="0.35"/>
    <row r="18840" hidden="1" x14ac:dyDescent="0.35"/>
    <row r="18841" hidden="1" x14ac:dyDescent="0.35"/>
    <row r="18842" hidden="1" x14ac:dyDescent="0.35"/>
    <row r="18843" hidden="1" x14ac:dyDescent="0.35"/>
    <row r="18844" hidden="1" x14ac:dyDescent="0.35"/>
    <row r="18845" hidden="1" x14ac:dyDescent="0.35"/>
    <row r="18846" hidden="1" x14ac:dyDescent="0.35"/>
    <row r="18847" hidden="1" x14ac:dyDescent="0.35"/>
    <row r="18848" hidden="1" x14ac:dyDescent="0.35"/>
    <row r="18849" hidden="1" x14ac:dyDescent="0.35"/>
    <row r="18850" hidden="1" x14ac:dyDescent="0.35"/>
    <row r="18851" hidden="1" x14ac:dyDescent="0.35"/>
    <row r="18852" hidden="1" x14ac:dyDescent="0.35"/>
    <row r="18853" hidden="1" x14ac:dyDescent="0.35"/>
    <row r="18854" hidden="1" x14ac:dyDescent="0.35"/>
    <row r="18855" hidden="1" x14ac:dyDescent="0.35"/>
    <row r="18856" hidden="1" x14ac:dyDescent="0.35"/>
    <row r="18857" hidden="1" x14ac:dyDescent="0.35"/>
    <row r="18858" hidden="1" x14ac:dyDescent="0.35"/>
    <row r="18859" hidden="1" x14ac:dyDescent="0.35"/>
    <row r="18860" hidden="1" x14ac:dyDescent="0.35"/>
    <row r="18861" hidden="1" x14ac:dyDescent="0.35"/>
    <row r="18862" hidden="1" x14ac:dyDescent="0.35"/>
    <row r="18863" hidden="1" x14ac:dyDescent="0.35"/>
    <row r="18864" hidden="1" x14ac:dyDescent="0.35"/>
    <row r="18865" hidden="1" x14ac:dyDescent="0.35"/>
    <row r="18866" hidden="1" x14ac:dyDescent="0.35"/>
    <row r="18867" hidden="1" x14ac:dyDescent="0.35"/>
    <row r="18868" hidden="1" x14ac:dyDescent="0.35"/>
    <row r="18869" hidden="1" x14ac:dyDescent="0.35"/>
    <row r="18870" hidden="1" x14ac:dyDescent="0.35"/>
    <row r="18871" hidden="1" x14ac:dyDescent="0.35"/>
    <row r="18872" hidden="1" x14ac:dyDescent="0.35"/>
    <row r="18873" hidden="1" x14ac:dyDescent="0.35"/>
    <row r="18874" hidden="1" x14ac:dyDescent="0.35"/>
    <row r="18875" hidden="1" x14ac:dyDescent="0.35"/>
    <row r="18876" hidden="1" x14ac:dyDescent="0.35"/>
    <row r="18877" hidden="1" x14ac:dyDescent="0.35"/>
    <row r="18878" hidden="1" x14ac:dyDescent="0.35"/>
    <row r="18879" hidden="1" x14ac:dyDescent="0.35"/>
    <row r="18880" hidden="1" x14ac:dyDescent="0.35"/>
    <row r="18881" hidden="1" x14ac:dyDescent="0.35"/>
    <row r="18882" hidden="1" x14ac:dyDescent="0.35"/>
    <row r="18883" hidden="1" x14ac:dyDescent="0.35"/>
    <row r="18884" hidden="1" x14ac:dyDescent="0.35"/>
    <row r="18885" hidden="1" x14ac:dyDescent="0.35"/>
    <row r="18886" hidden="1" x14ac:dyDescent="0.35"/>
    <row r="18887" hidden="1" x14ac:dyDescent="0.35"/>
    <row r="18888" hidden="1" x14ac:dyDescent="0.35"/>
    <row r="18889" hidden="1" x14ac:dyDescent="0.35"/>
    <row r="18890" hidden="1" x14ac:dyDescent="0.35"/>
    <row r="18891" hidden="1" x14ac:dyDescent="0.35"/>
    <row r="18892" hidden="1" x14ac:dyDescent="0.35"/>
    <row r="18893" hidden="1" x14ac:dyDescent="0.35"/>
    <row r="18894" hidden="1" x14ac:dyDescent="0.35"/>
    <row r="18895" hidden="1" x14ac:dyDescent="0.35"/>
    <row r="18896" hidden="1" x14ac:dyDescent="0.35"/>
    <row r="18897" hidden="1" x14ac:dyDescent="0.35"/>
    <row r="18898" hidden="1" x14ac:dyDescent="0.35"/>
    <row r="18899" hidden="1" x14ac:dyDescent="0.35"/>
    <row r="18900" hidden="1" x14ac:dyDescent="0.35"/>
    <row r="18901" hidden="1" x14ac:dyDescent="0.35"/>
    <row r="18902" hidden="1" x14ac:dyDescent="0.35"/>
    <row r="18903" hidden="1" x14ac:dyDescent="0.35"/>
    <row r="18904" hidden="1" x14ac:dyDescent="0.35"/>
    <row r="18905" hidden="1" x14ac:dyDescent="0.35"/>
    <row r="18906" hidden="1" x14ac:dyDescent="0.35"/>
    <row r="18907" hidden="1" x14ac:dyDescent="0.35"/>
    <row r="18908" hidden="1" x14ac:dyDescent="0.35"/>
    <row r="18909" hidden="1" x14ac:dyDescent="0.35"/>
    <row r="18910" hidden="1" x14ac:dyDescent="0.35"/>
    <row r="18911" hidden="1" x14ac:dyDescent="0.35"/>
    <row r="18912" hidden="1" x14ac:dyDescent="0.35"/>
    <row r="18913" hidden="1" x14ac:dyDescent="0.35"/>
    <row r="18914" hidden="1" x14ac:dyDescent="0.35"/>
    <row r="18915" hidden="1" x14ac:dyDescent="0.35"/>
    <row r="18916" hidden="1" x14ac:dyDescent="0.35"/>
    <row r="18917" hidden="1" x14ac:dyDescent="0.35"/>
    <row r="18918" hidden="1" x14ac:dyDescent="0.35"/>
    <row r="18919" hidden="1" x14ac:dyDescent="0.35"/>
    <row r="18920" hidden="1" x14ac:dyDescent="0.35"/>
    <row r="18921" hidden="1" x14ac:dyDescent="0.35"/>
    <row r="18922" hidden="1" x14ac:dyDescent="0.35"/>
    <row r="18923" hidden="1" x14ac:dyDescent="0.35"/>
    <row r="18924" hidden="1" x14ac:dyDescent="0.35"/>
    <row r="18925" hidden="1" x14ac:dyDescent="0.35"/>
    <row r="18926" hidden="1" x14ac:dyDescent="0.35"/>
    <row r="18927" hidden="1" x14ac:dyDescent="0.35"/>
    <row r="18928" hidden="1" x14ac:dyDescent="0.35"/>
    <row r="18929" hidden="1" x14ac:dyDescent="0.35"/>
    <row r="18930" hidden="1" x14ac:dyDescent="0.35"/>
    <row r="18931" hidden="1" x14ac:dyDescent="0.35"/>
    <row r="18932" hidden="1" x14ac:dyDescent="0.35"/>
    <row r="18933" hidden="1" x14ac:dyDescent="0.35"/>
    <row r="18934" hidden="1" x14ac:dyDescent="0.35"/>
    <row r="18935" hidden="1" x14ac:dyDescent="0.35"/>
    <row r="18936" hidden="1" x14ac:dyDescent="0.35"/>
    <row r="18937" hidden="1" x14ac:dyDescent="0.35"/>
    <row r="18938" hidden="1" x14ac:dyDescent="0.35"/>
    <row r="18939" hidden="1" x14ac:dyDescent="0.35"/>
    <row r="18940" hidden="1" x14ac:dyDescent="0.35"/>
    <row r="18941" hidden="1" x14ac:dyDescent="0.35"/>
    <row r="18942" hidden="1" x14ac:dyDescent="0.35"/>
    <row r="18943" hidden="1" x14ac:dyDescent="0.35"/>
    <row r="18944" hidden="1" x14ac:dyDescent="0.35"/>
    <row r="18945" hidden="1" x14ac:dyDescent="0.35"/>
    <row r="18946" hidden="1" x14ac:dyDescent="0.35"/>
    <row r="18947" hidden="1" x14ac:dyDescent="0.35"/>
    <row r="18948" hidden="1" x14ac:dyDescent="0.35"/>
    <row r="18949" hidden="1" x14ac:dyDescent="0.35"/>
    <row r="18950" hidden="1" x14ac:dyDescent="0.35"/>
    <row r="18951" hidden="1" x14ac:dyDescent="0.35"/>
    <row r="18952" hidden="1" x14ac:dyDescent="0.35"/>
    <row r="18953" hidden="1" x14ac:dyDescent="0.35"/>
    <row r="18954" hidden="1" x14ac:dyDescent="0.35"/>
    <row r="18955" hidden="1" x14ac:dyDescent="0.35"/>
    <row r="18956" hidden="1" x14ac:dyDescent="0.35"/>
    <row r="18957" hidden="1" x14ac:dyDescent="0.35"/>
    <row r="18958" hidden="1" x14ac:dyDescent="0.35"/>
    <row r="18959" hidden="1" x14ac:dyDescent="0.35"/>
    <row r="18960" hidden="1" x14ac:dyDescent="0.35"/>
    <row r="18961" hidden="1" x14ac:dyDescent="0.35"/>
    <row r="18962" hidden="1" x14ac:dyDescent="0.35"/>
    <row r="18963" hidden="1" x14ac:dyDescent="0.35"/>
    <row r="18964" hidden="1" x14ac:dyDescent="0.35"/>
    <row r="18965" hidden="1" x14ac:dyDescent="0.35"/>
    <row r="18966" hidden="1" x14ac:dyDescent="0.35"/>
    <row r="18967" hidden="1" x14ac:dyDescent="0.35"/>
    <row r="18968" hidden="1" x14ac:dyDescent="0.35"/>
    <row r="18969" hidden="1" x14ac:dyDescent="0.35"/>
    <row r="18970" hidden="1" x14ac:dyDescent="0.35"/>
    <row r="18971" hidden="1" x14ac:dyDescent="0.35"/>
    <row r="18972" hidden="1" x14ac:dyDescent="0.35"/>
    <row r="18973" hidden="1" x14ac:dyDescent="0.35"/>
    <row r="18974" hidden="1" x14ac:dyDescent="0.35"/>
    <row r="18975" hidden="1" x14ac:dyDescent="0.35"/>
    <row r="18976" hidden="1" x14ac:dyDescent="0.35"/>
    <row r="18977" hidden="1" x14ac:dyDescent="0.35"/>
    <row r="18978" hidden="1" x14ac:dyDescent="0.35"/>
    <row r="18979" hidden="1" x14ac:dyDescent="0.35"/>
    <row r="18980" hidden="1" x14ac:dyDescent="0.35"/>
    <row r="18981" hidden="1" x14ac:dyDescent="0.35"/>
    <row r="18982" hidden="1" x14ac:dyDescent="0.35"/>
    <row r="18983" hidden="1" x14ac:dyDescent="0.35"/>
    <row r="18984" hidden="1" x14ac:dyDescent="0.35"/>
    <row r="18985" hidden="1" x14ac:dyDescent="0.35"/>
    <row r="18986" hidden="1" x14ac:dyDescent="0.35"/>
    <row r="18987" hidden="1" x14ac:dyDescent="0.35"/>
    <row r="18988" hidden="1" x14ac:dyDescent="0.35"/>
    <row r="18989" hidden="1" x14ac:dyDescent="0.35"/>
    <row r="18990" hidden="1" x14ac:dyDescent="0.35"/>
    <row r="18991" hidden="1" x14ac:dyDescent="0.35"/>
    <row r="18992" hidden="1" x14ac:dyDescent="0.35"/>
    <row r="18993" hidden="1" x14ac:dyDescent="0.35"/>
    <row r="18994" hidden="1" x14ac:dyDescent="0.35"/>
    <row r="18995" hidden="1" x14ac:dyDescent="0.35"/>
    <row r="18996" hidden="1" x14ac:dyDescent="0.35"/>
    <row r="18997" hidden="1" x14ac:dyDescent="0.35"/>
    <row r="18998" hidden="1" x14ac:dyDescent="0.35"/>
    <row r="18999" hidden="1" x14ac:dyDescent="0.35"/>
    <row r="19000" hidden="1" x14ac:dyDescent="0.35"/>
    <row r="19001" hidden="1" x14ac:dyDescent="0.35"/>
    <row r="19002" hidden="1" x14ac:dyDescent="0.35"/>
    <row r="19003" hidden="1" x14ac:dyDescent="0.35"/>
    <row r="19004" hidden="1" x14ac:dyDescent="0.35"/>
    <row r="19005" hidden="1" x14ac:dyDescent="0.35"/>
    <row r="19006" hidden="1" x14ac:dyDescent="0.35"/>
    <row r="19007" hidden="1" x14ac:dyDescent="0.35"/>
    <row r="19008" hidden="1" x14ac:dyDescent="0.35"/>
    <row r="19009" hidden="1" x14ac:dyDescent="0.35"/>
    <row r="19010" hidden="1" x14ac:dyDescent="0.35"/>
    <row r="19011" hidden="1" x14ac:dyDescent="0.35"/>
    <row r="19012" hidden="1" x14ac:dyDescent="0.35"/>
    <row r="19013" hidden="1" x14ac:dyDescent="0.35"/>
    <row r="19014" hidden="1" x14ac:dyDescent="0.35"/>
    <row r="19015" hidden="1" x14ac:dyDescent="0.35"/>
    <row r="19016" hidden="1" x14ac:dyDescent="0.35"/>
    <row r="19017" hidden="1" x14ac:dyDescent="0.35"/>
    <row r="19018" hidden="1" x14ac:dyDescent="0.35"/>
    <row r="19019" hidden="1" x14ac:dyDescent="0.35"/>
    <row r="19020" hidden="1" x14ac:dyDescent="0.35"/>
    <row r="19021" hidden="1" x14ac:dyDescent="0.35"/>
    <row r="19022" hidden="1" x14ac:dyDescent="0.35"/>
    <row r="19023" hidden="1" x14ac:dyDescent="0.35"/>
    <row r="19024" hidden="1" x14ac:dyDescent="0.35"/>
    <row r="19025" hidden="1" x14ac:dyDescent="0.35"/>
    <row r="19026" hidden="1" x14ac:dyDescent="0.35"/>
    <row r="19027" hidden="1" x14ac:dyDescent="0.35"/>
    <row r="19028" hidden="1" x14ac:dyDescent="0.35"/>
    <row r="19029" hidden="1" x14ac:dyDescent="0.35"/>
    <row r="19030" hidden="1" x14ac:dyDescent="0.35"/>
    <row r="19031" hidden="1" x14ac:dyDescent="0.35"/>
    <row r="19032" hidden="1" x14ac:dyDescent="0.35"/>
    <row r="19033" hidden="1" x14ac:dyDescent="0.35"/>
    <row r="19034" hidden="1" x14ac:dyDescent="0.35"/>
    <row r="19035" hidden="1" x14ac:dyDescent="0.35"/>
    <row r="19036" hidden="1" x14ac:dyDescent="0.35"/>
    <row r="19037" hidden="1" x14ac:dyDescent="0.35"/>
    <row r="19038" hidden="1" x14ac:dyDescent="0.35"/>
    <row r="19039" hidden="1" x14ac:dyDescent="0.35"/>
    <row r="19040" hidden="1" x14ac:dyDescent="0.35"/>
    <row r="19041" hidden="1" x14ac:dyDescent="0.35"/>
    <row r="19042" hidden="1" x14ac:dyDescent="0.35"/>
    <row r="19043" hidden="1" x14ac:dyDescent="0.35"/>
    <row r="19044" hidden="1" x14ac:dyDescent="0.35"/>
    <row r="19045" hidden="1" x14ac:dyDescent="0.35"/>
    <row r="19046" hidden="1" x14ac:dyDescent="0.35"/>
    <row r="19047" hidden="1" x14ac:dyDescent="0.35"/>
    <row r="19048" hidden="1" x14ac:dyDescent="0.35"/>
    <row r="19049" hidden="1" x14ac:dyDescent="0.35"/>
    <row r="19050" hidden="1" x14ac:dyDescent="0.35"/>
    <row r="19051" hidden="1" x14ac:dyDescent="0.35"/>
    <row r="19052" hidden="1" x14ac:dyDescent="0.35"/>
    <row r="19053" hidden="1" x14ac:dyDescent="0.35"/>
    <row r="19054" hidden="1" x14ac:dyDescent="0.35"/>
    <row r="19055" hidden="1" x14ac:dyDescent="0.35"/>
    <row r="19056" hidden="1" x14ac:dyDescent="0.35"/>
    <row r="19057" hidden="1" x14ac:dyDescent="0.35"/>
    <row r="19058" hidden="1" x14ac:dyDescent="0.35"/>
    <row r="19059" hidden="1" x14ac:dyDescent="0.35"/>
    <row r="19060" hidden="1" x14ac:dyDescent="0.35"/>
    <row r="19061" hidden="1" x14ac:dyDescent="0.35"/>
    <row r="19062" hidden="1" x14ac:dyDescent="0.35"/>
    <row r="19063" hidden="1" x14ac:dyDescent="0.35"/>
    <row r="19064" hidden="1" x14ac:dyDescent="0.35"/>
    <row r="19065" hidden="1" x14ac:dyDescent="0.35"/>
    <row r="19066" hidden="1" x14ac:dyDescent="0.35"/>
    <row r="19067" hidden="1" x14ac:dyDescent="0.35"/>
    <row r="19068" hidden="1" x14ac:dyDescent="0.35"/>
    <row r="19069" hidden="1" x14ac:dyDescent="0.35"/>
    <row r="19070" hidden="1" x14ac:dyDescent="0.35"/>
    <row r="19071" hidden="1" x14ac:dyDescent="0.35"/>
    <row r="19072" hidden="1" x14ac:dyDescent="0.35"/>
    <row r="19073" hidden="1" x14ac:dyDescent="0.35"/>
    <row r="19074" hidden="1" x14ac:dyDescent="0.35"/>
    <row r="19075" hidden="1" x14ac:dyDescent="0.35"/>
    <row r="19076" hidden="1" x14ac:dyDescent="0.35"/>
    <row r="19077" hidden="1" x14ac:dyDescent="0.35"/>
    <row r="19078" hidden="1" x14ac:dyDescent="0.35"/>
    <row r="19079" hidden="1" x14ac:dyDescent="0.35"/>
    <row r="19080" hidden="1" x14ac:dyDescent="0.35"/>
    <row r="19081" hidden="1" x14ac:dyDescent="0.35"/>
    <row r="19082" hidden="1" x14ac:dyDescent="0.35"/>
    <row r="19083" hidden="1" x14ac:dyDescent="0.35"/>
    <row r="19084" hidden="1" x14ac:dyDescent="0.35"/>
    <row r="19085" hidden="1" x14ac:dyDescent="0.35"/>
    <row r="19086" hidden="1" x14ac:dyDescent="0.35"/>
    <row r="19087" hidden="1" x14ac:dyDescent="0.35"/>
    <row r="19088" hidden="1" x14ac:dyDescent="0.35"/>
    <row r="19089" hidden="1" x14ac:dyDescent="0.35"/>
    <row r="19090" hidden="1" x14ac:dyDescent="0.35"/>
    <row r="19091" hidden="1" x14ac:dyDescent="0.35"/>
    <row r="19092" hidden="1" x14ac:dyDescent="0.35"/>
    <row r="19093" hidden="1" x14ac:dyDescent="0.35"/>
    <row r="19094" hidden="1" x14ac:dyDescent="0.35"/>
    <row r="19095" hidden="1" x14ac:dyDescent="0.35"/>
    <row r="19096" hidden="1" x14ac:dyDescent="0.35"/>
    <row r="19097" hidden="1" x14ac:dyDescent="0.35"/>
    <row r="19098" hidden="1" x14ac:dyDescent="0.35"/>
    <row r="19099" hidden="1" x14ac:dyDescent="0.35"/>
    <row r="19100" hidden="1" x14ac:dyDescent="0.35"/>
    <row r="19101" hidden="1" x14ac:dyDescent="0.35"/>
    <row r="19102" hidden="1" x14ac:dyDescent="0.35"/>
    <row r="19103" hidden="1" x14ac:dyDescent="0.35"/>
    <row r="19104" hidden="1" x14ac:dyDescent="0.35"/>
    <row r="19105" hidden="1" x14ac:dyDescent="0.35"/>
    <row r="19106" hidden="1" x14ac:dyDescent="0.35"/>
    <row r="19107" hidden="1" x14ac:dyDescent="0.35"/>
    <row r="19108" hidden="1" x14ac:dyDescent="0.35"/>
    <row r="19109" hidden="1" x14ac:dyDescent="0.35"/>
    <row r="19110" hidden="1" x14ac:dyDescent="0.35"/>
    <row r="19111" hidden="1" x14ac:dyDescent="0.35"/>
    <row r="19112" hidden="1" x14ac:dyDescent="0.35"/>
    <row r="19113" hidden="1" x14ac:dyDescent="0.35"/>
    <row r="19114" hidden="1" x14ac:dyDescent="0.35"/>
    <row r="19115" hidden="1" x14ac:dyDescent="0.35"/>
    <row r="19116" hidden="1" x14ac:dyDescent="0.35"/>
    <row r="19117" hidden="1" x14ac:dyDescent="0.35"/>
    <row r="19118" hidden="1" x14ac:dyDescent="0.35"/>
    <row r="19119" hidden="1" x14ac:dyDescent="0.35"/>
    <row r="19120" hidden="1" x14ac:dyDescent="0.35"/>
    <row r="19121" hidden="1" x14ac:dyDescent="0.35"/>
    <row r="19122" hidden="1" x14ac:dyDescent="0.35"/>
    <row r="19123" hidden="1" x14ac:dyDescent="0.35"/>
    <row r="19124" hidden="1" x14ac:dyDescent="0.35"/>
    <row r="19125" hidden="1" x14ac:dyDescent="0.35"/>
    <row r="19126" hidden="1" x14ac:dyDescent="0.35"/>
    <row r="19127" hidden="1" x14ac:dyDescent="0.35"/>
    <row r="19128" hidden="1" x14ac:dyDescent="0.35"/>
    <row r="19129" hidden="1" x14ac:dyDescent="0.35"/>
    <row r="19130" hidden="1" x14ac:dyDescent="0.35"/>
    <row r="19131" hidden="1" x14ac:dyDescent="0.35"/>
    <row r="19132" hidden="1" x14ac:dyDescent="0.35"/>
    <row r="19133" hidden="1" x14ac:dyDescent="0.35"/>
    <row r="19134" hidden="1" x14ac:dyDescent="0.35"/>
    <row r="19135" hidden="1" x14ac:dyDescent="0.35"/>
    <row r="19136" hidden="1" x14ac:dyDescent="0.35"/>
    <row r="19137" hidden="1" x14ac:dyDescent="0.35"/>
    <row r="19138" hidden="1" x14ac:dyDescent="0.35"/>
    <row r="19139" hidden="1" x14ac:dyDescent="0.35"/>
    <row r="19140" hidden="1" x14ac:dyDescent="0.35"/>
    <row r="19141" hidden="1" x14ac:dyDescent="0.35"/>
    <row r="19142" hidden="1" x14ac:dyDescent="0.35"/>
    <row r="19143" hidden="1" x14ac:dyDescent="0.35"/>
    <row r="19144" hidden="1" x14ac:dyDescent="0.35"/>
    <row r="19145" hidden="1" x14ac:dyDescent="0.35"/>
    <row r="19146" hidden="1" x14ac:dyDescent="0.35"/>
    <row r="19147" hidden="1" x14ac:dyDescent="0.35"/>
    <row r="19148" hidden="1" x14ac:dyDescent="0.35"/>
    <row r="19149" hidden="1" x14ac:dyDescent="0.35"/>
    <row r="19150" hidden="1" x14ac:dyDescent="0.35"/>
    <row r="19151" hidden="1" x14ac:dyDescent="0.35"/>
    <row r="19152" hidden="1" x14ac:dyDescent="0.35"/>
    <row r="19153" hidden="1" x14ac:dyDescent="0.35"/>
    <row r="19154" hidden="1" x14ac:dyDescent="0.35"/>
    <row r="19155" hidden="1" x14ac:dyDescent="0.35"/>
    <row r="19156" hidden="1" x14ac:dyDescent="0.35"/>
    <row r="19157" hidden="1" x14ac:dyDescent="0.35"/>
    <row r="19158" hidden="1" x14ac:dyDescent="0.35"/>
    <row r="19159" hidden="1" x14ac:dyDescent="0.35"/>
    <row r="19160" hidden="1" x14ac:dyDescent="0.35"/>
    <row r="19161" hidden="1" x14ac:dyDescent="0.35"/>
    <row r="19162" hidden="1" x14ac:dyDescent="0.35"/>
    <row r="19163" hidden="1" x14ac:dyDescent="0.35"/>
    <row r="19164" hidden="1" x14ac:dyDescent="0.35"/>
    <row r="19165" hidden="1" x14ac:dyDescent="0.35"/>
    <row r="19166" hidden="1" x14ac:dyDescent="0.35"/>
    <row r="19167" hidden="1" x14ac:dyDescent="0.35"/>
    <row r="19168" hidden="1" x14ac:dyDescent="0.35"/>
    <row r="19169" hidden="1" x14ac:dyDescent="0.35"/>
    <row r="19170" hidden="1" x14ac:dyDescent="0.35"/>
    <row r="19171" hidden="1" x14ac:dyDescent="0.35"/>
    <row r="19172" hidden="1" x14ac:dyDescent="0.35"/>
    <row r="19173" hidden="1" x14ac:dyDescent="0.35"/>
    <row r="19174" hidden="1" x14ac:dyDescent="0.35"/>
    <row r="19175" hidden="1" x14ac:dyDescent="0.35"/>
    <row r="19176" hidden="1" x14ac:dyDescent="0.35"/>
    <row r="19177" hidden="1" x14ac:dyDescent="0.35"/>
    <row r="19178" hidden="1" x14ac:dyDescent="0.35"/>
    <row r="19179" hidden="1" x14ac:dyDescent="0.35"/>
    <row r="19180" hidden="1" x14ac:dyDescent="0.35"/>
    <row r="19181" hidden="1" x14ac:dyDescent="0.35"/>
    <row r="19182" hidden="1" x14ac:dyDescent="0.35"/>
    <row r="19183" hidden="1" x14ac:dyDescent="0.35"/>
    <row r="19184" hidden="1" x14ac:dyDescent="0.35"/>
    <row r="19185" hidden="1" x14ac:dyDescent="0.35"/>
    <row r="19186" hidden="1" x14ac:dyDescent="0.35"/>
    <row r="19187" hidden="1" x14ac:dyDescent="0.35"/>
    <row r="19188" hidden="1" x14ac:dyDescent="0.35"/>
    <row r="19189" hidden="1" x14ac:dyDescent="0.35"/>
    <row r="19190" hidden="1" x14ac:dyDescent="0.35"/>
    <row r="19191" hidden="1" x14ac:dyDescent="0.35"/>
    <row r="19192" hidden="1" x14ac:dyDescent="0.35"/>
    <row r="19193" hidden="1" x14ac:dyDescent="0.35"/>
    <row r="19194" hidden="1" x14ac:dyDescent="0.35"/>
    <row r="19195" hidden="1" x14ac:dyDescent="0.35"/>
    <row r="19196" hidden="1" x14ac:dyDescent="0.35"/>
    <row r="19197" hidden="1" x14ac:dyDescent="0.35"/>
    <row r="19198" hidden="1" x14ac:dyDescent="0.35"/>
    <row r="19199" hidden="1" x14ac:dyDescent="0.35"/>
    <row r="19200" hidden="1" x14ac:dyDescent="0.35"/>
    <row r="19201" hidden="1" x14ac:dyDescent="0.35"/>
    <row r="19202" hidden="1" x14ac:dyDescent="0.35"/>
    <row r="19203" hidden="1" x14ac:dyDescent="0.35"/>
    <row r="19204" hidden="1" x14ac:dyDescent="0.35"/>
    <row r="19205" hidden="1" x14ac:dyDescent="0.35"/>
    <row r="19206" hidden="1" x14ac:dyDescent="0.35"/>
    <row r="19207" hidden="1" x14ac:dyDescent="0.35"/>
    <row r="19208" hidden="1" x14ac:dyDescent="0.35"/>
    <row r="19209" hidden="1" x14ac:dyDescent="0.35"/>
    <row r="19210" hidden="1" x14ac:dyDescent="0.35"/>
    <row r="19211" hidden="1" x14ac:dyDescent="0.35"/>
    <row r="19212" hidden="1" x14ac:dyDescent="0.35"/>
    <row r="19213" hidden="1" x14ac:dyDescent="0.35"/>
    <row r="19214" hidden="1" x14ac:dyDescent="0.35"/>
    <row r="19215" hidden="1" x14ac:dyDescent="0.35"/>
    <row r="19216" hidden="1" x14ac:dyDescent="0.35"/>
    <row r="19217" hidden="1" x14ac:dyDescent="0.35"/>
    <row r="19218" hidden="1" x14ac:dyDescent="0.35"/>
    <row r="19219" hidden="1" x14ac:dyDescent="0.35"/>
    <row r="19220" hidden="1" x14ac:dyDescent="0.35"/>
    <row r="19221" hidden="1" x14ac:dyDescent="0.35"/>
    <row r="19222" hidden="1" x14ac:dyDescent="0.35"/>
    <row r="19223" hidden="1" x14ac:dyDescent="0.35"/>
    <row r="19224" hidden="1" x14ac:dyDescent="0.35"/>
    <row r="19225" hidden="1" x14ac:dyDescent="0.35"/>
    <row r="19226" hidden="1" x14ac:dyDescent="0.35"/>
    <row r="19227" hidden="1" x14ac:dyDescent="0.35"/>
    <row r="19228" hidden="1" x14ac:dyDescent="0.35"/>
    <row r="19229" hidden="1" x14ac:dyDescent="0.35"/>
    <row r="19230" hidden="1" x14ac:dyDescent="0.35"/>
    <row r="19231" hidden="1" x14ac:dyDescent="0.35"/>
    <row r="19232" hidden="1" x14ac:dyDescent="0.35"/>
    <row r="19233" hidden="1" x14ac:dyDescent="0.35"/>
    <row r="19234" hidden="1" x14ac:dyDescent="0.35"/>
    <row r="19235" hidden="1" x14ac:dyDescent="0.35"/>
    <row r="19236" hidden="1" x14ac:dyDescent="0.35"/>
    <row r="19237" hidden="1" x14ac:dyDescent="0.35"/>
    <row r="19238" hidden="1" x14ac:dyDescent="0.35"/>
    <row r="19239" hidden="1" x14ac:dyDescent="0.35"/>
    <row r="19240" hidden="1" x14ac:dyDescent="0.35"/>
    <row r="19241" hidden="1" x14ac:dyDescent="0.35"/>
    <row r="19242" hidden="1" x14ac:dyDescent="0.35"/>
    <row r="19243" hidden="1" x14ac:dyDescent="0.35"/>
    <row r="19244" hidden="1" x14ac:dyDescent="0.35"/>
    <row r="19245" hidden="1" x14ac:dyDescent="0.35"/>
    <row r="19246" hidden="1" x14ac:dyDescent="0.35"/>
    <row r="19247" hidden="1" x14ac:dyDescent="0.35"/>
    <row r="19248" hidden="1" x14ac:dyDescent="0.35"/>
    <row r="19249" hidden="1" x14ac:dyDescent="0.35"/>
    <row r="19250" hidden="1" x14ac:dyDescent="0.35"/>
    <row r="19251" hidden="1" x14ac:dyDescent="0.35"/>
    <row r="19252" hidden="1" x14ac:dyDescent="0.35"/>
    <row r="19253" hidden="1" x14ac:dyDescent="0.35"/>
    <row r="19254" hidden="1" x14ac:dyDescent="0.35"/>
    <row r="19255" hidden="1" x14ac:dyDescent="0.35"/>
    <row r="19256" hidden="1" x14ac:dyDescent="0.35"/>
    <row r="19257" hidden="1" x14ac:dyDescent="0.35"/>
    <row r="19258" hidden="1" x14ac:dyDescent="0.35"/>
    <row r="19259" hidden="1" x14ac:dyDescent="0.35"/>
    <row r="19260" hidden="1" x14ac:dyDescent="0.35"/>
    <row r="19261" hidden="1" x14ac:dyDescent="0.35"/>
    <row r="19262" hidden="1" x14ac:dyDescent="0.35"/>
    <row r="19263" hidden="1" x14ac:dyDescent="0.35"/>
    <row r="19264" hidden="1" x14ac:dyDescent="0.35"/>
    <row r="19265" hidden="1" x14ac:dyDescent="0.35"/>
    <row r="19266" hidden="1" x14ac:dyDescent="0.35"/>
    <row r="19267" hidden="1" x14ac:dyDescent="0.35"/>
    <row r="19268" hidden="1" x14ac:dyDescent="0.35"/>
    <row r="19269" hidden="1" x14ac:dyDescent="0.35"/>
    <row r="19270" hidden="1" x14ac:dyDescent="0.35"/>
    <row r="19271" hidden="1" x14ac:dyDescent="0.35"/>
    <row r="19272" hidden="1" x14ac:dyDescent="0.35"/>
    <row r="19273" hidden="1" x14ac:dyDescent="0.35"/>
    <row r="19274" hidden="1" x14ac:dyDescent="0.35"/>
    <row r="19275" hidden="1" x14ac:dyDescent="0.35"/>
    <row r="19276" hidden="1" x14ac:dyDescent="0.35"/>
    <row r="19277" hidden="1" x14ac:dyDescent="0.35"/>
    <row r="19278" hidden="1" x14ac:dyDescent="0.35"/>
    <row r="19279" hidden="1" x14ac:dyDescent="0.35"/>
    <row r="19280" hidden="1" x14ac:dyDescent="0.35"/>
    <row r="19281" hidden="1" x14ac:dyDescent="0.35"/>
    <row r="19282" hidden="1" x14ac:dyDescent="0.35"/>
    <row r="19283" hidden="1" x14ac:dyDescent="0.35"/>
    <row r="19284" hidden="1" x14ac:dyDescent="0.35"/>
    <row r="19285" hidden="1" x14ac:dyDescent="0.35"/>
    <row r="19286" hidden="1" x14ac:dyDescent="0.35"/>
    <row r="19287" hidden="1" x14ac:dyDescent="0.35"/>
    <row r="19288" hidden="1" x14ac:dyDescent="0.35"/>
    <row r="19289" hidden="1" x14ac:dyDescent="0.35"/>
    <row r="19290" hidden="1" x14ac:dyDescent="0.35"/>
    <row r="19291" hidden="1" x14ac:dyDescent="0.35"/>
    <row r="19292" hidden="1" x14ac:dyDescent="0.35"/>
    <row r="19293" hidden="1" x14ac:dyDescent="0.35"/>
    <row r="19294" hidden="1" x14ac:dyDescent="0.35"/>
    <row r="19295" hidden="1" x14ac:dyDescent="0.35"/>
    <row r="19296" hidden="1" x14ac:dyDescent="0.35"/>
    <row r="19297" hidden="1" x14ac:dyDescent="0.35"/>
    <row r="19298" hidden="1" x14ac:dyDescent="0.35"/>
    <row r="19299" hidden="1" x14ac:dyDescent="0.35"/>
    <row r="19300" hidden="1" x14ac:dyDescent="0.35"/>
    <row r="19301" hidden="1" x14ac:dyDescent="0.35"/>
    <row r="19302" hidden="1" x14ac:dyDescent="0.35"/>
    <row r="19303" hidden="1" x14ac:dyDescent="0.35"/>
    <row r="19304" hidden="1" x14ac:dyDescent="0.35"/>
    <row r="19305" hidden="1" x14ac:dyDescent="0.35"/>
    <row r="19306" hidden="1" x14ac:dyDescent="0.35"/>
    <row r="19307" hidden="1" x14ac:dyDescent="0.35"/>
    <row r="19308" hidden="1" x14ac:dyDescent="0.35"/>
    <row r="19309" hidden="1" x14ac:dyDescent="0.35"/>
    <row r="19310" hidden="1" x14ac:dyDescent="0.35"/>
    <row r="19311" hidden="1" x14ac:dyDescent="0.35"/>
    <row r="19312" hidden="1" x14ac:dyDescent="0.35"/>
    <row r="19313" hidden="1" x14ac:dyDescent="0.35"/>
    <row r="19314" hidden="1" x14ac:dyDescent="0.35"/>
    <row r="19315" hidden="1" x14ac:dyDescent="0.35"/>
    <row r="19316" hidden="1" x14ac:dyDescent="0.35"/>
    <row r="19317" hidden="1" x14ac:dyDescent="0.35"/>
    <row r="19318" hidden="1" x14ac:dyDescent="0.35"/>
    <row r="19319" hidden="1" x14ac:dyDescent="0.35"/>
    <row r="19320" hidden="1" x14ac:dyDescent="0.35"/>
    <row r="19321" hidden="1" x14ac:dyDescent="0.35"/>
    <row r="19322" hidden="1" x14ac:dyDescent="0.35"/>
    <row r="19323" hidden="1" x14ac:dyDescent="0.35"/>
    <row r="19324" hidden="1" x14ac:dyDescent="0.35"/>
    <row r="19325" hidden="1" x14ac:dyDescent="0.35"/>
    <row r="19326" hidden="1" x14ac:dyDescent="0.35"/>
    <row r="19327" hidden="1" x14ac:dyDescent="0.35"/>
    <row r="19328" hidden="1" x14ac:dyDescent="0.35"/>
    <row r="19329" hidden="1" x14ac:dyDescent="0.35"/>
    <row r="19330" hidden="1" x14ac:dyDescent="0.35"/>
    <row r="19331" hidden="1" x14ac:dyDescent="0.35"/>
    <row r="19332" hidden="1" x14ac:dyDescent="0.35"/>
    <row r="19333" hidden="1" x14ac:dyDescent="0.35"/>
    <row r="19334" hidden="1" x14ac:dyDescent="0.35"/>
    <row r="19335" hidden="1" x14ac:dyDescent="0.35"/>
    <row r="19336" hidden="1" x14ac:dyDescent="0.35"/>
    <row r="19337" hidden="1" x14ac:dyDescent="0.35"/>
    <row r="19338" hidden="1" x14ac:dyDescent="0.35"/>
    <row r="19339" hidden="1" x14ac:dyDescent="0.35"/>
    <row r="19340" hidden="1" x14ac:dyDescent="0.35"/>
    <row r="19341" hidden="1" x14ac:dyDescent="0.35"/>
    <row r="19342" hidden="1" x14ac:dyDescent="0.35"/>
    <row r="19343" hidden="1" x14ac:dyDescent="0.35"/>
    <row r="19344" hidden="1" x14ac:dyDescent="0.35"/>
    <row r="19345" hidden="1" x14ac:dyDescent="0.35"/>
    <row r="19346" hidden="1" x14ac:dyDescent="0.35"/>
    <row r="19347" hidden="1" x14ac:dyDescent="0.35"/>
    <row r="19348" hidden="1" x14ac:dyDescent="0.35"/>
    <row r="19349" hidden="1" x14ac:dyDescent="0.35"/>
    <row r="19350" hidden="1" x14ac:dyDescent="0.35"/>
    <row r="19351" hidden="1" x14ac:dyDescent="0.35"/>
    <row r="19352" hidden="1" x14ac:dyDescent="0.35"/>
    <row r="19353" hidden="1" x14ac:dyDescent="0.35"/>
    <row r="19354" hidden="1" x14ac:dyDescent="0.35"/>
    <row r="19355" hidden="1" x14ac:dyDescent="0.35"/>
    <row r="19356" hidden="1" x14ac:dyDescent="0.35"/>
    <row r="19357" hidden="1" x14ac:dyDescent="0.35"/>
    <row r="19358" hidden="1" x14ac:dyDescent="0.35"/>
    <row r="19359" hidden="1" x14ac:dyDescent="0.35"/>
    <row r="19360" hidden="1" x14ac:dyDescent="0.35"/>
    <row r="19361" hidden="1" x14ac:dyDescent="0.35"/>
    <row r="19362" hidden="1" x14ac:dyDescent="0.35"/>
    <row r="19363" hidden="1" x14ac:dyDescent="0.35"/>
    <row r="19364" hidden="1" x14ac:dyDescent="0.35"/>
    <row r="19365" hidden="1" x14ac:dyDescent="0.35"/>
    <row r="19366" hidden="1" x14ac:dyDescent="0.35"/>
    <row r="19367" hidden="1" x14ac:dyDescent="0.35"/>
    <row r="19368" hidden="1" x14ac:dyDescent="0.35"/>
    <row r="19369" hidden="1" x14ac:dyDescent="0.35"/>
    <row r="19370" hidden="1" x14ac:dyDescent="0.35"/>
    <row r="19371" hidden="1" x14ac:dyDescent="0.35"/>
    <row r="19372" hidden="1" x14ac:dyDescent="0.35"/>
    <row r="19373" hidden="1" x14ac:dyDescent="0.35"/>
    <row r="19374" hidden="1" x14ac:dyDescent="0.35"/>
    <row r="19375" hidden="1" x14ac:dyDescent="0.35"/>
    <row r="19376" hidden="1" x14ac:dyDescent="0.35"/>
    <row r="19377" hidden="1" x14ac:dyDescent="0.35"/>
    <row r="19378" hidden="1" x14ac:dyDescent="0.35"/>
    <row r="19379" hidden="1" x14ac:dyDescent="0.35"/>
    <row r="19380" hidden="1" x14ac:dyDescent="0.35"/>
    <row r="19381" hidden="1" x14ac:dyDescent="0.35"/>
    <row r="19382" hidden="1" x14ac:dyDescent="0.35"/>
    <row r="19383" hidden="1" x14ac:dyDescent="0.35"/>
    <row r="19384" hidden="1" x14ac:dyDescent="0.35"/>
    <row r="19385" hidden="1" x14ac:dyDescent="0.35"/>
    <row r="19386" hidden="1" x14ac:dyDescent="0.35"/>
    <row r="19387" hidden="1" x14ac:dyDescent="0.35"/>
    <row r="19388" hidden="1" x14ac:dyDescent="0.35"/>
    <row r="19389" hidden="1" x14ac:dyDescent="0.35"/>
    <row r="19390" hidden="1" x14ac:dyDescent="0.35"/>
    <row r="19391" hidden="1" x14ac:dyDescent="0.35"/>
    <row r="19392" hidden="1" x14ac:dyDescent="0.35"/>
    <row r="19393" hidden="1" x14ac:dyDescent="0.35"/>
    <row r="19394" hidden="1" x14ac:dyDescent="0.35"/>
    <row r="19395" hidden="1" x14ac:dyDescent="0.35"/>
    <row r="19396" hidden="1" x14ac:dyDescent="0.35"/>
    <row r="19397" hidden="1" x14ac:dyDescent="0.35"/>
    <row r="19398" hidden="1" x14ac:dyDescent="0.35"/>
    <row r="19399" hidden="1" x14ac:dyDescent="0.35"/>
    <row r="19400" hidden="1" x14ac:dyDescent="0.35"/>
    <row r="19401" hidden="1" x14ac:dyDescent="0.35"/>
    <row r="19402" hidden="1" x14ac:dyDescent="0.35"/>
    <row r="19403" hidden="1" x14ac:dyDescent="0.35"/>
    <row r="19404" hidden="1" x14ac:dyDescent="0.35"/>
    <row r="19405" hidden="1" x14ac:dyDescent="0.35"/>
    <row r="19406" hidden="1" x14ac:dyDescent="0.35"/>
    <row r="19407" hidden="1" x14ac:dyDescent="0.35"/>
    <row r="19408" hidden="1" x14ac:dyDescent="0.35"/>
    <row r="19409" hidden="1" x14ac:dyDescent="0.35"/>
    <row r="19410" hidden="1" x14ac:dyDescent="0.35"/>
    <row r="19411" hidden="1" x14ac:dyDescent="0.35"/>
    <row r="19412" hidden="1" x14ac:dyDescent="0.35"/>
    <row r="19413" hidden="1" x14ac:dyDescent="0.35"/>
    <row r="19414" hidden="1" x14ac:dyDescent="0.35"/>
    <row r="19415" hidden="1" x14ac:dyDescent="0.35"/>
    <row r="19416" hidden="1" x14ac:dyDescent="0.35"/>
    <row r="19417" hidden="1" x14ac:dyDescent="0.35"/>
    <row r="19418" hidden="1" x14ac:dyDescent="0.35"/>
    <row r="19419" hidden="1" x14ac:dyDescent="0.35"/>
    <row r="19420" hidden="1" x14ac:dyDescent="0.35"/>
    <row r="19421" hidden="1" x14ac:dyDescent="0.35"/>
    <row r="19422" hidden="1" x14ac:dyDescent="0.35"/>
    <row r="19423" hidden="1" x14ac:dyDescent="0.35"/>
    <row r="19424" hidden="1" x14ac:dyDescent="0.35"/>
    <row r="19425" hidden="1" x14ac:dyDescent="0.35"/>
    <row r="19426" hidden="1" x14ac:dyDescent="0.35"/>
    <row r="19427" hidden="1" x14ac:dyDescent="0.35"/>
    <row r="19428" hidden="1" x14ac:dyDescent="0.35"/>
    <row r="19429" hidden="1" x14ac:dyDescent="0.35"/>
    <row r="19430" hidden="1" x14ac:dyDescent="0.35"/>
    <row r="19431" hidden="1" x14ac:dyDescent="0.35"/>
    <row r="19432" hidden="1" x14ac:dyDescent="0.35"/>
    <row r="19433" hidden="1" x14ac:dyDescent="0.35"/>
    <row r="19434" hidden="1" x14ac:dyDescent="0.35"/>
    <row r="19435" hidden="1" x14ac:dyDescent="0.35"/>
    <row r="19436" hidden="1" x14ac:dyDescent="0.35"/>
    <row r="19437" hidden="1" x14ac:dyDescent="0.35"/>
    <row r="19438" hidden="1" x14ac:dyDescent="0.35"/>
    <row r="19439" hidden="1" x14ac:dyDescent="0.35"/>
    <row r="19440" hidden="1" x14ac:dyDescent="0.35"/>
    <row r="19441" hidden="1" x14ac:dyDescent="0.35"/>
    <row r="19442" hidden="1" x14ac:dyDescent="0.35"/>
    <row r="19443" hidden="1" x14ac:dyDescent="0.35"/>
    <row r="19444" hidden="1" x14ac:dyDescent="0.35"/>
    <row r="19445" hidden="1" x14ac:dyDescent="0.35"/>
    <row r="19446" hidden="1" x14ac:dyDescent="0.35"/>
    <row r="19447" hidden="1" x14ac:dyDescent="0.35"/>
    <row r="19448" hidden="1" x14ac:dyDescent="0.35"/>
    <row r="19449" hidden="1" x14ac:dyDescent="0.35"/>
    <row r="19450" hidden="1" x14ac:dyDescent="0.35"/>
    <row r="19451" hidden="1" x14ac:dyDescent="0.35"/>
    <row r="19452" hidden="1" x14ac:dyDescent="0.35"/>
    <row r="19453" hidden="1" x14ac:dyDescent="0.35"/>
    <row r="19454" hidden="1" x14ac:dyDescent="0.35"/>
    <row r="19455" hidden="1" x14ac:dyDescent="0.35"/>
    <row r="19456" hidden="1" x14ac:dyDescent="0.35"/>
    <row r="19457" hidden="1" x14ac:dyDescent="0.35"/>
    <row r="19458" hidden="1" x14ac:dyDescent="0.35"/>
    <row r="19459" hidden="1" x14ac:dyDescent="0.35"/>
    <row r="19460" hidden="1" x14ac:dyDescent="0.35"/>
    <row r="19461" hidden="1" x14ac:dyDescent="0.35"/>
    <row r="19462" hidden="1" x14ac:dyDescent="0.35"/>
    <row r="19463" hidden="1" x14ac:dyDescent="0.35"/>
    <row r="19464" hidden="1" x14ac:dyDescent="0.35"/>
    <row r="19465" hidden="1" x14ac:dyDescent="0.35"/>
    <row r="19466" hidden="1" x14ac:dyDescent="0.35"/>
    <row r="19467" hidden="1" x14ac:dyDescent="0.35"/>
    <row r="19468" hidden="1" x14ac:dyDescent="0.35"/>
    <row r="19469" hidden="1" x14ac:dyDescent="0.35"/>
    <row r="19470" hidden="1" x14ac:dyDescent="0.35"/>
    <row r="19471" hidden="1" x14ac:dyDescent="0.35"/>
    <row r="19472" hidden="1" x14ac:dyDescent="0.35"/>
    <row r="19473" hidden="1" x14ac:dyDescent="0.35"/>
    <row r="19474" hidden="1" x14ac:dyDescent="0.35"/>
    <row r="19475" hidden="1" x14ac:dyDescent="0.35"/>
    <row r="19476" hidden="1" x14ac:dyDescent="0.35"/>
    <row r="19477" hidden="1" x14ac:dyDescent="0.35"/>
    <row r="19478" hidden="1" x14ac:dyDescent="0.35"/>
    <row r="19479" hidden="1" x14ac:dyDescent="0.35"/>
    <row r="19480" hidden="1" x14ac:dyDescent="0.35"/>
    <row r="19481" hidden="1" x14ac:dyDescent="0.35"/>
    <row r="19482" hidden="1" x14ac:dyDescent="0.35"/>
    <row r="19483" hidden="1" x14ac:dyDescent="0.35"/>
    <row r="19484" hidden="1" x14ac:dyDescent="0.35"/>
    <row r="19485" hidden="1" x14ac:dyDescent="0.35"/>
    <row r="19486" hidden="1" x14ac:dyDescent="0.35"/>
    <row r="19487" hidden="1" x14ac:dyDescent="0.35"/>
    <row r="19488" hidden="1" x14ac:dyDescent="0.35"/>
    <row r="19489" hidden="1" x14ac:dyDescent="0.35"/>
    <row r="19490" hidden="1" x14ac:dyDescent="0.35"/>
    <row r="19491" hidden="1" x14ac:dyDescent="0.35"/>
    <row r="19492" hidden="1" x14ac:dyDescent="0.35"/>
    <row r="19493" hidden="1" x14ac:dyDescent="0.35"/>
    <row r="19494" hidden="1" x14ac:dyDescent="0.35"/>
    <row r="19495" hidden="1" x14ac:dyDescent="0.35"/>
    <row r="19496" hidden="1" x14ac:dyDescent="0.35"/>
    <row r="19497" hidden="1" x14ac:dyDescent="0.35"/>
    <row r="19498" hidden="1" x14ac:dyDescent="0.35"/>
    <row r="19499" hidden="1" x14ac:dyDescent="0.35"/>
    <row r="19500" hidden="1" x14ac:dyDescent="0.35"/>
    <row r="19501" hidden="1" x14ac:dyDescent="0.35"/>
    <row r="19502" hidden="1" x14ac:dyDescent="0.35"/>
    <row r="19503" hidden="1" x14ac:dyDescent="0.35"/>
    <row r="19504" hidden="1" x14ac:dyDescent="0.35"/>
    <row r="19505" hidden="1" x14ac:dyDescent="0.35"/>
    <row r="19506" hidden="1" x14ac:dyDescent="0.35"/>
    <row r="19507" hidden="1" x14ac:dyDescent="0.35"/>
    <row r="19508" hidden="1" x14ac:dyDescent="0.35"/>
    <row r="19509" hidden="1" x14ac:dyDescent="0.35"/>
    <row r="19510" hidden="1" x14ac:dyDescent="0.35"/>
    <row r="19511" hidden="1" x14ac:dyDescent="0.35"/>
    <row r="19512" hidden="1" x14ac:dyDescent="0.35"/>
    <row r="19513" hidden="1" x14ac:dyDescent="0.35"/>
    <row r="19514" hidden="1" x14ac:dyDescent="0.35"/>
    <row r="19515" hidden="1" x14ac:dyDescent="0.35"/>
    <row r="19516" hidden="1" x14ac:dyDescent="0.35"/>
    <row r="19517" hidden="1" x14ac:dyDescent="0.35"/>
    <row r="19518" hidden="1" x14ac:dyDescent="0.35"/>
    <row r="19519" hidden="1" x14ac:dyDescent="0.35"/>
    <row r="19520" hidden="1" x14ac:dyDescent="0.35"/>
    <row r="19521" hidden="1" x14ac:dyDescent="0.35"/>
    <row r="19522" hidden="1" x14ac:dyDescent="0.35"/>
    <row r="19523" hidden="1" x14ac:dyDescent="0.35"/>
    <row r="19524" hidden="1" x14ac:dyDescent="0.35"/>
    <row r="19525" hidden="1" x14ac:dyDescent="0.35"/>
    <row r="19526" hidden="1" x14ac:dyDescent="0.35"/>
    <row r="19527" hidden="1" x14ac:dyDescent="0.35"/>
    <row r="19528" hidden="1" x14ac:dyDescent="0.35"/>
    <row r="19529" hidden="1" x14ac:dyDescent="0.35"/>
    <row r="19530" hidden="1" x14ac:dyDescent="0.35"/>
    <row r="19531" hidden="1" x14ac:dyDescent="0.35"/>
    <row r="19532" hidden="1" x14ac:dyDescent="0.35"/>
    <row r="19533" hidden="1" x14ac:dyDescent="0.35"/>
    <row r="19534" hidden="1" x14ac:dyDescent="0.35"/>
    <row r="19535" hidden="1" x14ac:dyDescent="0.35"/>
    <row r="19536" hidden="1" x14ac:dyDescent="0.35"/>
    <row r="19537" hidden="1" x14ac:dyDescent="0.35"/>
    <row r="19538" hidden="1" x14ac:dyDescent="0.35"/>
    <row r="19539" hidden="1" x14ac:dyDescent="0.35"/>
    <row r="19540" hidden="1" x14ac:dyDescent="0.35"/>
    <row r="19541" hidden="1" x14ac:dyDescent="0.35"/>
    <row r="19542" hidden="1" x14ac:dyDescent="0.35"/>
    <row r="19543" hidden="1" x14ac:dyDescent="0.35"/>
    <row r="19544" hidden="1" x14ac:dyDescent="0.35"/>
    <row r="19545" hidden="1" x14ac:dyDescent="0.35"/>
    <row r="19546" hidden="1" x14ac:dyDescent="0.35"/>
    <row r="19547" hidden="1" x14ac:dyDescent="0.35"/>
    <row r="19548" hidden="1" x14ac:dyDescent="0.35"/>
    <row r="19549" hidden="1" x14ac:dyDescent="0.35"/>
    <row r="19550" hidden="1" x14ac:dyDescent="0.35"/>
    <row r="19551" hidden="1" x14ac:dyDescent="0.35"/>
    <row r="19552" hidden="1" x14ac:dyDescent="0.35"/>
    <row r="19553" hidden="1" x14ac:dyDescent="0.35"/>
    <row r="19554" hidden="1" x14ac:dyDescent="0.35"/>
    <row r="19555" hidden="1" x14ac:dyDescent="0.35"/>
    <row r="19556" hidden="1" x14ac:dyDescent="0.35"/>
    <row r="19557" hidden="1" x14ac:dyDescent="0.35"/>
    <row r="19558" hidden="1" x14ac:dyDescent="0.35"/>
    <row r="19559" hidden="1" x14ac:dyDescent="0.35"/>
    <row r="19560" hidden="1" x14ac:dyDescent="0.35"/>
    <row r="19561" hidden="1" x14ac:dyDescent="0.35"/>
    <row r="19562" hidden="1" x14ac:dyDescent="0.35"/>
    <row r="19563" hidden="1" x14ac:dyDescent="0.35"/>
    <row r="19564" hidden="1" x14ac:dyDescent="0.35"/>
    <row r="19565" hidden="1" x14ac:dyDescent="0.35"/>
    <row r="19566" hidden="1" x14ac:dyDescent="0.35"/>
    <row r="19567" hidden="1" x14ac:dyDescent="0.35"/>
    <row r="19568" hidden="1" x14ac:dyDescent="0.35"/>
    <row r="19569" hidden="1" x14ac:dyDescent="0.35"/>
    <row r="19570" hidden="1" x14ac:dyDescent="0.35"/>
    <row r="19571" hidden="1" x14ac:dyDescent="0.35"/>
    <row r="19572" hidden="1" x14ac:dyDescent="0.35"/>
    <row r="19573" hidden="1" x14ac:dyDescent="0.35"/>
    <row r="19574" hidden="1" x14ac:dyDescent="0.35"/>
    <row r="19575" hidden="1" x14ac:dyDescent="0.35"/>
    <row r="19576" hidden="1" x14ac:dyDescent="0.35"/>
    <row r="19577" hidden="1" x14ac:dyDescent="0.35"/>
    <row r="19578" hidden="1" x14ac:dyDescent="0.35"/>
    <row r="19579" hidden="1" x14ac:dyDescent="0.35"/>
    <row r="19580" hidden="1" x14ac:dyDescent="0.35"/>
    <row r="19581" hidden="1" x14ac:dyDescent="0.35"/>
    <row r="19582" hidden="1" x14ac:dyDescent="0.35"/>
    <row r="19583" hidden="1" x14ac:dyDescent="0.35"/>
    <row r="19584" hidden="1" x14ac:dyDescent="0.35"/>
    <row r="19585" hidden="1" x14ac:dyDescent="0.35"/>
    <row r="19586" hidden="1" x14ac:dyDescent="0.35"/>
    <row r="19587" hidden="1" x14ac:dyDescent="0.35"/>
    <row r="19588" hidden="1" x14ac:dyDescent="0.35"/>
    <row r="19589" hidden="1" x14ac:dyDescent="0.35"/>
    <row r="19590" hidden="1" x14ac:dyDescent="0.35"/>
    <row r="19591" hidden="1" x14ac:dyDescent="0.35"/>
    <row r="19592" hidden="1" x14ac:dyDescent="0.35"/>
    <row r="19593" hidden="1" x14ac:dyDescent="0.35"/>
    <row r="19594" hidden="1" x14ac:dyDescent="0.35"/>
    <row r="19595" hidden="1" x14ac:dyDescent="0.35"/>
    <row r="19596" hidden="1" x14ac:dyDescent="0.35"/>
    <row r="19597" hidden="1" x14ac:dyDescent="0.35"/>
    <row r="19598" hidden="1" x14ac:dyDescent="0.35"/>
    <row r="19599" hidden="1" x14ac:dyDescent="0.35"/>
    <row r="19600" hidden="1" x14ac:dyDescent="0.35"/>
    <row r="19601" hidden="1" x14ac:dyDescent="0.35"/>
    <row r="19602" hidden="1" x14ac:dyDescent="0.35"/>
    <row r="19603" hidden="1" x14ac:dyDescent="0.35"/>
    <row r="19604" hidden="1" x14ac:dyDescent="0.35"/>
    <row r="19605" hidden="1" x14ac:dyDescent="0.35"/>
    <row r="19606" hidden="1" x14ac:dyDescent="0.35"/>
    <row r="19607" hidden="1" x14ac:dyDescent="0.35"/>
    <row r="19608" hidden="1" x14ac:dyDescent="0.35"/>
    <row r="19609" hidden="1" x14ac:dyDescent="0.35"/>
    <row r="19610" hidden="1" x14ac:dyDescent="0.35"/>
    <row r="19611" hidden="1" x14ac:dyDescent="0.35"/>
    <row r="19612" hidden="1" x14ac:dyDescent="0.35"/>
    <row r="19613" hidden="1" x14ac:dyDescent="0.35"/>
    <row r="19614" hidden="1" x14ac:dyDescent="0.35"/>
    <row r="19615" hidden="1" x14ac:dyDescent="0.35"/>
    <row r="19616" hidden="1" x14ac:dyDescent="0.35"/>
    <row r="19617" hidden="1" x14ac:dyDescent="0.35"/>
    <row r="19618" hidden="1" x14ac:dyDescent="0.35"/>
    <row r="19619" hidden="1" x14ac:dyDescent="0.35"/>
    <row r="19620" hidden="1" x14ac:dyDescent="0.35"/>
    <row r="19621" hidden="1" x14ac:dyDescent="0.35"/>
    <row r="19622" hidden="1" x14ac:dyDescent="0.35"/>
    <row r="19623" hidden="1" x14ac:dyDescent="0.35"/>
    <row r="19624" hidden="1" x14ac:dyDescent="0.35"/>
    <row r="19625" hidden="1" x14ac:dyDescent="0.35"/>
    <row r="19626" hidden="1" x14ac:dyDescent="0.35"/>
    <row r="19627" hidden="1" x14ac:dyDescent="0.35"/>
    <row r="19628" hidden="1" x14ac:dyDescent="0.35"/>
    <row r="19629" hidden="1" x14ac:dyDescent="0.35"/>
    <row r="19630" hidden="1" x14ac:dyDescent="0.35"/>
    <row r="19631" hidden="1" x14ac:dyDescent="0.35"/>
    <row r="19632" hidden="1" x14ac:dyDescent="0.35"/>
    <row r="19633" hidden="1" x14ac:dyDescent="0.35"/>
    <row r="19634" hidden="1" x14ac:dyDescent="0.35"/>
    <row r="19635" hidden="1" x14ac:dyDescent="0.35"/>
    <row r="19636" hidden="1" x14ac:dyDescent="0.35"/>
    <row r="19637" hidden="1" x14ac:dyDescent="0.35"/>
    <row r="19638" hidden="1" x14ac:dyDescent="0.35"/>
    <row r="19639" hidden="1" x14ac:dyDescent="0.35"/>
    <row r="19640" hidden="1" x14ac:dyDescent="0.35"/>
    <row r="19641" hidden="1" x14ac:dyDescent="0.35"/>
    <row r="19642" hidden="1" x14ac:dyDescent="0.35"/>
    <row r="19643" hidden="1" x14ac:dyDescent="0.35"/>
    <row r="19644" hidden="1" x14ac:dyDescent="0.35"/>
    <row r="19645" hidden="1" x14ac:dyDescent="0.35"/>
    <row r="19646" hidden="1" x14ac:dyDescent="0.35"/>
    <row r="19647" hidden="1" x14ac:dyDescent="0.35"/>
    <row r="19648" hidden="1" x14ac:dyDescent="0.35"/>
    <row r="19649" hidden="1" x14ac:dyDescent="0.35"/>
    <row r="19650" hidden="1" x14ac:dyDescent="0.35"/>
    <row r="19651" hidden="1" x14ac:dyDescent="0.35"/>
    <row r="19652" hidden="1" x14ac:dyDescent="0.35"/>
    <row r="19653" hidden="1" x14ac:dyDescent="0.35"/>
    <row r="19654" hidden="1" x14ac:dyDescent="0.35"/>
    <row r="19655" hidden="1" x14ac:dyDescent="0.35"/>
    <row r="19656" hidden="1" x14ac:dyDescent="0.35"/>
    <row r="19657" hidden="1" x14ac:dyDescent="0.35"/>
    <row r="19658" hidden="1" x14ac:dyDescent="0.35"/>
    <row r="19659" hidden="1" x14ac:dyDescent="0.35"/>
    <row r="19660" hidden="1" x14ac:dyDescent="0.35"/>
    <row r="19661" hidden="1" x14ac:dyDescent="0.35"/>
    <row r="19662" hidden="1" x14ac:dyDescent="0.35"/>
    <row r="19663" hidden="1" x14ac:dyDescent="0.35"/>
    <row r="19664" hidden="1" x14ac:dyDescent="0.35"/>
    <row r="19665" hidden="1" x14ac:dyDescent="0.35"/>
    <row r="19666" hidden="1" x14ac:dyDescent="0.35"/>
    <row r="19667" hidden="1" x14ac:dyDescent="0.35"/>
    <row r="19668" hidden="1" x14ac:dyDescent="0.35"/>
    <row r="19669" hidden="1" x14ac:dyDescent="0.35"/>
    <row r="19670" hidden="1" x14ac:dyDescent="0.35"/>
    <row r="19671" hidden="1" x14ac:dyDescent="0.35"/>
    <row r="19672" hidden="1" x14ac:dyDescent="0.35"/>
    <row r="19673" hidden="1" x14ac:dyDescent="0.35"/>
    <row r="19674" hidden="1" x14ac:dyDescent="0.35"/>
    <row r="19675" hidden="1" x14ac:dyDescent="0.35"/>
    <row r="19676" hidden="1" x14ac:dyDescent="0.35"/>
    <row r="19677" hidden="1" x14ac:dyDescent="0.35"/>
    <row r="19678" hidden="1" x14ac:dyDescent="0.35"/>
    <row r="19679" hidden="1" x14ac:dyDescent="0.35"/>
    <row r="19680" hidden="1" x14ac:dyDescent="0.35"/>
    <row r="19681" hidden="1" x14ac:dyDescent="0.35"/>
    <row r="19682" hidden="1" x14ac:dyDescent="0.35"/>
    <row r="19683" hidden="1" x14ac:dyDescent="0.35"/>
    <row r="19684" hidden="1" x14ac:dyDescent="0.35"/>
    <row r="19685" hidden="1" x14ac:dyDescent="0.35"/>
    <row r="19686" hidden="1" x14ac:dyDescent="0.35"/>
    <row r="19687" hidden="1" x14ac:dyDescent="0.35"/>
    <row r="19688" hidden="1" x14ac:dyDescent="0.35"/>
    <row r="19689" hidden="1" x14ac:dyDescent="0.35"/>
    <row r="19690" hidden="1" x14ac:dyDescent="0.35"/>
    <row r="19691" hidden="1" x14ac:dyDescent="0.35"/>
    <row r="19692" hidden="1" x14ac:dyDescent="0.35"/>
    <row r="19693" hidden="1" x14ac:dyDescent="0.35"/>
    <row r="19694" hidden="1" x14ac:dyDescent="0.35"/>
    <row r="19695" hidden="1" x14ac:dyDescent="0.35"/>
    <row r="19696" hidden="1" x14ac:dyDescent="0.35"/>
    <row r="19697" hidden="1" x14ac:dyDescent="0.35"/>
    <row r="19698" hidden="1" x14ac:dyDescent="0.35"/>
    <row r="19699" hidden="1" x14ac:dyDescent="0.35"/>
    <row r="19700" hidden="1" x14ac:dyDescent="0.35"/>
    <row r="19701" hidden="1" x14ac:dyDescent="0.35"/>
    <row r="19702" hidden="1" x14ac:dyDescent="0.35"/>
    <row r="19703" hidden="1" x14ac:dyDescent="0.35"/>
    <row r="19704" hidden="1" x14ac:dyDescent="0.35"/>
    <row r="19705" hidden="1" x14ac:dyDescent="0.35"/>
    <row r="19706" hidden="1" x14ac:dyDescent="0.35"/>
    <row r="19707" hidden="1" x14ac:dyDescent="0.35"/>
    <row r="19708" hidden="1" x14ac:dyDescent="0.35"/>
    <row r="19709" hidden="1" x14ac:dyDescent="0.35"/>
    <row r="19710" hidden="1" x14ac:dyDescent="0.35"/>
    <row r="19711" hidden="1" x14ac:dyDescent="0.35"/>
    <row r="19712" hidden="1" x14ac:dyDescent="0.35"/>
    <row r="19713" hidden="1" x14ac:dyDescent="0.35"/>
    <row r="19714" hidden="1" x14ac:dyDescent="0.35"/>
    <row r="19715" hidden="1" x14ac:dyDescent="0.35"/>
    <row r="19716" hidden="1" x14ac:dyDescent="0.35"/>
    <row r="19717" hidden="1" x14ac:dyDescent="0.35"/>
    <row r="19718" hidden="1" x14ac:dyDescent="0.35"/>
    <row r="19719" hidden="1" x14ac:dyDescent="0.35"/>
    <row r="19720" hidden="1" x14ac:dyDescent="0.35"/>
    <row r="19721" hidden="1" x14ac:dyDescent="0.35"/>
    <row r="19722" hidden="1" x14ac:dyDescent="0.35"/>
    <row r="19723" hidden="1" x14ac:dyDescent="0.35"/>
    <row r="19724" hidden="1" x14ac:dyDescent="0.35"/>
    <row r="19725" hidden="1" x14ac:dyDescent="0.35"/>
    <row r="19726" hidden="1" x14ac:dyDescent="0.35"/>
    <row r="19727" hidden="1" x14ac:dyDescent="0.35"/>
    <row r="19728" hidden="1" x14ac:dyDescent="0.35"/>
    <row r="19729" hidden="1" x14ac:dyDescent="0.35"/>
    <row r="19730" hidden="1" x14ac:dyDescent="0.35"/>
    <row r="19731" hidden="1" x14ac:dyDescent="0.35"/>
    <row r="19732" hidden="1" x14ac:dyDescent="0.35"/>
    <row r="19733" hidden="1" x14ac:dyDescent="0.35"/>
    <row r="19734" hidden="1" x14ac:dyDescent="0.35"/>
    <row r="19735" hidden="1" x14ac:dyDescent="0.35"/>
    <row r="19736" hidden="1" x14ac:dyDescent="0.35"/>
    <row r="19737" hidden="1" x14ac:dyDescent="0.35"/>
    <row r="19738" hidden="1" x14ac:dyDescent="0.35"/>
    <row r="19739" hidden="1" x14ac:dyDescent="0.35"/>
    <row r="19740" hidden="1" x14ac:dyDescent="0.35"/>
    <row r="19741" hidden="1" x14ac:dyDescent="0.35"/>
    <row r="19742" hidden="1" x14ac:dyDescent="0.35"/>
    <row r="19743" hidden="1" x14ac:dyDescent="0.35"/>
    <row r="19744" hidden="1" x14ac:dyDescent="0.35"/>
    <row r="19745" hidden="1" x14ac:dyDescent="0.35"/>
    <row r="19746" hidden="1" x14ac:dyDescent="0.35"/>
    <row r="19747" hidden="1" x14ac:dyDescent="0.35"/>
    <row r="19748" hidden="1" x14ac:dyDescent="0.35"/>
    <row r="19749" hidden="1" x14ac:dyDescent="0.35"/>
    <row r="19750" hidden="1" x14ac:dyDescent="0.35"/>
    <row r="19751" hidden="1" x14ac:dyDescent="0.35"/>
    <row r="19752" hidden="1" x14ac:dyDescent="0.35"/>
    <row r="19753" hidden="1" x14ac:dyDescent="0.35"/>
    <row r="19754" hidden="1" x14ac:dyDescent="0.35"/>
    <row r="19755" hidden="1" x14ac:dyDescent="0.35"/>
    <row r="19756" hidden="1" x14ac:dyDescent="0.35"/>
    <row r="19757" hidden="1" x14ac:dyDescent="0.35"/>
    <row r="19758" hidden="1" x14ac:dyDescent="0.35"/>
    <row r="19759" hidden="1" x14ac:dyDescent="0.35"/>
    <row r="19760" hidden="1" x14ac:dyDescent="0.35"/>
    <row r="19761" hidden="1" x14ac:dyDescent="0.35"/>
    <row r="19762" hidden="1" x14ac:dyDescent="0.35"/>
    <row r="19763" hidden="1" x14ac:dyDescent="0.35"/>
    <row r="19764" hidden="1" x14ac:dyDescent="0.35"/>
    <row r="19765" hidden="1" x14ac:dyDescent="0.35"/>
    <row r="19766" hidden="1" x14ac:dyDescent="0.35"/>
    <row r="19767" hidden="1" x14ac:dyDescent="0.35"/>
    <row r="19768" hidden="1" x14ac:dyDescent="0.35"/>
    <row r="19769" hidden="1" x14ac:dyDescent="0.35"/>
    <row r="19770" hidden="1" x14ac:dyDescent="0.35"/>
    <row r="19771" hidden="1" x14ac:dyDescent="0.35"/>
    <row r="19772" hidden="1" x14ac:dyDescent="0.35"/>
    <row r="19773" hidden="1" x14ac:dyDescent="0.35"/>
    <row r="19774" hidden="1" x14ac:dyDescent="0.35"/>
    <row r="19775" hidden="1" x14ac:dyDescent="0.35"/>
    <row r="19776" hidden="1" x14ac:dyDescent="0.35"/>
    <row r="19777" hidden="1" x14ac:dyDescent="0.35"/>
    <row r="19778" hidden="1" x14ac:dyDescent="0.35"/>
    <row r="19779" hidden="1" x14ac:dyDescent="0.35"/>
    <row r="19780" hidden="1" x14ac:dyDescent="0.35"/>
    <row r="19781" hidden="1" x14ac:dyDescent="0.35"/>
    <row r="19782" hidden="1" x14ac:dyDescent="0.35"/>
    <row r="19783" hidden="1" x14ac:dyDescent="0.35"/>
    <row r="19784" hidden="1" x14ac:dyDescent="0.35"/>
    <row r="19785" hidden="1" x14ac:dyDescent="0.35"/>
    <row r="19786" hidden="1" x14ac:dyDescent="0.35"/>
    <row r="19787" hidden="1" x14ac:dyDescent="0.35"/>
    <row r="19788" hidden="1" x14ac:dyDescent="0.35"/>
    <row r="19789" hidden="1" x14ac:dyDescent="0.35"/>
    <row r="19790" hidden="1" x14ac:dyDescent="0.35"/>
    <row r="19791" hidden="1" x14ac:dyDescent="0.35"/>
    <row r="19792" hidden="1" x14ac:dyDescent="0.35"/>
    <row r="19793" hidden="1" x14ac:dyDescent="0.35"/>
    <row r="19794" hidden="1" x14ac:dyDescent="0.35"/>
    <row r="19795" hidden="1" x14ac:dyDescent="0.35"/>
    <row r="19796" hidden="1" x14ac:dyDescent="0.35"/>
    <row r="19797" hidden="1" x14ac:dyDescent="0.35"/>
    <row r="19798" hidden="1" x14ac:dyDescent="0.35"/>
    <row r="19799" hidden="1" x14ac:dyDescent="0.35"/>
    <row r="19800" hidden="1" x14ac:dyDescent="0.35"/>
    <row r="19801" hidden="1" x14ac:dyDescent="0.35"/>
    <row r="19802" hidden="1" x14ac:dyDescent="0.35"/>
    <row r="19803" hidden="1" x14ac:dyDescent="0.35"/>
    <row r="19804" hidden="1" x14ac:dyDescent="0.35"/>
    <row r="19805" hidden="1" x14ac:dyDescent="0.35"/>
    <row r="19806" hidden="1" x14ac:dyDescent="0.35"/>
    <row r="19807" hidden="1" x14ac:dyDescent="0.35"/>
    <row r="19808" hidden="1" x14ac:dyDescent="0.35"/>
    <row r="19809" hidden="1" x14ac:dyDescent="0.35"/>
    <row r="19810" hidden="1" x14ac:dyDescent="0.35"/>
    <row r="19811" hidden="1" x14ac:dyDescent="0.35"/>
    <row r="19812" hidden="1" x14ac:dyDescent="0.35"/>
    <row r="19813" hidden="1" x14ac:dyDescent="0.35"/>
    <row r="19814" hidden="1" x14ac:dyDescent="0.35"/>
    <row r="19815" hidden="1" x14ac:dyDescent="0.35"/>
    <row r="19816" hidden="1" x14ac:dyDescent="0.35"/>
    <row r="19817" hidden="1" x14ac:dyDescent="0.35"/>
    <row r="19818" hidden="1" x14ac:dyDescent="0.35"/>
    <row r="19819" hidden="1" x14ac:dyDescent="0.35"/>
    <row r="19820" hidden="1" x14ac:dyDescent="0.35"/>
    <row r="19821" hidden="1" x14ac:dyDescent="0.35"/>
    <row r="19822" hidden="1" x14ac:dyDescent="0.35"/>
    <row r="19823" hidden="1" x14ac:dyDescent="0.35"/>
    <row r="19824" hidden="1" x14ac:dyDescent="0.35"/>
    <row r="19825" hidden="1" x14ac:dyDescent="0.35"/>
    <row r="19826" hidden="1" x14ac:dyDescent="0.35"/>
    <row r="19827" hidden="1" x14ac:dyDescent="0.35"/>
    <row r="19828" hidden="1" x14ac:dyDescent="0.35"/>
    <row r="19829" hidden="1" x14ac:dyDescent="0.35"/>
    <row r="19830" hidden="1" x14ac:dyDescent="0.35"/>
    <row r="19831" hidden="1" x14ac:dyDescent="0.35"/>
    <row r="19832" hidden="1" x14ac:dyDescent="0.35"/>
    <row r="19833" hidden="1" x14ac:dyDescent="0.35"/>
    <row r="19834" hidden="1" x14ac:dyDescent="0.35"/>
    <row r="19835" hidden="1" x14ac:dyDescent="0.35"/>
    <row r="19836" hidden="1" x14ac:dyDescent="0.35"/>
    <row r="19837" hidden="1" x14ac:dyDescent="0.35"/>
    <row r="19838" hidden="1" x14ac:dyDescent="0.35"/>
    <row r="19839" hidden="1" x14ac:dyDescent="0.35"/>
    <row r="19840" hidden="1" x14ac:dyDescent="0.35"/>
    <row r="19841" hidden="1" x14ac:dyDescent="0.35"/>
    <row r="19842" hidden="1" x14ac:dyDescent="0.35"/>
    <row r="19843" hidden="1" x14ac:dyDescent="0.35"/>
    <row r="19844" hidden="1" x14ac:dyDescent="0.35"/>
    <row r="19845" hidden="1" x14ac:dyDescent="0.35"/>
    <row r="19846" hidden="1" x14ac:dyDescent="0.35"/>
    <row r="19847" hidden="1" x14ac:dyDescent="0.35"/>
    <row r="19848" hidden="1" x14ac:dyDescent="0.35"/>
    <row r="19849" hidden="1" x14ac:dyDescent="0.35"/>
    <row r="19850" hidden="1" x14ac:dyDescent="0.35"/>
    <row r="19851" hidden="1" x14ac:dyDescent="0.35"/>
    <row r="19852" hidden="1" x14ac:dyDescent="0.35"/>
    <row r="19853" hidden="1" x14ac:dyDescent="0.35"/>
    <row r="19854" hidden="1" x14ac:dyDescent="0.35"/>
    <row r="19855" hidden="1" x14ac:dyDescent="0.35"/>
    <row r="19856" hidden="1" x14ac:dyDescent="0.35"/>
    <row r="19857" hidden="1" x14ac:dyDescent="0.35"/>
    <row r="19858" hidden="1" x14ac:dyDescent="0.35"/>
    <row r="19859" hidden="1" x14ac:dyDescent="0.35"/>
    <row r="19860" hidden="1" x14ac:dyDescent="0.35"/>
    <row r="19861" hidden="1" x14ac:dyDescent="0.35"/>
    <row r="19862" hidden="1" x14ac:dyDescent="0.35"/>
    <row r="19863" hidden="1" x14ac:dyDescent="0.35"/>
    <row r="19864" hidden="1" x14ac:dyDescent="0.35"/>
    <row r="19865" hidden="1" x14ac:dyDescent="0.35"/>
    <row r="19866" hidden="1" x14ac:dyDescent="0.35"/>
    <row r="19867" hidden="1" x14ac:dyDescent="0.35"/>
    <row r="19868" hidden="1" x14ac:dyDescent="0.35"/>
    <row r="19869" hidden="1" x14ac:dyDescent="0.35"/>
    <row r="19870" hidden="1" x14ac:dyDescent="0.35"/>
    <row r="19871" hidden="1" x14ac:dyDescent="0.35"/>
    <row r="19872" hidden="1" x14ac:dyDescent="0.35"/>
    <row r="19873" hidden="1" x14ac:dyDescent="0.35"/>
    <row r="19874" hidden="1" x14ac:dyDescent="0.35"/>
    <row r="19875" hidden="1" x14ac:dyDescent="0.35"/>
    <row r="19876" hidden="1" x14ac:dyDescent="0.35"/>
    <row r="19877" hidden="1" x14ac:dyDescent="0.35"/>
    <row r="19878" hidden="1" x14ac:dyDescent="0.35"/>
    <row r="19879" hidden="1" x14ac:dyDescent="0.35"/>
    <row r="19880" hidden="1" x14ac:dyDescent="0.35"/>
    <row r="19881" hidden="1" x14ac:dyDescent="0.35"/>
    <row r="19882" hidden="1" x14ac:dyDescent="0.35"/>
    <row r="19883" hidden="1" x14ac:dyDescent="0.35"/>
    <row r="19884" hidden="1" x14ac:dyDescent="0.35"/>
    <row r="19885" hidden="1" x14ac:dyDescent="0.35"/>
    <row r="19886" hidden="1" x14ac:dyDescent="0.35"/>
    <row r="19887" hidden="1" x14ac:dyDescent="0.35"/>
    <row r="19888" hidden="1" x14ac:dyDescent="0.35"/>
    <row r="19889" hidden="1" x14ac:dyDescent="0.35"/>
    <row r="19890" hidden="1" x14ac:dyDescent="0.35"/>
    <row r="19891" hidden="1" x14ac:dyDescent="0.35"/>
    <row r="19892" hidden="1" x14ac:dyDescent="0.35"/>
    <row r="19893" hidden="1" x14ac:dyDescent="0.35"/>
    <row r="19894" hidden="1" x14ac:dyDescent="0.35"/>
    <row r="19895" hidden="1" x14ac:dyDescent="0.35"/>
    <row r="19896" hidden="1" x14ac:dyDescent="0.35"/>
    <row r="19897" hidden="1" x14ac:dyDescent="0.35"/>
    <row r="19898" hidden="1" x14ac:dyDescent="0.35"/>
    <row r="19899" hidden="1" x14ac:dyDescent="0.35"/>
    <row r="19900" hidden="1" x14ac:dyDescent="0.35"/>
    <row r="19901" hidden="1" x14ac:dyDescent="0.35"/>
    <row r="19902" hidden="1" x14ac:dyDescent="0.35"/>
    <row r="19903" hidden="1" x14ac:dyDescent="0.35"/>
    <row r="19904" hidden="1" x14ac:dyDescent="0.35"/>
    <row r="19905" hidden="1" x14ac:dyDescent="0.35"/>
    <row r="19906" hidden="1" x14ac:dyDescent="0.35"/>
    <row r="19907" hidden="1" x14ac:dyDescent="0.35"/>
    <row r="19908" hidden="1" x14ac:dyDescent="0.35"/>
    <row r="19909" hidden="1" x14ac:dyDescent="0.35"/>
    <row r="19910" hidden="1" x14ac:dyDescent="0.35"/>
    <row r="19911" hidden="1" x14ac:dyDescent="0.35"/>
    <row r="19912" hidden="1" x14ac:dyDescent="0.35"/>
    <row r="19913" hidden="1" x14ac:dyDescent="0.35"/>
    <row r="19914" hidden="1" x14ac:dyDescent="0.35"/>
    <row r="19915" hidden="1" x14ac:dyDescent="0.35"/>
    <row r="19916" hidden="1" x14ac:dyDescent="0.35"/>
    <row r="19917" hidden="1" x14ac:dyDescent="0.35"/>
    <row r="19918" hidden="1" x14ac:dyDescent="0.35"/>
    <row r="19919" hidden="1" x14ac:dyDescent="0.35"/>
    <row r="19920" hidden="1" x14ac:dyDescent="0.35"/>
    <row r="19921" hidden="1" x14ac:dyDescent="0.35"/>
    <row r="19922" hidden="1" x14ac:dyDescent="0.35"/>
    <row r="19923" hidden="1" x14ac:dyDescent="0.35"/>
    <row r="19924" hidden="1" x14ac:dyDescent="0.35"/>
    <row r="19925" hidden="1" x14ac:dyDescent="0.35"/>
    <row r="19926" hidden="1" x14ac:dyDescent="0.35"/>
    <row r="19927" hidden="1" x14ac:dyDescent="0.35"/>
    <row r="19928" hidden="1" x14ac:dyDescent="0.35"/>
    <row r="19929" hidden="1" x14ac:dyDescent="0.35"/>
    <row r="19930" hidden="1" x14ac:dyDescent="0.35"/>
    <row r="19931" hidden="1" x14ac:dyDescent="0.35"/>
    <row r="19932" hidden="1" x14ac:dyDescent="0.35"/>
    <row r="19933" hidden="1" x14ac:dyDescent="0.35"/>
    <row r="19934" hidden="1" x14ac:dyDescent="0.35"/>
    <row r="19935" hidden="1" x14ac:dyDescent="0.35"/>
    <row r="19936" hidden="1" x14ac:dyDescent="0.35"/>
    <row r="19937" hidden="1" x14ac:dyDescent="0.35"/>
    <row r="19938" hidden="1" x14ac:dyDescent="0.35"/>
    <row r="19939" hidden="1" x14ac:dyDescent="0.35"/>
    <row r="19940" hidden="1" x14ac:dyDescent="0.35"/>
    <row r="19941" hidden="1" x14ac:dyDescent="0.35"/>
    <row r="19942" hidden="1" x14ac:dyDescent="0.35"/>
    <row r="19943" hidden="1" x14ac:dyDescent="0.35"/>
    <row r="19944" hidden="1" x14ac:dyDescent="0.35"/>
    <row r="19945" hidden="1" x14ac:dyDescent="0.35"/>
    <row r="19946" hidden="1" x14ac:dyDescent="0.35"/>
    <row r="19947" hidden="1" x14ac:dyDescent="0.35"/>
    <row r="19948" hidden="1" x14ac:dyDescent="0.35"/>
    <row r="19949" hidden="1" x14ac:dyDescent="0.35"/>
    <row r="19950" hidden="1" x14ac:dyDescent="0.35"/>
    <row r="19951" hidden="1" x14ac:dyDescent="0.35"/>
    <row r="19952" hidden="1" x14ac:dyDescent="0.35"/>
    <row r="19953" hidden="1" x14ac:dyDescent="0.35"/>
    <row r="19954" hidden="1" x14ac:dyDescent="0.35"/>
    <row r="19955" hidden="1" x14ac:dyDescent="0.35"/>
    <row r="19956" hidden="1" x14ac:dyDescent="0.35"/>
    <row r="19957" hidden="1" x14ac:dyDescent="0.35"/>
    <row r="19958" hidden="1" x14ac:dyDescent="0.35"/>
    <row r="19959" hidden="1" x14ac:dyDescent="0.35"/>
    <row r="19960" hidden="1" x14ac:dyDescent="0.35"/>
    <row r="19961" hidden="1" x14ac:dyDescent="0.35"/>
    <row r="19962" hidden="1" x14ac:dyDescent="0.35"/>
    <row r="19963" hidden="1" x14ac:dyDescent="0.35"/>
    <row r="19964" hidden="1" x14ac:dyDescent="0.35"/>
    <row r="19965" hidden="1" x14ac:dyDescent="0.35"/>
    <row r="19966" hidden="1" x14ac:dyDescent="0.35"/>
    <row r="19967" hidden="1" x14ac:dyDescent="0.35"/>
    <row r="19968" hidden="1" x14ac:dyDescent="0.35"/>
    <row r="19969" hidden="1" x14ac:dyDescent="0.35"/>
    <row r="19970" hidden="1" x14ac:dyDescent="0.35"/>
    <row r="19971" hidden="1" x14ac:dyDescent="0.35"/>
    <row r="19972" hidden="1" x14ac:dyDescent="0.35"/>
    <row r="19973" hidden="1" x14ac:dyDescent="0.35"/>
    <row r="19974" hidden="1" x14ac:dyDescent="0.35"/>
    <row r="19975" hidden="1" x14ac:dyDescent="0.35"/>
    <row r="19976" hidden="1" x14ac:dyDescent="0.35"/>
    <row r="19977" hidden="1" x14ac:dyDescent="0.35"/>
    <row r="19978" hidden="1" x14ac:dyDescent="0.35"/>
    <row r="19979" hidden="1" x14ac:dyDescent="0.35"/>
    <row r="19980" hidden="1" x14ac:dyDescent="0.35"/>
    <row r="19981" hidden="1" x14ac:dyDescent="0.35"/>
    <row r="19982" hidden="1" x14ac:dyDescent="0.35"/>
    <row r="19983" hidden="1" x14ac:dyDescent="0.35"/>
    <row r="19984" hidden="1" x14ac:dyDescent="0.35"/>
    <row r="19985" hidden="1" x14ac:dyDescent="0.35"/>
    <row r="19986" hidden="1" x14ac:dyDescent="0.35"/>
    <row r="19987" hidden="1" x14ac:dyDescent="0.35"/>
    <row r="19988" hidden="1" x14ac:dyDescent="0.35"/>
    <row r="19989" hidden="1" x14ac:dyDescent="0.35"/>
    <row r="19990" hidden="1" x14ac:dyDescent="0.35"/>
    <row r="19991" hidden="1" x14ac:dyDescent="0.35"/>
    <row r="19992" hidden="1" x14ac:dyDescent="0.35"/>
    <row r="19993" hidden="1" x14ac:dyDescent="0.35"/>
    <row r="19994" hidden="1" x14ac:dyDescent="0.35"/>
    <row r="19995" hidden="1" x14ac:dyDescent="0.35"/>
    <row r="19996" hidden="1" x14ac:dyDescent="0.35"/>
    <row r="19997" hidden="1" x14ac:dyDescent="0.35"/>
    <row r="19998" hidden="1" x14ac:dyDescent="0.35"/>
    <row r="19999" hidden="1" x14ac:dyDescent="0.35"/>
    <row r="20000" hidden="1" x14ac:dyDescent="0.35"/>
    <row r="20001" hidden="1" x14ac:dyDescent="0.35"/>
    <row r="20002" hidden="1" x14ac:dyDescent="0.35"/>
    <row r="20003" hidden="1" x14ac:dyDescent="0.35"/>
    <row r="20004" hidden="1" x14ac:dyDescent="0.35"/>
    <row r="20005" hidden="1" x14ac:dyDescent="0.35"/>
    <row r="20006" hidden="1" x14ac:dyDescent="0.35"/>
    <row r="20007" hidden="1" x14ac:dyDescent="0.35"/>
    <row r="20008" hidden="1" x14ac:dyDescent="0.35"/>
    <row r="20009" hidden="1" x14ac:dyDescent="0.35"/>
    <row r="20010" hidden="1" x14ac:dyDescent="0.35"/>
    <row r="20011" hidden="1" x14ac:dyDescent="0.35"/>
    <row r="20012" hidden="1" x14ac:dyDescent="0.35"/>
    <row r="20013" hidden="1" x14ac:dyDescent="0.35"/>
    <row r="20014" hidden="1" x14ac:dyDescent="0.35"/>
    <row r="20015" hidden="1" x14ac:dyDescent="0.35"/>
    <row r="20016" hidden="1" x14ac:dyDescent="0.35"/>
    <row r="20017" hidden="1" x14ac:dyDescent="0.35"/>
    <row r="20018" hidden="1" x14ac:dyDescent="0.35"/>
    <row r="20019" hidden="1" x14ac:dyDescent="0.35"/>
    <row r="20020" hidden="1" x14ac:dyDescent="0.35"/>
    <row r="20021" hidden="1" x14ac:dyDescent="0.35"/>
    <row r="20022" hidden="1" x14ac:dyDescent="0.35"/>
    <row r="20023" hidden="1" x14ac:dyDescent="0.35"/>
    <row r="20024" hidden="1" x14ac:dyDescent="0.35"/>
    <row r="20025" hidden="1" x14ac:dyDescent="0.35"/>
    <row r="20026" hidden="1" x14ac:dyDescent="0.35"/>
    <row r="20027" hidden="1" x14ac:dyDescent="0.35"/>
    <row r="20028" hidden="1" x14ac:dyDescent="0.35"/>
    <row r="20029" hidden="1" x14ac:dyDescent="0.35"/>
    <row r="20030" hidden="1" x14ac:dyDescent="0.35"/>
    <row r="20031" hidden="1" x14ac:dyDescent="0.35"/>
    <row r="20032" hidden="1" x14ac:dyDescent="0.35"/>
    <row r="20033" hidden="1" x14ac:dyDescent="0.35"/>
    <row r="20034" hidden="1" x14ac:dyDescent="0.35"/>
    <row r="20035" hidden="1" x14ac:dyDescent="0.35"/>
    <row r="20036" hidden="1" x14ac:dyDescent="0.35"/>
    <row r="20037" hidden="1" x14ac:dyDescent="0.35"/>
    <row r="20038" hidden="1" x14ac:dyDescent="0.35"/>
    <row r="20039" hidden="1" x14ac:dyDescent="0.35"/>
    <row r="20040" hidden="1" x14ac:dyDescent="0.35"/>
    <row r="20041" hidden="1" x14ac:dyDescent="0.35"/>
    <row r="20042" hidden="1" x14ac:dyDescent="0.35"/>
    <row r="20043" hidden="1" x14ac:dyDescent="0.35"/>
    <row r="20044" hidden="1" x14ac:dyDescent="0.35"/>
    <row r="20045" hidden="1" x14ac:dyDescent="0.35"/>
    <row r="20046" hidden="1" x14ac:dyDescent="0.35"/>
    <row r="20047" hidden="1" x14ac:dyDescent="0.35"/>
    <row r="20048" hidden="1" x14ac:dyDescent="0.35"/>
    <row r="20049" hidden="1" x14ac:dyDescent="0.35"/>
    <row r="20050" hidden="1" x14ac:dyDescent="0.35"/>
    <row r="20051" hidden="1" x14ac:dyDescent="0.35"/>
    <row r="20052" hidden="1" x14ac:dyDescent="0.35"/>
    <row r="20053" hidden="1" x14ac:dyDescent="0.35"/>
    <row r="20054" hidden="1" x14ac:dyDescent="0.35"/>
    <row r="20055" hidden="1" x14ac:dyDescent="0.35"/>
    <row r="20056" hidden="1" x14ac:dyDescent="0.35"/>
    <row r="20057" hidden="1" x14ac:dyDescent="0.35"/>
    <row r="20058" hidden="1" x14ac:dyDescent="0.35"/>
    <row r="20059" hidden="1" x14ac:dyDescent="0.35"/>
    <row r="20060" hidden="1" x14ac:dyDescent="0.35"/>
    <row r="20061" hidden="1" x14ac:dyDescent="0.35"/>
    <row r="20062" hidden="1" x14ac:dyDescent="0.35"/>
    <row r="20063" hidden="1" x14ac:dyDescent="0.35"/>
    <row r="20064" hidden="1" x14ac:dyDescent="0.35"/>
    <row r="20065" hidden="1" x14ac:dyDescent="0.35"/>
    <row r="20066" hidden="1" x14ac:dyDescent="0.35"/>
    <row r="20067" hidden="1" x14ac:dyDescent="0.35"/>
    <row r="20068" hidden="1" x14ac:dyDescent="0.35"/>
    <row r="20069" hidden="1" x14ac:dyDescent="0.35"/>
    <row r="20070" hidden="1" x14ac:dyDescent="0.35"/>
    <row r="20071" hidden="1" x14ac:dyDescent="0.35"/>
    <row r="20072" hidden="1" x14ac:dyDescent="0.35"/>
    <row r="20073" hidden="1" x14ac:dyDescent="0.35"/>
    <row r="20074" hidden="1" x14ac:dyDescent="0.35"/>
    <row r="20075" hidden="1" x14ac:dyDescent="0.35"/>
    <row r="20076" hidden="1" x14ac:dyDescent="0.35"/>
    <row r="20077" hidden="1" x14ac:dyDescent="0.35"/>
    <row r="20078" hidden="1" x14ac:dyDescent="0.35"/>
    <row r="20079" hidden="1" x14ac:dyDescent="0.35"/>
    <row r="20080" hidden="1" x14ac:dyDescent="0.35"/>
    <row r="20081" hidden="1" x14ac:dyDescent="0.35"/>
    <row r="20082" hidden="1" x14ac:dyDescent="0.35"/>
    <row r="20083" hidden="1" x14ac:dyDescent="0.35"/>
    <row r="20084" hidden="1" x14ac:dyDescent="0.35"/>
    <row r="20085" hidden="1" x14ac:dyDescent="0.35"/>
    <row r="20086" hidden="1" x14ac:dyDescent="0.35"/>
    <row r="20087" hidden="1" x14ac:dyDescent="0.35"/>
    <row r="20088" hidden="1" x14ac:dyDescent="0.35"/>
    <row r="20089" hidden="1" x14ac:dyDescent="0.35"/>
    <row r="20090" hidden="1" x14ac:dyDescent="0.35"/>
    <row r="20091" hidden="1" x14ac:dyDescent="0.35"/>
    <row r="20092" hidden="1" x14ac:dyDescent="0.35"/>
    <row r="20093" hidden="1" x14ac:dyDescent="0.35"/>
    <row r="20094" hidden="1" x14ac:dyDescent="0.35"/>
    <row r="20095" hidden="1" x14ac:dyDescent="0.35"/>
    <row r="20096" hidden="1" x14ac:dyDescent="0.35"/>
    <row r="20097" hidden="1" x14ac:dyDescent="0.35"/>
    <row r="20098" hidden="1" x14ac:dyDescent="0.35"/>
    <row r="20099" hidden="1" x14ac:dyDescent="0.35"/>
    <row r="20100" hidden="1" x14ac:dyDescent="0.35"/>
    <row r="20101" hidden="1" x14ac:dyDescent="0.35"/>
    <row r="20102" hidden="1" x14ac:dyDescent="0.35"/>
    <row r="20103" hidden="1" x14ac:dyDescent="0.35"/>
    <row r="20104" hidden="1" x14ac:dyDescent="0.35"/>
    <row r="20105" hidden="1" x14ac:dyDescent="0.35"/>
    <row r="20106" hidden="1" x14ac:dyDescent="0.35"/>
    <row r="20107" hidden="1" x14ac:dyDescent="0.35"/>
    <row r="20108" hidden="1" x14ac:dyDescent="0.35"/>
    <row r="20109" hidden="1" x14ac:dyDescent="0.35"/>
    <row r="20110" hidden="1" x14ac:dyDescent="0.35"/>
    <row r="20111" hidden="1" x14ac:dyDescent="0.35"/>
    <row r="20112" hidden="1" x14ac:dyDescent="0.35"/>
    <row r="20113" hidden="1" x14ac:dyDescent="0.35"/>
    <row r="20114" hidden="1" x14ac:dyDescent="0.35"/>
    <row r="20115" hidden="1" x14ac:dyDescent="0.35"/>
    <row r="20116" hidden="1" x14ac:dyDescent="0.35"/>
    <row r="20117" hidden="1" x14ac:dyDescent="0.35"/>
    <row r="20118" hidden="1" x14ac:dyDescent="0.35"/>
    <row r="20119" hidden="1" x14ac:dyDescent="0.35"/>
    <row r="20120" hidden="1" x14ac:dyDescent="0.35"/>
    <row r="20121" hidden="1" x14ac:dyDescent="0.35"/>
    <row r="20122" hidden="1" x14ac:dyDescent="0.35"/>
    <row r="20123" hidden="1" x14ac:dyDescent="0.35"/>
    <row r="20124" hidden="1" x14ac:dyDescent="0.35"/>
    <row r="20125" hidden="1" x14ac:dyDescent="0.35"/>
    <row r="20126" hidden="1" x14ac:dyDescent="0.35"/>
    <row r="20127" hidden="1" x14ac:dyDescent="0.35"/>
    <row r="20128" hidden="1" x14ac:dyDescent="0.35"/>
    <row r="20129" hidden="1" x14ac:dyDescent="0.35"/>
    <row r="20130" hidden="1" x14ac:dyDescent="0.35"/>
    <row r="20131" hidden="1" x14ac:dyDescent="0.35"/>
    <row r="20132" hidden="1" x14ac:dyDescent="0.35"/>
    <row r="20133" hidden="1" x14ac:dyDescent="0.35"/>
    <row r="20134" hidden="1" x14ac:dyDescent="0.35"/>
    <row r="20135" hidden="1" x14ac:dyDescent="0.35"/>
    <row r="20136" hidden="1" x14ac:dyDescent="0.35"/>
    <row r="20137" hidden="1" x14ac:dyDescent="0.35"/>
    <row r="20138" hidden="1" x14ac:dyDescent="0.35"/>
    <row r="20139" hidden="1" x14ac:dyDescent="0.35"/>
    <row r="20140" hidden="1" x14ac:dyDescent="0.35"/>
    <row r="20141" hidden="1" x14ac:dyDescent="0.35"/>
    <row r="20142" hidden="1" x14ac:dyDescent="0.35"/>
    <row r="20143" hidden="1" x14ac:dyDescent="0.35"/>
    <row r="20144" hidden="1" x14ac:dyDescent="0.35"/>
    <row r="20145" hidden="1" x14ac:dyDescent="0.35"/>
    <row r="20146" hidden="1" x14ac:dyDescent="0.35"/>
    <row r="20147" hidden="1" x14ac:dyDescent="0.35"/>
    <row r="20148" hidden="1" x14ac:dyDescent="0.35"/>
    <row r="20149" hidden="1" x14ac:dyDescent="0.35"/>
    <row r="20150" hidden="1" x14ac:dyDescent="0.35"/>
    <row r="20151" hidden="1" x14ac:dyDescent="0.35"/>
    <row r="20152" hidden="1" x14ac:dyDescent="0.35"/>
    <row r="20153" hidden="1" x14ac:dyDescent="0.35"/>
    <row r="20154" hidden="1" x14ac:dyDescent="0.35"/>
    <row r="20155" hidden="1" x14ac:dyDescent="0.35"/>
    <row r="20156" hidden="1" x14ac:dyDescent="0.35"/>
    <row r="20157" hidden="1" x14ac:dyDescent="0.35"/>
    <row r="20158" hidden="1" x14ac:dyDescent="0.35"/>
    <row r="20159" hidden="1" x14ac:dyDescent="0.35"/>
    <row r="20160" hidden="1" x14ac:dyDescent="0.35"/>
    <row r="20161" hidden="1" x14ac:dyDescent="0.35"/>
    <row r="20162" hidden="1" x14ac:dyDescent="0.35"/>
    <row r="20163" hidden="1" x14ac:dyDescent="0.35"/>
    <row r="20164" hidden="1" x14ac:dyDescent="0.35"/>
    <row r="20165" hidden="1" x14ac:dyDescent="0.35"/>
    <row r="20166" hidden="1" x14ac:dyDescent="0.35"/>
    <row r="20167" hidden="1" x14ac:dyDescent="0.35"/>
    <row r="20168" hidden="1" x14ac:dyDescent="0.35"/>
    <row r="20169" hidden="1" x14ac:dyDescent="0.35"/>
    <row r="20170" hidden="1" x14ac:dyDescent="0.35"/>
    <row r="20171" hidden="1" x14ac:dyDescent="0.35"/>
    <row r="20172" hidden="1" x14ac:dyDescent="0.35"/>
    <row r="20173" hidden="1" x14ac:dyDescent="0.35"/>
    <row r="20174" hidden="1" x14ac:dyDescent="0.35"/>
    <row r="20175" hidden="1" x14ac:dyDescent="0.35"/>
    <row r="20176" hidden="1" x14ac:dyDescent="0.35"/>
    <row r="20177" hidden="1" x14ac:dyDescent="0.35"/>
    <row r="20178" hidden="1" x14ac:dyDescent="0.35"/>
    <row r="20179" hidden="1" x14ac:dyDescent="0.35"/>
    <row r="20180" hidden="1" x14ac:dyDescent="0.35"/>
    <row r="20181" hidden="1" x14ac:dyDescent="0.35"/>
    <row r="20182" hidden="1" x14ac:dyDescent="0.35"/>
    <row r="20183" hidden="1" x14ac:dyDescent="0.35"/>
    <row r="20184" hidden="1" x14ac:dyDescent="0.35"/>
    <row r="20185" hidden="1" x14ac:dyDescent="0.35"/>
    <row r="20186" hidden="1" x14ac:dyDescent="0.35"/>
    <row r="20187" hidden="1" x14ac:dyDescent="0.35"/>
    <row r="20188" hidden="1" x14ac:dyDescent="0.35"/>
    <row r="20189" hidden="1" x14ac:dyDescent="0.35"/>
    <row r="20190" hidden="1" x14ac:dyDescent="0.35"/>
    <row r="20191" hidden="1" x14ac:dyDescent="0.35"/>
    <row r="20192" hidden="1" x14ac:dyDescent="0.35"/>
    <row r="20193" hidden="1" x14ac:dyDescent="0.35"/>
    <row r="20194" hidden="1" x14ac:dyDescent="0.35"/>
    <row r="20195" hidden="1" x14ac:dyDescent="0.35"/>
    <row r="20196" hidden="1" x14ac:dyDescent="0.35"/>
    <row r="20197" hidden="1" x14ac:dyDescent="0.35"/>
    <row r="20198" hidden="1" x14ac:dyDescent="0.35"/>
    <row r="20199" hidden="1" x14ac:dyDescent="0.35"/>
    <row r="20200" hidden="1" x14ac:dyDescent="0.35"/>
    <row r="20201" hidden="1" x14ac:dyDescent="0.35"/>
    <row r="20202" hidden="1" x14ac:dyDescent="0.35"/>
    <row r="20203" hidden="1" x14ac:dyDescent="0.35"/>
    <row r="20204" hidden="1" x14ac:dyDescent="0.35"/>
    <row r="20205" hidden="1" x14ac:dyDescent="0.35"/>
    <row r="20206" hidden="1" x14ac:dyDescent="0.35"/>
    <row r="20207" hidden="1" x14ac:dyDescent="0.35"/>
    <row r="20208" hidden="1" x14ac:dyDescent="0.35"/>
    <row r="20209" hidden="1" x14ac:dyDescent="0.35"/>
    <row r="20210" hidden="1" x14ac:dyDescent="0.35"/>
    <row r="20211" hidden="1" x14ac:dyDescent="0.35"/>
    <row r="20212" hidden="1" x14ac:dyDescent="0.35"/>
    <row r="20213" hidden="1" x14ac:dyDescent="0.35"/>
    <row r="20214" hidden="1" x14ac:dyDescent="0.35"/>
    <row r="20215" hidden="1" x14ac:dyDescent="0.35"/>
    <row r="20216" hidden="1" x14ac:dyDescent="0.35"/>
    <row r="20217" hidden="1" x14ac:dyDescent="0.35"/>
    <row r="20218" hidden="1" x14ac:dyDescent="0.35"/>
    <row r="20219" hidden="1" x14ac:dyDescent="0.35"/>
    <row r="20220" hidden="1" x14ac:dyDescent="0.35"/>
    <row r="20221" hidden="1" x14ac:dyDescent="0.35"/>
    <row r="20222" hidden="1" x14ac:dyDescent="0.35"/>
    <row r="20223" hidden="1" x14ac:dyDescent="0.35"/>
    <row r="20224" hidden="1" x14ac:dyDescent="0.35"/>
    <row r="20225" hidden="1" x14ac:dyDescent="0.35"/>
    <row r="20226" hidden="1" x14ac:dyDescent="0.35"/>
    <row r="20227" hidden="1" x14ac:dyDescent="0.35"/>
    <row r="20228" hidden="1" x14ac:dyDescent="0.35"/>
    <row r="20229" hidden="1" x14ac:dyDescent="0.35"/>
    <row r="20230" hidden="1" x14ac:dyDescent="0.35"/>
    <row r="20231" hidden="1" x14ac:dyDescent="0.35"/>
    <row r="20232" hidden="1" x14ac:dyDescent="0.35"/>
    <row r="20233" hidden="1" x14ac:dyDescent="0.35"/>
    <row r="20234" hidden="1" x14ac:dyDescent="0.35"/>
    <row r="20235" hidden="1" x14ac:dyDescent="0.35"/>
    <row r="20236" hidden="1" x14ac:dyDescent="0.35"/>
    <row r="20237" hidden="1" x14ac:dyDescent="0.35"/>
    <row r="20238" hidden="1" x14ac:dyDescent="0.35"/>
    <row r="20239" hidden="1" x14ac:dyDescent="0.35"/>
    <row r="20240" hidden="1" x14ac:dyDescent="0.35"/>
    <row r="20241" hidden="1" x14ac:dyDescent="0.35"/>
    <row r="20242" hidden="1" x14ac:dyDescent="0.35"/>
    <row r="20243" hidden="1" x14ac:dyDescent="0.35"/>
    <row r="20244" hidden="1" x14ac:dyDescent="0.35"/>
    <row r="20245" hidden="1" x14ac:dyDescent="0.35"/>
    <row r="20246" hidden="1" x14ac:dyDescent="0.35"/>
    <row r="20247" hidden="1" x14ac:dyDescent="0.35"/>
    <row r="20248" hidden="1" x14ac:dyDescent="0.35"/>
    <row r="20249" hidden="1" x14ac:dyDescent="0.35"/>
    <row r="20250" hidden="1" x14ac:dyDescent="0.35"/>
    <row r="20251" hidden="1" x14ac:dyDescent="0.35"/>
    <row r="20252" hidden="1" x14ac:dyDescent="0.35"/>
    <row r="20253" hidden="1" x14ac:dyDescent="0.35"/>
    <row r="20254" hidden="1" x14ac:dyDescent="0.35"/>
    <row r="20255" hidden="1" x14ac:dyDescent="0.35"/>
    <row r="20256" hidden="1" x14ac:dyDescent="0.35"/>
    <row r="20257" hidden="1" x14ac:dyDescent="0.35"/>
    <row r="20258" hidden="1" x14ac:dyDescent="0.35"/>
    <row r="20259" hidden="1" x14ac:dyDescent="0.35"/>
    <row r="20260" hidden="1" x14ac:dyDescent="0.35"/>
    <row r="20261" hidden="1" x14ac:dyDescent="0.35"/>
    <row r="20262" hidden="1" x14ac:dyDescent="0.35"/>
    <row r="20263" hidden="1" x14ac:dyDescent="0.35"/>
    <row r="20264" hidden="1" x14ac:dyDescent="0.35"/>
    <row r="20265" hidden="1" x14ac:dyDescent="0.35"/>
    <row r="20266" hidden="1" x14ac:dyDescent="0.35"/>
    <row r="20267" hidden="1" x14ac:dyDescent="0.35"/>
    <row r="20268" hidden="1" x14ac:dyDescent="0.35"/>
    <row r="20269" hidden="1" x14ac:dyDescent="0.35"/>
    <row r="20270" hidden="1" x14ac:dyDescent="0.35"/>
    <row r="20271" hidden="1" x14ac:dyDescent="0.35"/>
    <row r="20272" hidden="1" x14ac:dyDescent="0.35"/>
    <row r="20273" hidden="1" x14ac:dyDescent="0.35"/>
    <row r="20274" hidden="1" x14ac:dyDescent="0.35"/>
    <row r="20275" hidden="1" x14ac:dyDescent="0.35"/>
    <row r="20276" hidden="1" x14ac:dyDescent="0.35"/>
    <row r="20277" hidden="1" x14ac:dyDescent="0.35"/>
    <row r="20278" hidden="1" x14ac:dyDescent="0.35"/>
    <row r="20279" hidden="1" x14ac:dyDescent="0.35"/>
    <row r="20280" hidden="1" x14ac:dyDescent="0.35"/>
    <row r="20281" hidden="1" x14ac:dyDescent="0.35"/>
    <row r="20282" hidden="1" x14ac:dyDescent="0.35"/>
    <row r="20283" hidden="1" x14ac:dyDescent="0.35"/>
    <row r="20284" hidden="1" x14ac:dyDescent="0.35"/>
    <row r="20285" hidden="1" x14ac:dyDescent="0.35"/>
    <row r="20286" hidden="1" x14ac:dyDescent="0.35"/>
    <row r="20287" hidden="1" x14ac:dyDescent="0.35"/>
    <row r="20288" hidden="1" x14ac:dyDescent="0.35"/>
    <row r="20289" hidden="1" x14ac:dyDescent="0.35"/>
    <row r="20290" hidden="1" x14ac:dyDescent="0.35"/>
    <row r="20291" hidden="1" x14ac:dyDescent="0.35"/>
    <row r="20292" hidden="1" x14ac:dyDescent="0.35"/>
    <row r="20293" hidden="1" x14ac:dyDescent="0.35"/>
    <row r="20294" hidden="1" x14ac:dyDescent="0.35"/>
    <row r="20295" hidden="1" x14ac:dyDescent="0.35"/>
    <row r="20296" hidden="1" x14ac:dyDescent="0.35"/>
    <row r="20297" hidden="1" x14ac:dyDescent="0.35"/>
    <row r="20298" hidden="1" x14ac:dyDescent="0.35"/>
    <row r="20299" hidden="1" x14ac:dyDescent="0.35"/>
    <row r="20300" hidden="1" x14ac:dyDescent="0.35"/>
    <row r="20301" hidden="1" x14ac:dyDescent="0.35"/>
    <row r="20302" hidden="1" x14ac:dyDescent="0.35"/>
    <row r="20303" hidden="1" x14ac:dyDescent="0.35"/>
    <row r="20304" hidden="1" x14ac:dyDescent="0.35"/>
    <row r="20305" hidden="1" x14ac:dyDescent="0.35"/>
    <row r="20306" hidden="1" x14ac:dyDescent="0.35"/>
    <row r="20307" hidden="1" x14ac:dyDescent="0.35"/>
    <row r="20308" hidden="1" x14ac:dyDescent="0.35"/>
    <row r="20309" hidden="1" x14ac:dyDescent="0.35"/>
    <row r="20310" hidden="1" x14ac:dyDescent="0.35"/>
    <row r="20311" hidden="1" x14ac:dyDescent="0.35"/>
    <row r="20312" hidden="1" x14ac:dyDescent="0.35"/>
    <row r="20313" hidden="1" x14ac:dyDescent="0.35"/>
    <row r="20314" hidden="1" x14ac:dyDescent="0.35"/>
    <row r="20315" hidden="1" x14ac:dyDescent="0.35"/>
    <row r="20316" hidden="1" x14ac:dyDescent="0.35"/>
    <row r="20317" hidden="1" x14ac:dyDescent="0.35"/>
    <row r="20318" hidden="1" x14ac:dyDescent="0.35"/>
    <row r="20319" hidden="1" x14ac:dyDescent="0.35"/>
    <row r="20320" hidden="1" x14ac:dyDescent="0.35"/>
    <row r="20321" hidden="1" x14ac:dyDescent="0.35"/>
    <row r="20322" hidden="1" x14ac:dyDescent="0.35"/>
    <row r="20323" hidden="1" x14ac:dyDescent="0.35"/>
    <row r="20324" hidden="1" x14ac:dyDescent="0.35"/>
    <row r="20325" hidden="1" x14ac:dyDescent="0.35"/>
    <row r="20326" hidden="1" x14ac:dyDescent="0.35"/>
    <row r="20327" hidden="1" x14ac:dyDescent="0.35"/>
    <row r="20328" hidden="1" x14ac:dyDescent="0.35"/>
    <row r="20329" hidden="1" x14ac:dyDescent="0.35"/>
    <row r="20330" hidden="1" x14ac:dyDescent="0.35"/>
    <row r="20331" hidden="1" x14ac:dyDescent="0.35"/>
    <row r="20332" hidden="1" x14ac:dyDescent="0.35"/>
    <row r="20333" hidden="1" x14ac:dyDescent="0.35"/>
    <row r="20334" hidden="1" x14ac:dyDescent="0.35"/>
    <row r="20335" hidden="1" x14ac:dyDescent="0.35"/>
    <row r="20336" hidden="1" x14ac:dyDescent="0.35"/>
    <row r="20337" hidden="1" x14ac:dyDescent="0.35"/>
    <row r="20338" hidden="1" x14ac:dyDescent="0.35"/>
    <row r="20339" hidden="1" x14ac:dyDescent="0.35"/>
    <row r="20340" hidden="1" x14ac:dyDescent="0.35"/>
    <row r="20341" hidden="1" x14ac:dyDescent="0.35"/>
    <row r="20342" hidden="1" x14ac:dyDescent="0.35"/>
    <row r="20343" hidden="1" x14ac:dyDescent="0.35"/>
    <row r="20344" hidden="1" x14ac:dyDescent="0.35"/>
    <row r="20345" hidden="1" x14ac:dyDescent="0.35"/>
    <row r="20346" hidden="1" x14ac:dyDescent="0.35"/>
    <row r="20347" hidden="1" x14ac:dyDescent="0.35"/>
    <row r="20348" hidden="1" x14ac:dyDescent="0.35"/>
    <row r="20349" hidden="1" x14ac:dyDescent="0.35"/>
    <row r="20350" hidden="1" x14ac:dyDescent="0.35"/>
    <row r="20351" hidden="1" x14ac:dyDescent="0.35"/>
    <row r="20352" hidden="1" x14ac:dyDescent="0.35"/>
    <row r="20353" hidden="1" x14ac:dyDescent="0.35"/>
    <row r="20354" hidden="1" x14ac:dyDescent="0.35"/>
    <row r="20355" hidden="1" x14ac:dyDescent="0.35"/>
    <row r="20356" hidden="1" x14ac:dyDescent="0.35"/>
    <row r="20357" hidden="1" x14ac:dyDescent="0.35"/>
    <row r="20358" hidden="1" x14ac:dyDescent="0.35"/>
    <row r="20359" hidden="1" x14ac:dyDescent="0.35"/>
    <row r="20360" hidden="1" x14ac:dyDescent="0.35"/>
    <row r="20361" hidden="1" x14ac:dyDescent="0.35"/>
    <row r="20362" hidden="1" x14ac:dyDescent="0.35"/>
    <row r="20363" hidden="1" x14ac:dyDescent="0.35"/>
    <row r="20364" hidden="1" x14ac:dyDescent="0.35"/>
    <row r="20365" hidden="1" x14ac:dyDescent="0.35"/>
    <row r="20366" hidden="1" x14ac:dyDescent="0.35"/>
    <row r="20367" hidden="1" x14ac:dyDescent="0.35"/>
    <row r="20368" hidden="1" x14ac:dyDescent="0.35"/>
    <row r="20369" hidden="1" x14ac:dyDescent="0.35"/>
    <row r="20370" hidden="1" x14ac:dyDescent="0.35"/>
    <row r="20371" hidden="1" x14ac:dyDescent="0.35"/>
    <row r="20372" hidden="1" x14ac:dyDescent="0.35"/>
    <row r="20373" hidden="1" x14ac:dyDescent="0.35"/>
    <row r="20374" hidden="1" x14ac:dyDescent="0.35"/>
    <row r="20375" hidden="1" x14ac:dyDescent="0.35"/>
    <row r="20376" hidden="1" x14ac:dyDescent="0.35"/>
    <row r="20377" hidden="1" x14ac:dyDescent="0.35"/>
    <row r="20378" hidden="1" x14ac:dyDescent="0.35"/>
    <row r="20379" hidden="1" x14ac:dyDescent="0.35"/>
    <row r="20380" hidden="1" x14ac:dyDescent="0.35"/>
    <row r="20381" hidden="1" x14ac:dyDescent="0.35"/>
    <row r="20382" hidden="1" x14ac:dyDescent="0.35"/>
    <row r="20383" hidden="1" x14ac:dyDescent="0.35"/>
    <row r="20384" hidden="1" x14ac:dyDescent="0.35"/>
    <row r="20385" hidden="1" x14ac:dyDescent="0.35"/>
    <row r="20386" hidden="1" x14ac:dyDescent="0.35"/>
    <row r="20387" hidden="1" x14ac:dyDescent="0.35"/>
    <row r="20388" hidden="1" x14ac:dyDescent="0.35"/>
    <row r="20389" hidden="1" x14ac:dyDescent="0.35"/>
    <row r="20390" hidden="1" x14ac:dyDescent="0.35"/>
    <row r="20391" hidden="1" x14ac:dyDescent="0.35"/>
    <row r="20392" hidden="1" x14ac:dyDescent="0.35"/>
    <row r="20393" hidden="1" x14ac:dyDescent="0.35"/>
    <row r="20394" hidden="1" x14ac:dyDescent="0.35"/>
    <row r="20395" hidden="1" x14ac:dyDescent="0.35"/>
    <row r="20396" hidden="1" x14ac:dyDescent="0.35"/>
    <row r="20397" hidden="1" x14ac:dyDescent="0.35"/>
    <row r="20398" hidden="1" x14ac:dyDescent="0.35"/>
    <row r="20399" hidden="1" x14ac:dyDescent="0.35"/>
    <row r="20400" hidden="1" x14ac:dyDescent="0.35"/>
    <row r="20401" hidden="1" x14ac:dyDescent="0.35"/>
    <row r="20402" hidden="1" x14ac:dyDescent="0.35"/>
    <row r="20403" hidden="1" x14ac:dyDescent="0.35"/>
    <row r="20404" hidden="1" x14ac:dyDescent="0.35"/>
    <row r="20405" hidden="1" x14ac:dyDescent="0.35"/>
    <row r="20406" hidden="1" x14ac:dyDescent="0.35"/>
    <row r="20407" hidden="1" x14ac:dyDescent="0.35"/>
    <row r="20408" hidden="1" x14ac:dyDescent="0.35"/>
    <row r="20409" hidden="1" x14ac:dyDescent="0.35"/>
    <row r="20410" hidden="1" x14ac:dyDescent="0.35"/>
    <row r="20411" hidden="1" x14ac:dyDescent="0.35"/>
    <row r="20412" hidden="1" x14ac:dyDescent="0.35"/>
    <row r="20413" hidden="1" x14ac:dyDescent="0.35"/>
    <row r="20414" hidden="1" x14ac:dyDescent="0.35"/>
    <row r="20415" hidden="1" x14ac:dyDescent="0.35"/>
    <row r="20416" hidden="1" x14ac:dyDescent="0.35"/>
    <row r="20417" hidden="1" x14ac:dyDescent="0.35"/>
    <row r="20418" hidden="1" x14ac:dyDescent="0.35"/>
    <row r="20419" hidden="1" x14ac:dyDescent="0.35"/>
    <row r="20420" hidden="1" x14ac:dyDescent="0.35"/>
    <row r="20421" hidden="1" x14ac:dyDescent="0.35"/>
    <row r="20422" hidden="1" x14ac:dyDescent="0.35"/>
    <row r="20423" hidden="1" x14ac:dyDescent="0.35"/>
    <row r="20424" hidden="1" x14ac:dyDescent="0.35"/>
    <row r="20425" hidden="1" x14ac:dyDescent="0.35"/>
    <row r="20426" hidden="1" x14ac:dyDescent="0.35"/>
    <row r="20427" hidden="1" x14ac:dyDescent="0.35"/>
    <row r="20428" hidden="1" x14ac:dyDescent="0.35"/>
    <row r="20429" hidden="1" x14ac:dyDescent="0.35"/>
    <row r="20430" hidden="1" x14ac:dyDescent="0.35"/>
    <row r="20431" hidden="1" x14ac:dyDescent="0.35"/>
    <row r="20432" hidden="1" x14ac:dyDescent="0.35"/>
    <row r="20433" hidden="1" x14ac:dyDescent="0.35"/>
    <row r="20434" hidden="1" x14ac:dyDescent="0.35"/>
    <row r="20435" hidden="1" x14ac:dyDescent="0.35"/>
    <row r="20436" hidden="1" x14ac:dyDescent="0.35"/>
    <row r="20437" hidden="1" x14ac:dyDescent="0.35"/>
    <row r="20438" hidden="1" x14ac:dyDescent="0.35"/>
    <row r="20439" hidden="1" x14ac:dyDescent="0.35"/>
    <row r="20440" hidden="1" x14ac:dyDescent="0.35"/>
    <row r="20441" hidden="1" x14ac:dyDescent="0.35"/>
    <row r="20442" hidden="1" x14ac:dyDescent="0.35"/>
    <row r="20443" hidden="1" x14ac:dyDescent="0.35"/>
    <row r="20444" hidden="1" x14ac:dyDescent="0.35"/>
    <row r="20445" hidden="1" x14ac:dyDescent="0.35"/>
    <row r="20446" hidden="1" x14ac:dyDescent="0.35"/>
    <row r="20447" hidden="1" x14ac:dyDescent="0.35"/>
    <row r="20448" hidden="1" x14ac:dyDescent="0.35"/>
    <row r="20449" hidden="1" x14ac:dyDescent="0.35"/>
    <row r="20450" hidden="1" x14ac:dyDescent="0.35"/>
    <row r="20451" hidden="1" x14ac:dyDescent="0.35"/>
    <row r="20452" hidden="1" x14ac:dyDescent="0.35"/>
    <row r="20453" hidden="1" x14ac:dyDescent="0.35"/>
    <row r="20454" hidden="1" x14ac:dyDescent="0.35"/>
    <row r="20455" hidden="1" x14ac:dyDescent="0.35"/>
    <row r="20456" hidden="1" x14ac:dyDescent="0.35"/>
    <row r="20457" hidden="1" x14ac:dyDescent="0.35"/>
    <row r="20458" hidden="1" x14ac:dyDescent="0.35"/>
    <row r="20459" hidden="1" x14ac:dyDescent="0.35"/>
    <row r="20460" hidden="1" x14ac:dyDescent="0.35"/>
    <row r="20461" hidden="1" x14ac:dyDescent="0.35"/>
    <row r="20462" hidden="1" x14ac:dyDescent="0.35"/>
    <row r="20463" hidden="1" x14ac:dyDescent="0.35"/>
    <row r="20464" hidden="1" x14ac:dyDescent="0.35"/>
    <row r="20465" hidden="1" x14ac:dyDescent="0.35"/>
    <row r="20466" hidden="1" x14ac:dyDescent="0.35"/>
    <row r="20467" hidden="1" x14ac:dyDescent="0.35"/>
    <row r="20468" hidden="1" x14ac:dyDescent="0.35"/>
    <row r="20469" hidden="1" x14ac:dyDescent="0.35"/>
    <row r="20470" hidden="1" x14ac:dyDescent="0.35"/>
    <row r="20471" hidden="1" x14ac:dyDescent="0.35"/>
    <row r="20472" hidden="1" x14ac:dyDescent="0.35"/>
    <row r="20473" hidden="1" x14ac:dyDescent="0.35"/>
    <row r="20474" hidden="1" x14ac:dyDescent="0.35"/>
    <row r="20475" hidden="1" x14ac:dyDescent="0.35"/>
    <row r="20476" hidden="1" x14ac:dyDescent="0.35"/>
    <row r="20477" hidden="1" x14ac:dyDescent="0.35"/>
    <row r="20478" hidden="1" x14ac:dyDescent="0.35"/>
    <row r="20479" hidden="1" x14ac:dyDescent="0.35"/>
    <row r="20480" hidden="1" x14ac:dyDescent="0.35"/>
    <row r="20481" hidden="1" x14ac:dyDescent="0.35"/>
    <row r="20482" hidden="1" x14ac:dyDescent="0.35"/>
    <row r="20483" hidden="1" x14ac:dyDescent="0.35"/>
    <row r="20484" hidden="1" x14ac:dyDescent="0.35"/>
    <row r="20485" hidden="1" x14ac:dyDescent="0.35"/>
    <row r="20486" hidden="1" x14ac:dyDescent="0.35"/>
    <row r="20487" hidden="1" x14ac:dyDescent="0.35"/>
    <row r="20488" hidden="1" x14ac:dyDescent="0.35"/>
    <row r="20489" hidden="1" x14ac:dyDescent="0.35"/>
    <row r="20490" hidden="1" x14ac:dyDescent="0.35"/>
    <row r="20491" hidden="1" x14ac:dyDescent="0.35"/>
    <row r="20492" hidden="1" x14ac:dyDescent="0.35"/>
    <row r="20493" hidden="1" x14ac:dyDescent="0.35"/>
    <row r="20494" hidden="1" x14ac:dyDescent="0.35"/>
    <row r="20495" hidden="1" x14ac:dyDescent="0.35"/>
    <row r="20496" hidden="1" x14ac:dyDescent="0.35"/>
    <row r="20497" hidden="1" x14ac:dyDescent="0.35"/>
    <row r="20498" hidden="1" x14ac:dyDescent="0.35"/>
    <row r="20499" hidden="1" x14ac:dyDescent="0.35"/>
    <row r="20500" hidden="1" x14ac:dyDescent="0.35"/>
    <row r="20501" hidden="1" x14ac:dyDescent="0.35"/>
    <row r="20502" hidden="1" x14ac:dyDescent="0.35"/>
    <row r="20503" hidden="1" x14ac:dyDescent="0.35"/>
    <row r="20504" hidden="1" x14ac:dyDescent="0.35"/>
    <row r="20505" hidden="1" x14ac:dyDescent="0.35"/>
    <row r="20506" hidden="1" x14ac:dyDescent="0.35"/>
    <row r="20507" hidden="1" x14ac:dyDescent="0.35"/>
    <row r="20508" hidden="1" x14ac:dyDescent="0.35"/>
    <row r="20509" hidden="1" x14ac:dyDescent="0.35"/>
    <row r="20510" hidden="1" x14ac:dyDescent="0.35"/>
    <row r="20511" hidden="1" x14ac:dyDescent="0.35"/>
    <row r="20512" hidden="1" x14ac:dyDescent="0.35"/>
    <row r="20513" hidden="1" x14ac:dyDescent="0.35"/>
    <row r="20514" hidden="1" x14ac:dyDescent="0.35"/>
    <row r="20515" hidden="1" x14ac:dyDescent="0.35"/>
    <row r="20516" hidden="1" x14ac:dyDescent="0.35"/>
    <row r="20517" hidden="1" x14ac:dyDescent="0.35"/>
    <row r="20518" hidden="1" x14ac:dyDescent="0.35"/>
    <row r="20519" hidden="1" x14ac:dyDescent="0.35"/>
    <row r="20520" hidden="1" x14ac:dyDescent="0.35"/>
    <row r="20521" hidden="1" x14ac:dyDescent="0.35"/>
    <row r="20522" hidden="1" x14ac:dyDescent="0.35"/>
    <row r="20523" hidden="1" x14ac:dyDescent="0.35"/>
    <row r="20524" hidden="1" x14ac:dyDescent="0.35"/>
    <row r="20525" hidden="1" x14ac:dyDescent="0.35"/>
    <row r="20526" hidden="1" x14ac:dyDescent="0.35"/>
    <row r="20527" hidden="1" x14ac:dyDescent="0.35"/>
    <row r="20528" hidden="1" x14ac:dyDescent="0.35"/>
    <row r="20529" hidden="1" x14ac:dyDescent="0.35"/>
    <row r="20530" hidden="1" x14ac:dyDescent="0.35"/>
    <row r="20531" hidden="1" x14ac:dyDescent="0.35"/>
    <row r="20532" hidden="1" x14ac:dyDescent="0.35"/>
    <row r="20533" hidden="1" x14ac:dyDescent="0.35"/>
    <row r="20534" hidden="1" x14ac:dyDescent="0.35"/>
    <row r="20535" hidden="1" x14ac:dyDescent="0.35"/>
    <row r="20536" hidden="1" x14ac:dyDescent="0.35"/>
    <row r="20537" hidden="1" x14ac:dyDescent="0.35"/>
    <row r="20538" hidden="1" x14ac:dyDescent="0.35"/>
    <row r="20539" hidden="1" x14ac:dyDescent="0.35"/>
    <row r="20540" hidden="1" x14ac:dyDescent="0.35"/>
    <row r="20541" hidden="1" x14ac:dyDescent="0.35"/>
    <row r="20542" hidden="1" x14ac:dyDescent="0.35"/>
    <row r="20543" hidden="1" x14ac:dyDescent="0.35"/>
    <row r="20544" hidden="1" x14ac:dyDescent="0.35"/>
    <row r="20545" hidden="1" x14ac:dyDescent="0.35"/>
    <row r="20546" hidden="1" x14ac:dyDescent="0.35"/>
    <row r="20547" hidden="1" x14ac:dyDescent="0.35"/>
    <row r="20548" hidden="1" x14ac:dyDescent="0.35"/>
    <row r="20549" hidden="1" x14ac:dyDescent="0.35"/>
    <row r="20550" hidden="1" x14ac:dyDescent="0.35"/>
    <row r="20551" hidden="1" x14ac:dyDescent="0.35"/>
    <row r="20552" hidden="1" x14ac:dyDescent="0.35"/>
    <row r="20553" hidden="1" x14ac:dyDescent="0.35"/>
    <row r="20554" hidden="1" x14ac:dyDescent="0.35"/>
    <row r="20555" hidden="1" x14ac:dyDescent="0.35"/>
    <row r="20556" hidden="1" x14ac:dyDescent="0.35"/>
    <row r="20557" hidden="1" x14ac:dyDescent="0.35"/>
    <row r="20558" hidden="1" x14ac:dyDescent="0.35"/>
    <row r="20559" hidden="1" x14ac:dyDescent="0.35"/>
    <row r="20560" hidden="1" x14ac:dyDescent="0.35"/>
    <row r="20561" hidden="1" x14ac:dyDescent="0.35"/>
    <row r="20562" hidden="1" x14ac:dyDescent="0.35"/>
    <row r="20563" hidden="1" x14ac:dyDescent="0.35"/>
    <row r="20564" hidden="1" x14ac:dyDescent="0.35"/>
    <row r="20565" hidden="1" x14ac:dyDescent="0.35"/>
    <row r="20566" hidden="1" x14ac:dyDescent="0.35"/>
    <row r="20567" hidden="1" x14ac:dyDescent="0.35"/>
    <row r="20568" hidden="1" x14ac:dyDescent="0.35"/>
    <row r="20569" hidden="1" x14ac:dyDescent="0.35"/>
    <row r="20570" hidden="1" x14ac:dyDescent="0.35"/>
    <row r="20571" hidden="1" x14ac:dyDescent="0.35"/>
    <row r="20572" hidden="1" x14ac:dyDescent="0.35"/>
    <row r="20573" hidden="1" x14ac:dyDescent="0.35"/>
    <row r="20574" hidden="1" x14ac:dyDescent="0.35"/>
    <row r="20575" hidden="1" x14ac:dyDescent="0.35"/>
    <row r="20576" hidden="1" x14ac:dyDescent="0.35"/>
    <row r="20577" hidden="1" x14ac:dyDescent="0.35"/>
    <row r="20578" hidden="1" x14ac:dyDescent="0.35"/>
    <row r="20579" hidden="1" x14ac:dyDescent="0.35"/>
    <row r="20580" hidden="1" x14ac:dyDescent="0.35"/>
    <row r="20581" hidden="1" x14ac:dyDescent="0.35"/>
    <row r="20582" hidden="1" x14ac:dyDescent="0.35"/>
    <row r="20583" hidden="1" x14ac:dyDescent="0.35"/>
    <row r="20584" hidden="1" x14ac:dyDescent="0.35"/>
    <row r="20585" hidden="1" x14ac:dyDescent="0.35"/>
    <row r="20586" hidden="1" x14ac:dyDescent="0.35"/>
    <row r="20587" hidden="1" x14ac:dyDescent="0.35"/>
    <row r="20588" hidden="1" x14ac:dyDescent="0.35"/>
    <row r="20589" hidden="1" x14ac:dyDescent="0.35"/>
    <row r="20590" hidden="1" x14ac:dyDescent="0.35"/>
    <row r="20591" hidden="1" x14ac:dyDescent="0.35"/>
    <row r="20592" hidden="1" x14ac:dyDescent="0.35"/>
    <row r="20593" hidden="1" x14ac:dyDescent="0.35"/>
    <row r="20594" hidden="1" x14ac:dyDescent="0.35"/>
    <row r="20595" hidden="1" x14ac:dyDescent="0.35"/>
    <row r="20596" hidden="1" x14ac:dyDescent="0.35"/>
    <row r="20597" hidden="1" x14ac:dyDescent="0.35"/>
    <row r="20598" hidden="1" x14ac:dyDescent="0.35"/>
    <row r="20599" hidden="1" x14ac:dyDescent="0.35"/>
    <row r="20600" hidden="1" x14ac:dyDescent="0.35"/>
    <row r="20601" hidden="1" x14ac:dyDescent="0.35"/>
    <row r="20602" hidden="1" x14ac:dyDescent="0.35"/>
    <row r="20603" hidden="1" x14ac:dyDescent="0.35"/>
    <row r="20604" hidden="1" x14ac:dyDescent="0.35"/>
    <row r="20605" hidden="1" x14ac:dyDescent="0.35"/>
    <row r="20606" hidden="1" x14ac:dyDescent="0.35"/>
    <row r="20607" hidden="1" x14ac:dyDescent="0.35"/>
    <row r="20608" hidden="1" x14ac:dyDescent="0.35"/>
    <row r="20609" hidden="1" x14ac:dyDescent="0.35"/>
    <row r="20610" hidden="1" x14ac:dyDescent="0.35"/>
    <row r="20611" hidden="1" x14ac:dyDescent="0.35"/>
    <row r="20612" hidden="1" x14ac:dyDescent="0.35"/>
    <row r="20613" hidden="1" x14ac:dyDescent="0.35"/>
    <row r="20614" hidden="1" x14ac:dyDescent="0.35"/>
    <row r="20615" hidden="1" x14ac:dyDescent="0.35"/>
    <row r="20616" hidden="1" x14ac:dyDescent="0.35"/>
    <row r="20617" hidden="1" x14ac:dyDescent="0.35"/>
    <row r="20618" hidden="1" x14ac:dyDescent="0.35"/>
    <row r="20619" hidden="1" x14ac:dyDescent="0.35"/>
    <row r="20620" hidden="1" x14ac:dyDescent="0.35"/>
    <row r="20621" hidden="1" x14ac:dyDescent="0.35"/>
    <row r="20622" hidden="1" x14ac:dyDescent="0.35"/>
    <row r="20623" hidden="1" x14ac:dyDescent="0.35"/>
    <row r="20624" hidden="1" x14ac:dyDescent="0.35"/>
    <row r="20625" hidden="1" x14ac:dyDescent="0.35"/>
    <row r="20626" hidden="1" x14ac:dyDescent="0.35"/>
    <row r="20627" hidden="1" x14ac:dyDescent="0.35"/>
    <row r="20628" hidden="1" x14ac:dyDescent="0.35"/>
    <row r="20629" hidden="1" x14ac:dyDescent="0.35"/>
    <row r="20630" hidden="1" x14ac:dyDescent="0.35"/>
    <row r="20631" hidden="1" x14ac:dyDescent="0.35"/>
    <row r="20632" hidden="1" x14ac:dyDescent="0.35"/>
    <row r="20633" hidden="1" x14ac:dyDescent="0.35"/>
    <row r="20634" hidden="1" x14ac:dyDescent="0.35"/>
    <row r="20635" hidden="1" x14ac:dyDescent="0.35"/>
    <row r="20636" hidden="1" x14ac:dyDescent="0.35"/>
    <row r="20637" hidden="1" x14ac:dyDescent="0.35"/>
    <row r="20638" hidden="1" x14ac:dyDescent="0.35"/>
    <row r="20639" hidden="1" x14ac:dyDescent="0.35"/>
    <row r="20640" hidden="1" x14ac:dyDescent="0.35"/>
    <row r="20641" hidden="1" x14ac:dyDescent="0.35"/>
    <row r="20642" hidden="1" x14ac:dyDescent="0.35"/>
    <row r="20643" hidden="1" x14ac:dyDescent="0.35"/>
    <row r="20644" hidden="1" x14ac:dyDescent="0.35"/>
    <row r="20645" hidden="1" x14ac:dyDescent="0.35"/>
    <row r="20646" hidden="1" x14ac:dyDescent="0.35"/>
    <row r="20647" hidden="1" x14ac:dyDescent="0.35"/>
    <row r="20648" hidden="1" x14ac:dyDescent="0.35"/>
    <row r="20649" hidden="1" x14ac:dyDescent="0.35"/>
    <row r="20650" hidden="1" x14ac:dyDescent="0.35"/>
    <row r="20651" hidden="1" x14ac:dyDescent="0.35"/>
    <row r="20652" hidden="1" x14ac:dyDescent="0.35"/>
    <row r="20653" hidden="1" x14ac:dyDescent="0.35"/>
    <row r="20654" hidden="1" x14ac:dyDescent="0.35"/>
    <row r="20655" hidden="1" x14ac:dyDescent="0.35"/>
    <row r="20656" hidden="1" x14ac:dyDescent="0.35"/>
    <row r="20657" hidden="1" x14ac:dyDescent="0.35"/>
    <row r="20658" hidden="1" x14ac:dyDescent="0.35"/>
    <row r="20659" hidden="1" x14ac:dyDescent="0.35"/>
    <row r="20660" hidden="1" x14ac:dyDescent="0.35"/>
    <row r="20661" hidden="1" x14ac:dyDescent="0.35"/>
    <row r="20662" hidden="1" x14ac:dyDescent="0.35"/>
    <row r="20663" hidden="1" x14ac:dyDescent="0.35"/>
    <row r="20664" hidden="1" x14ac:dyDescent="0.35"/>
    <row r="20665" hidden="1" x14ac:dyDescent="0.35"/>
    <row r="20666" hidden="1" x14ac:dyDescent="0.35"/>
    <row r="20667" hidden="1" x14ac:dyDescent="0.35"/>
    <row r="20668" hidden="1" x14ac:dyDescent="0.35"/>
    <row r="20669" hidden="1" x14ac:dyDescent="0.35"/>
    <row r="20670" hidden="1" x14ac:dyDescent="0.35"/>
    <row r="20671" hidden="1" x14ac:dyDescent="0.35"/>
    <row r="20672" hidden="1" x14ac:dyDescent="0.35"/>
    <row r="20673" hidden="1" x14ac:dyDescent="0.35"/>
    <row r="20674" hidden="1" x14ac:dyDescent="0.35"/>
    <row r="20675" hidden="1" x14ac:dyDescent="0.35"/>
    <row r="20676" hidden="1" x14ac:dyDescent="0.35"/>
    <row r="20677" hidden="1" x14ac:dyDescent="0.35"/>
    <row r="20678" hidden="1" x14ac:dyDescent="0.35"/>
    <row r="20679" hidden="1" x14ac:dyDescent="0.35"/>
    <row r="20680" hidden="1" x14ac:dyDescent="0.35"/>
    <row r="20681" hidden="1" x14ac:dyDescent="0.35"/>
    <row r="20682" hidden="1" x14ac:dyDescent="0.35"/>
    <row r="20683" hidden="1" x14ac:dyDescent="0.35"/>
    <row r="20684" hidden="1" x14ac:dyDescent="0.35"/>
    <row r="20685" hidden="1" x14ac:dyDescent="0.35"/>
    <row r="20686" hidden="1" x14ac:dyDescent="0.35"/>
    <row r="20687" hidden="1" x14ac:dyDescent="0.35"/>
    <row r="20688" hidden="1" x14ac:dyDescent="0.35"/>
    <row r="20689" hidden="1" x14ac:dyDescent="0.35"/>
    <row r="20690" hidden="1" x14ac:dyDescent="0.35"/>
    <row r="20691" hidden="1" x14ac:dyDescent="0.35"/>
    <row r="20692" hidden="1" x14ac:dyDescent="0.35"/>
    <row r="20693" hidden="1" x14ac:dyDescent="0.35"/>
    <row r="20694" hidden="1" x14ac:dyDescent="0.35"/>
    <row r="20695" hidden="1" x14ac:dyDescent="0.35"/>
    <row r="20696" hidden="1" x14ac:dyDescent="0.35"/>
    <row r="20697" hidden="1" x14ac:dyDescent="0.35"/>
    <row r="20698" hidden="1" x14ac:dyDescent="0.35"/>
    <row r="20699" hidden="1" x14ac:dyDescent="0.35"/>
    <row r="20700" hidden="1" x14ac:dyDescent="0.35"/>
    <row r="20701" hidden="1" x14ac:dyDescent="0.35"/>
    <row r="20702" hidden="1" x14ac:dyDescent="0.35"/>
    <row r="20703" hidden="1" x14ac:dyDescent="0.35"/>
    <row r="20704" hidden="1" x14ac:dyDescent="0.35"/>
    <row r="20705" hidden="1" x14ac:dyDescent="0.35"/>
    <row r="20706" hidden="1" x14ac:dyDescent="0.35"/>
    <row r="20707" hidden="1" x14ac:dyDescent="0.35"/>
    <row r="20708" hidden="1" x14ac:dyDescent="0.35"/>
    <row r="20709" hidden="1" x14ac:dyDescent="0.35"/>
    <row r="20710" hidden="1" x14ac:dyDescent="0.35"/>
    <row r="20711" hidden="1" x14ac:dyDescent="0.35"/>
    <row r="20712" hidden="1" x14ac:dyDescent="0.35"/>
    <row r="20713" hidden="1" x14ac:dyDescent="0.35"/>
    <row r="20714" hidden="1" x14ac:dyDescent="0.35"/>
    <row r="20715" hidden="1" x14ac:dyDescent="0.35"/>
    <row r="20716" hidden="1" x14ac:dyDescent="0.35"/>
    <row r="20717" hidden="1" x14ac:dyDescent="0.35"/>
    <row r="20718" hidden="1" x14ac:dyDescent="0.35"/>
    <row r="20719" hidden="1" x14ac:dyDescent="0.35"/>
    <row r="20720" hidden="1" x14ac:dyDescent="0.35"/>
    <row r="20721" hidden="1" x14ac:dyDescent="0.35"/>
    <row r="20722" hidden="1" x14ac:dyDescent="0.35"/>
    <row r="20723" hidden="1" x14ac:dyDescent="0.35"/>
    <row r="20724" hidden="1" x14ac:dyDescent="0.35"/>
    <row r="20725" hidden="1" x14ac:dyDescent="0.35"/>
    <row r="20726" hidden="1" x14ac:dyDescent="0.35"/>
    <row r="20727" hidden="1" x14ac:dyDescent="0.35"/>
    <row r="20728" hidden="1" x14ac:dyDescent="0.35"/>
    <row r="20729" hidden="1" x14ac:dyDescent="0.35"/>
    <row r="20730" hidden="1" x14ac:dyDescent="0.35"/>
    <row r="20731" hidden="1" x14ac:dyDescent="0.35"/>
    <row r="20732" hidden="1" x14ac:dyDescent="0.35"/>
    <row r="20733" hidden="1" x14ac:dyDescent="0.35"/>
    <row r="20734" hidden="1" x14ac:dyDescent="0.35"/>
    <row r="20735" hidden="1" x14ac:dyDescent="0.35"/>
    <row r="20736" hidden="1" x14ac:dyDescent="0.35"/>
    <row r="20737" hidden="1" x14ac:dyDescent="0.35"/>
    <row r="20738" hidden="1" x14ac:dyDescent="0.35"/>
    <row r="20739" hidden="1" x14ac:dyDescent="0.35"/>
    <row r="20740" hidden="1" x14ac:dyDescent="0.35"/>
    <row r="20741" hidden="1" x14ac:dyDescent="0.35"/>
    <row r="20742" hidden="1" x14ac:dyDescent="0.35"/>
    <row r="20743" hidden="1" x14ac:dyDescent="0.35"/>
    <row r="20744" hidden="1" x14ac:dyDescent="0.35"/>
    <row r="20745" hidden="1" x14ac:dyDescent="0.35"/>
    <row r="20746" hidden="1" x14ac:dyDescent="0.35"/>
    <row r="20747" hidden="1" x14ac:dyDescent="0.35"/>
    <row r="20748" hidden="1" x14ac:dyDescent="0.35"/>
    <row r="20749" hidden="1" x14ac:dyDescent="0.35"/>
    <row r="20750" hidden="1" x14ac:dyDescent="0.35"/>
    <row r="20751" hidden="1" x14ac:dyDescent="0.35"/>
    <row r="20752" hidden="1" x14ac:dyDescent="0.35"/>
    <row r="20753" hidden="1" x14ac:dyDescent="0.35"/>
    <row r="20754" hidden="1" x14ac:dyDescent="0.35"/>
    <row r="20755" hidden="1" x14ac:dyDescent="0.35"/>
    <row r="20756" hidden="1" x14ac:dyDescent="0.35"/>
    <row r="20757" hidden="1" x14ac:dyDescent="0.35"/>
    <row r="20758" hidden="1" x14ac:dyDescent="0.35"/>
    <row r="20759" hidden="1" x14ac:dyDescent="0.35"/>
    <row r="20760" hidden="1" x14ac:dyDescent="0.35"/>
    <row r="20761" hidden="1" x14ac:dyDescent="0.35"/>
    <row r="20762" hidden="1" x14ac:dyDescent="0.35"/>
    <row r="20763" hidden="1" x14ac:dyDescent="0.35"/>
    <row r="20764" hidden="1" x14ac:dyDescent="0.35"/>
    <row r="20765" hidden="1" x14ac:dyDescent="0.35"/>
    <row r="20766" hidden="1" x14ac:dyDescent="0.35"/>
    <row r="20767" hidden="1" x14ac:dyDescent="0.35"/>
    <row r="20768" hidden="1" x14ac:dyDescent="0.35"/>
    <row r="20769" hidden="1" x14ac:dyDescent="0.35"/>
    <row r="20770" hidden="1" x14ac:dyDescent="0.35"/>
    <row r="20771" hidden="1" x14ac:dyDescent="0.35"/>
    <row r="20772" hidden="1" x14ac:dyDescent="0.35"/>
    <row r="20773" hidden="1" x14ac:dyDescent="0.35"/>
    <row r="20774" hidden="1" x14ac:dyDescent="0.35"/>
    <row r="20775" hidden="1" x14ac:dyDescent="0.35"/>
    <row r="20776" hidden="1" x14ac:dyDescent="0.35"/>
    <row r="20777" hidden="1" x14ac:dyDescent="0.35"/>
    <row r="20778" hidden="1" x14ac:dyDescent="0.35"/>
    <row r="20779" hidden="1" x14ac:dyDescent="0.35"/>
    <row r="20780" hidden="1" x14ac:dyDescent="0.35"/>
    <row r="20781" hidden="1" x14ac:dyDescent="0.35"/>
    <row r="20782" hidden="1" x14ac:dyDescent="0.35"/>
    <row r="20783" hidden="1" x14ac:dyDescent="0.35"/>
    <row r="20784" hidden="1" x14ac:dyDescent="0.35"/>
    <row r="20785" hidden="1" x14ac:dyDescent="0.35"/>
    <row r="20786" hidden="1" x14ac:dyDescent="0.35"/>
    <row r="20787" hidden="1" x14ac:dyDescent="0.35"/>
    <row r="20788" hidden="1" x14ac:dyDescent="0.35"/>
    <row r="20789" hidden="1" x14ac:dyDescent="0.35"/>
    <row r="20790" hidden="1" x14ac:dyDescent="0.35"/>
    <row r="20791" hidden="1" x14ac:dyDescent="0.35"/>
    <row r="20792" hidden="1" x14ac:dyDescent="0.35"/>
    <row r="20793" hidden="1" x14ac:dyDescent="0.35"/>
    <row r="20794" hidden="1" x14ac:dyDescent="0.35"/>
    <row r="20795" hidden="1" x14ac:dyDescent="0.35"/>
    <row r="20796" hidden="1" x14ac:dyDescent="0.35"/>
    <row r="20797" hidden="1" x14ac:dyDescent="0.35"/>
    <row r="20798" hidden="1" x14ac:dyDescent="0.35"/>
    <row r="20799" hidden="1" x14ac:dyDescent="0.35"/>
    <row r="20800" hidden="1" x14ac:dyDescent="0.35"/>
    <row r="20801" hidden="1" x14ac:dyDescent="0.35"/>
    <row r="20802" hidden="1" x14ac:dyDescent="0.35"/>
    <row r="20803" hidden="1" x14ac:dyDescent="0.35"/>
    <row r="20804" hidden="1" x14ac:dyDescent="0.35"/>
    <row r="20805" hidden="1" x14ac:dyDescent="0.35"/>
    <row r="20806" hidden="1" x14ac:dyDescent="0.35"/>
    <row r="20807" hidden="1" x14ac:dyDescent="0.35"/>
    <row r="20808" hidden="1" x14ac:dyDescent="0.35"/>
    <row r="20809" hidden="1" x14ac:dyDescent="0.35"/>
    <row r="20810" hidden="1" x14ac:dyDescent="0.35"/>
    <row r="20811" hidden="1" x14ac:dyDescent="0.35"/>
    <row r="20812" hidden="1" x14ac:dyDescent="0.35"/>
    <row r="20813" hidden="1" x14ac:dyDescent="0.35"/>
    <row r="20814" hidden="1" x14ac:dyDescent="0.35"/>
    <row r="20815" hidden="1" x14ac:dyDescent="0.35"/>
    <row r="20816" hidden="1" x14ac:dyDescent="0.35"/>
    <row r="20817" hidden="1" x14ac:dyDescent="0.35"/>
    <row r="20818" hidden="1" x14ac:dyDescent="0.35"/>
    <row r="20819" hidden="1" x14ac:dyDescent="0.35"/>
    <row r="20820" hidden="1" x14ac:dyDescent="0.35"/>
    <row r="20821" hidden="1" x14ac:dyDescent="0.35"/>
    <row r="20822" hidden="1" x14ac:dyDescent="0.35"/>
    <row r="20823" hidden="1" x14ac:dyDescent="0.35"/>
    <row r="20824" hidden="1" x14ac:dyDescent="0.35"/>
    <row r="20825" hidden="1" x14ac:dyDescent="0.35"/>
    <row r="20826" hidden="1" x14ac:dyDescent="0.35"/>
    <row r="20827" hidden="1" x14ac:dyDescent="0.35"/>
    <row r="20828" hidden="1" x14ac:dyDescent="0.35"/>
    <row r="20829" hidden="1" x14ac:dyDescent="0.35"/>
    <row r="20830" hidden="1" x14ac:dyDescent="0.35"/>
    <row r="20831" hidden="1" x14ac:dyDescent="0.35"/>
    <row r="20832" hidden="1" x14ac:dyDescent="0.35"/>
    <row r="20833" hidden="1" x14ac:dyDescent="0.35"/>
    <row r="20834" hidden="1" x14ac:dyDescent="0.35"/>
    <row r="20835" hidden="1" x14ac:dyDescent="0.35"/>
    <row r="20836" hidden="1" x14ac:dyDescent="0.35"/>
    <row r="20837" hidden="1" x14ac:dyDescent="0.35"/>
    <row r="20838" hidden="1" x14ac:dyDescent="0.35"/>
    <row r="20839" hidden="1" x14ac:dyDescent="0.35"/>
    <row r="20840" hidden="1" x14ac:dyDescent="0.35"/>
    <row r="20841" hidden="1" x14ac:dyDescent="0.35"/>
    <row r="20842" hidden="1" x14ac:dyDescent="0.35"/>
    <row r="20843" hidden="1" x14ac:dyDescent="0.35"/>
    <row r="20844" hidden="1" x14ac:dyDescent="0.35"/>
    <row r="20845" hidden="1" x14ac:dyDescent="0.35"/>
    <row r="20846" hidden="1" x14ac:dyDescent="0.35"/>
    <row r="20847" hidden="1" x14ac:dyDescent="0.35"/>
    <row r="20848" hidden="1" x14ac:dyDescent="0.35"/>
    <row r="20849" hidden="1" x14ac:dyDescent="0.35"/>
    <row r="20850" hidden="1" x14ac:dyDescent="0.35"/>
    <row r="20851" hidden="1" x14ac:dyDescent="0.35"/>
    <row r="20852" hidden="1" x14ac:dyDescent="0.35"/>
    <row r="20853" hidden="1" x14ac:dyDescent="0.35"/>
    <row r="20854" hidden="1" x14ac:dyDescent="0.35"/>
    <row r="20855" hidden="1" x14ac:dyDescent="0.35"/>
    <row r="20856" hidden="1" x14ac:dyDescent="0.35"/>
    <row r="20857" hidden="1" x14ac:dyDescent="0.35"/>
    <row r="20858" hidden="1" x14ac:dyDescent="0.35"/>
    <row r="20859" hidden="1" x14ac:dyDescent="0.35"/>
    <row r="20860" hidden="1" x14ac:dyDescent="0.35"/>
    <row r="20861" hidden="1" x14ac:dyDescent="0.35"/>
    <row r="20862" hidden="1" x14ac:dyDescent="0.35"/>
    <row r="20863" hidden="1" x14ac:dyDescent="0.35"/>
    <row r="20864" hidden="1" x14ac:dyDescent="0.35"/>
    <row r="20865" hidden="1" x14ac:dyDescent="0.35"/>
    <row r="20866" hidden="1" x14ac:dyDescent="0.35"/>
    <row r="20867" hidden="1" x14ac:dyDescent="0.35"/>
    <row r="20868" hidden="1" x14ac:dyDescent="0.35"/>
    <row r="20869" hidden="1" x14ac:dyDescent="0.35"/>
    <row r="20870" hidden="1" x14ac:dyDescent="0.35"/>
    <row r="20871" hidden="1" x14ac:dyDescent="0.35"/>
    <row r="20872" hidden="1" x14ac:dyDescent="0.35"/>
    <row r="20873" hidden="1" x14ac:dyDescent="0.35"/>
    <row r="20874" hidden="1" x14ac:dyDescent="0.35"/>
    <row r="20875" hidden="1" x14ac:dyDescent="0.35"/>
    <row r="20876" hidden="1" x14ac:dyDescent="0.35"/>
    <row r="20877" hidden="1" x14ac:dyDescent="0.35"/>
    <row r="20878" hidden="1" x14ac:dyDescent="0.35"/>
    <row r="20879" hidden="1" x14ac:dyDescent="0.35"/>
    <row r="20880" hidden="1" x14ac:dyDescent="0.35"/>
    <row r="20881" hidden="1" x14ac:dyDescent="0.35"/>
    <row r="20882" hidden="1" x14ac:dyDescent="0.35"/>
    <row r="20883" hidden="1" x14ac:dyDescent="0.35"/>
    <row r="20884" hidden="1" x14ac:dyDescent="0.35"/>
    <row r="20885" hidden="1" x14ac:dyDescent="0.35"/>
    <row r="20886" hidden="1" x14ac:dyDescent="0.35"/>
    <row r="20887" hidden="1" x14ac:dyDescent="0.35"/>
    <row r="20888" hidden="1" x14ac:dyDescent="0.35"/>
    <row r="20889" hidden="1" x14ac:dyDescent="0.35"/>
    <row r="20890" hidden="1" x14ac:dyDescent="0.35"/>
    <row r="20891" hidden="1" x14ac:dyDescent="0.35"/>
    <row r="20892" hidden="1" x14ac:dyDescent="0.35"/>
    <row r="20893" hidden="1" x14ac:dyDescent="0.35"/>
    <row r="20894" hidden="1" x14ac:dyDescent="0.35"/>
    <row r="20895" hidden="1" x14ac:dyDescent="0.35"/>
    <row r="20896" hidden="1" x14ac:dyDescent="0.35"/>
    <row r="20897" hidden="1" x14ac:dyDescent="0.35"/>
    <row r="20898" hidden="1" x14ac:dyDescent="0.35"/>
    <row r="20899" hidden="1" x14ac:dyDescent="0.35"/>
    <row r="20900" hidden="1" x14ac:dyDescent="0.35"/>
    <row r="20901" hidden="1" x14ac:dyDescent="0.35"/>
    <row r="20902" hidden="1" x14ac:dyDescent="0.35"/>
    <row r="20903" hidden="1" x14ac:dyDescent="0.35"/>
    <row r="20904" hidden="1" x14ac:dyDescent="0.35"/>
    <row r="20905" hidden="1" x14ac:dyDescent="0.35"/>
    <row r="20906" hidden="1" x14ac:dyDescent="0.35"/>
    <row r="20907" hidden="1" x14ac:dyDescent="0.35"/>
    <row r="20908" hidden="1" x14ac:dyDescent="0.35"/>
    <row r="20909" hidden="1" x14ac:dyDescent="0.35"/>
    <row r="20910" hidden="1" x14ac:dyDescent="0.35"/>
    <row r="20911" hidden="1" x14ac:dyDescent="0.35"/>
    <row r="20912" hidden="1" x14ac:dyDescent="0.35"/>
    <row r="20913" hidden="1" x14ac:dyDescent="0.35"/>
    <row r="20914" hidden="1" x14ac:dyDescent="0.35"/>
    <row r="20915" hidden="1" x14ac:dyDescent="0.35"/>
    <row r="20916" hidden="1" x14ac:dyDescent="0.35"/>
    <row r="20917" hidden="1" x14ac:dyDescent="0.35"/>
    <row r="20918" hidden="1" x14ac:dyDescent="0.35"/>
    <row r="20919" hidden="1" x14ac:dyDescent="0.35"/>
    <row r="20920" hidden="1" x14ac:dyDescent="0.35"/>
    <row r="20921" hidden="1" x14ac:dyDescent="0.35"/>
    <row r="20922" hidden="1" x14ac:dyDescent="0.35"/>
    <row r="20923" hidden="1" x14ac:dyDescent="0.35"/>
    <row r="20924" hidden="1" x14ac:dyDescent="0.35"/>
    <row r="20925" hidden="1" x14ac:dyDescent="0.35"/>
    <row r="20926" hidden="1" x14ac:dyDescent="0.35"/>
    <row r="20927" hidden="1" x14ac:dyDescent="0.35"/>
    <row r="20928" hidden="1" x14ac:dyDescent="0.35"/>
    <row r="20929" hidden="1" x14ac:dyDescent="0.35"/>
    <row r="20930" hidden="1" x14ac:dyDescent="0.35"/>
    <row r="20931" hidden="1" x14ac:dyDescent="0.35"/>
    <row r="20932" hidden="1" x14ac:dyDescent="0.35"/>
    <row r="20933" hidden="1" x14ac:dyDescent="0.35"/>
    <row r="20934" hidden="1" x14ac:dyDescent="0.35"/>
    <row r="20935" hidden="1" x14ac:dyDescent="0.35"/>
    <row r="20936" hidden="1" x14ac:dyDescent="0.35"/>
    <row r="20937" hidden="1" x14ac:dyDescent="0.35"/>
    <row r="20938" hidden="1" x14ac:dyDescent="0.35"/>
    <row r="20939" hidden="1" x14ac:dyDescent="0.35"/>
    <row r="20940" hidden="1" x14ac:dyDescent="0.35"/>
    <row r="20941" hidden="1" x14ac:dyDescent="0.35"/>
    <row r="20942" hidden="1" x14ac:dyDescent="0.35"/>
    <row r="20943" hidden="1" x14ac:dyDescent="0.35"/>
    <row r="20944" hidden="1" x14ac:dyDescent="0.35"/>
    <row r="20945" hidden="1" x14ac:dyDescent="0.35"/>
    <row r="20946" hidden="1" x14ac:dyDescent="0.35"/>
    <row r="20947" hidden="1" x14ac:dyDescent="0.35"/>
    <row r="20948" hidden="1" x14ac:dyDescent="0.35"/>
    <row r="20949" hidden="1" x14ac:dyDescent="0.35"/>
    <row r="20950" hidden="1" x14ac:dyDescent="0.35"/>
    <row r="20951" hidden="1" x14ac:dyDescent="0.35"/>
    <row r="20952" hidden="1" x14ac:dyDescent="0.35"/>
    <row r="20953" hidden="1" x14ac:dyDescent="0.35"/>
    <row r="20954" hidden="1" x14ac:dyDescent="0.35"/>
    <row r="20955" hidden="1" x14ac:dyDescent="0.35"/>
    <row r="20956" hidden="1" x14ac:dyDescent="0.35"/>
    <row r="20957" hidden="1" x14ac:dyDescent="0.35"/>
    <row r="20958" hidden="1" x14ac:dyDescent="0.35"/>
    <row r="20959" hidden="1" x14ac:dyDescent="0.35"/>
    <row r="20960" hidden="1" x14ac:dyDescent="0.35"/>
    <row r="20961" hidden="1" x14ac:dyDescent="0.35"/>
    <row r="20962" hidden="1" x14ac:dyDescent="0.35"/>
    <row r="20963" hidden="1" x14ac:dyDescent="0.35"/>
    <row r="20964" hidden="1" x14ac:dyDescent="0.35"/>
    <row r="20965" hidden="1" x14ac:dyDescent="0.35"/>
    <row r="20966" hidden="1" x14ac:dyDescent="0.35"/>
    <row r="20967" hidden="1" x14ac:dyDescent="0.35"/>
    <row r="20968" hidden="1" x14ac:dyDescent="0.35"/>
    <row r="20969" hidden="1" x14ac:dyDescent="0.35"/>
    <row r="20970" hidden="1" x14ac:dyDescent="0.35"/>
    <row r="20971" hidden="1" x14ac:dyDescent="0.35"/>
    <row r="20972" hidden="1" x14ac:dyDescent="0.35"/>
    <row r="20973" hidden="1" x14ac:dyDescent="0.35"/>
    <row r="20974" hidden="1" x14ac:dyDescent="0.35"/>
    <row r="20975" hidden="1" x14ac:dyDescent="0.35"/>
    <row r="20976" hidden="1" x14ac:dyDescent="0.35"/>
    <row r="20977" hidden="1" x14ac:dyDescent="0.35"/>
    <row r="20978" hidden="1" x14ac:dyDescent="0.35"/>
    <row r="20979" hidden="1" x14ac:dyDescent="0.35"/>
    <row r="20980" hidden="1" x14ac:dyDescent="0.35"/>
    <row r="20981" hidden="1" x14ac:dyDescent="0.35"/>
    <row r="20982" hidden="1" x14ac:dyDescent="0.35"/>
    <row r="20983" hidden="1" x14ac:dyDescent="0.35"/>
    <row r="20984" hidden="1" x14ac:dyDescent="0.35"/>
    <row r="20985" hidden="1" x14ac:dyDescent="0.35"/>
    <row r="20986" hidden="1" x14ac:dyDescent="0.35"/>
    <row r="20987" hidden="1" x14ac:dyDescent="0.35"/>
    <row r="20988" hidden="1" x14ac:dyDescent="0.35"/>
    <row r="20989" hidden="1" x14ac:dyDescent="0.35"/>
    <row r="20990" hidden="1" x14ac:dyDescent="0.35"/>
    <row r="20991" hidden="1" x14ac:dyDescent="0.35"/>
    <row r="20992" hidden="1" x14ac:dyDescent="0.35"/>
    <row r="20993" hidden="1" x14ac:dyDescent="0.35"/>
    <row r="20994" hidden="1" x14ac:dyDescent="0.35"/>
    <row r="20995" hidden="1" x14ac:dyDescent="0.35"/>
    <row r="20996" hidden="1" x14ac:dyDescent="0.35"/>
    <row r="20997" hidden="1" x14ac:dyDescent="0.35"/>
    <row r="20998" hidden="1" x14ac:dyDescent="0.35"/>
    <row r="20999" hidden="1" x14ac:dyDescent="0.35"/>
    <row r="21000" hidden="1" x14ac:dyDescent="0.35"/>
    <row r="21001" hidden="1" x14ac:dyDescent="0.35"/>
    <row r="21002" hidden="1" x14ac:dyDescent="0.35"/>
    <row r="21003" hidden="1" x14ac:dyDescent="0.35"/>
    <row r="21004" hidden="1" x14ac:dyDescent="0.35"/>
    <row r="21005" hidden="1" x14ac:dyDescent="0.35"/>
    <row r="21006" hidden="1" x14ac:dyDescent="0.35"/>
    <row r="21007" hidden="1" x14ac:dyDescent="0.35"/>
    <row r="21008" hidden="1" x14ac:dyDescent="0.35"/>
    <row r="21009" hidden="1" x14ac:dyDescent="0.35"/>
    <row r="21010" hidden="1" x14ac:dyDescent="0.35"/>
    <row r="21011" hidden="1" x14ac:dyDescent="0.35"/>
    <row r="21012" hidden="1" x14ac:dyDescent="0.35"/>
    <row r="21013" hidden="1" x14ac:dyDescent="0.35"/>
    <row r="21014" hidden="1" x14ac:dyDescent="0.35"/>
    <row r="21015" hidden="1" x14ac:dyDescent="0.35"/>
    <row r="21016" hidden="1" x14ac:dyDescent="0.35"/>
    <row r="21017" hidden="1" x14ac:dyDescent="0.35"/>
    <row r="21018" hidden="1" x14ac:dyDescent="0.35"/>
    <row r="21019" hidden="1" x14ac:dyDescent="0.35"/>
    <row r="21020" hidden="1" x14ac:dyDescent="0.35"/>
    <row r="21021" hidden="1" x14ac:dyDescent="0.35"/>
    <row r="21022" hidden="1" x14ac:dyDescent="0.35"/>
    <row r="21023" hidden="1" x14ac:dyDescent="0.35"/>
    <row r="21024" hidden="1" x14ac:dyDescent="0.35"/>
    <row r="21025" hidden="1" x14ac:dyDescent="0.35"/>
    <row r="21026" hidden="1" x14ac:dyDescent="0.35"/>
    <row r="21027" hidden="1" x14ac:dyDescent="0.35"/>
    <row r="21028" hidden="1" x14ac:dyDescent="0.35"/>
    <row r="21029" hidden="1" x14ac:dyDescent="0.35"/>
    <row r="21030" hidden="1" x14ac:dyDescent="0.35"/>
    <row r="21031" hidden="1" x14ac:dyDescent="0.35"/>
    <row r="21032" hidden="1" x14ac:dyDescent="0.35"/>
    <row r="21033" hidden="1" x14ac:dyDescent="0.35"/>
    <row r="21034" hidden="1" x14ac:dyDescent="0.35"/>
    <row r="21035" hidden="1" x14ac:dyDescent="0.35"/>
    <row r="21036" hidden="1" x14ac:dyDescent="0.35"/>
    <row r="21037" hidden="1" x14ac:dyDescent="0.35"/>
    <row r="21038" hidden="1" x14ac:dyDescent="0.35"/>
    <row r="21039" hidden="1" x14ac:dyDescent="0.35"/>
    <row r="21040" hidden="1" x14ac:dyDescent="0.35"/>
    <row r="21041" hidden="1" x14ac:dyDescent="0.35"/>
    <row r="21042" hidden="1" x14ac:dyDescent="0.35"/>
    <row r="21043" hidden="1" x14ac:dyDescent="0.35"/>
    <row r="21044" hidden="1" x14ac:dyDescent="0.35"/>
    <row r="21045" hidden="1" x14ac:dyDescent="0.35"/>
    <row r="21046" hidden="1" x14ac:dyDescent="0.35"/>
    <row r="21047" hidden="1" x14ac:dyDescent="0.35"/>
    <row r="21048" hidden="1" x14ac:dyDescent="0.35"/>
    <row r="21049" hidden="1" x14ac:dyDescent="0.35"/>
    <row r="21050" hidden="1" x14ac:dyDescent="0.35"/>
    <row r="21051" hidden="1" x14ac:dyDescent="0.35"/>
    <row r="21052" hidden="1" x14ac:dyDescent="0.35"/>
    <row r="21053" hidden="1" x14ac:dyDescent="0.35"/>
    <row r="21054" hidden="1" x14ac:dyDescent="0.35"/>
    <row r="21055" hidden="1" x14ac:dyDescent="0.35"/>
    <row r="21056" hidden="1" x14ac:dyDescent="0.35"/>
    <row r="21057" hidden="1" x14ac:dyDescent="0.35"/>
    <row r="21058" hidden="1" x14ac:dyDescent="0.35"/>
    <row r="21059" hidden="1" x14ac:dyDescent="0.35"/>
    <row r="21060" hidden="1" x14ac:dyDescent="0.35"/>
    <row r="21061" hidden="1" x14ac:dyDescent="0.35"/>
    <row r="21062" hidden="1" x14ac:dyDescent="0.35"/>
    <row r="21063" hidden="1" x14ac:dyDescent="0.35"/>
    <row r="21064" hidden="1" x14ac:dyDescent="0.35"/>
    <row r="21065" hidden="1" x14ac:dyDescent="0.35"/>
    <row r="21066" hidden="1" x14ac:dyDescent="0.35"/>
    <row r="21067" hidden="1" x14ac:dyDescent="0.35"/>
    <row r="21068" hidden="1" x14ac:dyDescent="0.35"/>
    <row r="21069" hidden="1" x14ac:dyDescent="0.35"/>
    <row r="21070" hidden="1" x14ac:dyDescent="0.35"/>
    <row r="21071" hidden="1" x14ac:dyDescent="0.35"/>
    <row r="21072" hidden="1" x14ac:dyDescent="0.35"/>
    <row r="21073" hidden="1" x14ac:dyDescent="0.35"/>
    <row r="21074" hidden="1" x14ac:dyDescent="0.35"/>
    <row r="21075" hidden="1" x14ac:dyDescent="0.35"/>
    <row r="21076" hidden="1" x14ac:dyDescent="0.35"/>
    <row r="21077" hidden="1" x14ac:dyDescent="0.35"/>
    <row r="21078" hidden="1" x14ac:dyDescent="0.35"/>
    <row r="21079" hidden="1" x14ac:dyDescent="0.35"/>
    <row r="21080" hidden="1" x14ac:dyDescent="0.35"/>
    <row r="21081" hidden="1" x14ac:dyDescent="0.35"/>
    <row r="21082" hidden="1" x14ac:dyDescent="0.35"/>
    <row r="21083" hidden="1" x14ac:dyDescent="0.35"/>
    <row r="21084" hidden="1" x14ac:dyDescent="0.35"/>
    <row r="21085" hidden="1" x14ac:dyDescent="0.35"/>
    <row r="21086" hidden="1" x14ac:dyDescent="0.35"/>
    <row r="21087" hidden="1" x14ac:dyDescent="0.35"/>
    <row r="21088" hidden="1" x14ac:dyDescent="0.35"/>
    <row r="21089" hidden="1" x14ac:dyDescent="0.35"/>
    <row r="21090" hidden="1" x14ac:dyDescent="0.35"/>
    <row r="21091" hidden="1" x14ac:dyDescent="0.35"/>
    <row r="21092" hidden="1" x14ac:dyDescent="0.35"/>
    <row r="21093" hidden="1" x14ac:dyDescent="0.35"/>
    <row r="21094" hidden="1" x14ac:dyDescent="0.35"/>
    <row r="21095" hidden="1" x14ac:dyDescent="0.35"/>
    <row r="21096" hidden="1" x14ac:dyDescent="0.35"/>
    <row r="21097" hidden="1" x14ac:dyDescent="0.35"/>
    <row r="21098" hidden="1" x14ac:dyDescent="0.35"/>
    <row r="21099" hidden="1" x14ac:dyDescent="0.35"/>
    <row r="21100" hidden="1" x14ac:dyDescent="0.35"/>
    <row r="21101" hidden="1" x14ac:dyDescent="0.35"/>
    <row r="21102" hidden="1" x14ac:dyDescent="0.35"/>
    <row r="21103" hidden="1" x14ac:dyDescent="0.35"/>
    <row r="21104" hidden="1" x14ac:dyDescent="0.35"/>
    <row r="21105" hidden="1" x14ac:dyDescent="0.35"/>
    <row r="21106" hidden="1" x14ac:dyDescent="0.35"/>
    <row r="21107" hidden="1" x14ac:dyDescent="0.35"/>
    <row r="21108" hidden="1" x14ac:dyDescent="0.35"/>
    <row r="21109" hidden="1" x14ac:dyDescent="0.35"/>
    <row r="21110" hidden="1" x14ac:dyDescent="0.35"/>
    <row r="21111" hidden="1" x14ac:dyDescent="0.35"/>
    <row r="21112" hidden="1" x14ac:dyDescent="0.35"/>
    <row r="21113" hidden="1" x14ac:dyDescent="0.35"/>
    <row r="21114" hidden="1" x14ac:dyDescent="0.35"/>
    <row r="21115" hidden="1" x14ac:dyDescent="0.35"/>
    <row r="21116" hidden="1" x14ac:dyDescent="0.35"/>
    <row r="21117" hidden="1" x14ac:dyDescent="0.35"/>
    <row r="21118" hidden="1" x14ac:dyDescent="0.35"/>
    <row r="21119" hidden="1" x14ac:dyDescent="0.35"/>
    <row r="21120" hidden="1" x14ac:dyDescent="0.35"/>
    <row r="21121" hidden="1" x14ac:dyDescent="0.35"/>
    <row r="21122" hidden="1" x14ac:dyDescent="0.35"/>
    <row r="21123" hidden="1" x14ac:dyDescent="0.35"/>
    <row r="21124" hidden="1" x14ac:dyDescent="0.35"/>
    <row r="21125" hidden="1" x14ac:dyDescent="0.35"/>
    <row r="21126" hidden="1" x14ac:dyDescent="0.35"/>
    <row r="21127" hidden="1" x14ac:dyDescent="0.35"/>
    <row r="21128" hidden="1" x14ac:dyDescent="0.35"/>
    <row r="21129" hidden="1" x14ac:dyDescent="0.35"/>
    <row r="21130" hidden="1" x14ac:dyDescent="0.35"/>
    <row r="21131" hidden="1" x14ac:dyDescent="0.35"/>
    <row r="21132" hidden="1" x14ac:dyDescent="0.35"/>
    <row r="21133" hidden="1" x14ac:dyDescent="0.35"/>
    <row r="21134" hidden="1" x14ac:dyDescent="0.35"/>
    <row r="21135" hidden="1" x14ac:dyDescent="0.35"/>
    <row r="21136" hidden="1" x14ac:dyDescent="0.35"/>
    <row r="21137" hidden="1" x14ac:dyDescent="0.35"/>
    <row r="21138" hidden="1" x14ac:dyDescent="0.35"/>
    <row r="21139" hidden="1" x14ac:dyDescent="0.35"/>
    <row r="21140" hidden="1" x14ac:dyDescent="0.35"/>
    <row r="21141" hidden="1" x14ac:dyDescent="0.35"/>
    <row r="21142" hidden="1" x14ac:dyDescent="0.35"/>
    <row r="21143" hidden="1" x14ac:dyDescent="0.35"/>
    <row r="21144" hidden="1" x14ac:dyDescent="0.35"/>
    <row r="21145" hidden="1" x14ac:dyDescent="0.35"/>
    <row r="21146" hidden="1" x14ac:dyDescent="0.35"/>
    <row r="21147" hidden="1" x14ac:dyDescent="0.35"/>
    <row r="21148" hidden="1" x14ac:dyDescent="0.35"/>
    <row r="21149" hidden="1" x14ac:dyDescent="0.35"/>
    <row r="21150" hidden="1" x14ac:dyDescent="0.35"/>
    <row r="21151" hidden="1" x14ac:dyDescent="0.35"/>
    <row r="21152" hidden="1" x14ac:dyDescent="0.35"/>
    <row r="21153" hidden="1" x14ac:dyDescent="0.35"/>
    <row r="21154" hidden="1" x14ac:dyDescent="0.35"/>
    <row r="21155" hidden="1" x14ac:dyDescent="0.35"/>
    <row r="21156" hidden="1" x14ac:dyDescent="0.35"/>
    <row r="21157" hidden="1" x14ac:dyDescent="0.35"/>
    <row r="21158" hidden="1" x14ac:dyDescent="0.35"/>
    <row r="21159" hidden="1" x14ac:dyDescent="0.35"/>
    <row r="21160" hidden="1" x14ac:dyDescent="0.35"/>
    <row r="21161" hidden="1" x14ac:dyDescent="0.35"/>
    <row r="21162" hidden="1" x14ac:dyDescent="0.35"/>
    <row r="21163" hidden="1" x14ac:dyDescent="0.35"/>
    <row r="21164" hidden="1" x14ac:dyDescent="0.35"/>
    <row r="21165" hidden="1" x14ac:dyDescent="0.35"/>
    <row r="21166" hidden="1" x14ac:dyDescent="0.35"/>
    <row r="21167" hidden="1" x14ac:dyDescent="0.35"/>
    <row r="21168" hidden="1" x14ac:dyDescent="0.35"/>
    <row r="21169" hidden="1" x14ac:dyDescent="0.35"/>
    <row r="21170" hidden="1" x14ac:dyDescent="0.35"/>
    <row r="21171" hidden="1" x14ac:dyDescent="0.35"/>
    <row r="21172" hidden="1" x14ac:dyDescent="0.35"/>
    <row r="21173" hidden="1" x14ac:dyDescent="0.35"/>
    <row r="21174" hidden="1" x14ac:dyDescent="0.35"/>
    <row r="21175" hidden="1" x14ac:dyDescent="0.35"/>
    <row r="21176" hidden="1" x14ac:dyDescent="0.35"/>
    <row r="21177" hidden="1" x14ac:dyDescent="0.35"/>
    <row r="21178" hidden="1" x14ac:dyDescent="0.35"/>
    <row r="21179" hidden="1" x14ac:dyDescent="0.35"/>
    <row r="21180" hidden="1" x14ac:dyDescent="0.35"/>
    <row r="21181" hidden="1" x14ac:dyDescent="0.35"/>
    <row r="21182" hidden="1" x14ac:dyDescent="0.35"/>
    <row r="21183" hidden="1" x14ac:dyDescent="0.35"/>
    <row r="21184" hidden="1" x14ac:dyDescent="0.35"/>
    <row r="21185" hidden="1" x14ac:dyDescent="0.35"/>
    <row r="21186" hidden="1" x14ac:dyDescent="0.35"/>
    <row r="21187" hidden="1" x14ac:dyDescent="0.35"/>
    <row r="21188" hidden="1" x14ac:dyDescent="0.35"/>
    <row r="21189" hidden="1" x14ac:dyDescent="0.35"/>
    <row r="21190" hidden="1" x14ac:dyDescent="0.35"/>
    <row r="21191" hidden="1" x14ac:dyDescent="0.35"/>
    <row r="21192" hidden="1" x14ac:dyDescent="0.35"/>
    <row r="21193" hidden="1" x14ac:dyDescent="0.35"/>
    <row r="21194" hidden="1" x14ac:dyDescent="0.35"/>
    <row r="21195" hidden="1" x14ac:dyDescent="0.35"/>
    <row r="21196" hidden="1" x14ac:dyDescent="0.35"/>
    <row r="21197" hidden="1" x14ac:dyDescent="0.35"/>
    <row r="21198" hidden="1" x14ac:dyDescent="0.35"/>
    <row r="21199" hidden="1" x14ac:dyDescent="0.35"/>
    <row r="21200" hidden="1" x14ac:dyDescent="0.35"/>
    <row r="21201" hidden="1" x14ac:dyDescent="0.35"/>
    <row r="21202" hidden="1" x14ac:dyDescent="0.35"/>
    <row r="21203" hidden="1" x14ac:dyDescent="0.35"/>
    <row r="21204" hidden="1" x14ac:dyDescent="0.35"/>
    <row r="21205" hidden="1" x14ac:dyDescent="0.35"/>
    <row r="21206" hidden="1" x14ac:dyDescent="0.35"/>
    <row r="21207" hidden="1" x14ac:dyDescent="0.35"/>
    <row r="21208" hidden="1" x14ac:dyDescent="0.35"/>
    <row r="21209" hidden="1" x14ac:dyDescent="0.35"/>
    <row r="21210" hidden="1" x14ac:dyDescent="0.35"/>
    <row r="21211" hidden="1" x14ac:dyDescent="0.35"/>
    <row r="21212" hidden="1" x14ac:dyDescent="0.35"/>
    <row r="21213" hidden="1" x14ac:dyDescent="0.35"/>
    <row r="21214" hidden="1" x14ac:dyDescent="0.35"/>
    <row r="21215" hidden="1" x14ac:dyDescent="0.35"/>
    <row r="21216" hidden="1" x14ac:dyDescent="0.35"/>
    <row r="21217" hidden="1" x14ac:dyDescent="0.35"/>
    <row r="21218" hidden="1" x14ac:dyDescent="0.35"/>
    <row r="21219" hidden="1" x14ac:dyDescent="0.35"/>
    <row r="21220" hidden="1" x14ac:dyDescent="0.35"/>
    <row r="21221" hidden="1" x14ac:dyDescent="0.35"/>
    <row r="21222" hidden="1" x14ac:dyDescent="0.35"/>
    <row r="21223" hidden="1" x14ac:dyDescent="0.35"/>
    <row r="21224" hidden="1" x14ac:dyDescent="0.35"/>
    <row r="21225" hidden="1" x14ac:dyDescent="0.35"/>
    <row r="21226" hidden="1" x14ac:dyDescent="0.35"/>
    <row r="21227" hidden="1" x14ac:dyDescent="0.35"/>
    <row r="21228" hidden="1" x14ac:dyDescent="0.35"/>
    <row r="21229" hidden="1" x14ac:dyDescent="0.35"/>
    <row r="21230" hidden="1" x14ac:dyDescent="0.35"/>
    <row r="21231" hidden="1" x14ac:dyDescent="0.35"/>
    <row r="21232" hidden="1" x14ac:dyDescent="0.35"/>
    <row r="21233" hidden="1" x14ac:dyDescent="0.35"/>
    <row r="21234" hidden="1" x14ac:dyDescent="0.35"/>
    <row r="21235" hidden="1" x14ac:dyDescent="0.35"/>
    <row r="21236" hidden="1" x14ac:dyDescent="0.35"/>
    <row r="21237" hidden="1" x14ac:dyDescent="0.35"/>
    <row r="21238" hidden="1" x14ac:dyDescent="0.35"/>
    <row r="21239" hidden="1" x14ac:dyDescent="0.35"/>
    <row r="21240" hidden="1" x14ac:dyDescent="0.35"/>
    <row r="21241" hidden="1" x14ac:dyDescent="0.35"/>
    <row r="21242" hidden="1" x14ac:dyDescent="0.35"/>
    <row r="21243" hidden="1" x14ac:dyDescent="0.35"/>
    <row r="21244" hidden="1" x14ac:dyDescent="0.35"/>
    <row r="21245" hidden="1" x14ac:dyDescent="0.35"/>
    <row r="21246" hidden="1" x14ac:dyDescent="0.35"/>
    <row r="21247" hidden="1" x14ac:dyDescent="0.35"/>
    <row r="21248" hidden="1" x14ac:dyDescent="0.35"/>
    <row r="21249" hidden="1" x14ac:dyDescent="0.35"/>
    <row r="21250" hidden="1" x14ac:dyDescent="0.35"/>
    <row r="21251" hidden="1" x14ac:dyDescent="0.35"/>
    <row r="21252" hidden="1" x14ac:dyDescent="0.35"/>
    <row r="21253" hidden="1" x14ac:dyDescent="0.35"/>
    <row r="21254" hidden="1" x14ac:dyDescent="0.35"/>
    <row r="21255" hidden="1" x14ac:dyDescent="0.35"/>
    <row r="21256" hidden="1" x14ac:dyDescent="0.35"/>
    <row r="21257" hidden="1" x14ac:dyDescent="0.35"/>
    <row r="21258" hidden="1" x14ac:dyDescent="0.35"/>
    <row r="21259" hidden="1" x14ac:dyDescent="0.35"/>
    <row r="21260" hidden="1" x14ac:dyDescent="0.35"/>
    <row r="21261" hidden="1" x14ac:dyDescent="0.35"/>
    <row r="21262" hidden="1" x14ac:dyDescent="0.35"/>
    <row r="21263" hidden="1" x14ac:dyDescent="0.35"/>
    <row r="21264" hidden="1" x14ac:dyDescent="0.35"/>
    <row r="21265" hidden="1" x14ac:dyDescent="0.35"/>
    <row r="21266" hidden="1" x14ac:dyDescent="0.35"/>
    <row r="21267" hidden="1" x14ac:dyDescent="0.35"/>
    <row r="21268" hidden="1" x14ac:dyDescent="0.35"/>
    <row r="21269" hidden="1" x14ac:dyDescent="0.35"/>
    <row r="21270" hidden="1" x14ac:dyDescent="0.35"/>
    <row r="21271" hidden="1" x14ac:dyDescent="0.35"/>
    <row r="21272" hidden="1" x14ac:dyDescent="0.35"/>
    <row r="21273" hidden="1" x14ac:dyDescent="0.35"/>
    <row r="21274" hidden="1" x14ac:dyDescent="0.35"/>
    <row r="21275" hidden="1" x14ac:dyDescent="0.35"/>
    <row r="21276" hidden="1" x14ac:dyDescent="0.35"/>
    <row r="21277" hidden="1" x14ac:dyDescent="0.35"/>
    <row r="21278" hidden="1" x14ac:dyDescent="0.35"/>
    <row r="21279" hidden="1" x14ac:dyDescent="0.35"/>
    <row r="21280" hidden="1" x14ac:dyDescent="0.35"/>
    <row r="21281" hidden="1" x14ac:dyDescent="0.35"/>
    <row r="21282" hidden="1" x14ac:dyDescent="0.35"/>
    <row r="21283" hidden="1" x14ac:dyDescent="0.35"/>
    <row r="21284" hidden="1" x14ac:dyDescent="0.35"/>
    <row r="21285" hidden="1" x14ac:dyDescent="0.35"/>
    <row r="21286" hidden="1" x14ac:dyDescent="0.35"/>
    <row r="21287" hidden="1" x14ac:dyDescent="0.35"/>
    <row r="21288" hidden="1" x14ac:dyDescent="0.35"/>
    <row r="21289" hidden="1" x14ac:dyDescent="0.35"/>
    <row r="21290" hidden="1" x14ac:dyDescent="0.35"/>
    <row r="21291" hidden="1" x14ac:dyDescent="0.35"/>
    <row r="21292" hidden="1" x14ac:dyDescent="0.35"/>
    <row r="21293" hidden="1" x14ac:dyDescent="0.35"/>
    <row r="21294" hidden="1" x14ac:dyDescent="0.35"/>
    <row r="21295" hidden="1" x14ac:dyDescent="0.35"/>
    <row r="21296" hidden="1" x14ac:dyDescent="0.35"/>
    <row r="21297" hidden="1" x14ac:dyDescent="0.35"/>
    <row r="21298" hidden="1" x14ac:dyDescent="0.35"/>
    <row r="21299" hidden="1" x14ac:dyDescent="0.35"/>
    <row r="21300" hidden="1" x14ac:dyDescent="0.35"/>
    <row r="21301" hidden="1" x14ac:dyDescent="0.35"/>
    <row r="21302" hidden="1" x14ac:dyDescent="0.35"/>
    <row r="21303" hidden="1" x14ac:dyDescent="0.35"/>
    <row r="21304" hidden="1" x14ac:dyDescent="0.35"/>
    <row r="21305" hidden="1" x14ac:dyDescent="0.35"/>
    <row r="21306" hidden="1" x14ac:dyDescent="0.35"/>
    <row r="21307" hidden="1" x14ac:dyDescent="0.35"/>
    <row r="21308" hidden="1" x14ac:dyDescent="0.35"/>
    <row r="21309" hidden="1" x14ac:dyDescent="0.35"/>
    <row r="21310" hidden="1" x14ac:dyDescent="0.35"/>
    <row r="21311" hidden="1" x14ac:dyDescent="0.35"/>
    <row r="21312" hidden="1" x14ac:dyDescent="0.35"/>
    <row r="21313" hidden="1" x14ac:dyDescent="0.35"/>
    <row r="21314" hidden="1" x14ac:dyDescent="0.35"/>
    <row r="21315" hidden="1" x14ac:dyDescent="0.35"/>
    <row r="21316" hidden="1" x14ac:dyDescent="0.35"/>
    <row r="21317" hidden="1" x14ac:dyDescent="0.35"/>
    <row r="21318" hidden="1" x14ac:dyDescent="0.35"/>
    <row r="21319" hidden="1" x14ac:dyDescent="0.35"/>
    <row r="21320" hidden="1" x14ac:dyDescent="0.35"/>
    <row r="21321" hidden="1" x14ac:dyDescent="0.35"/>
    <row r="21322" hidden="1" x14ac:dyDescent="0.35"/>
    <row r="21323" hidden="1" x14ac:dyDescent="0.35"/>
    <row r="21324" hidden="1" x14ac:dyDescent="0.35"/>
    <row r="21325" hidden="1" x14ac:dyDescent="0.35"/>
    <row r="21326" hidden="1" x14ac:dyDescent="0.35"/>
    <row r="21327" hidden="1" x14ac:dyDescent="0.35"/>
    <row r="21328" hidden="1" x14ac:dyDescent="0.35"/>
    <row r="21329" hidden="1" x14ac:dyDescent="0.35"/>
    <row r="21330" hidden="1" x14ac:dyDescent="0.35"/>
    <row r="21331" hidden="1" x14ac:dyDescent="0.35"/>
    <row r="21332" hidden="1" x14ac:dyDescent="0.35"/>
    <row r="21333" hidden="1" x14ac:dyDescent="0.35"/>
    <row r="21334" hidden="1" x14ac:dyDescent="0.35"/>
    <row r="21335" hidden="1" x14ac:dyDescent="0.35"/>
    <row r="21336" hidden="1" x14ac:dyDescent="0.35"/>
    <row r="21337" hidden="1" x14ac:dyDescent="0.35"/>
    <row r="21338" hidden="1" x14ac:dyDescent="0.35"/>
    <row r="21339" hidden="1" x14ac:dyDescent="0.35"/>
    <row r="21340" hidden="1" x14ac:dyDescent="0.35"/>
    <row r="21341" hidden="1" x14ac:dyDescent="0.35"/>
    <row r="21342" hidden="1" x14ac:dyDescent="0.35"/>
    <row r="21343" hidden="1" x14ac:dyDescent="0.35"/>
    <row r="21344" hidden="1" x14ac:dyDescent="0.35"/>
    <row r="21345" hidden="1" x14ac:dyDescent="0.35"/>
    <row r="21346" hidden="1" x14ac:dyDescent="0.35"/>
    <row r="21347" hidden="1" x14ac:dyDescent="0.35"/>
    <row r="21348" hidden="1" x14ac:dyDescent="0.35"/>
    <row r="21349" hidden="1" x14ac:dyDescent="0.35"/>
    <row r="21350" hidden="1" x14ac:dyDescent="0.35"/>
    <row r="21351" hidden="1" x14ac:dyDescent="0.35"/>
    <row r="21352" hidden="1" x14ac:dyDescent="0.35"/>
    <row r="21353" hidden="1" x14ac:dyDescent="0.35"/>
    <row r="21354" hidden="1" x14ac:dyDescent="0.35"/>
    <row r="21355" hidden="1" x14ac:dyDescent="0.35"/>
    <row r="21356" hidden="1" x14ac:dyDescent="0.35"/>
    <row r="21357" hidden="1" x14ac:dyDescent="0.35"/>
    <row r="21358" hidden="1" x14ac:dyDescent="0.35"/>
    <row r="21359" hidden="1" x14ac:dyDescent="0.35"/>
    <row r="21360" hidden="1" x14ac:dyDescent="0.35"/>
    <row r="21361" hidden="1" x14ac:dyDescent="0.35"/>
    <row r="21362" hidden="1" x14ac:dyDescent="0.35"/>
    <row r="21363" hidden="1" x14ac:dyDescent="0.35"/>
    <row r="21364" hidden="1" x14ac:dyDescent="0.35"/>
    <row r="21365" hidden="1" x14ac:dyDescent="0.35"/>
    <row r="21366" hidden="1" x14ac:dyDescent="0.35"/>
    <row r="21367" hidden="1" x14ac:dyDescent="0.35"/>
    <row r="21368" hidden="1" x14ac:dyDescent="0.35"/>
    <row r="21369" hidden="1" x14ac:dyDescent="0.35"/>
    <row r="21370" hidden="1" x14ac:dyDescent="0.35"/>
    <row r="21371" hidden="1" x14ac:dyDescent="0.35"/>
    <row r="21372" hidden="1" x14ac:dyDescent="0.35"/>
    <row r="21373" hidden="1" x14ac:dyDescent="0.35"/>
    <row r="21374" hidden="1" x14ac:dyDescent="0.35"/>
    <row r="21375" hidden="1" x14ac:dyDescent="0.35"/>
    <row r="21376" hidden="1" x14ac:dyDescent="0.35"/>
    <row r="21377" hidden="1" x14ac:dyDescent="0.35"/>
    <row r="21378" hidden="1" x14ac:dyDescent="0.35"/>
    <row r="21379" hidden="1" x14ac:dyDescent="0.35"/>
    <row r="21380" hidden="1" x14ac:dyDescent="0.35"/>
    <row r="21381" hidden="1" x14ac:dyDescent="0.35"/>
    <row r="21382" hidden="1" x14ac:dyDescent="0.35"/>
    <row r="21383" hidden="1" x14ac:dyDescent="0.35"/>
    <row r="21384" hidden="1" x14ac:dyDescent="0.35"/>
    <row r="21385" hidden="1" x14ac:dyDescent="0.35"/>
    <row r="21386" hidden="1" x14ac:dyDescent="0.35"/>
    <row r="21387" hidden="1" x14ac:dyDescent="0.35"/>
    <row r="21388" hidden="1" x14ac:dyDescent="0.35"/>
    <row r="21389" hidden="1" x14ac:dyDescent="0.35"/>
    <row r="21390" hidden="1" x14ac:dyDescent="0.35"/>
    <row r="21391" hidden="1" x14ac:dyDescent="0.35"/>
    <row r="21392" hidden="1" x14ac:dyDescent="0.35"/>
    <row r="21393" hidden="1" x14ac:dyDescent="0.35"/>
    <row r="21394" hidden="1" x14ac:dyDescent="0.35"/>
    <row r="21395" hidden="1" x14ac:dyDescent="0.35"/>
    <row r="21396" hidden="1" x14ac:dyDescent="0.35"/>
    <row r="21397" hidden="1" x14ac:dyDescent="0.35"/>
    <row r="21398" hidden="1" x14ac:dyDescent="0.35"/>
    <row r="21399" hidden="1" x14ac:dyDescent="0.35"/>
    <row r="21400" hidden="1" x14ac:dyDescent="0.35"/>
    <row r="21401" hidden="1" x14ac:dyDescent="0.35"/>
    <row r="21402" hidden="1" x14ac:dyDescent="0.35"/>
    <row r="21403" hidden="1" x14ac:dyDescent="0.35"/>
    <row r="21404" hidden="1" x14ac:dyDescent="0.35"/>
    <row r="21405" hidden="1" x14ac:dyDescent="0.35"/>
    <row r="21406" hidden="1" x14ac:dyDescent="0.35"/>
    <row r="21407" hidden="1" x14ac:dyDescent="0.35"/>
    <row r="21408" hidden="1" x14ac:dyDescent="0.35"/>
    <row r="21409" hidden="1" x14ac:dyDescent="0.35"/>
    <row r="21410" hidden="1" x14ac:dyDescent="0.35"/>
    <row r="21411" hidden="1" x14ac:dyDescent="0.35"/>
    <row r="21412" hidden="1" x14ac:dyDescent="0.35"/>
    <row r="21413" hidden="1" x14ac:dyDescent="0.35"/>
    <row r="21414" hidden="1" x14ac:dyDescent="0.35"/>
    <row r="21415" hidden="1" x14ac:dyDescent="0.35"/>
    <row r="21416" hidden="1" x14ac:dyDescent="0.35"/>
    <row r="21417" hidden="1" x14ac:dyDescent="0.35"/>
    <row r="21418" hidden="1" x14ac:dyDescent="0.35"/>
    <row r="21419" hidden="1" x14ac:dyDescent="0.35"/>
    <row r="21420" hidden="1" x14ac:dyDescent="0.35"/>
    <row r="21421" hidden="1" x14ac:dyDescent="0.35"/>
    <row r="21422" hidden="1" x14ac:dyDescent="0.35"/>
    <row r="21423" hidden="1" x14ac:dyDescent="0.35"/>
    <row r="21424" hidden="1" x14ac:dyDescent="0.35"/>
    <row r="21425" hidden="1" x14ac:dyDescent="0.35"/>
    <row r="21426" hidden="1" x14ac:dyDescent="0.35"/>
    <row r="21427" hidden="1" x14ac:dyDescent="0.35"/>
    <row r="21428" hidden="1" x14ac:dyDescent="0.35"/>
    <row r="21429" hidden="1" x14ac:dyDescent="0.35"/>
    <row r="21430" hidden="1" x14ac:dyDescent="0.35"/>
    <row r="21431" hidden="1" x14ac:dyDescent="0.35"/>
    <row r="21432" hidden="1" x14ac:dyDescent="0.35"/>
    <row r="21433" hidden="1" x14ac:dyDescent="0.35"/>
    <row r="21434" hidden="1" x14ac:dyDescent="0.35"/>
    <row r="21435" hidden="1" x14ac:dyDescent="0.35"/>
    <row r="21436" hidden="1" x14ac:dyDescent="0.35"/>
    <row r="21437" hidden="1" x14ac:dyDescent="0.35"/>
    <row r="21438" hidden="1" x14ac:dyDescent="0.35"/>
    <row r="21439" hidden="1" x14ac:dyDescent="0.35"/>
    <row r="21440" hidden="1" x14ac:dyDescent="0.35"/>
    <row r="21441" hidden="1" x14ac:dyDescent="0.35"/>
    <row r="21442" hidden="1" x14ac:dyDescent="0.35"/>
    <row r="21443" hidden="1" x14ac:dyDescent="0.35"/>
    <row r="21444" hidden="1" x14ac:dyDescent="0.35"/>
    <row r="21445" hidden="1" x14ac:dyDescent="0.35"/>
    <row r="21446" hidden="1" x14ac:dyDescent="0.35"/>
    <row r="21447" hidden="1" x14ac:dyDescent="0.35"/>
    <row r="21448" hidden="1" x14ac:dyDescent="0.35"/>
    <row r="21449" hidden="1" x14ac:dyDescent="0.35"/>
    <row r="21450" hidden="1" x14ac:dyDescent="0.35"/>
    <row r="21451" hidden="1" x14ac:dyDescent="0.35"/>
    <row r="21452" hidden="1" x14ac:dyDescent="0.35"/>
    <row r="21453" hidden="1" x14ac:dyDescent="0.35"/>
    <row r="21454" hidden="1" x14ac:dyDescent="0.35"/>
    <row r="21455" hidden="1" x14ac:dyDescent="0.35"/>
    <row r="21456" hidden="1" x14ac:dyDescent="0.35"/>
    <row r="21457" hidden="1" x14ac:dyDescent="0.35"/>
    <row r="21458" hidden="1" x14ac:dyDescent="0.35"/>
    <row r="21459" hidden="1" x14ac:dyDescent="0.35"/>
    <row r="21460" hidden="1" x14ac:dyDescent="0.35"/>
    <row r="21461" hidden="1" x14ac:dyDescent="0.35"/>
    <row r="21462" hidden="1" x14ac:dyDescent="0.35"/>
    <row r="21463" hidden="1" x14ac:dyDescent="0.35"/>
    <row r="21464" hidden="1" x14ac:dyDescent="0.35"/>
    <row r="21465" hidden="1" x14ac:dyDescent="0.35"/>
    <row r="21466" hidden="1" x14ac:dyDescent="0.35"/>
    <row r="21467" hidden="1" x14ac:dyDescent="0.35"/>
    <row r="21468" hidden="1" x14ac:dyDescent="0.35"/>
    <row r="21469" hidden="1" x14ac:dyDescent="0.35"/>
    <row r="21470" hidden="1" x14ac:dyDescent="0.35"/>
    <row r="21471" hidden="1" x14ac:dyDescent="0.35"/>
    <row r="21472" hidden="1" x14ac:dyDescent="0.35"/>
    <row r="21473" hidden="1" x14ac:dyDescent="0.35"/>
    <row r="21474" hidden="1" x14ac:dyDescent="0.35"/>
    <row r="21475" hidden="1" x14ac:dyDescent="0.35"/>
    <row r="21476" hidden="1" x14ac:dyDescent="0.35"/>
    <row r="21477" hidden="1" x14ac:dyDescent="0.35"/>
    <row r="21478" hidden="1" x14ac:dyDescent="0.35"/>
    <row r="21479" hidden="1" x14ac:dyDescent="0.35"/>
    <row r="21480" hidden="1" x14ac:dyDescent="0.35"/>
    <row r="21481" hidden="1" x14ac:dyDescent="0.35"/>
    <row r="21482" hidden="1" x14ac:dyDescent="0.35"/>
    <row r="21483" hidden="1" x14ac:dyDescent="0.35"/>
    <row r="21484" hidden="1" x14ac:dyDescent="0.35"/>
    <row r="21485" hidden="1" x14ac:dyDescent="0.35"/>
    <row r="21486" hidden="1" x14ac:dyDescent="0.35"/>
    <row r="21487" hidden="1" x14ac:dyDescent="0.35"/>
    <row r="21488" hidden="1" x14ac:dyDescent="0.35"/>
    <row r="21489" hidden="1" x14ac:dyDescent="0.35"/>
    <row r="21490" hidden="1" x14ac:dyDescent="0.35"/>
    <row r="21491" hidden="1" x14ac:dyDescent="0.35"/>
    <row r="21492" hidden="1" x14ac:dyDescent="0.35"/>
    <row r="21493" hidden="1" x14ac:dyDescent="0.35"/>
    <row r="21494" hidden="1" x14ac:dyDescent="0.35"/>
    <row r="21495" hidden="1" x14ac:dyDescent="0.35"/>
    <row r="21496" hidden="1" x14ac:dyDescent="0.35"/>
    <row r="21497" hidden="1" x14ac:dyDescent="0.35"/>
    <row r="21498" hidden="1" x14ac:dyDescent="0.35"/>
    <row r="21499" hidden="1" x14ac:dyDescent="0.35"/>
    <row r="21500" hidden="1" x14ac:dyDescent="0.35"/>
    <row r="21501" hidden="1" x14ac:dyDescent="0.35"/>
    <row r="21502" hidden="1" x14ac:dyDescent="0.35"/>
    <row r="21503" hidden="1" x14ac:dyDescent="0.35"/>
    <row r="21504" hidden="1" x14ac:dyDescent="0.35"/>
    <row r="21505" hidden="1" x14ac:dyDescent="0.35"/>
    <row r="21506" hidden="1" x14ac:dyDescent="0.35"/>
    <row r="21507" hidden="1" x14ac:dyDescent="0.35"/>
    <row r="21508" hidden="1" x14ac:dyDescent="0.35"/>
    <row r="21509" hidden="1" x14ac:dyDescent="0.35"/>
    <row r="21510" hidden="1" x14ac:dyDescent="0.35"/>
    <row r="21511" hidden="1" x14ac:dyDescent="0.35"/>
    <row r="21512" hidden="1" x14ac:dyDescent="0.35"/>
    <row r="21513" hidden="1" x14ac:dyDescent="0.35"/>
    <row r="21514" hidden="1" x14ac:dyDescent="0.35"/>
    <row r="21515" hidden="1" x14ac:dyDescent="0.35"/>
    <row r="21516" hidden="1" x14ac:dyDescent="0.35"/>
    <row r="21517" hidden="1" x14ac:dyDescent="0.35"/>
    <row r="21518" hidden="1" x14ac:dyDescent="0.35"/>
    <row r="21519" hidden="1" x14ac:dyDescent="0.35"/>
    <row r="21520" hidden="1" x14ac:dyDescent="0.35"/>
    <row r="21521" hidden="1" x14ac:dyDescent="0.35"/>
    <row r="21522" hidden="1" x14ac:dyDescent="0.35"/>
    <row r="21523" hidden="1" x14ac:dyDescent="0.35"/>
    <row r="21524" hidden="1" x14ac:dyDescent="0.35"/>
    <row r="21525" hidden="1" x14ac:dyDescent="0.35"/>
    <row r="21526" hidden="1" x14ac:dyDescent="0.35"/>
    <row r="21527" hidden="1" x14ac:dyDescent="0.35"/>
    <row r="21528" hidden="1" x14ac:dyDescent="0.35"/>
    <row r="21529" hidden="1" x14ac:dyDescent="0.35"/>
    <row r="21530" hidden="1" x14ac:dyDescent="0.35"/>
    <row r="21531" hidden="1" x14ac:dyDescent="0.35"/>
    <row r="21532" hidden="1" x14ac:dyDescent="0.35"/>
    <row r="21533" hidden="1" x14ac:dyDescent="0.35"/>
    <row r="21534" hidden="1" x14ac:dyDescent="0.35"/>
    <row r="21535" hidden="1" x14ac:dyDescent="0.35"/>
    <row r="21536" hidden="1" x14ac:dyDescent="0.35"/>
    <row r="21537" hidden="1" x14ac:dyDescent="0.35"/>
    <row r="21538" hidden="1" x14ac:dyDescent="0.35"/>
    <row r="21539" hidden="1" x14ac:dyDescent="0.35"/>
    <row r="21540" hidden="1" x14ac:dyDescent="0.35"/>
    <row r="21541" hidden="1" x14ac:dyDescent="0.35"/>
    <row r="21542" hidden="1" x14ac:dyDescent="0.35"/>
    <row r="21543" hidden="1" x14ac:dyDescent="0.35"/>
    <row r="21544" hidden="1" x14ac:dyDescent="0.35"/>
    <row r="21545" hidden="1" x14ac:dyDescent="0.35"/>
    <row r="21546" hidden="1" x14ac:dyDescent="0.35"/>
    <row r="21547" hidden="1" x14ac:dyDescent="0.35"/>
    <row r="21548" hidden="1" x14ac:dyDescent="0.35"/>
    <row r="21549" hidden="1" x14ac:dyDescent="0.35"/>
    <row r="21550" hidden="1" x14ac:dyDescent="0.35"/>
    <row r="21551" hidden="1" x14ac:dyDescent="0.35"/>
    <row r="21552" hidden="1" x14ac:dyDescent="0.35"/>
    <row r="21553" hidden="1" x14ac:dyDescent="0.35"/>
    <row r="21554" hidden="1" x14ac:dyDescent="0.35"/>
    <row r="21555" hidden="1" x14ac:dyDescent="0.35"/>
    <row r="21556" hidden="1" x14ac:dyDescent="0.35"/>
    <row r="21557" hidden="1" x14ac:dyDescent="0.35"/>
    <row r="21558" hidden="1" x14ac:dyDescent="0.35"/>
    <row r="21559" hidden="1" x14ac:dyDescent="0.35"/>
    <row r="21560" hidden="1" x14ac:dyDescent="0.35"/>
    <row r="21561" hidden="1" x14ac:dyDescent="0.35"/>
    <row r="21562" hidden="1" x14ac:dyDescent="0.35"/>
    <row r="21563" hidden="1" x14ac:dyDescent="0.35"/>
    <row r="21564" hidden="1" x14ac:dyDescent="0.35"/>
    <row r="21565" hidden="1" x14ac:dyDescent="0.35"/>
    <row r="21566" hidden="1" x14ac:dyDescent="0.35"/>
    <row r="21567" hidden="1" x14ac:dyDescent="0.35"/>
    <row r="21568" hidden="1" x14ac:dyDescent="0.35"/>
    <row r="21569" hidden="1" x14ac:dyDescent="0.35"/>
    <row r="21570" hidden="1" x14ac:dyDescent="0.35"/>
    <row r="21571" hidden="1" x14ac:dyDescent="0.35"/>
    <row r="21572" hidden="1" x14ac:dyDescent="0.35"/>
    <row r="21573" hidden="1" x14ac:dyDescent="0.35"/>
    <row r="21574" hidden="1" x14ac:dyDescent="0.35"/>
    <row r="21575" hidden="1" x14ac:dyDescent="0.35"/>
    <row r="21576" hidden="1" x14ac:dyDescent="0.35"/>
    <row r="21577" hidden="1" x14ac:dyDescent="0.35"/>
    <row r="21578" hidden="1" x14ac:dyDescent="0.35"/>
    <row r="21579" hidden="1" x14ac:dyDescent="0.35"/>
    <row r="21580" hidden="1" x14ac:dyDescent="0.35"/>
    <row r="21581" hidden="1" x14ac:dyDescent="0.35"/>
    <row r="21582" hidden="1" x14ac:dyDescent="0.35"/>
    <row r="21583" hidden="1" x14ac:dyDescent="0.35"/>
    <row r="21584" hidden="1" x14ac:dyDescent="0.35"/>
    <row r="21585" hidden="1" x14ac:dyDescent="0.35"/>
    <row r="21586" hidden="1" x14ac:dyDescent="0.35"/>
    <row r="21587" hidden="1" x14ac:dyDescent="0.35"/>
    <row r="21588" hidden="1" x14ac:dyDescent="0.35"/>
    <row r="21589" hidden="1" x14ac:dyDescent="0.35"/>
    <row r="21590" hidden="1" x14ac:dyDescent="0.35"/>
    <row r="21591" hidden="1" x14ac:dyDescent="0.35"/>
    <row r="21592" hidden="1" x14ac:dyDescent="0.35"/>
    <row r="21593" hidden="1" x14ac:dyDescent="0.35"/>
    <row r="21594" hidden="1" x14ac:dyDescent="0.35"/>
    <row r="21595" hidden="1" x14ac:dyDescent="0.35"/>
    <row r="21596" hidden="1" x14ac:dyDescent="0.35"/>
    <row r="21597" hidden="1" x14ac:dyDescent="0.35"/>
    <row r="21598" hidden="1" x14ac:dyDescent="0.35"/>
    <row r="21599" hidden="1" x14ac:dyDescent="0.35"/>
    <row r="21600" hidden="1" x14ac:dyDescent="0.35"/>
    <row r="21601" hidden="1" x14ac:dyDescent="0.35"/>
    <row r="21602" hidden="1" x14ac:dyDescent="0.35"/>
    <row r="21603" hidden="1" x14ac:dyDescent="0.35"/>
    <row r="21604" hidden="1" x14ac:dyDescent="0.35"/>
    <row r="21605" hidden="1" x14ac:dyDescent="0.35"/>
    <row r="21606" hidden="1" x14ac:dyDescent="0.35"/>
    <row r="21607" hidden="1" x14ac:dyDescent="0.35"/>
    <row r="21608" hidden="1" x14ac:dyDescent="0.35"/>
    <row r="21609" hidden="1" x14ac:dyDescent="0.35"/>
    <row r="21610" hidden="1" x14ac:dyDescent="0.35"/>
    <row r="21611" hidden="1" x14ac:dyDescent="0.35"/>
    <row r="21612" hidden="1" x14ac:dyDescent="0.35"/>
    <row r="21613" hidden="1" x14ac:dyDescent="0.35"/>
    <row r="21614" hidden="1" x14ac:dyDescent="0.35"/>
    <row r="21615" hidden="1" x14ac:dyDescent="0.35"/>
    <row r="21616" hidden="1" x14ac:dyDescent="0.35"/>
    <row r="21617" hidden="1" x14ac:dyDescent="0.35"/>
    <row r="21618" hidden="1" x14ac:dyDescent="0.35"/>
    <row r="21619" hidden="1" x14ac:dyDescent="0.35"/>
    <row r="21620" hidden="1" x14ac:dyDescent="0.35"/>
    <row r="21621" hidden="1" x14ac:dyDescent="0.35"/>
    <row r="21622" hidden="1" x14ac:dyDescent="0.35"/>
    <row r="21623" hidden="1" x14ac:dyDescent="0.35"/>
    <row r="21624" hidden="1" x14ac:dyDescent="0.35"/>
    <row r="21625" hidden="1" x14ac:dyDescent="0.35"/>
    <row r="21626" hidden="1" x14ac:dyDescent="0.35"/>
    <row r="21627" hidden="1" x14ac:dyDescent="0.35"/>
    <row r="21628" hidden="1" x14ac:dyDescent="0.35"/>
    <row r="21629" hidden="1" x14ac:dyDescent="0.35"/>
    <row r="21630" hidden="1" x14ac:dyDescent="0.35"/>
    <row r="21631" hidden="1" x14ac:dyDescent="0.35"/>
    <row r="21632" hidden="1" x14ac:dyDescent="0.35"/>
    <row r="21633" hidden="1" x14ac:dyDescent="0.35"/>
    <row r="21634" hidden="1" x14ac:dyDescent="0.35"/>
    <row r="21635" hidden="1" x14ac:dyDescent="0.35"/>
    <row r="21636" hidden="1" x14ac:dyDescent="0.35"/>
    <row r="21637" hidden="1" x14ac:dyDescent="0.35"/>
    <row r="21638" hidden="1" x14ac:dyDescent="0.35"/>
    <row r="21639" hidden="1" x14ac:dyDescent="0.35"/>
    <row r="21640" hidden="1" x14ac:dyDescent="0.35"/>
    <row r="21641" hidden="1" x14ac:dyDescent="0.35"/>
    <row r="21642" hidden="1" x14ac:dyDescent="0.35"/>
    <row r="21643" hidden="1" x14ac:dyDescent="0.35"/>
    <row r="21644" hidden="1" x14ac:dyDescent="0.35"/>
    <row r="21645" hidden="1" x14ac:dyDescent="0.35"/>
    <row r="21646" hidden="1" x14ac:dyDescent="0.35"/>
    <row r="21647" hidden="1" x14ac:dyDescent="0.35"/>
    <row r="21648" hidden="1" x14ac:dyDescent="0.35"/>
    <row r="21649" hidden="1" x14ac:dyDescent="0.35"/>
    <row r="21650" hidden="1" x14ac:dyDescent="0.35"/>
    <row r="21651" hidden="1" x14ac:dyDescent="0.35"/>
    <row r="21652" hidden="1" x14ac:dyDescent="0.35"/>
    <row r="21653" hidden="1" x14ac:dyDescent="0.35"/>
    <row r="21654" hidden="1" x14ac:dyDescent="0.35"/>
    <row r="21655" hidden="1" x14ac:dyDescent="0.35"/>
    <row r="21656" hidden="1" x14ac:dyDescent="0.35"/>
    <row r="21657" hidden="1" x14ac:dyDescent="0.35"/>
    <row r="21658" hidden="1" x14ac:dyDescent="0.35"/>
    <row r="21659" hidden="1" x14ac:dyDescent="0.35"/>
    <row r="21660" hidden="1" x14ac:dyDescent="0.35"/>
    <row r="21661" hidden="1" x14ac:dyDescent="0.35"/>
    <row r="21662" hidden="1" x14ac:dyDescent="0.35"/>
    <row r="21663" hidden="1" x14ac:dyDescent="0.35"/>
    <row r="21664" hidden="1" x14ac:dyDescent="0.35"/>
    <row r="21665" hidden="1" x14ac:dyDescent="0.35"/>
    <row r="21666" hidden="1" x14ac:dyDescent="0.35"/>
    <row r="21667" hidden="1" x14ac:dyDescent="0.35"/>
    <row r="21668" hidden="1" x14ac:dyDescent="0.35"/>
    <row r="21669" hidden="1" x14ac:dyDescent="0.35"/>
    <row r="21670" hidden="1" x14ac:dyDescent="0.35"/>
    <row r="21671" hidden="1" x14ac:dyDescent="0.35"/>
    <row r="21672" hidden="1" x14ac:dyDescent="0.35"/>
    <row r="21673" hidden="1" x14ac:dyDescent="0.35"/>
    <row r="21674" hidden="1" x14ac:dyDescent="0.35"/>
    <row r="21675" hidden="1" x14ac:dyDescent="0.35"/>
    <row r="21676" hidden="1" x14ac:dyDescent="0.35"/>
    <row r="21677" hidden="1" x14ac:dyDescent="0.35"/>
    <row r="21678" hidden="1" x14ac:dyDescent="0.35"/>
    <row r="21679" hidden="1" x14ac:dyDescent="0.35"/>
    <row r="21680" hidden="1" x14ac:dyDescent="0.35"/>
    <row r="21681" hidden="1" x14ac:dyDescent="0.35"/>
    <row r="21682" hidden="1" x14ac:dyDescent="0.35"/>
    <row r="21683" hidden="1" x14ac:dyDescent="0.35"/>
    <row r="21684" hidden="1" x14ac:dyDescent="0.35"/>
    <row r="21685" hidden="1" x14ac:dyDescent="0.35"/>
    <row r="21686" hidden="1" x14ac:dyDescent="0.35"/>
    <row r="21687" hidden="1" x14ac:dyDescent="0.35"/>
    <row r="21688" hidden="1" x14ac:dyDescent="0.35"/>
    <row r="21689" hidden="1" x14ac:dyDescent="0.35"/>
    <row r="21690" hidden="1" x14ac:dyDescent="0.35"/>
    <row r="21691" hidden="1" x14ac:dyDescent="0.35"/>
    <row r="21692" hidden="1" x14ac:dyDescent="0.35"/>
    <row r="21693" hidden="1" x14ac:dyDescent="0.35"/>
    <row r="21694" hidden="1" x14ac:dyDescent="0.35"/>
    <row r="21695" hidden="1" x14ac:dyDescent="0.35"/>
    <row r="21696" hidden="1" x14ac:dyDescent="0.35"/>
    <row r="21697" hidden="1" x14ac:dyDescent="0.35"/>
    <row r="21698" hidden="1" x14ac:dyDescent="0.35"/>
    <row r="21699" hidden="1" x14ac:dyDescent="0.35"/>
    <row r="21700" hidden="1" x14ac:dyDescent="0.35"/>
    <row r="21701" hidden="1" x14ac:dyDescent="0.35"/>
    <row r="21702" hidden="1" x14ac:dyDescent="0.35"/>
    <row r="21703" hidden="1" x14ac:dyDescent="0.35"/>
    <row r="21704" hidden="1" x14ac:dyDescent="0.35"/>
    <row r="21705" hidden="1" x14ac:dyDescent="0.35"/>
    <row r="21706" hidden="1" x14ac:dyDescent="0.35"/>
    <row r="21707" hidden="1" x14ac:dyDescent="0.35"/>
    <row r="21708" hidden="1" x14ac:dyDescent="0.35"/>
    <row r="21709" hidden="1" x14ac:dyDescent="0.35"/>
    <row r="21710" hidden="1" x14ac:dyDescent="0.35"/>
    <row r="21711" hidden="1" x14ac:dyDescent="0.35"/>
    <row r="21712" hidden="1" x14ac:dyDescent="0.35"/>
    <row r="21713" hidden="1" x14ac:dyDescent="0.35"/>
    <row r="21714" hidden="1" x14ac:dyDescent="0.35"/>
    <row r="21715" hidden="1" x14ac:dyDescent="0.35"/>
    <row r="21716" hidden="1" x14ac:dyDescent="0.35"/>
    <row r="21717" hidden="1" x14ac:dyDescent="0.35"/>
    <row r="21718" hidden="1" x14ac:dyDescent="0.35"/>
    <row r="21719" hidden="1" x14ac:dyDescent="0.35"/>
    <row r="21720" hidden="1" x14ac:dyDescent="0.35"/>
    <row r="21721" hidden="1" x14ac:dyDescent="0.35"/>
    <row r="21722" hidden="1" x14ac:dyDescent="0.35"/>
    <row r="21723" hidden="1" x14ac:dyDescent="0.35"/>
    <row r="21724" hidden="1" x14ac:dyDescent="0.35"/>
    <row r="21725" hidden="1" x14ac:dyDescent="0.35"/>
    <row r="21726" hidden="1" x14ac:dyDescent="0.35"/>
    <row r="21727" hidden="1" x14ac:dyDescent="0.35"/>
    <row r="21728" hidden="1" x14ac:dyDescent="0.35"/>
    <row r="21729" hidden="1" x14ac:dyDescent="0.35"/>
    <row r="21730" hidden="1" x14ac:dyDescent="0.35"/>
    <row r="21731" hidden="1" x14ac:dyDescent="0.35"/>
    <row r="21732" hidden="1" x14ac:dyDescent="0.35"/>
    <row r="21733" hidden="1" x14ac:dyDescent="0.35"/>
    <row r="21734" hidden="1" x14ac:dyDescent="0.35"/>
    <row r="21735" hidden="1" x14ac:dyDescent="0.35"/>
    <row r="21736" hidden="1" x14ac:dyDescent="0.35"/>
    <row r="21737" hidden="1" x14ac:dyDescent="0.35"/>
    <row r="21738" hidden="1" x14ac:dyDescent="0.35"/>
    <row r="21739" hidden="1" x14ac:dyDescent="0.35"/>
    <row r="21740" hidden="1" x14ac:dyDescent="0.35"/>
    <row r="21741" hidden="1" x14ac:dyDescent="0.35"/>
    <row r="21742" hidden="1" x14ac:dyDescent="0.35"/>
    <row r="21743" hidden="1" x14ac:dyDescent="0.35"/>
    <row r="21744" hidden="1" x14ac:dyDescent="0.35"/>
    <row r="21745" hidden="1" x14ac:dyDescent="0.35"/>
    <row r="21746" hidden="1" x14ac:dyDescent="0.35"/>
    <row r="21747" hidden="1" x14ac:dyDescent="0.35"/>
    <row r="21748" hidden="1" x14ac:dyDescent="0.35"/>
    <row r="21749" hidden="1" x14ac:dyDescent="0.35"/>
    <row r="21750" hidden="1" x14ac:dyDescent="0.35"/>
    <row r="21751" hidden="1" x14ac:dyDescent="0.35"/>
    <row r="21752" hidden="1" x14ac:dyDescent="0.35"/>
    <row r="21753" hidden="1" x14ac:dyDescent="0.35"/>
    <row r="21754" hidden="1" x14ac:dyDescent="0.35"/>
    <row r="21755" hidden="1" x14ac:dyDescent="0.35"/>
    <row r="21756" hidden="1" x14ac:dyDescent="0.35"/>
    <row r="21757" hidden="1" x14ac:dyDescent="0.35"/>
    <row r="21758" hidden="1" x14ac:dyDescent="0.35"/>
    <row r="21759" hidden="1" x14ac:dyDescent="0.35"/>
    <row r="21760" hidden="1" x14ac:dyDescent="0.35"/>
    <row r="21761" hidden="1" x14ac:dyDescent="0.35"/>
    <row r="21762" hidden="1" x14ac:dyDescent="0.35"/>
    <row r="21763" hidden="1" x14ac:dyDescent="0.35"/>
    <row r="21764" hidden="1" x14ac:dyDescent="0.35"/>
    <row r="21765" hidden="1" x14ac:dyDescent="0.35"/>
    <row r="21766" hidden="1" x14ac:dyDescent="0.35"/>
    <row r="21767" hidden="1" x14ac:dyDescent="0.35"/>
    <row r="21768" hidden="1" x14ac:dyDescent="0.35"/>
    <row r="21769" hidden="1" x14ac:dyDescent="0.35"/>
    <row r="21770" hidden="1" x14ac:dyDescent="0.35"/>
    <row r="21771" hidden="1" x14ac:dyDescent="0.35"/>
    <row r="21772" hidden="1" x14ac:dyDescent="0.35"/>
    <row r="21773" hidden="1" x14ac:dyDescent="0.35"/>
    <row r="21774" hidden="1" x14ac:dyDescent="0.35"/>
    <row r="21775" hidden="1" x14ac:dyDescent="0.35"/>
    <row r="21776" hidden="1" x14ac:dyDescent="0.35"/>
    <row r="21777" hidden="1" x14ac:dyDescent="0.35"/>
    <row r="21778" hidden="1" x14ac:dyDescent="0.35"/>
    <row r="21779" hidden="1" x14ac:dyDescent="0.35"/>
    <row r="21780" hidden="1" x14ac:dyDescent="0.35"/>
    <row r="21781" hidden="1" x14ac:dyDescent="0.35"/>
    <row r="21782" hidden="1" x14ac:dyDescent="0.35"/>
    <row r="21783" hidden="1" x14ac:dyDescent="0.35"/>
    <row r="21784" hidden="1" x14ac:dyDescent="0.35"/>
    <row r="21785" hidden="1" x14ac:dyDescent="0.35"/>
    <row r="21786" hidden="1" x14ac:dyDescent="0.35"/>
    <row r="21787" hidden="1" x14ac:dyDescent="0.35"/>
    <row r="21788" hidden="1" x14ac:dyDescent="0.35"/>
    <row r="21789" hidden="1" x14ac:dyDescent="0.35"/>
    <row r="21790" hidden="1" x14ac:dyDescent="0.35"/>
    <row r="21791" hidden="1" x14ac:dyDescent="0.35"/>
    <row r="21792" hidden="1" x14ac:dyDescent="0.35"/>
    <row r="21793" hidden="1" x14ac:dyDescent="0.35"/>
    <row r="21794" hidden="1" x14ac:dyDescent="0.35"/>
    <row r="21795" hidden="1" x14ac:dyDescent="0.35"/>
    <row r="21796" hidden="1" x14ac:dyDescent="0.35"/>
    <row r="21797" hidden="1" x14ac:dyDescent="0.35"/>
    <row r="21798" hidden="1" x14ac:dyDescent="0.35"/>
    <row r="21799" hidden="1" x14ac:dyDescent="0.35"/>
    <row r="21800" hidden="1" x14ac:dyDescent="0.35"/>
    <row r="21801" hidden="1" x14ac:dyDescent="0.35"/>
    <row r="21802" hidden="1" x14ac:dyDescent="0.35"/>
    <row r="21803" hidden="1" x14ac:dyDescent="0.35"/>
    <row r="21804" hidden="1" x14ac:dyDescent="0.35"/>
    <row r="21805" hidden="1" x14ac:dyDescent="0.35"/>
    <row r="21806" hidden="1" x14ac:dyDescent="0.35"/>
    <row r="21807" hidden="1" x14ac:dyDescent="0.35"/>
    <row r="21808" hidden="1" x14ac:dyDescent="0.35"/>
    <row r="21809" hidden="1" x14ac:dyDescent="0.35"/>
    <row r="21810" hidden="1" x14ac:dyDescent="0.35"/>
    <row r="21811" hidden="1" x14ac:dyDescent="0.35"/>
    <row r="21812" hidden="1" x14ac:dyDescent="0.35"/>
    <row r="21813" hidden="1" x14ac:dyDescent="0.35"/>
    <row r="21814" hidden="1" x14ac:dyDescent="0.35"/>
    <row r="21815" hidden="1" x14ac:dyDescent="0.35"/>
    <row r="21816" hidden="1" x14ac:dyDescent="0.35"/>
    <row r="21817" hidden="1" x14ac:dyDescent="0.35"/>
    <row r="21818" hidden="1" x14ac:dyDescent="0.35"/>
    <row r="21819" hidden="1" x14ac:dyDescent="0.35"/>
    <row r="21820" hidden="1" x14ac:dyDescent="0.35"/>
    <row r="21821" hidden="1" x14ac:dyDescent="0.35"/>
    <row r="21822" hidden="1" x14ac:dyDescent="0.35"/>
    <row r="21823" hidden="1" x14ac:dyDescent="0.35"/>
    <row r="21824" hidden="1" x14ac:dyDescent="0.35"/>
    <row r="21825" hidden="1" x14ac:dyDescent="0.35"/>
    <row r="21826" hidden="1" x14ac:dyDescent="0.35"/>
    <row r="21827" hidden="1" x14ac:dyDescent="0.35"/>
    <row r="21828" hidden="1" x14ac:dyDescent="0.35"/>
    <row r="21829" hidden="1" x14ac:dyDescent="0.35"/>
    <row r="21830" hidden="1" x14ac:dyDescent="0.35"/>
    <row r="21831" hidden="1" x14ac:dyDescent="0.35"/>
    <row r="21832" hidden="1" x14ac:dyDescent="0.35"/>
    <row r="21833" hidden="1" x14ac:dyDescent="0.35"/>
    <row r="21834" hidden="1" x14ac:dyDescent="0.35"/>
    <row r="21835" hidden="1" x14ac:dyDescent="0.35"/>
    <row r="21836" hidden="1" x14ac:dyDescent="0.35"/>
    <row r="21837" hidden="1" x14ac:dyDescent="0.35"/>
    <row r="21838" hidden="1" x14ac:dyDescent="0.35"/>
    <row r="21839" hidden="1" x14ac:dyDescent="0.35"/>
    <row r="21840" hidden="1" x14ac:dyDescent="0.35"/>
    <row r="21841" hidden="1" x14ac:dyDescent="0.35"/>
    <row r="21842" hidden="1" x14ac:dyDescent="0.35"/>
    <row r="21843" hidden="1" x14ac:dyDescent="0.35"/>
    <row r="21844" hidden="1" x14ac:dyDescent="0.35"/>
    <row r="21845" hidden="1" x14ac:dyDescent="0.35"/>
    <row r="21846" hidden="1" x14ac:dyDescent="0.35"/>
    <row r="21847" hidden="1" x14ac:dyDescent="0.35"/>
    <row r="21848" hidden="1" x14ac:dyDescent="0.35"/>
    <row r="21849" hidden="1" x14ac:dyDescent="0.35"/>
    <row r="21850" hidden="1" x14ac:dyDescent="0.35"/>
    <row r="21851" hidden="1" x14ac:dyDescent="0.35"/>
    <row r="21852" hidden="1" x14ac:dyDescent="0.35"/>
    <row r="21853" hidden="1" x14ac:dyDescent="0.35"/>
    <row r="21854" hidden="1" x14ac:dyDescent="0.35"/>
    <row r="21855" hidden="1" x14ac:dyDescent="0.35"/>
    <row r="21856" hidden="1" x14ac:dyDescent="0.35"/>
    <row r="21857" hidden="1" x14ac:dyDescent="0.35"/>
    <row r="21858" hidden="1" x14ac:dyDescent="0.35"/>
    <row r="21859" hidden="1" x14ac:dyDescent="0.35"/>
    <row r="21860" hidden="1" x14ac:dyDescent="0.35"/>
    <row r="21861" hidden="1" x14ac:dyDescent="0.35"/>
    <row r="21862" hidden="1" x14ac:dyDescent="0.35"/>
    <row r="21863" hidden="1" x14ac:dyDescent="0.35"/>
    <row r="21864" hidden="1" x14ac:dyDescent="0.35"/>
    <row r="21865" hidden="1" x14ac:dyDescent="0.35"/>
    <row r="21866" hidden="1" x14ac:dyDescent="0.35"/>
    <row r="21867" hidden="1" x14ac:dyDescent="0.35"/>
    <row r="21868" hidden="1" x14ac:dyDescent="0.35"/>
    <row r="21869" hidden="1" x14ac:dyDescent="0.35"/>
    <row r="21870" hidden="1" x14ac:dyDescent="0.35"/>
    <row r="21871" hidden="1" x14ac:dyDescent="0.35"/>
    <row r="21872" hidden="1" x14ac:dyDescent="0.35"/>
    <row r="21873" hidden="1" x14ac:dyDescent="0.35"/>
    <row r="21874" hidden="1" x14ac:dyDescent="0.35"/>
    <row r="21875" hidden="1" x14ac:dyDescent="0.35"/>
    <row r="21876" hidden="1" x14ac:dyDescent="0.35"/>
    <row r="21877" hidden="1" x14ac:dyDescent="0.35"/>
    <row r="21878" hidden="1" x14ac:dyDescent="0.35"/>
    <row r="21879" hidden="1" x14ac:dyDescent="0.35"/>
    <row r="21880" hidden="1" x14ac:dyDescent="0.35"/>
    <row r="21881" hidden="1" x14ac:dyDescent="0.35"/>
    <row r="21882" hidden="1" x14ac:dyDescent="0.35"/>
    <row r="21883" hidden="1" x14ac:dyDescent="0.35"/>
    <row r="21884" hidden="1" x14ac:dyDescent="0.35"/>
    <row r="21885" hidden="1" x14ac:dyDescent="0.35"/>
    <row r="21886" hidden="1" x14ac:dyDescent="0.35"/>
    <row r="21887" hidden="1" x14ac:dyDescent="0.35"/>
    <row r="21888" hidden="1" x14ac:dyDescent="0.35"/>
    <row r="21889" hidden="1" x14ac:dyDescent="0.35"/>
    <row r="21890" hidden="1" x14ac:dyDescent="0.35"/>
    <row r="21891" hidden="1" x14ac:dyDescent="0.35"/>
    <row r="21892" hidden="1" x14ac:dyDescent="0.35"/>
    <row r="21893" hidden="1" x14ac:dyDescent="0.35"/>
    <row r="21894" hidden="1" x14ac:dyDescent="0.35"/>
    <row r="21895" hidden="1" x14ac:dyDescent="0.35"/>
    <row r="21896" hidden="1" x14ac:dyDescent="0.35"/>
    <row r="21897" hidden="1" x14ac:dyDescent="0.35"/>
    <row r="21898" hidden="1" x14ac:dyDescent="0.35"/>
    <row r="21899" hidden="1" x14ac:dyDescent="0.35"/>
    <row r="21900" hidden="1" x14ac:dyDescent="0.35"/>
    <row r="21901" hidden="1" x14ac:dyDescent="0.35"/>
    <row r="21902" hidden="1" x14ac:dyDescent="0.35"/>
    <row r="21903" hidden="1" x14ac:dyDescent="0.35"/>
    <row r="21904" hidden="1" x14ac:dyDescent="0.35"/>
    <row r="21905" hidden="1" x14ac:dyDescent="0.35"/>
    <row r="21906" hidden="1" x14ac:dyDescent="0.35"/>
    <row r="21907" hidden="1" x14ac:dyDescent="0.35"/>
    <row r="21908" hidden="1" x14ac:dyDescent="0.35"/>
    <row r="21909" hidden="1" x14ac:dyDescent="0.35"/>
    <row r="21910" hidden="1" x14ac:dyDescent="0.35"/>
    <row r="21911" hidden="1" x14ac:dyDescent="0.35"/>
    <row r="21912" hidden="1" x14ac:dyDescent="0.35"/>
    <row r="21913" hidden="1" x14ac:dyDescent="0.35"/>
    <row r="21914" hidden="1" x14ac:dyDescent="0.35"/>
    <row r="21915" hidden="1" x14ac:dyDescent="0.35"/>
    <row r="21916" hidden="1" x14ac:dyDescent="0.35"/>
    <row r="21917" hidden="1" x14ac:dyDescent="0.35"/>
    <row r="21918" hidden="1" x14ac:dyDescent="0.35"/>
    <row r="21919" hidden="1" x14ac:dyDescent="0.35"/>
    <row r="21920" hidden="1" x14ac:dyDescent="0.35"/>
    <row r="21921" hidden="1" x14ac:dyDescent="0.35"/>
    <row r="21922" hidden="1" x14ac:dyDescent="0.35"/>
    <row r="21923" hidden="1" x14ac:dyDescent="0.35"/>
    <row r="21924" hidden="1" x14ac:dyDescent="0.35"/>
    <row r="21925" hidden="1" x14ac:dyDescent="0.35"/>
    <row r="21926" hidden="1" x14ac:dyDescent="0.35"/>
    <row r="21927" hidden="1" x14ac:dyDescent="0.35"/>
    <row r="21928" hidden="1" x14ac:dyDescent="0.35"/>
    <row r="21929" hidden="1" x14ac:dyDescent="0.35"/>
    <row r="21930" hidden="1" x14ac:dyDescent="0.35"/>
    <row r="21931" hidden="1" x14ac:dyDescent="0.35"/>
    <row r="21932" hidden="1" x14ac:dyDescent="0.35"/>
    <row r="21933" hidden="1" x14ac:dyDescent="0.35"/>
    <row r="21934" hidden="1" x14ac:dyDescent="0.35"/>
    <row r="21935" hidden="1" x14ac:dyDescent="0.35"/>
    <row r="21936" hidden="1" x14ac:dyDescent="0.35"/>
    <row r="21937" hidden="1" x14ac:dyDescent="0.35"/>
    <row r="21938" hidden="1" x14ac:dyDescent="0.35"/>
    <row r="21939" hidden="1" x14ac:dyDescent="0.35"/>
    <row r="21940" hidden="1" x14ac:dyDescent="0.35"/>
    <row r="21941" hidden="1" x14ac:dyDescent="0.35"/>
    <row r="21942" hidden="1" x14ac:dyDescent="0.35"/>
    <row r="21943" hidden="1" x14ac:dyDescent="0.35"/>
    <row r="21944" hidden="1" x14ac:dyDescent="0.35"/>
    <row r="21945" hidden="1" x14ac:dyDescent="0.35"/>
    <row r="21946" hidden="1" x14ac:dyDescent="0.35"/>
    <row r="21947" hidden="1" x14ac:dyDescent="0.35"/>
    <row r="21948" hidden="1" x14ac:dyDescent="0.35"/>
    <row r="21949" hidden="1" x14ac:dyDescent="0.35"/>
    <row r="21950" hidden="1" x14ac:dyDescent="0.35"/>
    <row r="21951" hidden="1" x14ac:dyDescent="0.35"/>
    <row r="21952" hidden="1" x14ac:dyDescent="0.35"/>
    <row r="21953" hidden="1" x14ac:dyDescent="0.35"/>
    <row r="21954" hidden="1" x14ac:dyDescent="0.35"/>
    <row r="21955" hidden="1" x14ac:dyDescent="0.35"/>
    <row r="21956" hidden="1" x14ac:dyDescent="0.35"/>
    <row r="21957" hidden="1" x14ac:dyDescent="0.35"/>
    <row r="21958" hidden="1" x14ac:dyDescent="0.35"/>
    <row r="21959" hidden="1" x14ac:dyDescent="0.35"/>
    <row r="21960" hidden="1" x14ac:dyDescent="0.35"/>
    <row r="21961" hidden="1" x14ac:dyDescent="0.35"/>
    <row r="21962" hidden="1" x14ac:dyDescent="0.35"/>
    <row r="21963" hidden="1" x14ac:dyDescent="0.35"/>
    <row r="21964" hidden="1" x14ac:dyDescent="0.35"/>
    <row r="21965" hidden="1" x14ac:dyDescent="0.35"/>
    <row r="21966" hidden="1" x14ac:dyDescent="0.35"/>
    <row r="21967" hidden="1" x14ac:dyDescent="0.35"/>
    <row r="21968" hidden="1" x14ac:dyDescent="0.35"/>
    <row r="21969" hidden="1" x14ac:dyDescent="0.35"/>
    <row r="21970" hidden="1" x14ac:dyDescent="0.35"/>
    <row r="21971" hidden="1" x14ac:dyDescent="0.35"/>
    <row r="21972" hidden="1" x14ac:dyDescent="0.35"/>
    <row r="21973" hidden="1" x14ac:dyDescent="0.35"/>
    <row r="21974" hidden="1" x14ac:dyDescent="0.35"/>
    <row r="21975" hidden="1" x14ac:dyDescent="0.35"/>
    <row r="21976" hidden="1" x14ac:dyDescent="0.35"/>
    <row r="21977" hidden="1" x14ac:dyDescent="0.35"/>
    <row r="21978" hidden="1" x14ac:dyDescent="0.35"/>
    <row r="21979" hidden="1" x14ac:dyDescent="0.35"/>
    <row r="21980" hidden="1" x14ac:dyDescent="0.35"/>
    <row r="21981" hidden="1" x14ac:dyDescent="0.35"/>
    <row r="21982" hidden="1" x14ac:dyDescent="0.35"/>
    <row r="21983" hidden="1" x14ac:dyDescent="0.35"/>
    <row r="21984" hidden="1" x14ac:dyDescent="0.35"/>
    <row r="21985" hidden="1" x14ac:dyDescent="0.35"/>
    <row r="21986" hidden="1" x14ac:dyDescent="0.35"/>
    <row r="21987" hidden="1" x14ac:dyDescent="0.35"/>
    <row r="21988" hidden="1" x14ac:dyDescent="0.35"/>
    <row r="21989" hidden="1" x14ac:dyDescent="0.35"/>
    <row r="21990" hidden="1" x14ac:dyDescent="0.35"/>
    <row r="21991" hidden="1" x14ac:dyDescent="0.35"/>
    <row r="21992" hidden="1" x14ac:dyDescent="0.35"/>
    <row r="21993" hidden="1" x14ac:dyDescent="0.35"/>
    <row r="21994" hidden="1" x14ac:dyDescent="0.35"/>
    <row r="21995" hidden="1" x14ac:dyDescent="0.35"/>
    <row r="21996" hidden="1" x14ac:dyDescent="0.35"/>
    <row r="21997" hidden="1" x14ac:dyDescent="0.35"/>
    <row r="21998" hidden="1" x14ac:dyDescent="0.35"/>
    <row r="21999" hidden="1" x14ac:dyDescent="0.35"/>
    <row r="22000" hidden="1" x14ac:dyDescent="0.35"/>
    <row r="22001" hidden="1" x14ac:dyDescent="0.35"/>
    <row r="22002" hidden="1" x14ac:dyDescent="0.35"/>
    <row r="22003" hidden="1" x14ac:dyDescent="0.35"/>
    <row r="22004" hidden="1" x14ac:dyDescent="0.35"/>
    <row r="22005" hidden="1" x14ac:dyDescent="0.35"/>
    <row r="22006" hidden="1" x14ac:dyDescent="0.35"/>
    <row r="22007" hidden="1" x14ac:dyDescent="0.35"/>
    <row r="22008" hidden="1" x14ac:dyDescent="0.35"/>
    <row r="22009" hidden="1" x14ac:dyDescent="0.35"/>
    <row r="22010" hidden="1" x14ac:dyDescent="0.35"/>
    <row r="22011" hidden="1" x14ac:dyDescent="0.35"/>
    <row r="22012" hidden="1" x14ac:dyDescent="0.35"/>
    <row r="22013" hidden="1" x14ac:dyDescent="0.35"/>
    <row r="22014" hidden="1" x14ac:dyDescent="0.35"/>
    <row r="22015" hidden="1" x14ac:dyDescent="0.35"/>
    <row r="22016" hidden="1" x14ac:dyDescent="0.35"/>
    <row r="22017" hidden="1" x14ac:dyDescent="0.35"/>
    <row r="22018" hidden="1" x14ac:dyDescent="0.35"/>
    <row r="22019" hidden="1" x14ac:dyDescent="0.35"/>
    <row r="22020" hidden="1" x14ac:dyDescent="0.35"/>
    <row r="22021" hidden="1" x14ac:dyDescent="0.35"/>
    <row r="22022" hidden="1" x14ac:dyDescent="0.35"/>
    <row r="22023" hidden="1" x14ac:dyDescent="0.35"/>
    <row r="22024" hidden="1" x14ac:dyDescent="0.35"/>
    <row r="22025" hidden="1" x14ac:dyDescent="0.35"/>
    <row r="22026" hidden="1" x14ac:dyDescent="0.35"/>
    <row r="22027" hidden="1" x14ac:dyDescent="0.35"/>
    <row r="22028" hidden="1" x14ac:dyDescent="0.35"/>
    <row r="22029" hidden="1" x14ac:dyDescent="0.35"/>
    <row r="22030" hidden="1" x14ac:dyDescent="0.35"/>
    <row r="22031" hidden="1" x14ac:dyDescent="0.35"/>
    <row r="22032" hidden="1" x14ac:dyDescent="0.35"/>
    <row r="22033" hidden="1" x14ac:dyDescent="0.35"/>
    <row r="22034" hidden="1" x14ac:dyDescent="0.35"/>
    <row r="22035" hidden="1" x14ac:dyDescent="0.35"/>
    <row r="22036" hidden="1" x14ac:dyDescent="0.35"/>
    <row r="22037" hidden="1" x14ac:dyDescent="0.35"/>
    <row r="22038" hidden="1" x14ac:dyDescent="0.35"/>
    <row r="22039" hidden="1" x14ac:dyDescent="0.35"/>
    <row r="22040" hidden="1" x14ac:dyDescent="0.35"/>
    <row r="22041" hidden="1" x14ac:dyDescent="0.35"/>
    <row r="22042" hidden="1" x14ac:dyDescent="0.35"/>
    <row r="22043" hidden="1" x14ac:dyDescent="0.35"/>
    <row r="22044" hidden="1" x14ac:dyDescent="0.35"/>
    <row r="22045" hidden="1" x14ac:dyDescent="0.35"/>
    <row r="22046" hidden="1" x14ac:dyDescent="0.35"/>
    <row r="22047" hidden="1" x14ac:dyDescent="0.35"/>
    <row r="22048" hidden="1" x14ac:dyDescent="0.35"/>
    <row r="22049" hidden="1" x14ac:dyDescent="0.35"/>
    <row r="22050" hidden="1" x14ac:dyDescent="0.35"/>
    <row r="22051" hidden="1" x14ac:dyDescent="0.35"/>
    <row r="22052" hidden="1" x14ac:dyDescent="0.35"/>
    <row r="22053" hidden="1" x14ac:dyDescent="0.35"/>
    <row r="22054" hidden="1" x14ac:dyDescent="0.35"/>
    <row r="22055" hidden="1" x14ac:dyDescent="0.35"/>
    <row r="22056" hidden="1" x14ac:dyDescent="0.35"/>
    <row r="22057" hidden="1" x14ac:dyDescent="0.35"/>
    <row r="22058" hidden="1" x14ac:dyDescent="0.35"/>
    <row r="22059" hidden="1" x14ac:dyDescent="0.35"/>
    <row r="22060" hidden="1" x14ac:dyDescent="0.35"/>
    <row r="22061" hidden="1" x14ac:dyDescent="0.35"/>
    <row r="22062" hidden="1" x14ac:dyDescent="0.35"/>
    <row r="22063" hidden="1" x14ac:dyDescent="0.35"/>
    <row r="22064" hidden="1" x14ac:dyDescent="0.35"/>
    <row r="22065" hidden="1" x14ac:dyDescent="0.35"/>
    <row r="22066" hidden="1" x14ac:dyDescent="0.35"/>
    <row r="22067" hidden="1" x14ac:dyDescent="0.35"/>
    <row r="22068" hidden="1" x14ac:dyDescent="0.35"/>
    <row r="22069" hidden="1" x14ac:dyDescent="0.35"/>
    <row r="22070" hidden="1" x14ac:dyDescent="0.35"/>
    <row r="22071" hidden="1" x14ac:dyDescent="0.35"/>
    <row r="22072" hidden="1" x14ac:dyDescent="0.35"/>
    <row r="22073" hidden="1" x14ac:dyDescent="0.35"/>
    <row r="22074" hidden="1" x14ac:dyDescent="0.35"/>
    <row r="22075" hidden="1" x14ac:dyDescent="0.35"/>
    <row r="22076" hidden="1" x14ac:dyDescent="0.35"/>
    <row r="22077" hidden="1" x14ac:dyDescent="0.35"/>
    <row r="22078" hidden="1" x14ac:dyDescent="0.35"/>
    <row r="22079" hidden="1" x14ac:dyDescent="0.35"/>
    <row r="22080" hidden="1" x14ac:dyDescent="0.35"/>
    <row r="22081" hidden="1" x14ac:dyDescent="0.35"/>
    <row r="22082" hidden="1" x14ac:dyDescent="0.35"/>
    <row r="22083" hidden="1" x14ac:dyDescent="0.35"/>
    <row r="22084" hidden="1" x14ac:dyDescent="0.35"/>
    <row r="22085" hidden="1" x14ac:dyDescent="0.35"/>
    <row r="22086" hidden="1" x14ac:dyDescent="0.35"/>
    <row r="22087" hidden="1" x14ac:dyDescent="0.35"/>
    <row r="22088" hidden="1" x14ac:dyDescent="0.35"/>
    <row r="22089" hidden="1" x14ac:dyDescent="0.35"/>
    <row r="22090" hidden="1" x14ac:dyDescent="0.35"/>
    <row r="22091" hidden="1" x14ac:dyDescent="0.35"/>
    <row r="22092" hidden="1" x14ac:dyDescent="0.35"/>
    <row r="22093" hidden="1" x14ac:dyDescent="0.35"/>
    <row r="22094" hidden="1" x14ac:dyDescent="0.35"/>
    <row r="22095" hidden="1" x14ac:dyDescent="0.35"/>
    <row r="22096" hidden="1" x14ac:dyDescent="0.35"/>
    <row r="22097" hidden="1" x14ac:dyDescent="0.35"/>
    <row r="22098" hidden="1" x14ac:dyDescent="0.35"/>
    <row r="22099" hidden="1" x14ac:dyDescent="0.35"/>
    <row r="22100" hidden="1" x14ac:dyDescent="0.35"/>
    <row r="22101" hidden="1" x14ac:dyDescent="0.35"/>
    <row r="22102" hidden="1" x14ac:dyDescent="0.35"/>
    <row r="22103" hidden="1" x14ac:dyDescent="0.35"/>
    <row r="22104" hidden="1" x14ac:dyDescent="0.35"/>
    <row r="22105" hidden="1" x14ac:dyDescent="0.35"/>
    <row r="22106" hidden="1" x14ac:dyDescent="0.35"/>
    <row r="22107" hidden="1" x14ac:dyDescent="0.35"/>
    <row r="22108" hidden="1" x14ac:dyDescent="0.35"/>
    <row r="22109" hidden="1" x14ac:dyDescent="0.35"/>
    <row r="22110" hidden="1" x14ac:dyDescent="0.35"/>
    <row r="22111" hidden="1" x14ac:dyDescent="0.35"/>
    <row r="22112" hidden="1" x14ac:dyDescent="0.35"/>
    <row r="22113" hidden="1" x14ac:dyDescent="0.35"/>
    <row r="22114" hidden="1" x14ac:dyDescent="0.35"/>
    <row r="22115" hidden="1" x14ac:dyDescent="0.35"/>
    <row r="22116" hidden="1" x14ac:dyDescent="0.35"/>
    <row r="22117" hidden="1" x14ac:dyDescent="0.35"/>
    <row r="22118" hidden="1" x14ac:dyDescent="0.35"/>
    <row r="22119" hidden="1" x14ac:dyDescent="0.35"/>
    <row r="22120" hidden="1" x14ac:dyDescent="0.35"/>
    <row r="22121" hidden="1" x14ac:dyDescent="0.35"/>
    <row r="22122" hidden="1" x14ac:dyDescent="0.35"/>
    <row r="22123" hidden="1" x14ac:dyDescent="0.35"/>
    <row r="22124" hidden="1" x14ac:dyDescent="0.35"/>
    <row r="22125" hidden="1" x14ac:dyDescent="0.35"/>
    <row r="22126" hidden="1" x14ac:dyDescent="0.35"/>
    <row r="22127" hidden="1" x14ac:dyDescent="0.35"/>
    <row r="22128" hidden="1" x14ac:dyDescent="0.35"/>
    <row r="22129" hidden="1" x14ac:dyDescent="0.35"/>
    <row r="22130" hidden="1" x14ac:dyDescent="0.35"/>
    <row r="22131" hidden="1" x14ac:dyDescent="0.35"/>
    <row r="22132" hidden="1" x14ac:dyDescent="0.35"/>
    <row r="22133" hidden="1" x14ac:dyDescent="0.35"/>
    <row r="22134" hidden="1" x14ac:dyDescent="0.35"/>
    <row r="22135" hidden="1" x14ac:dyDescent="0.35"/>
    <row r="22136" hidden="1" x14ac:dyDescent="0.35"/>
    <row r="22137" hidden="1" x14ac:dyDescent="0.35"/>
    <row r="22138" hidden="1" x14ac:dyDescent="0.35"/>
    <row r="22139" hidden="1" x14ac:dyDescent="0.35"/>
    <row r="22140" hidden="1" x14ac:dyDescent="0.35"/>
    <row r="22141" hidden="1" x14ac:dyDescent="0.35"/>
    <row r="22142" hidden="1" x14ac:dyDescent="0.35"/>
    <row r="22143" hidden="1" x14ac:dyDescent="0.35"/>
    <row r="22144" hidden="1" x14ac:dyDescent="0.35"/>
    <row r="22145" hidden="1" x14ac:dyDescent="0.35"/>
    <row r="22146" hidden="1" x14ac:dyDescent="0.35"/>
    <row r="22147" hidden="1" x14ac:dyDescent="0.35"/>
    <row r="22148" hidden="1" x14ac:dyDescent="0.35"/>
    <row r="22149" hidden="1" x14ac:dyDescent="0.35"/>
    <row r="22150" hidden="1" x14ac:dyDescent="0.35"/>
    <row r="22151" hidden="1" x14ac:dyDescent="0.35"/>
    <row r="22152" hidden="1" x14ac:dyDescent="0.35"/>
    <row r="22153" hidden="1" x14ac:dyDescent="0.35"/>
    <row r="22154" hidden="1" x14ac:dyDescent="0.35"/>
    <row r="22155" hidden="1" x14ac:dyDescent="0.35"/>
    <row r="22156" hidden="1" x14ac:dyDescent="0.35"/>
    <row r="22157" hidden="1" x14ac:dyDescent="0.35"/>
    <row r="22158" hidden="1" x14ac:dyDescent="0.35"/>
    <row r="22159" hidden="1" x14ac:dyDescent="0.35"/>
    <row r="22160" hidden="1" x14ac:dyDescent="0.35"/>
    <row r="22161" hidden="1" x14ac:dyDescent="0.35"/>
    <row r="22162" hidden="1" x14ac:dyDescent="0.35"/>
    <row r="22163" hidden="1" x14ac:dyDescent="0.35"/>
    <row r="22164" hidden="1" x14ac:dyDescent="0.35"/>
    <row r="22165" hidden="1" x14ac:dyDescent="0.35"/>
    <row r="22166" hidden="1" x14ac:dyDescent="0.35"/>
    <row r="22167" hidden="1" x14ac:dyDescent="0.35"/>
    <row r="22168" hidden="1" x14ac:dyDescent="0.35"/>
    <row r="22169" hidden="1" x14ac:dyDescent="0.35"/>
    <row r="22170" hidden="1" x14ac:dyDescent="0.35"/>
    <row r="22171" hidden="1" x14ac:dyDescent="0.35"/>
    <row r="22172" hidden="1" x14ac:dyDescent="0.35"/>
    <row r="22173" hidden="1" x14ac:dyDescent="0.35"/>
    <row r="22174" hidden="1" x14ac:dyDescent="0.35"/>
    <row r="22175" hidden="1" x14ac:dyDescent="0.35"/>
    <row r="22176" hidden="1" x14ac:dyDescent="0.35"/>
    <row r="22177" hidden="1" x14ac:dyDescent="0.35"/>
    <row r="22178" hidden="1" x14ac:dyDescent="0.35"/>
    <row r="22179" hidden="1" x14ac:dyDescent="0.35"/>
    <row r="22180" hidden="1" x14ac:dyDescent="0.35"/>
    <row r="22181" hidden="1" x14ac:dyDescent="0.35"/>
    <row r="22182" hidden="1" x14ac:dyDescent="0.35"/>
    <row r="22183" hidden="1" x14ac:dyDescent="0.35"/>
    <row r="22184" hidden="1" x14ac:dyDescent="0.35"/>
    <row r="22185" hidden="1" x14ac:dyDescent="0.35"/>
    <row r="22186" hidden="1" x14ac:dyDescent="0.35"/>
    <row r="22187" hidden="1" x14ac:dyDescent="0.35"/>
    <row r="22188" hidden="1" x14ac:dyDescent="0.35"/>
    <row r="22189" hidden="1" x14ac:dyDescent="0.35"/>
    <row r="22190" hidden="1" x14ac:dyDescent="0.35"/>
    <row r="22191" hidden="1" x14ac:dyDescent="0.35"/>
    <row r="22192" hidden="1" x14ac:dyDescent="0.35"/>
    <row r="22193" hidden="1" x14ac:dyDescent="0.35"/>
    <row r="22194" hidden="1" x14ac:dyDescent="0.35"/>
    <row r="22195" hidden="1" x14ac:dyDescent="0.35"/>
    <row r="22196" hidden="1" x14ac:dyDescent="0.35"/>
    <row r="22197" hidden="1" x14ac:dyDescent="0.35"/>
    <row r="22198" hidden="1" x14ac:dyDescent="0.35"/>
    <row r="22199" hidden="1" x14ac:dyDescent="0.35"/>
    <row r="22200" hidden="1" x14ac:dyDescent="0.35"/>
    <row r="22201" hidden="1" x14ac:dyDescent="0.35"/>
    <row r="22202" hidden="1" x14ac:dyDescent="0.35"/>
    <row r="22203" hidden="1" x14ac:dyDescent="0.35"/>
    <row r="22204" hidden="1" x14ac:dyDescent="0.35"/>
    <row r="22205" hidden="1" x14ac:dyDescent="0.35"/>
    <row r="22206" hidden="1" x14ac:dyDescent="0.35"/>
    <row r="22207" hidden="1" x14ac:dyDescent="0.35"/>
    <row r="22208" hidden="1" x14ac:dyDescent="0.35"/>
    <row r="22209" hidden="1" x14ac:dyDescent="0.35"/>
    <row r="22210" hidden="1" x14ac:dyDescent="0.35"/>
    <row r="22211" hidden="1" x14ac:dyDescent="0.35"/>
    <row r="22212" hidden="1" x14ac:dyDescent="0.35"/>
    <row r="22213" hidden="1" x14ac:dyDescent="0.35"/>
    <row r="22214" hidden="1" x14ac:dyDescent="0.35"/>
    <row r="22215" hidden="1" x14ac:dyDescent="0.35"/>
    <row r="22216" hidden="1" x14ac:dyDescent="0.35"/>
    <row r="22217" hidden="1" x14ac:dyDescent="0.35"/>
    <row r="22218" hidden="1" x14ac:dyDescent="0.35"/>
    <row r="22219" hidden="1" x14ac:dyDescent="0.35"/>
    <row r="22220" hidden="1" x14ac:dyDescent="0.35"/>
    <row r="22221" hidden="1" x14ac:dyDescent="0.35"/>
    <row r="22222" hidden="1" x14ac:dyDescent="0.35"/>
    <row r="22223" hidden="1" x14ac:dyDescent="0.35"/>
    <row r="22224" hidden="1" x14ac:dyDescent="0.35"/>
    <row r="22225" hidden="1" x14ac:dyDescent="0.35"/>
    <row r="22226" hidden="1" x14ac:dyDescent="0.35"/>
    <row r="22227" hidden="1" x14ac:dyDescent="0.35"/>
    <row r="22228" hidden="1" x14ac:dyDescent="0.35"/>
    <row r="22229" hidden="1" x14ac:dyDescent="0.35"/>
    <row r="22230" hidden="1" x14ac:dyDescent="0.35"/>
    <row r="22231" hidden="1" x14ac:dyDescent="0.35"/>
    <row r="22232" hidden="1" x14ac:dyDescent="0.35"/>
    <row r="22233" hidden="1" x14ac:dyDescent="0.35"/>
    <row r="22234" hidden="1" x14ac:dyDescent="0.35"/>
    <row r="22235" hidden="1" x14ac:dyDescent="0.35"/>
    <row r="22236" hidden="1" x14ac:dyDescent="0.35"/>
    <row r="22237" hidden="1" x14ac:dyDescent="0.35"/>
    <row r="22238" hidden="1" x14ac:dyDescent="0.35"/>
    <row r="22239" hidden="1" x14ac:dyDescent="0.35"/>
    <row r="22240" hidden="1" x14ac:dyDescent="0.35"/>
    <row r="22241" hidden="1" x14ac:dyDescent="0.35"/>
    <row r="22242" hidden="1" x14ac:dyDescent="0.35"/>
    <row r="22243" hidden="1" x14ac:dyDescent="0.35"/>
    <row r="22244" hidden="1" x14ac:dyDescent="0.35"/>
    <row r="22245" hidden="1" x14ac:dyDescent="0.35"/>
    <row r="22246" hidden="1" x14ac:dyDescent="0.35"/>
    <row r="22247" hidden="1" x14ac:dyDescent="0.35"/>
    <row r="22248" hidden="1" x14ac:dyDescent="0.35"/>
    <row r="22249" hidden="1" x14ac:dyDescent="0.35"/>
    <row r="22250" hidden="1" x14ac:dyDescent="0.35"/>
    <row r="22251" hidden="1" x14ac:dyDescent="0.35"/>
    <row r="22252" hidden="1" x14ac:dyDescent="0.35"/>
    <row r="22253" hidden="1" x14ac:dyDescent="0.35"/>
    <row r="22254" hidden="1" x14ac:dyDescent="0.35"/>
    <row r="22255" hidden="1" x14ac:dyDescent="0.35"/>
    <row r="22256" hidden="1" x14ac:dyDescent="0.35"/>
    <row r="22257" hidden="1" x14ac:dyDescent="0.35"/>
    <row r="22258" hidden="1" x14ac:dyDescent="0.35"/>
    <row r="22259" hidden="1" x14ac:dyDescent="0.35"/>
    <row r="22260" hidden="1" x14ac:dyDescent="0.35"/>
    <row r="22261" hidden="1" x14ac:dyDescent="0.35"/>
    <row r="22262" hidden="1" x14ac:dyDescent="0.35"/>
    <row r="22263" hidden="1" x14ac:dyDescent="0.35"/>
    <row r="22264" hidden="1" x14ac:dyDescent="0.35"/>
    <row r="22265" hidden="1" x14ac:dyDescent="0.35"/>
    <row r="22266" hidden="1" x14ac:dyDescent="0.35"/>
    <row r="22267" hidden="1" x14ac:dyDescent="0.35"/>
    <row r="22268" hidden="1" x14ac:dyDescent="0.35"/>
    <row r="22269" hidden="1" x14ac:dyDescent="0.35"/>
    <row r="22270" hidden="1" x14ac:dyDescent="0.35"/>
    <row r="22271" hidden="1" x14ac:dyDescent="0.35"/>
    <row r="22272" hidden="1" x14ac:dyDescent="0.35"/>
    <row r="22273" hidden="1" x14ac:dyDescent="0.35"/>
    <row r="22274" hidden="1" x14ac:dyDescent="0.35"/>
    <row r="22275" hidden="1" x14ac:dyDescent="0.35"/>
    <row r="22276" hidden="1" x14ac:dyDescent="0.35"/>
    <row r="22277" hidden="1" x14ac:dyDescent="0.35"/>
    <row r="22278" hidden="1" x14ac:dyDescent="0.35"/>
    <row r="22279" hidden="1" x14ac:dyDescent="0.35"/>
    <row r="22280" hidden="1" x14ac:dyDescent="0.35"/>
    <row r="22281" hidden="1" x14ac:dyDescent="0.35"/>
    <row r="22282" hidden="1" x14ac:dyDescent="0.35"/>
    <row r="22283" hidden="1" x14ac:dyDescent="0.35"/>
    <row r="22284" hidden="1" x14ac:dyDescent="0.35"/>
    <row r="22285" hidden="1" x14ac:dyDescent="0.35"/>
    <row r="22286" hidden="1" x14ac:dyDescent="0.35"/>
    <row r="22287" hidden="1" x14ac:dyDescent="0.35"/>
    <row r="22288" hidden="1" x14ac:dyDescent="0.35"/>
    <row r="22289" hidden="1" x14ac:dyDescent="0.35"/>
    <row r="22290" hidden="1" x14ac:dyDescent="0.35"/>
    <row r="22291" hidden="1" x14ac:dyDescent="0.35"/>
    <row r="22292" hidden="1" x14ac:dyDescent="0.35"/>
    <row r="22293" hidden="1" x14ac:dyDescent="0.35"/>
    <row r="22294" hidden="1" x14ac:dyDescent="0.35"/>
    <row r="22295" hidden="1" x14ac:dyDescent="0.35"/>
    <row r="22296" hidden="1" x14ac:dyDescent="0.35"/>
    <row r="22297" hidden="1" x14ac:dyDescent="0.35"/>
    <row r="22298" hidden="1" x14ac:dyDescent="0.35"/>
    <row r="22299" hidden="1" x14ac:dyDescent="0.35"/>
    <row r="22300" hidden="1" x14ac:dyDescent="0.35"/>
    <row r="22301" hidden="1" x14ac:dyDescent="0.35"/>
    <row r="22302" hidden="1" x14ac:dyDescent="0.35"/>
    <row r="22303" hidden="1" x14ac:dyDescent="0.35"/>
    <row r="22304" hidden="1" x14ac:dyDescent="0.35"/>
    <row r="22305" hidden="1" x14ac:dyDescent="0.35"/>
    <row r="22306" hidden="1" x14ac:dyDescent="0.35"/>
    <row r="22307" hidden="1" x14ac:dyDescent="0.35"/>
    <row r="22308" hidden="1" x14ac:dyDescent="0.35"/>
    <row r="22309" hidden="1" x14ac:dyDescent="0.35"/>
    <row r="22310" hidden="1" x14ac:dyDescent="0.35"/>
    <row r="22311" hidden="1" x14ac:dyDescent="0.35"/>
    <row r="22312" hidden="1" x14ac:dyDescent="0.35"/>
    <row r="22313" hidden="1" x14ac:dyDescent="0.35"/>
    <row r="22314" hidden="1" x14ac:dyDescent="0.35"/>
    <row r="22315" hidden="1" x14ac:dyDescent="0.35"/>
    <row r="22316" hidden="1" x14ac:dyDescent="0.35"/>
    <row r="22317" hidden="1" x14ac:dyDescent="0.35"/>
    <row r="22318" hidden="1" x14ac:dyDescent="0.35"/>
    <row r="22319" hidden="1" x14ac:dyDescent="0.35"/>
    <row r="22320" hidden="1" x14ac:dyDescent="0.35"/>
    <row r="22321" hidden="1" x14ac:dyDescent="0.35"/>
    <row r="22322" hidden="1" x14ac:dyDescent="0.35"/>
    <row r="22323" hidden="1" x14ac:dyDescent="0.35"/>
    <row r="22324" hidden="1" x14ac:dyDescent="0.35"/>
    <row r="22325" hidden="1" x14ac:dyDescent="0.35"/>
    <row r="22326" hidden="1" x14ac:dyDescent="0.35"/>
    <row r="22327" hidden="1" x14ac:dyDescent="0.35"/>
    <row r="22328" hidden="1" x14ac:dyDescent="0.35"/>
    <row r="22329" hidden="1" x14ac:dyDescent="0.35"/>
    <row r="22330" hidden="1" x14ac:dyDescent="0.35"/>
    <row r="22331" hidden="1" x14ac:dyDescent="0.35"/>
    <row r="22332" hidden="1" x14ac:dyDescent="0.35"/>
    <row r="22333" hidden="1" x14ac:dyDescent="0.35"/>
    <row r="22334" hidden="1" x14ac:dyDescent="0.35"/>
    <row r="22335" hidden="1" x14ac:dyDescent="0.35"/>
    <row r="22336" hidden="1" x14ac:dyDescent="0.35"/>
    <row r="22337" hidden="1" x14ac:dyDescent="0.35"/>
    <row r="22338" hidden="1" x14ac:dyDescent="0.35"/>
    <row r="22339" hidden="1" x14ac:dyDescent="0.35"/>
    <row r="22340" hidden="1" x14ac:dyDescent="0.35"/>
    <row r="22341" hidden="1" x14ac:dyDescent="0.35"/>
    <row r="22342" hidden="1" x14ac:dyDescent="0.35"/>
    <row r="22343" hidden="1" x14ac:dyDescent="0.35"/>
    <row r="22344" hidden="1" x14ac:dyDescent="0.35"/>
    <row r="22345" hidden="1" x14ac:dyDescent="0.35"/>
    <row r="22346" hidden="1" x14ac:dyDescent="0.35"/>
    <row r="22347" hidden="1" x14ac:dyDescent="0.35"/>
    <row r="22348" hidden="1" x14ac:dyDescent="0.35"/>
    <row r="22349" hidden="1" x14ac:dyDescent="0.35"/>
    <row r="22350" hidden="1" x14ac:dyDescent="0.35"/>
    <row r="22351" hidden="1" x14ac:dyDescent="0.35"/>
    <row r="22352" hidden="1" x14ac:dyDescent="0.35"/>
    <row r="22353" hidden="1" x14ac:dyDescent="0.35"/>
    <row r="22354" hidden="1" x14ac:dyDescent="0.35"/>
    <row r="22355" hidden="1" x14ac:dyDescent="0.35"/>
    <row r="22356" hidden="1" x14ac:dyDescent="0.35"/>
    <row r="22357" hidden="1" x14ac:dyDescent="0.35"/>
    <row r="22358" hidden="1" x14ac:dyDescent="0.35"/>
    <row r="22359" hidden="1" x14ac:dyDescent="0.35"/>
    <row r="22360" hidden="1" x14ac:dyDescent="0.35"/>
    <row r="22361" hidden="1" x14ac:dyDescent="0.35"/>
    <row r="22362" hidden="1" x14ac:dyDescent="0.35"/>
    <row r="22363" hidden="1" x14ac:dyDescent="0.35"/>
    <row r="22364" hidden="1" x14ac:dyDescent="0.35"/>
    <row r="22365" hidden="1" x14ac:dyDescent="0.35"/>
    <row r="22366" hidden="1" x14ac:dyDescent="0.35"/>
    <row r="22367" hidden="1" x14ac:dyDescent="0.35"/>
    <row r="22368" hidden="1" x14ac:dyDescent="0.35"/>
    <row r="22369" hidden="1" x14ac:dyDescent="0.35"/>
    <row r="22370" hidden="1" x14ac:dyDescent="0.35"/>
    <row r="22371" hidden="1" x14ac:dyDescent="0.35"/>
    <row r="22372" hidden="1" x14ac:dyDescent="0.35"/>
    <row r="22373" hidden="1" x14ac:dyDescent="0.35"/>
    <row r="22374" hidden="1" x14ac:dyDescent="0.35"/>
    <row r="22375" hidden="1" x14ac:dyDescent="0.35"/>
    <row r="22376" hidden="1" x14ac:dyDescent="0.35"/>
    <row r="22377" hidden="1" x14ac:dyDescent="0.35"/>
    <row r="22378" hidden="1" x14ac:dyDescent="0.35"/>
    <row r="22379" hidden="1" x14ac:dyDescent="0.35"/>
    <row r="22380" hidden="1" x14ac:dyDescent="0.35"/>
    <row r="22381" hidden="1" x14ac:dyDescent="0.35"/>
    <row r="22382" hidden="1" x14ac:dyDescent="0.35"/>
    <row r="22383" hidden="1" x14ac:dyDescent="0.35"/>
    <row r="22384" hidden="1" x14ac:dyDescent="0.35"/>
    <row r="22385" hidden="1" x14ac:dyDescent="0.35"/>
    <row r="22386" hidden="1" x14ac:dyDescent="0.35"/>
    <row r="22387" hidden="1" x14ac:dyDescent="0.35"/>
    <row r="22388" hidden="1" x14ac:dyDescent="0.35"/>
    <row r="22389" hidden="1" x14ac:dyDescent="0.35"/>
    <row r="22390" hidden="1" x14ac:dyDescent="0.35"/>
    <row r="22391" hidden="1" x14ac:dyDescent="0.35"/>
    <row r="22392" hidden="1" x14ac:dyDescent="0.35"/>
    <row r="22393" hidden="1" x14ac:dyDescent="0.35"/>
    <row r="22394" hidden="1" x14ac:dyDescent="0.35"/>
    <row r="22395" hidden="1" x14ac:dyDescent="0.35"/>
    <row r="22396" hidden="1" x14ac:dyDescent="0.35"/>
    <row r="22397" hidden="1" x14ac:dyDescent="0.35"/>
    <row r="22398" hidden="1" x14ac:dyDescent="0.35"/>
    <row r="22399" hidden="1" x14ac:dyDescent="0.35"/>
    <row r="22400" hidden="1" x14ac:dyDescent="0.35"/>
    <row r="22401" hidden="1" x14ac:dyDescent="0.35"/>
    <row r="22402" hidden="1" x14ac:dyDescent="0.35"/>
    <row r="22403" hidden="1" x14ac:dyDescent="0.35"/>
    <row r="22404" hidden="1" x14ac:dyDescent="0.35"/>
    <row r="22405" hidden="1" x14ac:dyDescent="0.35"/>
    <row r="22406" hidden="1" x14ac:dyDescent="0.35"/>
    <row r="22407" hidden="1" x14ac:dyDescent="0.35"/>
    <row r="22408" hidden="1" x14ac:dyDescent="0.35"/>
    <row r="22409" hidden="1" x14ac:dyDescent="0.35"/>
    <row r="22410" hidden="1" x14ac:dyDescent="0.35"/>
    <row r="22411" hidden="1" x14ac:dyDescent="0.35"/>
    <row r="22412" hidden="1" x14ac:dyDescent="0.35"/>
    <row r="22413" hidden="1" x14ac:dyDescent="0.35"/>
    <row r="22414" hidden="1" x14ac:dyDescent="0.35"/>
    <row r="22415" hidden="1" x14ac:dyDescent="0.35"/>
    <row r="22416" hidden="1" x14ac:dyDescent="0.35"/>
    <row r="22417" hidden="1" x14ac:dyDescent="0.35"/>
    <row r="22418" hidden="1" x14ac:dyDescent="0.35"/>
    <row r="22419" hidden="1" x14ac:dyDescent="0.35"/>
    <row r="22420" hidden="1" x14ac:dyDescent="0.35"/>
    <row r="22421" hidden="1" x14ac:dyDescent="0.35"/>
    <row r="22422" hidden="1" x14ac:dyDescent="0.35"/>
    <row r="22423" hidden="1" x14ac:dyDescent="0.35"/>
    <row r="22424" hidden="1" x14ac:dyDescent="0.35"/>
    <row r="22425" hidden="1" x14ac:dyDescent="0.35"/>
    <row r="22426" hidden="1" x14ac:dyDescent="0.35"/>
    <row r="22427" hidden="1" x14ac:dyDescent="0.35"/>
    <row r="22428" hidden="1" x14ac:dyDescent="0.35"/>
    <row r="22429" hidden="1" x14ac:dyDescent="0.35"/>
    <row r="22430" hidden="1" x14ac:dyDescent="0.35"/>
    <row r="22431" hidden="1" x14ac:dyDescent="0.35"/>
    <row r="22432" hidden="1" x14ac:dyDescent="0.35"/>
    <row r="22433" hidden="1" x14ac:dyDescent="0.35"/>
    <row r="22434" hidden="1" x14ac:dyDescent="0.35"/>
    <row r="22435" hidden="1" x14ac:dyDescent="0.35"/>
    <row r="22436" hidden="1" x14ac:dyDescent="0.35"/>
    <row r="22437" hidden="1" x14ac:dyDescent="0.35"/>
    <row r="22438" hidden="1" x14ac:dyDescent="0.35"/>
    <row r="22439" hidden="1" x14ac:dyDescent="0.35"/>
    <row r="22440" hidden="1" x14ac:dyDescent="0.35"/>
    <row r="22441" hidden="1" x14ac:dyDescent="0.35"/>
    <row r="22442" hidden="1" x14ac:dyDescent="0.35"/>
    <row r="22443" hidden="1" x14ac:dyDescent="0.35"/>
    <row r="22444" hidden="1" x14ac:dyDescent="0.35"/>
    <row r="22445" hidden="1" x14ac:dyDescent="0.35"/>
    <row r="22446" hidden="1" x14ac:dyDescent="0.35"/>
    <row r="22447" hidden="1" x14ac:dyDescent="0.35"/>
    <row r="22448" hidden="1" x14ac:dyDescent="0.35"/>
    <row r="22449" hidden="1" x14ac:dyDescent="0.35"/>
    <row r="22450" hidden="1" x14ac:dyDescent="0.35"/>
    <row r="22451" hidden="1" x14ac:dyDescent="0.35"/>
    <row r="22452" hidden="1" x14ac:dyDescent="0.35"/>
    <row r="22453" hidden="1" x14ac:dyDescent="0.35"/>
    <row r="22454" hidden="1" x14ac:dyDescent="0.35"/>
    <row r="22455" hidden="1" x14ac:dyDescent="0.35"/>
    <row r="22456" hidden="1" x14ac:dyDescent="0.35"/>
    <row r="22457" hidden="1" x14ac:dyDescent="0.35"/>
    <row r="22458" hidden="1" x14ac:dyDescent="0.35"/>
    <row r="22459" hidden="1" x14ac:dyDescent="0.35"/>
    <row r="22460" hidden="1" x14ac:dyDescent="0.35"/>
    <row r="22461" hidden="1" x14ac:dyDescent="0.35"/>
    <row r="22462" hidden="1" x14ac:dyDescent="0.35"/>
    <row r="22463" hidden="1" x14ac:dyDescent="0.35"/>
    <row r="22464" hidden="1" x14ac:dyDescent="0.35"/>
    <row r="22465" hidden="1" x14ac:dyDescent="0.35"/>
    <row r="22466" hidden="1" x14ac:dyDescent="0.35"/>
    <row r="22467" hidden="1" x14ac:dyDescent="0.35"/>
    <row r="22468" hidden="1" x14ac:dyDescent="0.35"/>
    <row r="22469" hidden="1" x14ac:dyDescent="0.35"/>
    <row r="22470" hidden="1" x14ac:dyDescent="0.35"/>
    <row r="22471" hidden="1" x14ac:dyDescent="0.35"/>
    <row r="22472" hidden="1" x14ac:dyDescent="0.35"/>
    <row r="22473" hidden="1" x14ac:dyDescent="0.35"/>
    <row r="22474" hidden="1" x14ac:dyDescent="0.35"/>
    <row r="22475" hidden="1" x14ac:dyDescent="0.35"/>
    <row r="22476" hidden="1" x14ac:dyDescent="0.35"/>
    <row r="22477" hidden="1" x14ac:dyDescent="0.35"/>
    <row r="22478" hidden="1" x14ac:dyDescent="0.35"/>
    <row r="22479" hidden="1" x14ac:dyDescent="0.35"/>
    <row r="22480" hidden="1" x14ac:dyDescent="0.35"/>
    <row r="22481" hidden="1" x14ac:dyDescent="0.35"/>
    <row r="22482" hidden="1" x14ac:dyDescent="0.35"/>
    <row r="22483" hidden="1" x14ac:dyDescent="0.35"/>
    <row r="22484" hidden="1" x14ac:dyDescent="0.35"/>
    <row r="22485" hidden="1" x14ac:dyDescent="0.35"/>
    <row r="22486" hidden="1" x14ac:dyDescent="0.35"/>
    <row r="22487" hidden="1" x14ac:dyDescent="0.35"/>
    <row r="22488" hidden="1" x14ac:dyDescent="0.35"/>
    <row r="22489" hidden="1" x14ac:dyDescent="0.35"/>
    <row r="22490" hidden="1" x14ac:dyDescent="0.35"/>
    <row r="22491" hidden="1" x14ac:dyDescent="0.35"/>
    <row r="22492" hidden="1" x14ac:dyDescent="0.35"/>
    <row r="22493" hidden="1" x14ac:dyDescent="0.35"/>
    <row r="22494" hidden="1" x14ac:dyDescent="0.35"/>
    <row r="22495" hidden="1" x14ac:dyDescent="0.35"/>
    <row r="22496" hidden="1" x14ac:dyDescent="0.35"/>
    <row r="22497" hidden="1" x14ac:dyDescent="0.35"/>
    <row r="22498" hidden="1" x14ac:dyDescent="0.35"/>
    <row r="22499" hidden="1" x14ac:dyDescent="0.35"/>
    <row r="22500" hidden="1" x14ac:dyDescent="0.35"/>
    <row r="22501" hidden="1" x14ac:dyDescent="0.35"/>
    <row r="22502" hidden="1" x14ac:dyDescent="0.35"/>
    <row r="22503" hidden="1" x14ac:dyDescent="0.35"/>
    <row r="22504" hidden="1" x14ac:dyDescent="0.35"/>
    <row r="22505" hidden="1" x14ac:dyDescent="0.35"/>
    <row r="22506" hidden="1" x14ac:dyDescent="0.35"/>
    <row r="22507" hidden="1" x14ac:dyDescent="0.35"/>
    <row r="22508" hidden="1" x14ac:dyDescent="0.35"/>
    <row r="22509" hidden="1" x14ac:dyDescent="0.35"/>
    <row r="22510" hidden="1" x14ac:dyDescent="0.35"/>
    <row r="22511" hidden="1" x14ac:dyDescent="0.35"/>
    <row r="22512" hidden="1" x14ac:dyDescent="0.35"/>
    <row r="22513" hidden="1" x14ac:dyDescent="0.35"/>
    <row r="22514" hidden="1" x14ac:dyDescent="0.35"/>
    <row r="22515" hidden="1" x14ac:dyDescent="0.35"/>
    <row r="22516" hidden="1" x14ac:dyDescent="0.35"/>
    <row r="22517" hidden="1" x14ac:dyDescent="0.35"/>
    <row r="22518" hidden="1" x14ac:dyDescent="0.35"/>
    <row r="22519" hidden="1" x14ac:dyDescent="0.35"/>
    <row r="22520" hidden="1" x14ac:dyDescent="0.35"/>
    <row r="22521" hidden="1" x14ac:dyDescent="0.35"/>
    <row r="22522" hidden="1" x14ac:dyDescent="0.35"/>
    <row r="22523" hidden="1" x14ac:dyDescent="0.35"/>
    <row r="22524" hidden="1" x14ac:dyDescent="0.35"/>
    <row r="22525" hidden="1" x14ac:dyDescent="0.35"/>
    <row r="22526" hidden="1" x14ac:dyDescent="0.35"/>
    <row r="22527" hidden="1" x14ac:dyDescent="0.35"/>
    <row r="22528" hidden="1" x14ac:dyDescent="0.35"/>
    <row r="22529" hidden="1" x14ac:dyDescent="0.35"/>
    <row r="22530" hidden="1" x14ac:dyDescent="0.35"/>
    <row r="22531" hidden="1" x14ac:dyDescent="0.35"/>
    <row r="22532" hidden="1" x14ac:dyDescent="0.35"/>
    <row r="22533" hidden="1" x14ac:dyDescent="0.35"/>
    <row r="22534" hidden="1" x14ac:dyDescent="0.35"/>
    <row r="22535" hidden="1" x14ac:dyDescent="0.35"/>
    <row r="22536" hidden="1" x14ac:dyDescent="0.35"/>
    <row r="22537" hidden="1" x14ac:dyDescent="0.35"/>
    <row r="22538" hidden="1" x14ac:dyDescent="0.35"/>
    <row r="22539" hidden="1" x14ac:dyDescent="0.35"/>
    <row r="22540" hidden="1" x14ac:dyDescent="0.35"/>
    <row r="22541" hidden="1" x14ac:dyDescent="0.35"/>
    <row r="22542" hidden="1" x14ac:dyDescent="0.35"/>
    <row r="22543" hidden="1" x14ac:dyDescent="0.35"/>
    <row r="22544" hidden="1" x14ac:dyDescent="0.35"/>
    <row r="22545" hidden="1" x14ac:dyDescent="0.35"/>
    <row r="22546" hidden="1" x14ac:dyDescent="0.35"/>
    <row r="22547" hidden="1" x14ac:dyDescent="0.35"/>
    <row r="22548" hidden="1" x14ac:dyDescent="0.35"/>
    <row r="22549" hidden="1" x14ac:dyDescent="0.35"/>
    <row r="22550" hidden="1" x14ac:dyDescent="0.35"/>
    <row r="22551" hidden="1" x14ac:dyDescent="0.35"/>
    <row r="22552" hidden="1" x14ac:dyDescent="0.35"/>
    <row r="22553" hidden="1" x14ac:dyDescent="0.35"/>
    <row r="22554" hidden="1" x14ac:dyDescent="0.35"/>
    <row r="22555" hidden="1" x14ac:dyDescent="0.35"/>
    <row r="22556" hidden="1" x14ac:dyDescent="0.35"/>
    <row r="22557" hidden="1" x14ac:dyDescent="0.35"/>
    <row r="22558" hidden="1" x14ac:dyDescent="0.35"/>
    <row r="22559" hidden="1" x14ac:dyDescent="0.35"/>
    <row r="22560" hidden="1" x14ac:dyDescent="0.35"/>
    <row r="22561" hidden="1" x14ac:dyDescent="0.35"/>
    <row r="22562" hidden="1" x14ac:dyDescent="0.35"/>
    <row r="22563" hidden="1" x14ac:dyDescent="0.35"/>
    <row r="22564" hidden="1" x14ac:dyDescent="0.35"/>
    <row r="22565" hidden="1" x14ac:dyDescent="0.35"/>
    <row r="22566" hidden="1" x14ac:dyDescent="0.35"/>
    <row r="22567" hidden="1" x14ac:dyDescent="0.35"/>
    <row r="22568" hidden="1" x14ac:dyDescent="0.35"/>
    <row r="22569" hidden="1" x14ac:dyDescent="0.35"/>
    <row r="22570" hidden="1" x14ac:dyDescent="0.35"/>
    <row r="22571" hidden="1" x14ac:dyDescent="0.35"/>
    <row r="22572" hidden="1" x14ac:dyDescent="0.35"/>
    <row r="22573" hidden="1" x14ac:dyDescent="0.35"/>
    <row r="22574" hidden="1" x14ac:dyDescent="0.35"/>
    <row r="22575" hidden="1" x14ac:dyDescent="0.35"/>
    <row r="22576" hidden="1" x14ac:dyDescent="0.35"/>
    <row r="22577" hidden="1" x14ac:dyDescent="0.35"/>
    <row r="22578" hidden="1" x14ac:dyDescent="0.35"/>
    <row r="22579" hidden="1" x14ac:dyDescent="0.35"/>
    <row r="22580" hidden="1" x14ac:dyDescent="0.35"/>
    <row r="22581" hidden="1" x14ac:dyDescent="0.35"/>
    <row r="22582" hidden="1" x14ac:dyDescent="0.35"/>
    <row r="22583" hidden="1" x14ac:dyDescent="0.35"/>
    <row r="22584" hidden="1" x14ac:dyDescent="0.35"/>
    <row r="22585" hidden="1" x14ac:dyDescent="0.35"/>
    <row r="22586" hidden="1" x14ac:dyDescent="0.35"/>
    <row r="22587" hidden="1" x14ac:dyDescent="0.35"/>
    <row r="22588" hidden="1" x14ac:dyDescent="0.35"/>
    <row r="22589" hidden="1" x14ac:dyDescent="0.35"/>
    <row r="22590" hidden="1" x14ac:dyDescent="0.35"/>
    <row r="22591" hidden="1" x14ac:dyDescent="0.35"/>
    <row r="22592" hidden="1" x14ac:dyDescent="0.35"/>
    <row r="22593" hidden="1" x14ac:dyDescent="0.35"/>
    <row r="22594" hidden="1" x14ac:dyDescent="0.35"/>
    <row r="22595" hidden="1" x14ac:dyDescent="0.35"/>
    <row r="22596" hidden="1" x14ac:dyDescent="0.35"/>
    <row r="22597" hidden="1" x14ac:dyDescent="0.35"/>
    <row r="22598" hidden="1" x14ac:dyDescent="0.35"/>
    <row r="22599" hidden="1" x14ac:dyDescent="0.35"/>
    <row r="22600" hidden="1" x14ac:dyDescent="0.35"/>
    <row r="22601" hidden="1" x14ac:dyDescent="0.35"/>
    <row r="22602" hidden="1" x14ac:dyDescent="0.35"/>
    <row r="22603" hidden="1" x14ac:dyDescent="0.35"/>
    <row r="22604" hidden="1" x14ac:dyDescent="0.35"/>
    <row r="22605" hidden="1" x14ac:dyDescent="0.35"/>
    <row r="22606" hidden="1" x14ac:dyDescent="0.35"/>
    <row r="22607" hidden="1" x14ac:dyDescent="0.35"/>
    <row r="22608" hidden="1" x14ac:dyDescent="0.35"/>
    <row r="22609" hidden="1" x14ac:dyDescent="0.35"/>
    <row r="22610" hidden="1" x14ac:dyDescent="0.35"/>
    <row r="22611" hidden="1" x14ac:dyDescent="0.35"/>
    <row r="22612" hidden="1" x14ac:dyDescent="0.35"/>
    <row r="22613" hidden="1" x14ac:dyDescent="0.35"/>
    <row r="22614" hidden="1" x14ac:dyDescent="0.35"/>
    <row r="22615" hidden="1" x14ac:dyDescent="0.35"/>
    <row r="22616" hidden="1" x14ac:dyDescent="0.35"/>
    <row r="22617" hidden="1" x14ac:dyDescent="0.35"/>
    <row r="22618" hidden="1" x14ac:dyDescent="0.35"/>
    <row r="22619" hidden="1" x14ac:dyDescent="0.35"/>
    <row r="22620" hidden="1" x14ac:dyDescent="0.35"/>
    <row r="22621" hidden="1" x14ac:dyDescent="0.35"/>
    <row r="22622" hidden="1" x14ac:dyDescent="0.35"/>
    <row r="22623" hidden="1" x14ac:dyDescent="0.35"/>
    <row r="22624" hidden="1" x14ac:dyDescent="0.35"/>
    <row r="22625" hidden="1" x14ac:dyDescent="0.35"/>
    <row r="22626" hidden="1" x14ac:dyDescent="0.35"/>
    <row r="22627" hidden="1" x14ac:dyDescent="0.35"/>
    <row r="22628" hidden="1" x14ac:dyDescent="0.35"/>
    <row r="22629" hidden="1" x14ac:dyDescent="0.35"/>
    <row r="22630" hidden="1" x14ac:dyDescent="0.35"/>
    <row r="22631" hidden="1" x14ac:dyDescent="0.35"/>
    <row r="22632" hidden="1" x14ac:dyDescent="0.35"/>
    <row r="22633" hidden="1" x14ac:dyDescent="0.35"/>
    <row r="22634" hidden="1" x14ac:dyDescent="0.35"/>
    <row r="22635" hidden="1" x14ac:dyDescent="0.35"/>
    <row r="22636" hidden="1" x14ac:dyDescent="0.35"/>
    <row r="22637" hidden="1" x14ac:dyDescent="0.35"/>
    <row r="22638" hidden="1" x14ac:dyDescent="0.35"/>
    <row r="22639" hidden="1" x14ac:dyDescent="0.35"/>
    <row r="22640" hidden="1" x14ac:dyDescent="0.35"/>
    <row r="22641" hidden="1" x14ac:dyDescent="0.35"/>
    <row r="22642" hidden="1" x14ac:dyDescent="0.35"/>
    <row r="22643" hidden="1" x14ac:dyDescent="0.35"/>
    <row r="22644" hidden="1" x14ac:dyDescent="0.35"/>
    <row r="22645" hidden="1" x14ac:dyDescent="0.35"/>
    <row r="22646" hidden="1" x14ac:dyDescent="0.35"/>
    <row r="22647" hidden="1" x14ac:dyDescent="0.35"/>
    <row r="22648" hidden="1" x14ac:dyDescent="0.35"/>
    <row r="22649" hidden="1" x14ac:dyDescent="0.35"/>
    <row r="22650" hidden="1" x14ac:dyDescent="0.35"/>
    <row r="22651" hidden="1" x14ac:dyDescent="0.35"/>
    <row r="22652" hidden="1" x14ac:dyDescent="0.35"/>
    <row r="22653" hidden="1" x14ac:dyDescent="0.35"/>
    <row r="22654" hidden="1" x14ac:dyDescent="0.35"/>
    <row r="22655" hidden="1" x14ac:dyDescent="0.35"/>
    <row r="22656" hidden="1" x14ac:dyDescent="0.35"/>
    <row r="22657" hidden="1" x14ac:dyDescent="0.35"/>
    <row r="22658" hidden="1" x14ac:dyDescent="0.35"/>
    <row r="22659" hidden="1" x14ac:dyDescent="0.35"/>
    <row r="22660" hidden="1" x14ac:dyDescent="0.35"/>
    <row r="22661" hidden="1" x14ac:dyDescent="0.35"/>
    <row r="22662" hidden="1" x14ac:dyDescent="0.35"/>
    <row r="22663" hidden="1" x14ac:dyDescent="0.35"/>
    <row r="22664" hidden="1" x14ac:dyDescent="0.35"/>
    <row r="22665" hidden="1" x14ac:dyDescent="0.35"/>
    <row r="22666" hidden="1" x14ac:dyDescent="0.35"/>
    <row r="22667" hidden="1" x14ac:dyDescent="0.35"/>
    <row r="22668" hidden="1" x14ac:dyDescent="0.35"/>
    <row r="22669" hidden="1" x14ac:dyDescent="0.35"/>
    <row r="22670" hidden="1" x14ac:dyDescent="0.35"/>
    <row r="22671" hidden="1" x14ac:dyDescent="0.35"/>
    <row r="22672" hidden="1" x14ac:dyDescent="0.35"/>
    <row r="22673" hidden="1" x14ac:dyDescent="0.35"/>
    <row r="22674" hidden="1" x14ac:dyDescent="0.35"/>
    <row r="22675" hidden="1" x14ac:dyDescent="0.35"/>
    <row r="22676" hidden="1" x14ac:dyDescent="0.35"/>
    <row r="22677" hidden="1" x14ac:dyDescent="0.35"/>
    <row r="22678" hidden="1" x14ac:dyDescent="0.35"/>
    <row r="22679" hidden="1" x14ac:dyDescent="0.35"/>
    <row r="22680" hidden="1" x14ac:dyDescent="0.35"/>
    <row r="22681" hidden="1" x14ac:dyDescent="0.35"/>
    <row r="22682" hidden="1" x14ac:dyDescent="0.35"/>
    <row r="22683" hidden="1" x14ac:dyDescent="0.35"/>
    <row r="22684" hidden="1" x14ac:dyDescent="0.35"/>
    <row r="22685" hidden="1" x14ac:dyDescent="0.35"/>
    <row r="22686" hidden="1" x14ac:dyDescent="0.35"/>
    <row r="22687" hidden="1" x14ac:dyDescent="0.35"/>
    <row r="22688" hidden="1" x14ac:dyDescent="0.35"/>
    <row r="22689" hidden="1" x14ac:dyDescent="0.35"/>
    <row r="22690" hidden="1" x14ac:dyDescent="0.35"/>
    <row r="22691" hidden="1" x14ac:dyDescent="0.35"/>
    <row r="22692" hidden="1" x14ac:dyDescent="0.35"/>
    <row r="22693" hidden="1" x14ac:dyDescent="0.35"/>
    <row r="22694" hidden="1" x14ac:dyDescent="0.35"/>
    <row r="22695" hidden="1" x14ac:dyDescent="0.35"/>
    <row r="22696" hidden="1" x14ac:dyDescent="0.35"/>
    <row r="22697" hidden="1" x14ac:dyDescent="0.35"/>
    <row r="22698" hidden="1" x14ac:dyDescent="0.35"/>
    <row r="22699" hidden="1" x14ac:dyDescent="0.35"/>
    <row r="22700" hidden="1" x14ac:dyDescent="0.35"/>
    <row r="22701" hidden="1" x14ac:dyDescent="0.35"/>
    <row r="22702" hidden="1" x14ac:dyDescent="0.35"/>
    <row r="22703" hidden="1" x14ac:dyDescent="0.35"/>
    <row r="22704" hidden="1" x14ac:dyDescent="0.35"/>
    <row r="22705" hidden="1" x14ac:dyDescent="0.35"/>
    <row r="22706" hidden="1" x14ac:dyDescent="0.35"/>
    <row r="22707" hidden="1" x14ac:dyDescent="0.35"/>
    <row r="22708" hidden="1" x14ac:dyDescent="0.35"/>
    <row r="22709" hidden="1" x14ac:dyDescent="0.35"/>
    <row r="22710" hidden="1" x14ac:dyDescent="0.35"/>
    <row r="22711" hidden="1" x14ac:dyDescent="0.35"/>
    <row r="22712" hidden="1" x14ac:dyDescent="0.35"/>
    <row r="22713" hidden="1" x14ac:dyDescent="0.35"/>
    <row r="22714" hidden="1" x14ac:dyDescent="0.35"/>
    <row r="22715" hidden="1" x14ac:dyDescent="0.35"/>
    <row r="22716" hidden="1" x14ac:dyDescent="0.35"/>
    <row r="22717" hidden="1" x14ac:dyDescent="0.35"/>
    <row r="22718" hidden="1" x14ac:dyDescent="0.35"/>
    <row r="22719" hidden="1" x14ac:dyDescent="0.35"/>
    <row r="22720" hidden="1" x14ac:dyDescent="0.35"/>
    <row r="22721" hidden="1" x14ac:dyDescent="0.35"/>
    <row r="22722" hidden="1" x14ac:dyDescent="0.35"/>
    <row r="22723" hidden="1" x14ac:dyDescent="0.35"/>
    <row r="22724" hidden="1" x14ac:dyDescent="0.35"/>
    <row r="22725" hidden="1" x14ac:dyDescent="0.35"/>
    <row r="22726" hidden="1" x14ac:dyDescent="0.35"/>
    <row r="22727" hidden="1" x14ac:dyDescent="0.35"/>
    <row r="22728" hidden="1" x14ac:dyDescent="0.35"/>
    <row r="22729" hidden="1" x14ac:dyDescent="0.35"/>
    <row r="22730" hidden="1" x14ac:dyDescent="0.35"/>
    <row r="22731" hidden="1" x14ac:dyDescent="0.35"/>
    <row r="22732" hidden="1" x14ac:dyDescent="0.35"/>
    <row r="22733" hidden="1" x14ac:dyDescent="0.35"/>
    <row r="22734" hidden="1" x14ac:dyDescent="0.35"/>
    <row r="22735" hidden="1" x14ac:dyDescent="0.35"/>
    <row r="22736" hidden="1" x14ac:dyDescent="0.35"/>
    <row r="22737" hidden="1" x14ac:dyDescent="0.35"/>
    <row r="22738" hidden="1" x14ac:dyDescent="0.35"/>
    <row r="22739" hidden="1" x14ac:dyDescent="0.35"/>
    <row r="22740" hidden="1" x14ac:dyDescent="0.35"/>
    <row r="22741" hidden="1" x14ac:dyDescent="0.35"/>
    <row r="22742" hidden="1" x14ac:dyDescent="0.35"/>
    <row r="22743" hidden="1" x14ac:dyDescent="0.35"/>
    <row r="22744" hidden="1" x14ac:dyDescent="0.35"/>
    <row r="22745" hidden="1" x14ac:dyDescent="0.35"/>
    <row r="22746" hidden="1" x14ac:dyDescent="0.35"/>
    <row r="22747" hidden="1" x14ac:dyDescent="0.35"/>
    <row r="22748" hidden="1" x14ac:dyDescent="0.35"/>
    <row r="22749" hidden="1" x14ac:dyDescent="0.35"/>
    <row r="22750" hidden="1" x14ac:dyDescent="0.35"/>
    <row r="22751" hidden="1" x14ac:dyDescent="0.35"/>
    <row r="22752" hidden="1" x14ac:dyDescent="0.35"/>
    <row r="22753" hidden="1" x14ac:dyDescent="0.35"/>
    <row r="22754" hidden="1" x14ac:dyDescent="0.35"/>
    <row r="22755" hidden="1" x14ac:dyDescent="0.35"/>
    <row r="22756" hidden="1" x14ac:dyDescent="0.35"/>
    <row r="22757" hidden="1" x14ac:dyDescent="0.35"/>
    <row r="22758" hidden="1" x14ac:dyDescent="0.35"/>
    <row r="22759" hidden="1" x14ac:dyDescent="0.35"/>
    <row r="22760" hidden="1" x14ac:dyDescent="0.35"/>
    <row r="22761" hidden="1" x14ac:dyDescent="0.35"/>
    <row r="22762" hidden="1" x14ac:dyDescent="0.35"/>
    <row r="22763" hidden="1" x14ac:dyDescent="0.35"/>
    <row r="22764" hidden="1" x14ac:dyDescent="0.35"/>
    <row r="22765" hidden="1" x14ac:dyDescent="0.35"/>
    <row r="22766" hidden="1" x14ac:dyDescent="0.35"/>
    <row r="22767" hidden="1" x14ac:dyDescent="0.35"/>
    <row r="22768" hidden="1" x14ac:dyDescent="0.35"/>
    <row r="22769" hidden="1" x14ac:dyDescent="0.35"/>
    <row r="22770" hidden="1" x14ac:dyDescent="0.35"/>
    <row r="22771" hidden="1" x14ac:dyDescent="0.35"/>
    <row r="22772" hidden="1" x14ac:dyDescent="0.35"/>
    <row r="22773" hidden="1" x14ac:dyDescent="0.35"/>
    <row r="22774" hidden="1" x14ac:dyDescent="0.35"/>
    <row r="22775" hidden="1" x14ac:dyDescent="0.35"/>
    <row r="22776" hidden="1" x14ac:dyDescent="0.35"/>
    <row r="22777" hidden="1" x14ac:dyDescent="0.35"/>
    <row r="22778" hidden="1" x14ac:dyDescent="0.35"/>
    <row r="22779" hidden="1" x14ac:dyDescent="0.35"/>
    <row r="22780" hidden="1" x14ac:dyDescent="0.35"/>
    <row r="22781" hidden="1" x14ac:dyDescent="0.35"/>
    <row r="22782" hidden="1" x14ac:dyDescent="0.35"/>
    <row r="22783" hidden="1" x14ac:dyDescent="0.35"/>
    <row r="22784" hidden="1" x14ac:dyDescent="0.35"/>
    <row r="22785" hidden="1" x14ac:dyDescent="0.35"/>
    <row r="22786" hidden="1" x14ac:dyDescent="0.35"/>
    <row r="22787" hidden="1" x14ac:dyDescent="0.35"/>
    <row r="22788" hidden="1" x14ac:dyDescent="0.35"/>
    <row r="22789" hidden="1" x14ac:dyDescent="0.35"/>
    <row r="22790" hidden="1" x14ac:dyDescent="0.35"/>
    <row r="22791" hidden="1" x14ac:dyDescent="0.35"/>
    <row r="22792" hidden="1" x14ac:dyDescent="0.35"/>
    <row r="22793" hidden="1" x14ac:dyDescent="0.35"/>
    <row r="22794" hidden="1" x14ac:dyDescent="0.35"/>
    <row r="22795" hidden="1" x14ac:dyDescent="0.35"/>
    <row r="22796" hidden="1" x14ac:dyDescent="0.35"/>
    <row r="22797" hidden="1" x14ac:dyDescent="0.35"/>
    <row r="22798" hidden="1" x14ac:dyDescent="0.35"/>
    <row r="22799" hidden="1" x14ac:dyDescent="0.35"/>
    <row r="22800" hidden="1" x14ac:dyDescent="0.35"/>
    <row r="22801" hidden="1" x14ac:dyDescent="0.35"/>
    <row r="22802" hidden="1" x14ac:dyDescent="0.35"/>
    <row r="22803" hidden="1" x14ac:dyDescent="0.35"/>
    <row r="22804" hidden="1" x14ac:dyDescent="0.35"/>
    <row r="22805" hidden="1" x14ac:dyDescent="0.35"/>
    <row r="22806" hidden="1" x14ac:dyDescent="0.35"/>
    <row r="22807" hidden="1" x14ac:dyDescent="0.35"/>
    <row r="22808" hidden="1" x14ac:dyDescent="0.35"/>
    <row r="22809" hidden="1" x14ac:dyDescent="0.35"/>
    <row r="22810" hidden="1" x14ac:dyDescent="0.35"/>
    <row r="22811" hidden="1" x14ac:dyDescent="0.35"/>
    <row r="22812" hidden="1" x14ac:dyDescent="0.35"/>
    <row r="22813" hidden="1" x14ac:dyDescent="0.35"/>
    <row r="22814" hidden="1" x14ac:dyDescent="0.35"/>
    <row r="22815" hidden="1" x14ac:dyDescent="0.35"/>
    <row r="22816" hidden="1" x14ac:dyDescent="0.35"/>
    <row r="22817" hidden="1" x14ac:dyDescent="0.35"/>
    <row r="22818" hidden="1" x14ac:dyDescent="0.35"/>
    <row r="22819" hidden="1" x14ac:dyDescent="0.35"/>
    <row r="22820" hidden="1" x14ac:dyDescent="0.35"/>
    <row r="22821" hidden="1" x14ac:dyDescent="0.35"/>
    <row r="22822" hidden="1" x14ac:dyDescent="0.35"/>
    <row r="22823" hidden="1" x14ac:dyDescent="0.35"/>
    <row r="22824" hidden="1" x14ac:dyDescent="0.35"/>
    <row r="22825" hidden="1" x14ac:dyDescent="0.35"/>
    <row r="22826" hidden="1" x14ac:dyDescent="0.35"/>
    <row r="22827" hidden="1" x14ac:dyDescent="0.35"/>
    <row r="22828" hidden="1" x14ac:dyDescent="0.35"/>
    <row r="22829" hidden="1" x14ac:dyDescent="0.35"/>
    <row r="22830" hidden="1" x14ac:dyDescent="0.35"/>
    <row r="22831" hidden="1" x14ac:dyDescent="0.35"/>
    <row r="22832" hidden="1" x14ac:dyDescent="0.35"/>
    <row r="22833" hidden="1" x14ac:dyDescent="0.35"/>
    <row r="22834" hidden="1" x14ac:dyDescent="0.35"/>
    <row r="22835" hidden="1" x14ac:dyDescent="0.35"/>
    <row r="22836" hidden="1" x14ac:dyDescent="0.35"/>
    <row r="22837" hidden="1" x14ac:dyDescent="0.35"/>
    <row r="22838" hidden="1" x14ac:dyDescent="0.35"/>
    <row r="22839" hidden="1" x14ac:dyDescent="0.35"/>
    <row r="22840" hidden="1" x14ac:dyDescent="0.35"/>
    <row r="22841" hidden="1" x14ac:dyDescent="0.35"/>
    <row r="22842" hidden="1" x14ac:dyDescent="0.35"/>
    <row r="22843" hidden="1" x14ac:dyDescent="0.35"/>
    <row r="22844" hidden="1" x14ac:dyDescent="0.35"/>
    <row r="22845" hidden="1" x14ac:dyDescent="0.35"/>
    <row r="22846" hidden="1" x14ac:dyDescent="0.35"/>
    <row r="22847" hidden="1" x14ac:dyDescent="0.35"/>
    <row r="22848" hidden="1" x14ac:dyDescent="0.35"/>
    <row r="22849" hidden="1" x14ac:dyDescent="0.35"/>
    <row r="22850" hidden="1" x14ac:dyDescent="0.35"/>
    <row r="22851" hidden="1" x14ac:dyDescent="0.35"/>
    <row r="22852" hidden="1" x14ac:dyDescent="0.35"/>
    <row r="22853" hidden="1" x14ac:dyDescent="0.35"/>
    <row r="22854" hidden="1" x14ac:dyDescent="0.35"/>
    <row r="22855" hidden="1" x14ac:dyDescent="0.35"/>
    <row r="22856" hidden="1" x14ac:dyDescent="0.35"/>
    <row r="22857" hidden="1" x14ac:dyDescent="0.35"/>
    <row r="22858" hidden="1" x14ac:dyDescent="0.35"/>
    <row r="22859" hidden="1" x14ac:dyDescent="0.35"/>
    <row r="22860" hidden="1" x14ac:dyDescent="0.35"/>
    <row r="22861" hidden="1" x14ac:dyDescent="0.35"/>
    <row r="22862" hidden="1" x14ac:dyDescent="0.35"/>
    <row r="22863" hidden="1" x14ac:dyDescent="0.35"/>
    <row r="22864" hidden="1" x14ac:dyDescent="0.35"/>
    <row r="22865" hidden="1" x14ac:dyDescent="0.35"/>
    <row r="22866" hidden="1" x14ac:dyDescent="0.35"/>
    <row r="22867" hidden="1" x14ac:dyDescent="0.35"/>
    <row r="22868" hidden="1" x14ac:dyDescent="0.35"/>
    <row r="22869" hidden="1" x14ac:dyDescent="0.35"/>
    <row r="22870" hidden="1" x14ac:dyDescent="0.35"/>
    <row r="22871" hidden="1" x14ac:dyDescent="0.35"/>
    <row r="22872" hidden="1" x14ac:dyDescent="0.35"/>
    <row r="22873" hidden="1" x14ac:dyDescent="0.35"/>
    <row r="22874" hidden="1" x14ac:dyDescent="0.35"/>
    <row r="22875" hidden="1" x14ac:dyDescent="0.35"/>
    <row r="22876" hidden="1" x14ac:dyDescent="0.35"/>
    <row r="22877" hidden="1" x14ac:dyDescent="0.35"/>
    <row r="22878" hidden="1" x14ac:dyDescent="0.35"/>
    <row r="22879" hidden="1" x14ac:dyDescent="0.35"/>
    <row r="22880" hidden="1" x14ac:dyDescent="0.35"/>
    <row r="22881" hidden="1" x14ac:dyDescent="0.35"/>
    <row r="22882" hidden="1" x14ac:dyDescent="0.35"/>
    <row r="22883" hidden="1" x14ac:dyDescent="0.35"/>
    <row r="22884" hidden="1" x14ac:dyDescent="0.35"/>
    <row r="22885" hidden="1" x14ac:dyDescent="0.35"/>
    <row r="22886" hidden="1" x14ac:dyDescent="0.35"/>
    <row r="22887" hidden="1" x14ac:dyDescent="0.35"/>
    <row r="22888" hidden="1" x14ac:dyDescent="0.35"/>
    <row r="22889" hidden="1" x14ac:dyDescent="0.35"/>
    <row r="22890" hidden="1" x14ac:dyDescent="0.35"/>
    <row r="22891" hidden="1" x14ac:dyDescent="0.35"/>
    <row r="22892" hidden="1" x14ac:dyDescent="0.35"/>
    <row r="22893" hidden="1" x14ac:dyDescent="0.35"/>
    <row r="22894" hidden="1" x14ac:dyDescent="0.35"/>
    <row r="22895" hidden="1" x14ac:dyDescent="0.35"/>
    <row r="22896" hidden="1" x14ac:dyDescent="0.35"/>
    <row r="22897" hidden="1" x14ac:dyDescent="0.35"/>
    <row r="22898" hidden="1" x14ac:dyDescent="0.35"/>
    <row r="22899" hidden="1" x14ac:dyDescent="0.35"/>
    <row r="22900" hidden="1" x14ac:dyDescent="0.35"/>
    <row r="22901" hidden="1" x14ac:dyDescent="0.35"/>
    <row r="22902" hidden="1" x14ac:dyDescent="0.35"/>
    <row r="22903" hidden="1" x14ac:dyDescent="0.35"/>
    <row r="22904" hidden="1" x14ac:dyDescent="0.35"/>
    <row r="22905" hidden="1" x14ac:dyDescent="0.35"/>
    <row r="22906" hidden="1" x14ac:dyDescent="0.35"/>
    <row r="22907" hidden="1" x14ac:dyDescent="0.35"/>
    <row r="22908" hidden="1" x14ac:dyDescent="0.35"/>
    <row r="22909" hidden="1" x14ac:dyDescent="0.35"/>
    <row r="22910" hidden="1" x14ac:dyDescent="0.35"/>
    <row r="22911" hidden="1" x14ac:dyDescent="0.35"/>
    <row r="22912" hidden="1" x14ac:dyDescent="0.35"/>
    <row r="22913" hidden="1" x14ac:dyDescent="0.35"/>
    <row r="22914" hidden="1" x14ac:dyDescent="0.35"/>
    <row r="22915" hidden="1" x14ac:dyDescent="0.35"/>
    <row r="22916" hidden="1" x14ac:dyDescent="0.35"/>
    <row r="22917" hidden="1" x14ac:dyDescent="0.35"/>
    <row r="22918" hidden="1" x14ac:dyDescent="0.35"/>
    <row r="22919" hidden="1" x14ac:dyDescent="0.35"/>
    <row r="22920" hidden="1" x14ac:dyDescent="0.35"/>
    <row r="22921" hidden="1" x14ac:dyDescent="0.35"/>
    <row r="22922" hidden="1" x14ac:dyDescent="0.35"/>
    <row r="22923" hidden="1" x14ac:dyDescent="0.35"/>
    <row r="22924" hidden="1" x14ac:dyDescent="0.35"/>
    <row r="22925" hidden="1" x14ac:dyDescent="0.35"/>
    <row r="22926" hidden="1" x14ac:dyDescent="0.35"/>
    <row r="22927" hidden="1" x14ac:dyDescent="0.35"/>
    <row r="22928" hidden="1" x14ac:dyDescent="0.35"/>
    <row r="22929" hidden="1" x14ac:dyDescent="0.35"/>
    <row r="22930" hidden="1" x14ac:dyDescent="0.35"/>
    <row r="22931" hidden="1" x14ac:dyDescent="0.35"/>
    <row r="22932" hidden="1" x14ac:dyDescent="0.35"/>
    <row r="22933" hidden="1" x14ac:dyDescent="0.35"/>
    <row r="22934" hidden="1" x14ac:dyDescent="0.35"/>
    <row r="22935" hidden="1" x14ac:dyDescent="0.35"/>
    <row r="22936" hidden="1" x14ac:dyDescent="0.35"/>
    <row r="22937" hidden="1" x14ac:dyDescent="0.35"/>
    <row r="22938" hidden="1" x14ac:dyDescent="0.35"/>
    <row r="22939" hidden="1" x14ac:dyDescent="0.35"/>
    <row r="22940" hidden="1" x14ac:dyDescent="0.35"/>
    <row r="22941" hidden="1" x14ac:dyDescent="0.35"/>
    <row r="22942" hidden="1" x14ac:dyDescent="0.35"/>
    <row r="22943" hidden="1" x14ac:dyDescent="0.35"/>
    <row r="22944" hidden="1" x14ac:dyDescent="0.35"/>
    <row r="22945" hidden="1" x14ac:dyDescent="0.35"/>
    <row r="22946" hidden="1" x14ac:dyDescent="0.35"/>
    <row r="22947" hidden="1" x14ac:dyDescent="0.35"/>
    <row r="22948" hidden="1" x14ac:dyDescent="0.35"/>
    <row r="22949" hidden="1" x14ac:dyDescent="0.35"/>
    <row r="22950" hidden="1" x14ac:dyDescent="0.35"/>
    <row r="22951" hidden="1" x14ac:dyDescent="0.35"/>
    <row r="22952" hidden="1" x14ac:dyDescent="0.35"/>
    <row r="22953" hidden="1" x14ac:dyDescent="0.35"/>
    <row r="22954" hidden="1" x14ac:dyDescent="0.35"/>
    <row r="22955" hidden="1" x14ac:dyDescent="0.35"/>
    <row r="22956" hidden="1" x14ac:dyDescent="0.35"/>
    <row r="22957" hidden="1" x14ac:dyDescent="0.35"/>
    <row r="22958" hidden="1" x14ac:dyDescent="0.35"/>
    <row r="22959" hidden="1" x14ac:dyDescent="0.35"/>
    <row r="22960" hidden="1" x14ac:dyDescent="0.35"/>
    <row r="22961" hidden="1" x14ac:dyDescent="0.35"/>
    <row r="22962" hidden="1" x14ac:dyDescent="0.35"/>
    <row r="22963" hidden="1" x14ac:dyDescent="0.35"/>
    <row r="22964" hidden="1" x14ac:dyDescent="0.35"/>
    <row r="22965" hidden="1" x14ac:dyDescent="0.35"/>
    <row r="22966" hidden="1" x14ac:dyDescent="0.35"/>
    <row r="22967" hidden="1" x14ac:dyDescent="0.35"/>
    <row r="22968" hidden="1" x14ac:dyDescent="0.35"/>
    <row r="22969" hidden="1" x14ac:dyDescent="0.35"/>
    <row r="22970" hidden="1" x14ac:dyDescent="0.35"/>
    <row r="22971" hidden="1" x14ac:dyDescent="0.35"/>
    <row r="22972" hidden="1" x14ac:dyDescent="0.35"/>
    <row r="22973" hidden="1" x14ac:dyDescent="0.35"/>
    <row r="22974" hidden="1" x14ac:dyDescent="0.35"/>
    <row r="22975" hidden="1" x14ac:dyDescent="0.35"/>
    <row r="22976" hidden="1" x14ac:dyDescent="0.35"/>
    <row r="22977" hidden="1" x14ac:dyDescent="0.35"/>
    <row r="22978" hidden="1" x14ac:dyDescent="0.35"/>
    <row r="22979" hidden="1" x14ac:dyDescent="0.35"/>
    <row r="22980" hidden="1" x14ac:dyDescent="0.35"/>
    <row r="22981" hidden="1" x14ac:dyDescent="0.35"/>
    <row r="22982" hidden="1" x14ac:dyDescent="0.35"/>
    <row r="22983" hidden="1" x14ac:dyDescent="0.35"/>
    <row r="22984" hidden="1" x14ac:dyDescent="0.35"/>
    <row r="22985" hidden="1" x14ac:dyDescent="0.35"/>
    <row r="22986" hidden="1" x14ac:dyDescent="0.35"/>
    <row r="22987" hidden="1" x14ac:dyDescent="0.35"/>
    <row r="22988" hidden="1" x14ac:dyDescent="0.35"/>
    <row r="22989" hidden="1" x14ac:dyDescent="0.35"/>
    <row r="22990" hidden="1" x14ac:dyDescent="0.35"/>
    <row r="22991" hidden="1" x14ac:dyDescent="0.35"/>
    <row r="22992" hidden="1" x14ac:dyDescent="0.35"/>
    <row r="22993" hidden="1" x14ac:dyDescent="0.35"/>
    <row r="22994" hidden="1" x14ac:dyDescent="0.35"/>
    <row r="22995" hidden="1" x14ac:dyDescent="0.35"/>
    <row r="22996" hidden="1" x14ac:dyDescent="0.35"/>
    <row r="22997" hidden="1" x14ac:dyDescent="0.35"/>
    <row r="22998" hidden="1" x14ac:dyDescent="0.35"/>
    <row r="22999" hidden="1" x14ac:dyDescent="0.35"/>
    <row r="23000" hidden="1" x14ac:dyDescent="0.35"/>
    <row r="23001" hidden="1" x14ac:dyDescent="0.35"/>
    <row r="23002" hidden="1" x14ac:dyDescent="0.35"/>
    <row r="23003" hidden="1" x14ac:dyDescent="0.35"/>
    <row r="23004" hidden="1" x14ac:dyDescent="0.35"/>
    <row r="23005" hidden="1" x14ac:dyDescent="0.35"/>
    <row r="23006" hidden="1" x14ac:dyDescent="0.35"/>
    <row r="23007" hidden="1" x14ac:dyDescent="0.35"/>
    <row r="23008" hidden="1" x14ac:dyDescent="0.35"/>
    <row r="23009" hidden="1" x14ac:dyDescent="0.35"/>
    <row r="23010" hidden="1" x14ac:dyDescent="0.35"/>
    <row r="23011" hidden="1" x14ac:dyDescent="0.35"/>
    <row r="23012" hidden="1" x14ac:dyDescent="0.35"/>
    <row r="23013" hidden="1" x14ac:dyDescent="0.35"/>
    <row r="23014" hidden="1" x14ac:dyDescent="0.35"/>
    <row r="23015" hidden="1" x14ac:dyDescent="0.35"/>
    <row r="23016" hidden="1" x14ac:dyDescent="0.35"/>
    <row r="23017" hidden="1" x14ac:dyDescent="0.35"/>
    <row r="23018" hidden="1" x14ac:dyDescent="0.35"/>
    <row r="23019" hidden="1" x14ac:dyDescent="0.35"/>
    <row r="23020" hidden="1" x14ac:dyDescent="0.35"/>
    <row r="23021" hidden="1" x14ac:dyDescent="0.35"/>
    <row r="23022" hidden="1" x14ac:dyDescent="0.35"/>
    <row r="23023" hidden="1" x14ac:dyDescent="0.35"/>
    <row r="23024" hidden="1" x14ac:dyDescent="0.35"/>
    <row r="23025" hidden="1" x14ac:dyDescent="0.35"/>
    <row r="23026" hidden="1" x14ac:dyDescent="0.35"/>
    <row r="23027" hidden="1" x14ac:dyDescent="0.35"/>
    <row r="23028" hidden="1" x14ac:dyDescent="0.35"/>
    <row r="23029" hidden="1" x14ac:dyDescent="0.35"/>
    <row r="23030" hidden="1" x14ac:dyDescent="0.35"/>
    <row r="23031" hidden="1" x14ac:dyDescent="0.35"/>
    <row r="23032" hidden="1" x14ac:dyDescent="0.35"/>
    <row r="23033" hidden="1" x14ac:dyDescent="0.35"/>
    <row r="23034" hidden="1" x14ac:dyDescent="0.35"/>
    <row r="23035" hidden="1" x14ac:dyDescent="0.35"/>
    <row r="23036" hidden="1" x14ac:dyDescent="0.35"/>
    <row r="23037" hidden="1" x14ac:dyDescent="0.35"/>
    <row r="23038" hidden="1" x14ac:dyDescent="0.35"/>
    <row r="23039" hidden="1" x14ac:dyDescent="0.35"/>
    <row r="23040" hidden="1" x14ac:dyDescent="0.35"/>
    <row r="23041" hidden="1" x14ac:dyDescent="0.35"/>
    <row r="23042" hidden="1" x14ac:dyDescent="0.35"/>
    <row r="23043" hidden="1" x14ac:dyDescent="0.35"/>
    <row r="23044" hidden="1" x14ac:dyDescent="0.35"/>
    <row r="23045" hidden="1" x14ac:dyDescent="0.35"/>
    <row r="23046" hidden="1" x14ac:dyDescent="0.35"/>
    <row r="23047" hidden="1" x14ac:dyDescent="0.35"/>
    <row r="23048" hidden="1" x14ac:dyDescent="0.35"/>
    <row r="23049" hidden="1" x14ac:dyDescent="0.35"/>
    <row r="23050" hidden="1" x14ac:dyDescent="0.35"/>
    <row r="23051" hidden="1" x14ac:dyDescent="0.35"/>
    <row r="23052" hidden="1" x14ac:dyDescent="0.35"/>
    <row r="23053" hidden="1" x14ac:dyDescent="0.35"/>
    <row r="23054" hidden="1" x14ac:dyDescent="0.35"/>
    <row r="23055" hidden="1" x14ac:dyDescent="0.35"/>
    <row r="23056" hidden="1" x14ac:dyDescent="0.35"/>
    <row r="23057" hidden="1" x14ac:dyDescent="0.35"/>
    <row r="23058" hidden="1" x14ac:dyDescent="0.35"/>
    <row r="23059" hidden="1" x14ac:dyDescent="0.35"/>
    <row r="23060" hidden="1" x14ac:dyDescent="0.35"/>
    <row r="23061" hidden="1" x14ac:dyDescent="0.35"/>
    <row r="23062" hidden="1" x14ac:dyDescent="0.35"/>
    <row r="23063" hidden="1" x14ac:dyDescent="0.35"/>
    <row r="23064" hidden="1" x14ac:dyDescent="0.35"/>
    <row r="23065" hidden="1" x14ac:dyDescent="0.35"/>
    <row r="23066" hidden="1" x14ac:dyDescent="0.35"/>
    <row r="23067" hidden="1" x14ac:dyDescent="0.35"/>
    <row r="23068" hidden="1" x14ac:dyDescent="0.35"/>
    <row r="23069" hidden="1" x14ac:dyDescent="0.35"/>
    <row r="23070" hidden="1" x14ac:dyDescent="0.35"/>
    <row r="23071" hidden="1" x14ac:dyDescent="0.35"/>
    <row r="23072" hidden="1" x14ac:dyDescent="0.35"/>
    <row r="23073" hidden="1" x14ac:dyDescent="0.35"/>
    <row r="23074" hidden="1" x14ac:dyDescent="0.35"/>
    <row r="23075" hidden="1" x14ac:dyDescent="0.35"/>
    <row r="23076" hidden="1" x14ac:dyDescent="0.35"/>
    <row r="23077" hidden="1" x14ac:dyDescent="0.35"/>
    <row r="23078" hidden="1" x14ac:dyDescent="0.35"/>
    <row r="23079" hidden="1" x14ac:dyDescent="0.35"/>
    <row r="23080" hidden="1" x14ac:dyDescent="0.35"/>
    <row r="23081" hidden="1" x14ac:dyDescent="0.35"/>
    <row r="23082" hidden="1" x14ac:dyDescent="0.35"/>
    <row r="23083" hidden="1" x14ac:dyDescent="0.35"/>
    <row r="23084" hidden="1" x14ac:dyDescent="0.35"/>
    <row r="23085" hidden="1" x14ac:dyDescent="0.35"/>
    <row r="23086" hidden="1" x14ac:dyDescent="0.35"/>
    <row r="23087" hidden="1" x14ac:dyDescent="0.35"/>
    <row r="23088" hidden="1" x14ac:dyDescent="0.35"/>
    <row r="23089" hidden="1" x14ac:dyDescent="0.35"/>
    <row r="23090" hidden="1" x14ac:dyDescent="0.35"/>
    <row r="23091" hidden="1" x14ac:dyDescent="0.35"/>
    <row r="23092" hidden="1" x14ac:dyDescent="0.35"/>
    <row r="23093" hidden="1" x14ac:dyDescent="0.35"/>
    <row r="23094" hidden="1" x14ac:dyDescent="0.35"/>
    <row r="23095" hidden="1" x14ac:dyDescent="0.35"/>
    <row r="23096" hidden="1" x14ac:dyDescent="0.35"/>
    <row r="23097" hidden="1" x14ac:dyDescent="0.35"/>
    <row r="23098" hidden="1" x14ac:dyDescent="0.35"/>
    <row r="23099" hidden="1" x14ac:dyDescent="0.35"/>
    <row r="23100" hidden="1" x14ac:dyDescent="0.35"/>
    <row r="23101" hidden="1" x14ac:dyDescent="0.35"/>
    <row r="23102" hidden="1" x14ac:dyDescent="0.35"/>
    <row r="23103" hidden="1" x14ac:dyDescent="0.35"/>
    <row r="23104" hidden="1" x14ac:dyDescent="0.35"/>
    <row r="23105" hidden="1" x14ac:dyDescent="0.35"/>
    <row r="23106" hidden="1" x14ac:dyDescent="0.35"/>
    <row r="23107" hidden="1" x14ac:dyDescent="0.35"/>
    <row r="23108" hidden="1" x14ac:dyDescent="0.35"/>
    <row r="23109" hidden="1" x14ac:dyDescent="0.35"/>
    <row r="23110" hidden="1" x14ac:dyDescent="0.35"/>
    <row r="23111" hidden="1" x14ac:dyDescent="0.35"/>
    <row r="23112" hidden="1" x14ac:dyDescent="0.35"/>
    <row r="23113" hidden="1" x14ac:dyDescent="0.35"/>
    <row r="23114" hidden="1" x14ac:dyDescent="0.35"/>
    <row r="23115" hidden="1" x14ac:dyDescent="0.35"/>
    <row r="23116" hidden="1" x14ac:dyDescent="0.35"/>
    <row r="23117" hidden="1" x14ac:dyDescent="0.35"/>
    <row r="23118" hidden="1" x14ac:dyDescent="0.35"/>
    <row r="23119" hidden="1" x14ac:dyDescent="0.35"/>
    <row r="23120" hidden="1" x14ac:dyDescent="0.35"/>
    <row r="23121" hidden="1" x14ac:dyDescent="0.35"/>
    <row r="23122" hidden="1" x14ac:dyDescent="0.35"/>
    <row r="23123" hidden="1" x14ac:dyDescent="0.35"/>
    <row r="23124" hidden="1" x14ac:dyDescent="0.35"/>
    <row r="23125" hidden="1" x14ac:dyDescent="0.35"/>
    <row r="23126" hidden="1" x14ac:dyDescent="0.35"/>
    <row r="23127" hidden="1" x14ac:dyDescent="0.35"/>
    <row r="23128" hidden="1" x14ac:dyDescent="0.35"/>
    <row r="23129" hidden="1" x14ac:dyDescent="0.35"/>
    <row r="23130" hidden="1" x14ac:dyDescent="0.35"/>
    <row r="23131" hidden="1" x14ac:dyDescent="0.35"/>
    <row r="23132" hidden="1" x14ac:dyDescent="0.35"/>
    <row r="23133" hidden="1" x14ac:dyDescent="0.35"/>
    <row r="23134" hidden="1" x14ac:dyDescent="0.35"/>
    <row r="23135" hidden="1" x14ac:dyDescent="0.35"/>
    <row r="23136" hidden="1" x14ac:dyDescent="0.35"/>
    <row r="23137" hidden="1" x14ac:dyDescent="0.35"/>
    <row r="23138" hidden="1" x14ac:dyDescent="0.35"/>
    <row r="23139" hidden="1" x14ac:dyDescent="0.35"/>
    <row r="23140" hidden="1" x14ac:dyDescent="0.35"/>
    <row r="23141" hidden="1" x14ac:dyDescent="0.35"/>
    <row r="23142" hidden="1" x14ac:dyDescent="0.35"/>
    <row r="23143" hidden="1" x14ac:dyDescent="0.35"/>
    <row r="23144" hidden="1" x14ac:dyDescent="0.35"/>
    <row r="23145" hidden="1" x14ac:dyDescent="0.35"/>
    <row r="23146" hidden="1" x14ac:dyDescent="0.35"/>
    <row r="23147" hidden="1" x14ac:dyDescent="0.35"/>
    <row r="23148" hidden="1" x14ac:dyDescent="0.35"/>
    <row r="23149" hidden="1" x14ac:dyDescent="0.35"/>
    <row r="23150" hidden="1" x14ac:dyDescent="0.35"/>
    <row r="23151" hidden="1" x14ac:dyDescent="0.35"/>
    <row r="23152" hidden="1" x14ac:dyDescent="0.35"/>
    <row r="23153" hidden="1" x14ac:dyDescent="0.35"/>
    <row r="23154" hidden="1" x14ac:dyDescent="0.35"/>
    <row r="23155" hidden="1" x14ac:dyDescent="0.35"/>
    <row r="23156" hidden="1" x14ac:dyDescent="0.35"/>
    <row r="23157" hidden="1" x14ac:dyDescent="0.35"/>
    <row r="23158" hidden="1" x14ac:dyDescent="0.35"/>
    <row r="23159" hidden="1" x14ac:dyDescent="0.35"/>
    <row r="23160" hidden="1" x14ac:dyDescent="0.35"/>
    <row r="23161" hidden="1" x14ac:dyDescent="0.35"/>
    <row r="23162" hidden="1" x14ac:dyDescent="0.35"/>
    <row r="23163" hidden="1" x14ac:dyDescent="0.35"/>
    <row r="23164" hidden="1" x14ac:dyDescent="0.35"/>
    <row r="23165" hidden="1" x14ac:dyDescent="0.35"/>
    <row r="23166" hidden="1" x14ac:dyDescent="0.35"/>
    <row r="23167" hidden="1" x14ac:dyDescent="0.35"/>
    <row r="23168" hidden="1" x14ac:dyDescent="0.35"/>
    <row r="23169" hidden="1" x14ac:dyDescent="0.35"/>
    <row r="23170" hidden="1" x14ac:dyDescent="0.35"/>
    <row r="23171" hidden="1" x14ac:dyDescent="0.35"/>
    <row r="23172" hidden="1" x14ac:dyDescent="0.35"/>
    <row r="23173" hidden="1" x14ac:dyDescent="0.35"/>
    <row r="23174" hidden="1" x14ac:dyDescent="0.35"/>
    <row r="23175" hidden="1" x14ac:dyDescent="0.35"/>
    <row r="23176" hidden="1" x14ac:dyDescent="0.35"/>
    <row r="23177" hidden="1" x14ac:dyDescent="0.35"/>
    <row r="23178" hidden="1" x14ac:dyDescent="0.35"/>
    <row r="23179" hidden="1" x14ac:dyDescent="0.35"/>
    <row r="23180" hidden="1" x14ac:dyDescent="0.35"/>
    <row r="23181" hidden="1" x14ac:dyDescent="0.35"/>
    <row r="23182" hidden="1" x14ac:dyDescent="0.35"/>
    <row r="23183" hidden="1" x14ac:dyDescent="0.35"/>
    <row r="23184" hidden="1" x14ac:dyDescent="0.35"/>
    <row r="23185" hidden="1" x14ac:dyDescent="0.35"/>
    <row r="23186" hidden="1" x14ac:dyDescent="0.35"/>
    <row r="23187" hidden="1" x14ac:dyDescent="0.35"/>
    <row r="23188" hidden="1" x14ac:dyDescent="0.35"/>
    <row r="23189" hidden="1" x14ac:dyDescent="0.35"/>
    <row r="23190" hidden="1" x14ac:dyDescent="0.35"/>
    <row r="23191" hidden="1" x14ac:dyDescent="0.35"/>
    <row r="23192" hidden="1" x14ac:dyDescent="0.35"/>
    <row r="23193" hidden="1" x14ac:dyDescent="0.35"/>
    <row r="23194" hidden="1" x14ac:dyDescent="0.35"/>
    <row r="23195" hidden="1" x14ac:dyDescent="0.35"/>
    <row r="23196" hidden="1" x14ac:dyDescent="0.35"/>
    <row r="23197" hidden="1" x14ac:dyDescent="0.35"/>
    <row r="23198" hidden="1" x14ac:dyDescent="0.35"/>
    <row r="23199" hidden="1" x14ac:dyDescent="0.35"/>
    <row r="23200" hidden="1" x14ac:dyDescent="0.35"/>
    <row r="23201" hidden="1" x14ac:dyDescent="0.35"/>
    <row r="23202" hidden="1" x14ac:dyDescent="0.35"/>
    <row r="23203" hidden="1" x14ac:dyDescent="0.35"/>
    <row r="23204" hidden="1" x14ac:dyDescent="0.35"/>
    <row r="23205" hidden="1" x14ac:dyDescent="0.35"/>
    <row r="23206" hidden="1" x14ac:dyDescent="0.35"/>
    <row r="23207" hidden="1" x14ac:dyDescent="0.35"/>
    <row r="23208" hidden="1" x14ac:dyDescent="0.35"/>
    <row r="23209" hidden="1" x14ac:dyDescent="0.35"/>
    <row r="23210" hidden="1" x14ac:dyDescent="0.35"/>
    <row r="23211" hidden="1" x14ac:dyDescent="0.35"/>
    <row r="23212" hidden="1" x14ac:dyDescent="0.35"/>
    <row r="23213" hidden="1" x14ac:dyDescent="0.35"/>
    <row r="23214" hidden="1" x14ac:dyDescent="0.35"/>
    <row r="23215" hidden="1" x14ac:dyDescent="0.35"/>
    <row r="23216" hidden="1" x14ac:dyDescent="0.35"/>
    <row r="23217" hidden="1" x14ac:dyDescent="0.35"/>
    <row r="23218" hidden="1" x14ac:dyDescent="0.35"/>
    <row r="23219" hidden="1" x14ac:dyDescent="0.35"/>
    <row r="23220" hidden="1" x14ac:dyDescent="0.35"/>
    <row r="23221" hidden="1" x14ac:dyDescent="0.35"/>
    <row r="23222" hidden="1" x14ac:dyDescent="0.35"/>
    <row r="23223" hidden="1" x14ac:dyDescent="0.35"/>
    <row r="23224" hidden="1" x14ac:dyDescent="0.35"/>
    <row r="23225" hidden="1" x14ac:dyDescent="0.35"/>
    <row r="23226" hidden="1" x14ac:dyDescent="0.35"/>
    <row r="23227" hidden="1" x14ac:dyDescent="0.35"/>
    <row r="23228" hidden="1" x14ac:dyDescent="0.35"/>
    <row r="23229" hidden="1" x14ac:dyDescent="0.35"/>
    <row r="23230" hidden="1" x14ac:dyDescent="0.35"/>
    <row r="23231" hidden="1" x14ac:dyDescent="0.35"/>
    <row r="23232" hidden="1" x14ac:dyDescent="0.35"/>
    <row r="23233" hidden="1" x14ac:dyDescent="0.35"/>
    <row r="23234" hidden="1" x14ac:dyDescent="0.35"/>
    <row r="23235" hidden="1" x14ac:dyDescent="0.35"/>
    <row r="23236" hidden="1" x14ac:dyDescent="0.35"/>
    <row r="23237" hidden="1" x14ac:dyDescent="0.35"/>
    <row r="23238" hidden="1" x14ac:dyDescent="0.35"/>
    <row r="23239" hidden="1" x14ac:dyDescent="0.35"/>
    <row r="23240" hidden="1" x14ac:dyDescent="0.35"/>
    <row r="23241" hidden="1" x14ac:dyDescent="0.35"/>
    <row r="23242" hidden="1" x14ac:dyDescent="0.35"/>
    <row r="23243" hidden="1" x14ac:dyDescent="0.35"/>
    <row r="23244" hidden="1" x14ac:dyDescent="0.35"/>
    <row r="23245" hidden="1" x14ac:dyDescent="0.35"/>
    <row r="23246" hidden="1" x14ac:dyDescent="0.35"/>
    <row r="23247" hidden="1" x14ac:dyDescent="0.35"/>
    <row r="23248" hidden="1" x14ac:dyDescent="0.35"/>
    <row r="23249" hidden="1" x14ac:dyDescent="0.35"/>
    <row r="23250" hidden="1" x14ac:dyDescent="0.35"/>
    <row r="23251" hidden="1" x14ac:dyDescent="0.35"/>
    <row r="23252" hidden="1" x14ac:dyDescent="0.35"/>
    <row r="23253" hidden="1" x14ac:dyDescent="0.35"/>
    <row r="23254" hidden="1" x14ac:dyDescent="0.35"/>
    <row r="23255" hidden="1" x14ac:dyDescent="0.35"/>
    <row r="23256" hidden="1" x14ac:dyDescent="0.35"/>
    <row r="23257" hidden="1" x14ac:dyDescent="0.35"/>
    <row r="23258" hidden="1" x14ac:dyDescent="0.35"/>
    <row r="23259" hidden="1" x14ac:dyDescent="0.35"/>
    <row r="23260" hidden="1" x14ac:dyDescent="0.35"/>
    <row r="23261" hidden="1" x14ac:dyDescent="0.35"/>
    <row r="23262" hidden="1" x14ac:dyDescent="0.35"/>
    <row r="23263" hidden="1" x14ac:dyDescent="0.35"/>
    <row r="23264" hidden="1" x14ac:dyDescent="0.35"/>
    <row r="23265" hidden="1" x14ac:dyDescent="0.35"/>
    <row r="23266" hidden="1" x14ac:dyDescent="0.35"/>
    <row r="23267" hidden="1" x14ac:dyDescent="0.35"/>
    <row r="23268" hidden="1" x14ac:dyDescent="0.35"/>
    <row r="23269" hidden="1" x14ac:dyDescent="0.35"/>
    <row r="23270" hidden="1" x14ac:dyDescent="0.35"/>
    <row r="23271" hidden="1" x14ac:dyDescent="0.35"/>
    <row r="23272" hidden="1" x14ac:dyDescent="0.35"/>
    <row r="23273" hidden="1" x14ac:dyDescent="0.35"/>
    <row r="23274" hidden="1" x14ac:dyDescent="0.35"/>
    <row r="23275" hidden="1" x14ac:dyDescent="0.35"/>
    <row r="23276" hidden="1" x14ac:dyDescent="0.35"/>
    <row r="23277" hidden="1" x14ac:dyDescent="0.35"/>
    <row r="23278" hidden="1" x14ac:dyDescent="0.35"/>
    <row r="23279" hidden="1" x14ac:dyDescent="0.35"/>
    <row r="23280" hidden="1" x14ac:dyDescent="0.35"/>
    <row r="23281" hidden="1" x14ac:dyDescent="0.35"/>
    <row r="23282" hidden="1" x14ac:dyDescent="0.35"/>
    <row r="23283" hidden="1" x14ac:dyDescent="0.35"/>
    <row r="23284" hidden="1" x14ac:dyDescent="0.35"/>
    <row r="23285" hidden="1" x14ac:dyDescent="0.35"/>
    <row r="23286" hidden="1" x14ac:dyDescent="0.35"/>
    <row r="23287" hidden="1" x14ac:dyDescent="0.35"/>
    <row r="23288" hidden="1" x14ac:dyDescent="0.35"/>
    <row r="23289" hidden="1" x14ac:dyDescent="0.35"/>
    <row r="23290" hidden="1" x14ac:dyDescent="0.35"/>
    <row r="23291" hidden="1" x14ac:dyDescent="0.35"/>
    <row r="23292" hidden="1" x14ac:dyDescent="0.35"/>
    <row r="23293" hidden="1" x14ac:dyDescent="0.35"/>
    <row r="23294" hidden="1" x14ac:dyDescent="0.35"/>
    <row r="23295" hidden="1" x14ac:dyDescent="0.35"/>
    <row r="23296" hidden="1" x14ac:dyDescent="0.35"/>
    <row r="23297" hidden="1" x14ac:dyDescent="0.35"/>
    <row r="23298" hidden="1" x14ac:dyDescent="0.35"/>
    <row r="23299" hidden="1" x14ac:dyDescent="0.35"/>
    <row r="23300" hidden="1" x14ac:dyDescent="0.35"/>
    <row r="23301" hidden="1" x14ac:dyDescent="0.35"/>
    <row r="23302" hidden="1" x14ac:dyDescent="0.35"/>
    <row r="23303" hidden="1" x14ac:dyDescent="0.35"/>
    <row r="23304" hidden="1" x14ac:dyDescent="0.35"/>
    <row r="23305" hidden="1" x14ac:dyDescent="0.35"/>
    <row r="23306" hidden="1" x14ac:dyDescent="0.35"/>
    <row r="23307" hidden="1" x14ac:dyDescent="0.35"/>
    <row r="23308" hidden="1" x14ac:dyDescent="0.35"/>
    <row r="23309" hidden="1" x14ac:dyDescent="0.35"/>
    <row r="23310" hidden="1" x14ac:dyDescent="0.35"/>
    <row r="23311" hidden="1" x14ac:dyDescent="0.35"/>
    <row r="23312" hidden="1" x14ac:dyDescent="0.35"/>
    <row r="23313" hidden="1" x14ac:dyDescent="0.35"/>
    <row r="23314" hidden="1" x14ac:dyDescent="0.35"/>
    <row r="23315" hidden="1" x14ac:dyDescent="0.35"/>
    <row r="23316" hidden="1" x14ac:dyDescent="0.35"/>
    <row r="23317" hidden="1" x14ac:dyDescent="0.35"/>
    <row r="23318" hidden="1" x14ac:dyDescent="0.35"/>
    <row r="23319" hidden="1" x14ac:dyDescent="0.35"/>
    <row r="23320" hidden="1" x14ac:dyDescent="0.35"/>
    <row r="23321" hidden="1" x14ac:dyDescent="0.35"/>
    <row r="23322" hidden="1" x14ac:dyDescent="0.35"/>
    <row r="23323" hidden="1" x14ac:dyDescent="0.35"/>
    <row r="23324" hidden="1" x14ac:dyDescent="0.35"/>
    <row r="23325" hidden="1" x14ac:dyDescent="0.35"/>
    <row r="23326" hidden="1" x14ac:dyDescent="0.35"/>
    <row r="23327" hidden="1" x14ac:dyDescent="0.35"/>
    <row r="23328" hidden="1" x14ac:dyDescent="0.35"/>
    <row r="23329" hidden="1" x14ac:dyDescent="0.35"/>
    <row r="23330" hidden="1" x14ac:dyDescent="0.35"/>
    <row r="23331" hidden="1" x14ac:dyDescent="0.35"/>
    <row r="23332" hidden="1" x14ac:dyDescent="0.35"/>
    <row r="23333" hidden="1" x14ac:dyDescent="0.35"/>
    <row r="23334" hidden="1" x14ac:dyDescent="0.35"/>
    <row r="23335" hidden="1" x14ac:dyDescent="0.35"/>
    <row r="23336" hidden="1" x14ac:dyDescent="0.35"/>
    <row r="23337" hidden="1" x14ac:dyDescent="0.35"/>
    <row r="23338" hidden="1" x14ac:dyDescent="0.35"/>
    <row r="23339" hidden="1" x14ac:dyDescent="0.35"/>
    <row r="23340" hidden="1" x14ac:dyDescent="0.35"/>
    <row r="23341" hidden="1" x14ac:dyDescent="0.35"/>
    <row r="23342" hidden="1" x14ac:dyDescent="0.35"/>
    <row r="23343" hidden="1" x14ac:dyDescent="0.35"/>
    <row r="23344" hidden="1" x14ac:dyDescent="0.35"/>
    <row r="23345" hidden="1" x14ac:dyDescent="0.35"/>
    <row r="23346" hidden="1" x14ac:dyDescent="0.35"/>
    <row r="23347" hidden="1" x14ac:dyDescent="0.35"/>
    <row r="23348" hidden="1" x14ac:dyDescent="0.35"/>
    <row r="23349" hidden="1" x14ac:dyDescent="0.35"/>
    <row r="23350" hidden="1" x14ac:dyDescent="0.35"/>
    <row r="23351" hidden="1" x14ac:dyDescent="0.35"/>
    <row r="23352" hidden="1" x14ac:dyDescent="0.35"/>
    <row r="23353" hidden="1" x14ac:dyDescent="0.35"/>
    <row r="23354" hidden="1" x14ac:dyDescent="0.35"/>
    <row r="23355" hidden="1" x14ac:dyDescent="0.35"/>
    <row r="23356" hidden="1" x14ac:dyDescent="0.35"/>
    <row r="23357" hidden="1" x14ac:dyDescent="0.35"/>
    <row r="23358" hidden="1" x14ac:dyDescent="0.35"/>
    <row r="23359" hidden="1" x14ac:dyDescent="0.35"/>
    <row r="23360" hidden="1" x14ac:dyDescent="0.35"/>
    <row r="23361" hidden="1" x14ac:dyDescent="0.35"/>
    <row r="23362" hidden="1" x14ac:dyDescent="0.35"/>
    <row r="23363" hidden="1" x14ac:dyDescent="0.35"/>
    <row r="23364" hidden="1" x14ac:dyDescent="0.35"/>
    <row r="23365" hidden="1" x14ac:dyDescent="0.35"/>
    <row r="23366" hidden="1" x14ac:dyDescent="0.35"/>
    <row r="23367" hidden="1" x14ac:dyDescent="0.35"/>
    <row r="23368" hidden="1" x14ac:dyDescent="0.35"/>
    <row r="23369" hidden="1" x14ac:dyDescent="0.35"/>
    <row r="23370" hidden="1" x14ac:dyDescent="0.35"/>
    <row r="23371" hidden="1" x14ac:dyDescent="0.35"/>
    <row r="23372" hidden="1" x14ac:dyDescent="0.35"/>
    <row r="23373" hidden="1" x14ac:dyDescent="0.35"/>
    <row r="23374" hidden="1" x14ac:dyDescent="0.35"/>
    <row r="23375" hidden="1" x14ac:dyDescent="0.35"/>
    <row r="23376" hidden="1" x14ac:dyDescent="0.35"/>
    <row r="23377" hidden="1" x14ac:dyDescent="0.35"/>
    <row r="23378" hidden="1" x14ac:dyDescent="0.35"/>
    <row r="23379" hidden="1" x14ac:dyDescent="0.35"/>
    <row r="23380" hidden="1" x14ac:dyDescent="0.35"/>
    <row r="23381" hidden="1" x14ac:dyDescent="0.35"/>
    <row r="23382" hidden="1" x14ac:dyDescent="0.35"/>
    <row r="23383" hidden="1" x14ac:dyDescent="0.35"/>
    <row r="23384" hidden="1" x14ac:dyDescent="0.35"/>
    <row r="23385" hidden="1" x14ac:dyDescent="0.35"/>
    <row r="23386" hidden="1" x14ac:dyDescent="0.35"/>
    <row r="23387" hidden="1" x14ac:dyDescent="0.35"/>
    <row r="23388" hidden="1" x14ac:dyDescent="0.35"/>
    <row r="23389" hidden="1" x14ac:dyDescent="0.35"/>
    <row r="23390" hidden="1" x14ac:dyDescent="0.35"/>
    <row r="23391" hidden="1" x14ac:dyDescent="0.35"/>
    <row r="23392" hidden="1" x14ac:dyDescent="0.35"/>
    <row r="23393" hidden="1" x14ac:dyDescent="0.35"/>
    <row r="23394" hidden="1" x14ac:dyDescent="0.35"/>
    <row r="23395" hidden="1" x14ac:dyDescent="0.35"/>
    <row r="23396" hidden="1" x14ac:dyDescent="0.35"/>
    <row r="23397" hidden="1" x14ac:dyDescent="0.35"/>
    <row r="23398" hidden="1" x14ac:dyDescent="0.35"/>
    <row r="23399" hidden="1" x14ac:dyDescent="0.35"/>
    <row r="23400" hidden="1" x14ac:dyDescent="0.35"/>
    <row r="23401" hidden="1" x14ac:dyDescent="0.35"/>
    <row r="23402" hidden="1" x14ac:dyDescent="0.35"/>
    <row r="23403" hidden="1" x14ac:dyDescent="0.35"/>
    <row r="23404" hidden="1" x14ac:dyDescent="0.35"/>
    <row r="23405" hidden="1" x14ac:dyDescent="0.35"/>
    <row r="23406" hidden="1" x14ac:dyDescent="0.35"/>
    <row r="23407" hidden="1" x14ac:dyDescent="0.35"/>
    <row r="23408" hidden="1" x14ac:dyDescent="0.35"/>
    <row r="23409" hidden="1" x14ac:dyDescent="0.35"/>
    <row r="23410" hidden="1" x14ac:dyDescent="0.35"/>
    <row r="23411" hidden="1" x14ac:dyDescent="0.35"/>
    <row r="23412" hidden="1" x14ac:dyDescent="0.35"/>
    <row r="23413" hidden="1" x14ac:dyDescent="0.35"/>
    <row r="23414" hidden="1" x14ac:dyDescent="0.35"/>
    <row r="23415" hidden="1" x14ac:dyDescent="0.35"/>
    <row r="23416" hidden="1" x14ac:dyDescent="0.35"/>
    <row r="23417" hidden="1" x14ac:dyDescent="0.35"/>
    <row r="23418" hidden="1" x14ac:dyDescent="0.35"/>
    <row r="23419" hidden="1" x14ac:dyDescent="0.35"/>
    <row r="23420" hidden="1" x14ac:dyDescent="0.35"/>
    <row r="23421" hidden="1" x14ac:dyDescent="0.35"/>
    <row r="23422" hidden="1" x14ac:dyDescent="0.35"/>
    <row r="23423" hidden="1" x14ac:dyDescent="0.35"/>
    <row r="23424" hidden="1" x14ac:dyDescent="0.35"/>
    <row r="23425" hidden="1" x14ac:dyDescent="0.35"/>
    <row r="23426" hidden="1" x14ac:dyDescent="0.35"/>
    <row r="23427" hidden="1" x14ac:dyDescent="0.35"/>
    <row r="23428" hidden="1" x14ac:dyDescent="0.35"/>
    <row r="23429" hidden="1" x14ac:dyDescent="0.35"/>
    <row r="23430" hidden="1" x14ac:dyDescent="0.35"/>
    <row r="23431" hidden="1" x14ac:dyDescent="0.35"/>
    <row r="23432" hidden="1" x14ac:dyDescent="0.35"/>
    <row r="23433" hidden="1" x14ac:dyDescent="0.35"/>
    <row r="23434" hidden="1" x14ac:dyDescent="0.35"/>
    <row r="23435" hidden="1" x14ac:dyDescent="0.35"/>
    <row r="23436" hidden="1" x14ac:dyDescent="0.35"/>
    <row r="23437" hidden="1" x14ac:dyDescent="0.35"/>
    <row r="23438" hidden="1" x14ac:dyDescent="0.35"/>
    <row r="23439" hidden="1" x14ac:dyDescent="0.35"/>
    <row r="23440" hidden="1" x14ac:dyDescent="0.35"/>
    <row r="23441" hidden="1" x14ac:dyDescent="0.35"/>
    <row r="23442" hidden="1" x14ac:dyDescent="0.35"/>
    <row r="23443" hidden="1" x14ac:dyDescent="0.35"/>
    <row r="23444" hidden="1" x14ac:dyDescent="0.35"/>
    <row r="23445" hidden="1" x14ac:dyDescent="0.35"/>
    <row r="23446" hidden="1" x14ac:dyDescent="0.35"/>
    <row r="23447" hidden="1" x14ac:dyDescent="0.35"/>
    <row r="23448" hidden="1" x14ac:dyDescent="0.35"/>
    <row r="23449" hidden="1" x14ac:dyDescent="0.35"/>
    <row r="23450" hidden="1" x14ac:dyDescent="0.35"/>
    <row r="23451" hidden="1" x14ac:dyDescent="0.35"/>
    <row r="23452" hidden="1" x14ac:dyDescent="0.35"/>
    <row r="23453" hidden="1" x14ac:dyDescent="0.35"/>
    <row r="23454" hidden="1" x14ac:dyDescent="0.35"/>
    <row r="23455" hidden="1" x14ac:dyDescent="0.35"/>
    <row r="23456" hidden="1" x14ac:dyDescent="0.35"/>
    <row r="23457" hidden="1" x14ac:dyDescent="0.35"/>
    <row r="23458" hidden="1" x14ac:dyDescent="0.35"/>
    <row r="23459" hidden="1" x14ac:dyDescent="0.35"/>
    <row r="23460" hidden="1" x14ac:dyDescent="0.35"/>
    <row r="23461" hidden="1" x14ac:dyDescent="0.35"/>
    <row r="23462" hidden="1" x14ac:dyDescent="0.35"/>
    <row r="23463" hidden="1" x14ac:dyDescent="0.35"/>
    <row r="23464" hidden="1" x14ac:dyDescent="0.35"/>
    <row r="23465" hidden="1" x14ac:dyDescent="0.35"/>
    <row r="23466" hidden="1" x14ac:dyDescent="0.35"/>
    <row r="23467" hidden="1" x14ac:dyDescent="0.35"/>
    <row r="23468" hidden="1" x14ac:dyDescent="0.35"/>
    <row r="23469" hidden="1" x14ac:dyDescent="0.35"/>
    <row r="23470" hidden="1" x14ac:dyDescent="0.35"/>
    <row r="23471" hidden="1" x14ac:dyDescent="0.35"/>
    <row r="23472" hidden="1" x14ac:dyDescent="0.35"/>
    <row r="23473" hidden="1" x14ac:dyDescent="0.35"/>
    <row r="23474" hidden="1" x14ac:dyDescent="0.35"/>
    <row r="23475" hidden="1" x14ac:dyDescent="0.35"/>
    <row r="23476" hidden="1" x14ac:dyDescent="0.35"/>
    <row r="23477" hidden="1" x14ac:dyDescent="0.35"/>
    <row r="23478" hidden="1" x14ac:dyDescent="0.35"/>
    <row r="23479" hidden="1" x14ac:dyDescent="0.35"/>
    <row r="23480" hidden="1" x14ac:dyDescent="0.35"/>
    <row r="23481" hidden="1" x14ac:dyDescent="0.35"/>
    <row r="23482" hidden="1" x14ac:dyDescent="0.35"/>
    <row r="23483" hidden="1" x14ac:dyDescent="0.35"/>
    <row r="23484" hidden="1" x14ac:dyDescent="0.35"/>
    <row r="23485" hidden="1" x14ac:dyDescent="0.35"/>
    <row r="23486" hidden="1" x14ac:dyDescent="0.35"/>
    <row r="23487" hidden="1" x14ac:dyDescent="0.35"/>
    <row r="23488" hidden="1" x14ac:dyDescent="0.35"/>
    <row r="23489" hidden="1" x14ac:dyDescent="0.35"/>
    <row r="23490" hidden="1" x14ac:dyDescent="0.35"/>
    <row r="23491" hidden="1" x14ac:dyDescent="0.35"/>
    <row r="23492" hidden="1" x14ac:dyDescent="0.35"/>
    <row r="23493" hidden="1" x14ac:dyDescent="0.35"/>
    <row r="23494" hidden="1" x14ac:dyDescent="0.35"/>
    <row r="23495" hidden="1" x14ac:dyDescent="0.35"/>
    <row r="23496" hidden="1" x14ac:dyDescent="0.35"/>
    <row r="23497" hidden="1" x14ac:dyDescent="0.35"/>
    <row r="23498" hidden="1" x14ac:dyDescent="0.35"/>
    <row r="23499" hidden="1" x14ac:dyDescent="0.35"/>
    <row r="23500" hidden="1" x14ac:dyDescent="0.35"/>
    <row r="23501" hidden="1" x14ac:dyDescent="0.35"/>
    <row r="23502" hidden="1" x14ac:dyDescent="0.35"/>
    <row r="23503" hidden="1" x14ac:dyDescent="0.35"/>
    <row r="23504" hidden="1" x14ac:dyDescent="0.35"/>
    <row r="23505" hidden="1" x14ac:dyDescent="0.35"/>
    <row r="23506" hidden="1" x14ac:dyDescent="0.35"/>
    <row r="23507" hidden="1" x14ac:dyDescent="0.35"/>
    <row r="23508" hidden="1" x14ac:dyDescent="0.35"/>
    <row r="23509" hidden="1" x14ac:dyDescent="0.35"/>
    <row r="23510" hidden="1" x14ac:dyDescent="0.35"/>
    <row r="23511" hidden="1" x14ac:dyDescent="0.35"/>
    <row r="23512" hidden="1" x14ac:dyDescent="0.35"/>
    <row r="23513" hidden="1" x14ac:dyDescent="0.35"/>
    <row r="23514" hidden="1" x14ac:dyDescent="0.35"/>
    <row r="23515" hidden="1" x14ac:dyDescent="0.35"/>
    <row r="23516" hidden="1" x14ac:dyDescent="0.35"/>
    <row r="23517" hidden="1" x14ac:dyDescent="0.35"/>
    <row r="23518" hidden="1" x14ac:dyDescent="0.35"/>
    <row r="23519" hidden="1" x14ac:dyDescent="0.35"/>
    <row r="23520" hidden="1" x14ac:dyDescent="0.35"/>
    <row r="23521" hidden="1" x14ac:dyDescent="0.35"/>
    <row r="23522" hidden="1" x14ac:dyDescent="0.35"/>
    <row r="23523" hidden="1" x14ac:dyDescent="0.35"/>
    <row r="23524" hidden="1" x14ac:dyDescent="0.35"/>
    <row r="23525" hidden="1" x14ac:dyDescent="0.35"/>
    <row r="23526" hidden="1" x14ac:dyDescent="0.35"/>
    <row r="23527" hidden="1" x14ac:dyDescent="0.35"/>
    <row r="23528" hidden="1" x14ac:dyDescent="0.35"/>
    <row r="23529" hidden="1" x14ac:dyDescent="0.35"/>
    <row r="23530" hidden="1" x14ac:dyDescent="0.35"/>
    <row r="23531" hidden="1" x14ac:dyDescent="0.35"/>
    <row r="23532" hidden="1" x14ac:dyDescent="0.35"/>
    <row r="23533" hidden="1" x14ac:dyDescent="0.35"/>
    <row r="23534" hidden="1" x14ac:dyDescent="0.35"/>
    <row r="23535" hidden="1" x14ac:dyDescent="0.35"/>
    <row r="23536" hidden="1" x14ac:dyDescent="0.35"/>
    <row r="23537" hidden="1" x14ac:dyDescent="0.35"/>
    <row r="23538" hidden="1" x14ac:dyDescent="0.35"/>
    <row r="23539" hidden="1" x14ac:dyDescent="0.35"/>
    <row r="23540" hidden="1" x14ac:dyDescent="0.35"/>
    <row r="23541" hidden="1" x14ac:dyDescent="0.35"/>
    <row r="23542" hidden="1" x14ac:dyDescent="0.35"/>
    <row r="23543" hidden="1" x14ac:dyDescent="0.35"/>
    <row r="23544" hidden="1" x14ac:dyDescent="0.35"/>
    <row r="23545" hidden="1" x14ac:dyDescent="0.35"/>
    <row r="23546" hidden="1" x14ac:dyDescent="0.35"/>
    <row r="23547" hidden="1" x14ac:dyDescent="0.35"/>
    <row r="23548" hidden="1" x14ac:dyDescent="0.35"/>
    <row r="23549" hidden="1" x14ac:dyDescent="0.35"/>
    <row r="23550" hidden="1" x14ac:dyDescent="0.35"/>
    <row r="23551" hidden="1" x14ac:dyDescent="0.35"/>
    <row r="23552" hidden="1" x14ac:dyDescent="0.35"/>
    <row r="23553" hidden="1" x14ac:dyDescent="0.35"/>
    <row r="23554" hidden="1" x14ac:dyDescent="0.35"/>
    <row r="23555" hidden="1" x14ac:dyDescent="0.35"/>
    <row r="23556" hidden="1" x14ac:dyDescent="0.35"/>
    <row r="23557" hidden="1" x14ac:dyDescent="0.35"/>
    <row r="23558" hidden="1" x14ac:dyDescent="0.35"/>
    <row r="23559" hidden="1" x14ac:dyDescent="0.35"/>
    <row r="23560" hidden="1" x14ac:dyDescent="0.35"/>
    <row r="23561" hidden="1" x14ac:dyDescent="0.35"/>
    <row r="23562" hidden="1" x14ac:dyDescent="0.35"/>
    <row r="23563" hidden="1" x14ac:dyDescent="0.35"/>
    <row r="23564" hidden="1" x14ac:dyDescent="0.35"/>
    <row r="23565" hidden="1" x14ac:dyDescent="0.35"/>
    <row r="23566" hidden="1" x14ac:dyDescent="0.35"/>
    <row r="23567" hidden="1" x14ac:dyDescent="0.35"/>
    <row r="23568" hidden="1" x14ac:dyDescent="0.35"/>
    <row r="23569" hidden="1" x14ac:dyDescent="0.35"/>
    <row r="23570" hidden="1" x14ac:dyDescent="0.35"/>
    <row r="23571" hidden="1" x14ac:dyDescent="0.35"/>
    <row r="23572" hidden="1" x14ac:dyDescent="0.35"/>
    <row r="23573" hidden="1" x14ac:dyDescent="0.35"/>
    <row r="23574" hidden="1" x14ac:dyDescent="0.35"/>
    <row r="23575" hidden="1" x14ac:dyDescent="0.35"/>
    <row r="23576" hidden="1" x14ac:dyDescent="0.35"/>
    <row r="23577" hidden="1" x14ac:dyDescent="0.35"/>
    <row r="23578" hidden="1" x14ac:dyDescent="0.35"/>
    <row r="23579" hidden="1" x14ac:dyDescent="0.35"/>
    <row r="23580" hidden="1" x14ac:dyDescent="0.35"/>
    <row r="23581" hidden="1" x14ac:dyDescent="0.35"/>
    <row r="23582" hidden="1" x14ac:dyDescent="0.35"/>
    <row r="23583" hidden="1" x14ac:dyDescent="0.35"/>
    <row r="23584" hidden="1" x14ac:dyDescent="0.35"/>
    <row r="23585" hidden="1" x14ac:dyDescent="0.35"/>
    <row r="23586" hidden="1" x14ac:dyDescent="0.35"/>
    <row r="23587" hidden="1" x14ac:dyDescent="0.35"/>
    <row r="23588" hidden="1" x14ac:dyDescent="0.35"/>
    <row r="23589" hidden="1" x14ac:dyDescent="0.35"/>
    <row r="23590" hidden="1" x14ac:dyDescent="0.35"/>
    <row r="23591" hidden="1" x14ac:dyDescent="0.35"/>
    <row r="23592" hidden="1" x14ac:dyDescent="0.35"/>
    <row r="23593" hidden="1" x14ac:dyDescent="0.35"/>
    <row r="23594" hidden="1" x14ac:dyDescent="0.35"/>
    <row r="23595" hidden="1" x14ac:dyDescent="0.35"/>
    <row r="23596" hidden="1" x14ac:dyDescent="0.35"/>
    <row r="23597" hidden="1" x14ac:dyDescent="0.35"/>
    <row r="23598" hidden="1" x14ac:dyDescent="0.35"/>
    <row r="23599" hidden="1" x14ac:dyDescent="0.35"/>
    <row r="23600" hidden="1" x14ac:dyDescent="0.35"/>
    <row r="23601" hidden="1" x14ac:dyDescent="0.35"/>
    <row r="23602" hidden="1" x14ac:dyDescent="0.35"/>
    <row r="23603" hidden="1" x14ac:dyDescent="0.35"/>
    <row r="23604" hidden="1" x14ac:dyDescent="0.35"/>
    <row r="23605" hidden="1" x14ac:dyDescent="0.35"/>
    <row r="23606" hidden="1" x14ac:dyDescent="0.35"/>
    <row r="23607" hidden="1" x14ac:dyDescent="0.35"/>
    <row r="23608" hidden="1" x14ac:dyDescent="0.35"/>
    <row r="23609" hidden="1" x14ac:dyDescent="0.35"/>
    <row r="23610" hidden="1" x14ac:dyDescent="0.35"/>
    <row r="23611" hidden="1" x14ac:dyDescent="0.35"/>
    <row r="23612" hidden="1" x14ac:dyDescent="0.35"/>
    <row r="23613" hidden="1" x14ac:dyDescent="0.35"/>
    <row r="23614" hidden="1" x14ac:dyDescent="0.35"/>
    <row r="23615" hidden="1" x14ac:dyDescent="0.35"/>
    <row r="23616" hidden="1" x14ac:dyDescent="0.35"/>
    <row r="23617" hidden="1" x14ac:dyDescent="0.35"/>
    <row r="23618" hidden="1" x14ac:dyDescent="0.35"/>
    <row r="23619" hidden="1" x14ac:dyDescent="0.35"/>
    <row r="23620" hidden="1" x14ac:dyDescent="0.35"/>
    <row r="23621" hidden="1" x14ac:dyDescent="0.35"/>
    <row r="23622" hidden="1" x14ac:dyDescent="0.35"/>
    <row r="23623" hidden="1" x14ac:dyDescent="0.35"/>
    <row r="23624" hidden="1" x14ac:dyDescent="0.35"/>
    <row r="23625" hidden="1" x14ac:dyDescent="0.35"/>
    <row r="23626" hidden="1" x14ac:dyDescent="0.35"/>
    <row r="23627" hidden="1" x14ac:dyDescent="0.35"/>
    <row r="23628" hidden="1" x14ac:dyDescent="0.35"/>
    <row r="23629" hidden="1" x14ac:dyDescent="0.35"/>
    <row r="23630" hidden="1" x14ac:dyDescent="0.35"/>
    <row r="23631" hidden="1" x14ac:dyDescent="0.35"/>
    <row r="23632" hidden="1" x14ac:dyDescent="0.35"/>
    <row r="23633" hidden="1" x14ac:dyDescent="0.35"/>
    <row r="23634" hidden="1" x14ac:dyDescent="0.35"/>
    <row r="23635" hidden="1" x14ac:dyDescent="0.35"/>
    <row r="23636" hidden="1" x14ac:dyDescent="0.35"/>
    <row r="23637" hidden="1" x14ac:dyDescent="0.35"/>
    <row r="23638" hidden="1" x14ac:dyDescent="0.35"/>
    <row r="23639" hidden="1" x14ac:dyDescent="0.35"/>
    <row r="23640" hidden="1" x14ac:dyDescent="0.35"/>
    <row r="23641" hidden="1" x14ac:dyDescent="0.35"/>
    <row r="23642" hidden="1" x14ac:dyDescent="0.35"/>
    <row r="23643" hidden="1" x14ac:dyDescent="0.35"/>
    <row r="23644" hidden="1" x14ac:dyDescent="0.35"/>
    <row r="23645" hidden="1" x14ac:dyDescent="0.35"/>
    <row r="23646" hidden="1" x14ac:dyDescent="0.35"/>
    <row r="23647" hidden="1" x14ac:dyDescent="0.35"/>
    <row r="23648" hidden="1" x14ac:dyDescent="0.35"/>
    <row r="23649" hidden="1" x14ac:dyDescent="0.35"/>
    <row r="23650" hidden="1" x14ac:dyDescent="0.35"/>
    <row r="23651" hidden="1" x14ac:dyDescent="0.35"/>
    <row r="23652" hidden="1" x14ac:dyDescent="0.35"/>
    <row r="23653" hidden="1" x14ac:dyDescent="0.35"/>
    <row r="23654" hidden="1" x14ac:dyDescent="0.35"/>
    <row r="23655" hidden="1" x14ac:dyDescent="0.35"/>
    <row r="23656" hidden="1" x14ac:dyDescent="0.35"/>
    <row r="23657" hidden="1" x14ac:dyDescent="0.35"/>
    <row r="23658" hidden="1" x14ac:dyDescent="0.35"/>
    <row r="23659" hidden="1" x14ac:dyDescent="0.35"/>
    <row r="23660" hidden="1" x14ac:dyDescent="0.35"/>
    <row r="23661" hidden="1" x14ac:dyDescent="0.35"/>
    <row r="23662" hidden="1" x14ac:dyDescent="0.35"/>
    <row r="23663" hidden="1" x14ac:dyDescent="0.35"/>
    <row r="23664" hidden="1" x14ac:dyDescent="0.35"/>
    <row r="23665" hidden="1" x14ac:dyDescent="0.35"/>
    <row r="23666" hidden="1" x14ac:dyDescent="0.35"/>
    <row r="23667" hidden="1" x14ac:dyDescent="0.35"/>
    <row r="23668" hidden="1" x14ac:dyDescent="0.35"/>
    <row r="23669" hidden="1" x14ac:dyDescent="0.35"/>
    <row r="23670" hidden="1" x14ac:dyDescent="0.35"/>
    <row r="23671" hidden="1" x14ac:dyDescent="0.35"/>
    <row r="23672" hidden="1" x14ac:dyDescent="0.35"/>
    <row r="23673" hidden="1" x14ac:dyDescent="0.35"/>
    <row r="23674" hidden="1" x14ac:dyDescent="0.35"/>
    <row r="23675" hidden="1" x14ac:dyDescent="0.35"/>
    <row r="23676" hidden="1" x14ac:dyDescent="0.35"/>
    <row r="23677" hidden="1" x14ac:dyDescent="0.35"/>
    <row r="23678" hidden="1" x14ac:dyDescent="0.35"/>
    <row r="23679" hidden="1" x14ac:dyDescent="0.35"/>
    <row r="23680" hidden="1" x14ac:dyDescent="0.35"/>
    <row r="23681" hidden="1" x14ac:dyDescent="0.35"/>
    <row r="23682" hidden="1" x14ac:dyDescent="0.35"/>
    <row r="23683" hidden="1" x14ac:dyDescent="0.35"/>
    <row r="23684" hidden="1" x14ac:dyDescent="0.35"/>
    <row r="23685" hidden="1" x14ac:dyDescent="0.35"/>
    <row r="23686" hidden="1" x14ac:dyDescent="0.35"/>
    <row r="23687" hidden="1" x14ac:dyDescent="0.35"/>
    <row r="23688" hidden="1" x14ac:dyDescent="0.35"/>
    <row r="23689" hidden="1" x14ac:dyDescent="0.35"/>
    <row r="23690" hidden="1" x14ac:dyDescent="0.35"/>
    <row r="23691" hidden="1" x14ac:dyDescent="0.35"/>
    <row r="23692" hidden="1" x14ac:dyDescent="0.35"/>
    <row r="23693" hidden="1" x14ac:dyDescent="0.35"/>
    <row r="23694" hidden="1" x14ac:dyDescent="0.35"/>
    <row r="23695" hidden="1" x14ac:dyDescent="0.35"/>
    <row r="23696" hidden="1" x14ac:dyDescent="0.35"/>
    <row r="23697" hidden="1" x14ac:dyDescent="0.35"/>
    <row r="23698" hidden="1" x14ac:dyDescent="0.35"/>
    <row r="23699" hidden="1" x14ac:dyDescent="0.35"/>
    <row r="23700" hidden="1" x14ac:dyDescent="0.35"/>
    <row r="23701" hidden="1" x14ac:dyDescent="0.35"/>
    <row r="23702" hidden="1" x14ac:dyDescent="0.35"/>
    <row r="23703" hidden="1" x14ac:dyDescent="0.35"/>
    <row r="23704" hidden="1" x14ac:dyDescent="0.35"/>
    <row r="23705" hidden="1" x14ac:dyDescent="0.35"/>
    <row r="23706" hidden="1" x14ac:dyDescent="0.35"/>
    <row r="23707" hidden="1" x14ac:dyDescent="0.35"/>
    <row r="23708" hidden="1" x14ac:dyDescent="0.35"/>
    <row r="23709" hidden="1" x14ac:dyDescent="0.35"/>
    <row r="23710" hidden="1" x14ac:dyDescent="0.35"/>
    <row r="23711" hidden="1" x14ac:dyDescent="0.35"/>
    <row r="23712" hidden="1" x14ac:dyDescent="0.35"/>
    <row r="23713" hidden="1" x14ac:dyDescent="0.35"/>
    <row r="23714" hidden="1" x14ac:dyDescent="0.35"/>
    <row r="23715" hidden="1" x14ac:dyDescent="0.35"/>
    <row r="23716" hidden="1" x14ac:dyDescent="0.35"/>
    <row r="23717" hidden="1" x14ac:dyDescent="0.35"/>
    <row r="23718" hidden="1" x14ac:dyDescent="0.35"/>
    <row r="23719" hidden="1" x14ac:dyDescent="0.35"/>
    <row r="23720" hidden="1" x14ac:dyDescent="0.35"/>
    <row r="23721" hidden="1" x14ac:dyDescent="0.35"/>
    <row r="23722" hidden="1" x14ac:dyDescent="0.35"/>
    <row r="23723" hidden="1" x14ac:dyDescent="0.35"/>
    <row r="23724" hidden="1" x14ac:dyDescent="0.35"/>
    <row r="23725" hidden="1" x14ac:dyDescent="0.35"/>
    <row r="23726" hidden="1" x14ac:dyDescent="0.35"/>
    <row r="23727" hidden="1" x14ac:dyDescent="0.35"/>
    <row r="23728" hidden="1" x14ac:dyDescent="0.35"/>
    <row r="23729" hidden="1" x14ac:dyDescent="0.35"/>
    <row r="23730" hidden="1" x14ac:dyDescent="0.35"/>
    <row r="23731" hidden="1" x14ac:dyDescent="0.35"/>
    <row r="23732" hidden="1" x14ac:dyDescent="0.35"/>
    <row r="23733" hidden="1" x14ac:dyDescent="0.35"/>
    <row r="23734" hidden="1" x14ac:dyDescent="0.35"/>
    <row r="23735" hidden="1" x14ac:dyDescent="0.35"/>
    <row r="23736" hidden="1" x14ac:dyDescent="0.35"/>
    <row r="23737" hidden="1" x14ac:dyDescent="0.35"/>
    <row r="23738" hidden="1" x14ac:dyDescent="0.35"/>
    <row r="23739" hidden="1" x14ac:dyDescent="0.35"/>
    <row r="23740" hidden="1" x14ac:dyDescent="0.35"/>
    <row r="23741" hidden="1" x14ac:dyDescent="0.35"/>
    <row r="23742" hidden="1" x14ac:dyDescent="0.35"/>
    <row r="23743" hidden="1" x14ac:dyDescent="0.35"/>
    <row r="23744" hidden="1" x14ac:dyDescent="0.35"/>
    <row r="23745" hidden="1" x14ac:dyDescent="0.35"/>
    <row r="23746" hidden="1" x14ac:dyDescent="0.35"/>
    <row r="23747" hidden="1" x14ac:dyDescent="0.35"/>
    <row r="23748" hidden="1" x14ac:dyDescent="0.35"/>
    <row r="23749" hidden="1" x14ac:dyDescent="0.35"/>
    <row r="23750" hidden="1" x14ac:dyDescent="0.35"/>
    <row r="23751" hidden="1" x14ac:dyDescent="0.35"/>
    <row r="23752" hidden="1" x14ac:dyDescent="0.35"/>
    <row r="23753" hidden="1" x14ac:dyDescent="0.35"/>
    <row r="23754" hidden="1" x14ac:dyDescent="0.35"/>
    <row r="23755" hidden="1" x14ac:dyDescent="0.35"/>
    <row r="23756" hidden="1" x14ac:dyDescent="0.35"/>
    <row r="23757" hidden="1" x14ac:dyDescent="0.35"/>
    <row r="23758" hidden="1" x14ac:dyDescent="0.35"/>
    <row r="23759" hidden="1" x14ac:dyDescent="0.35"/>
    <row r="23760" hidden="1" x14ac:dyDescent="0.35"/>
    <row r="23761" hidden="1" x14ac:dyDescent="0.35"/>
    <row r="23762" hidden="1" x14ac:dyDescent="0.35"/>
    <row r="23763" hidden="1" x14ac:dyDescent="0.35"/>
    <row r="23764" hidden="1" x14ac:dyDescent="0.35"/>
    <row r="23765" hidden="1" x14ac:dyDescent="0.35"/>
    <row r="23766" hidden="1" x14ac:dyDescent="0.35"/>
    <row r="23767" hidden="1" x14ac:dyDescent="0.35"/>
    <row r="23768" hidden="1" x14ac:dyDescent="0.35"/>
    <row r="23769" hidden="1" x14ac:dyDescent="0.35"/>
    <row r="23770" hidden="1" x14ac:dyDescent="0.35"/>
    <row r="23771" hidden="1" x14ac:dyDescent="0.35"/>
    <row r="23772" hidden="1" x14ac:dyDescent="0.35"/>
    <row r="23773" hidden="1" x14ac:dyDescent="0.35"/>
    <row r="23774" hidden="1" x14ac:dyDescent="0.35"/>
    <row r="23775" hidden="1" x14ac:dyDescent="0.35"/>
    <row r="23776" hidden="1" x14ac:dyDescent="0.35"/>
    <row r="23777" hidden="1" x14ac:dyDescent="0.35"/>
    <row r="23778" hidden="1" x14ac:dyDescent="0.35"/>
    <row r="23779" hidden="1" x14ac:dyDescent="0.35"/>
    <row r="23780" hidden="1" x14ac:dyDescent="0.35"/>
    <row r="23781" hidden="1" x14ac:dyDescent="0.35"/>
    <row r="23782" hidden="1" x14ac:dyDescent="0.35"/>
    <row r="23783" hidden="1" x14ac:dyDescent="0.35"/>
    <row r="23784" hidden="1" x14ac:dyDescent="0.35"/>
    <row r="23785" hidden="1" x14ac:dyDescent="0.35"/>
    <row r="23786" hidden="1" x14ac:dyDescent="0.35"/>
    <row r="23787" hidden="1" x14ac:dyDescent="0.35"/>
    <row r="23788" hidden="1" x14ac:dyDescent="0.35"/>
    <row r="23789" hidden="1" x14ac:dyDescent="0.35"/>
    <row r="23790" hidden="1" x14ac:dyDescent="0.35"/>
    <row r="23791" hidden="1" x14ac:dyDescent="0.35"/>
    <row r="23792" hidden="1" x14ac:dyDescent="0.35"/>
    <row r="23793" hidden="1" x14ac:dyDescent="0.35"/>
    <row r="23794" hidden="1" x14ac:dyDescent="0.35"/>
    <row r="23795" hidden="1" x14ac:dyDescent="0.35"/>
    <row r="23796" hidden="1" x14ac:dyDescent="0.35"/>
    <row r="23797" hidden="1" x14ac:dyDescent="0.35"/>
    <row r="23798" hidden="1" x14ac:dyDescent="0.35"/>
    <row r="23799" hidden="1" x14ac:dyDescent="0.35"/>
    <row r="23800" hidden="1" x14ac:dyDescent="0.35"/>
    <row r="23801" hidden="1" x14ac:dyDescent="0.35"/>
    <row r="23802" hidden="1" x14ac:dyDescent="0.35"/>
    <row r="23803" hidden="1" x14ac:dyDescent="0.35"/>
    <row r="23804" hidden="1" x14ac:dyDescent="0.35"/>
    <row r="23805" hidden="1" x14ac:dyDescent="0.35"/>
    <row r="23806" hidden="1" x14ac:dyDescent="0.35"/>
    <row r="23807" hidden="1" x14ac:dyDescent="0.35"/>
    <row r="23808" hidden="1" x14ac:dyDescent="0.35"/>
    <row r="23809" hidden="1" x14ac:dyDescent="0.35"/>
    <row r="23810" hidden="1" x14ac:dyDescent="0.35"/>
    <row r="23811" hidden="1" x14ac:dyDescent="0.35"/>
    <row r="23812" hidden="1" x14ac:dyDescent="0.35"/>
    <row r="23813" hidden="1" x14ac:dyDescent="0.35"/>
    <row r="23814" hidden="1" x14ac:dyDescent="0.35"/>
    <row r="23815" hidden="1" x14ac:dyDescent="0.35"/>
    <row r="23816" hidden="1" x14ac:dyDescent="0.35"/>
    <row r="23817" hidden="1" x14ac:dyDescent="0.35"/>
    <row r="23818" hidden="1" x14ac:dyDescent="0.35"/>
    <row r="23819" hidden="1" x14ac:dyDescent="0.35"/>
    <row r="23820" hidden="1" x14ac:dyDescent="0.35"/>
    <row r="23821" hidden="1" x14ac:dyDescent="0.35"/>
    <row r="23822" hidden="1" x14ac:dyDescent="0.35"/>
    <row r="23823" hidden="1" x14ac:dyDescent="0.35"/>
    <row r="23824" hidden="1" x14ac:dyDescent="0.35"/>
    <row r="23825" hidden="1" x14ac:dyDescent="0.35"/>
    <row r="23826" hidden="1" x14ac:dyDescent="0.35"/>
    <row r="23827" hidden="1" x14ac:dyDescent="0.35"/>
    <row r="23828" hidden="1" x14ac:dyDescent="0.35"/>
    <row r="23829" hidden="1" x14ac:dyDescent="0.35"/>
    <row r="23830" hidden="1" x14ac:dyDescent="0.35"/>
    <row r="23831" hidden="1" x14ac:dyDescent="0.35"/>
    <row r="23832" hidden="1" x14ac:dyDescent="0.35"/>
    <row r="23833" hidden="1" x14ac:dyDescent="0.35"/>
    <row r="23834" hidden="1" x14ac:dyDescent="0.35"/>
    <row r="23835" hidden="1" x14ac:dyDescent="0.35"/>
    <row r="23836" hidden="1" x14ac:dyDescent="0.35"/>
    <row r="23837" hidden="1" x14ac:dyDescent="0.35"/>
    <row r="23838" hidden="1" x14ac:dyDescent="0.35"/>
    <row r="23839" hidden="1" x14ac:dyDescent="0.35"/>
    <row r="23840" hidden="1" x14ac:dyDescent="0.35"/>
    <row r="23841" hidden="1" x14ac:dyDescent="0.35"/>
    <row r="23842" hidden="1" x14ac:dyDescent="0.35"/>
    <row r="23843" hidden="1" x14ac:dyDescent="0.35"/>
    <row r="23844" hidden="1" x14ac:dyDescent="0.35"/>
    <row r="23845" hidden="1" x14ac:dyDescent="0.35"/>
    <row r="23846" hidden="1" x14ac:dyDescent="0.35"/>
    <row r="23847" hidden="1" x14ac:dyDescent="0.35"/>
    <row r="23848" hidden="1" x14ac:dyDescent="0.35"/>
    <row r="23849" hidden="1" x14ac:dyDescent="0.35"/>
    <row r="23850" hidden="1" x14ac:dyDescent="0.35"/>
    <row r="23851" hidden="1" x14ac:dyDescent="0.35"/>
    <row r="23852" hidden="1" x14ac:dyDescent="0.35"/>
    <row r="23853" hidden="1" x14ac:dyDescent="0.35"/>
    <row r="23854" hidden="1" x14ac:dyDescent="0.35"/>
    <row r="23855" hidden="1" x14ac:dyDescent="0.35"/>
    <row r="23856" hidden="1" x14ac:dyDescent="0.35"/>
    <row r="23857" hidden="1" x14ac:dyDescent="0.35"/>
    <row r="23858" hidden="1" x14ac:dyDescent="0.35"/>
    <row r="23859" hidden="1" x14ac:dyDescent="0.35"/>
    <row r="23860" hidden="1" x14ac:dyDescent="0.35"/>
    <row r="23861" hidden="1" x14ac:dyDescent="0.35"/>
    <row r="23862" hidden="1" x14ac:dyDescent="0.35"/>
    <row r="23863" hidden="1" x14ac:dyDescent="0.35"/>
    <row r="23864" hidden="1" x14ac:dyDescent="0.35"/>
    <row r="23865" hidden="1" x14ac:dyDescent="0.35"/>
    <row r="23866" hidden="1" x14ac:dyDescent="0.35"/>
    <row r="23867" hidden="1" x14ac:dyDescent="0.35"/>
    <row r="23868" hidden="1" x14ac:dyDescent="0.35"/>
    <row r="23869" hidden="1" x14ac:dyDescent="0.35"/>
    <row r="23870" hidden="1" x14ac:dyDescent="0.35"/>
    <row r="23871" hidden="1" x14ac:dyDescent="0.35"/>
    <row r="23872" hidden="1" x14ac:dyDescent="0.35"/>
    <row r="23873" hidden="1" x14ac:dyDescent="0.35"/>
    <row r="23874" hidden="1" x14ac:dyDescent="0.35"/>
    <row r="23875" hidden="1" x14ac:dyDescent="0.35"/>
    <row r="23876" hidden="1" x14ac:dyDescent="0.35"/>
    <row r="23877" hidden="1" x14ac:dyDescent="0.35"/>
    <row r="23878" hidden="1" x14ac:dyDescent="0.35"/>
    <row r="23879" hidden="1" x14ac:dyDescent="0.35"/>
    <row r="23880" hidden="1" x14ac:dyDescent="0.35"/>
    <row r="23881" hidden="1" x14ac:dyDescent="0.35"/>
    <row r="23882" hidden="1" x14ac:dyDescent="0.35"/>
    <row r="23883" hidden="1" x14ac:dyDescent="0.35"/>
    <row r="23884" hidden="1" x14ac:dyDescent="0.35"/>
    <row r="23885" hidden="1" x14ac:dyDescent="0.35"/>
    <row r="23886" hidden="1" x14ac:dyDescent="0.35"/>
    <row r="23887" hidden="1" x14ac:dyDescent="0.35"/>
    <row r="23888" hidden="1" x14ac:dyDescent="0.35"/>
    <row r="23889" hidden="1" x14ac:dyDescent="0.35"/>
    <row r="23890" hidden="1" x14ac:dyDescent="0.35"/>
    <row r="23891" hidden="1" x14ac:dyDescent="0.35"/>
    <row r="23892" hidden="1" x14ac:dyDescent="0.35"/>
    <row r="23893" hidden="1" x14ac:dyDescent="0.35"/>
    <row r="23894" hidden="1" x14ac:dyDescent="0.35"/>
    <row r="23895" hidden="1" x14ac:dyDescent="0.35"/>
    <row r="23896" hidden="1" x14ac:dyDescent="0.35"/>
    <row r="23897" hidden="1" x14ac:dyDescent="0.35"/>
    <row r="23898" hidden="1" x14ac:dyDescent="0.35"/>
    <row r="23899" hidden="1" x14ac:dyDescent="0.35"/>
    <row r="23900" hidden="1" x14ac:dyDescent="0.35"/>
    <row r="23901" hidden="1" x14ac:dyDescent="0.35"/>
    <row r="23902" hidden="1" x14ac:dyDescent="0.35"/>
    <row r="23903" hidden="1" x14ac:dyDescent="0.35"/>
    <row r="23904" hidden="1" x14ac:dyDescent="0.35"/>
    <row r="23905" hidden="1" x14ac:dyDescent="0.35"/>
    <row r="23906" hidden="1" x14ac:dyDescent="0.35"/>
    <row r="23907" hidden="1" x14ac:dyDescent="0.35"/>
    <row r="23908" hidden="1" x14ac:dyDescent="0.35"/>
    <row r="23909" hidden="1" x14ac:dyDescent="0.35"/>
    <row r="23910" hidden="1" x14ac:dyDescent="0.35"/>
    <row r="23911" hidden="1" x14ac:dyDescent="0.35"/>
    <row r="23912" hidden="1" x14ac:dyDescent="0.35"/>
    <row r="23913" hidden="1" x14ac:dyDescent="0.35"/>
    <row r="23914" hidden="1" x14ac:dyDescent="0.35"/>
    <row r="23915" hidden="1" x14ac:dyDescent="0.35"/>
    <row r="23916" hidden="1" x14ac:dyDescent="0.35"/>
    <row r="23917" hidden="1" x14ac:dyDescent="0.35"/>
    <row r="23918" hidden="1" x14ac:dyDescent="0.35"/>
    <row r="23919" hidden="1" x14ac:dyDescent="0.35"/>
    <row r="23920" hidden="1" x14ac:dyDescent="0.35"/>
    <row r="23921" hidden="1" x14ac:dyDescent="0.35"/>
    <row r="23922" hidden="1" x14ac:dyDescent="0.35"/>
    <row r="23923" hidden="1" x14ac:dyDescent="0.35"/>
    <row r="23924" hidden="1" x14ac:dyDescent="0.35"/>
    <row r="23925" hidden="1" x14ac:dyDescent="0.35"/>
    <row r="23926" hidden="1" x14ac:dyDescent="0.35"/>
    <row r="23927" hidden="1" x14ac:dyDescent="0.35"/>
    <row r="23928" hidden="1" x14ac:dyDescent="0.35"/>
    <row r="23929" hidden="1" x14ac:dyDescent="0.35"/>
    <row r="23930" hidden="1" x14ac:dyDescent="0.35"/>
    <row r="23931" hidden="1" x14ac:dyDescent="0.35"/>
    <row r="23932" hidden="1" x14ac:dyDescent="0.35"/>
    <row r="23933" hidden="1" x14ac:dyDescent="0.35"/>
    <row r="23934" hidden="1" x14ac:dyDescent="0.35"/>
    <row r="23935" hidden="1" x14ac:dyDescent="0.35"/>
    <row r="23936" hidden="1" x14ac:dyDescent="0.35"/>
    <row r="23937" hidden="1" x14ac:dyDescent="0.35"/>
    <row r="23938" hidden="1" x14ac:dyDescent="0.35"/>
    <row r="23939" hidden="1" x14ac:dyDescent="0.35"/>
    <row r="23940" hidden="1" x14ac:dyDescent="0.35"/>
    <row r="23941" hidden="1" x14ac:dyDescent="0.35"/>
    <row r="23942" hidden="1" x14ac:dyDescent="0.35"/>
    <row r="23943" hidden="1" x14ac:dyDescent="0.35"/>
    <row r="23944" hidden="1" x14ac:dyDescent="0.35"/>
    <row r="23945" hidden="1" x14ac:dyDescent="0.35"/>
    <row r="23946" hidden="1" x14ac:dyDescent="0.35"/>
    <row r="23947" hidden="1" x14ac:dyDescent="0.35"/>
    <row r="23948" hidden="1" x14ac:dyDescent="0.35"/>
    <row r="23949" hidden="1" x14ac:dyDescent="0.35"/>
    <row r="23950" hidden="1" x14ac:dyDescent="0.35"/>
    <row r="23951" hidden="1" x14ac:dyDescent="0.35"/>
    <row r="23952" hidden="1" x14ac:dyDescent="0.35"/>
    <row r="23953" hidden="1" x14ac:dyDescent="0.35"/>
    <row r="23954" hidden="1" x14ac:dyDescent="0.35"/>
    <row r="23955" hidden="1" x14ac:dyDescent="0.35"/>
    <row r="23956" hidden="1" x14ac:dyDescent="0.35"/>
    <row r="23957" hidden="1" x14ac:dyDescent="0.35"/>
    <row r="23958" hidden="1" x14ac:dyDescent="0.35"/>
    <row r="23959" hidden="1" x14ac:dyDescent="0.35"/>
    <row r="23960" hidden="1" x14ac:dyDescent="0.35"/>
    <row r="23961" hidden="1" x14ac:dyDescent="0.35"/>
    <row r="23962" hidden="1" x14ac:dyDescent="0.35"/>
    <row r="23963" hidden="1" x14ac:dyDescent="0.35"/>
    <row r="23964" hidden="1" x14ac:dyDescent="0.35"/>
    <row r="23965" hidden="1" x14ac:dyDescent="0.35"/>
    <row r="23966" hidden="1" x14ac:dyDescent="0.35"/>
    <row r="23967" hidden="1" x14ac:dyDescent="0.35"/>
    <row r="23968" hidden="1" x14ac:dyDescent="0.35"/>
    <row r="23969" hidden="1" x14ac:dyDescent="0.35"/>
    <row r="23970" hidden="1" x14ac:dyDescent="0.35"/>
    <row r="23971" hidden="1" x14ac:dyDescent="0.35"/>
    <row r="23972" hidden="1" x14ac:dyDescent="0.35"/>
    <row r="23973" hidden="1" x14ac:dyDescent="0.35"/>
    <row r="23974" hidden="1" x14ac:dyDescent="0.35"/>
    <row r="23975" hidden="1" x14ac:dyDescent="0.35"/>
    <row r="23976" hidden="1" x14ac:dyDescent="0.35"/>
    <row r="23977" hidden="1" x14ac:dyDescent="0.35"/>
    <row r="23978" hidden="1" x14ac:dyDescent="0.35"/>
    <row r="23979" hidden="1" x14ac:dyDescent="0.35"/>
    <row r="23980" hidden="1" x14ac:dyDescent="0.35"/>
    <row r="23981" hidden="1" x14ac:dyDescent="0.35"/>
    <row r="23982" hidden="1" x14ac:dyDescent="0.35"/>
    <row r="23983" hidden="1" x14ac:dyDescent="0.35"/>
    <row r="23984" hidden="1" x14ac:dyDescent="0.35"/>
    <row r="23985" hidden="1" x14ac:dyDescent="0.35"/>
    <row r="23986" hidden="1" x14ac:dyDescent="0.35"/>
    <row r="23987" hidden="1" x14ac:dyDescent="0.35"/>
    <row r="23988" hidden="1" x14ac:dyDescent="0.35"/>
    <row r="23989" hidden="1" x14ac:dyDescent="0.35"/>
    <row r="23990" hidden="1" x14ac:dyDescent="0.35"/>
    <row r="23991" hidden="1" x14ac:dyDescent="0.35"/>
    <row r="23992" hidden="1" x14ac:dyDescent="0.35"/>
    <row r="23993" hidden="1" x14ac:dyDescent="0.35"/>
    <row r="23994" hidden="1" x14ac:dyDescent="0.35"/>
    <row r="23995" hidden="1" x14ac:dyDescent="0.35"/>
    <row r="23996" hidden="1" x14ac:dyDescent="0.35"/>
    <row r="23997" hidden="1" x14ac:dyDescent="0.35"/>
    <row r="23998" hidden="1" x14ac:dyDescent="0.35"/>
    <row r="23999" hidden="1" x14ac:dyDescent="0.35"/>
    <row r="24000" hidden="1" x14ac:dyDescent="0.35"/>
    <row r="24001" hidden="1" x14ac:dyDescent="0.35"/>
    <row r="24002" hidden="1" x14ac:dyDescent="0.35"/>
    <row r="24003" hidden="1" x14ac:dyDescent="0.35"/>
    <row r="24004" hidden="1" x14ac:dyDescent="0.35"/>
    <row r="24005" hidden="1" x14ac:dyDescent="0.35"/>
    <row r="24006" hidden="1" x14ac:dyDescent="0.35"/>
    <row r="24007" hidden="1" x14ac:dyDescent="0.35"/>
    <row r="24008" hidden="1" x14ac:dyDescent="0.35"/>
    <row r="24009" hidden="1" x14ac:dyDescent="0.35"/>
    <row r="24010" hidden="1" x14ac:dyDescent="0.35"/>
    <row r="24011" hidden="1" x14ac:dyDescent="0.35"/>
    <row r="24012" hidden="1" x14ac:dyDescent="0.35"/>
    <row r="24013" hidden="1" x14ac:dyDescent="0.35"/>
    <row r="24014" hidden="1" x14ac:dyDescent="0.35"/>
    <row r="24015" hidden="1" x14ac:dyDescent="0.35"/>
    <row r="24016" hidden="1" x14ac:dyDescent="0.35"/>
    <row r="24017" hidden="1" x14ac:dyDescent="0.35"/>
    <row r="24018" hidden="1" x14ac:dyDescent="0.35"/>
    <row r="24019" hidden="1" x14ac:dyDescent="0.35"/>
    <row r="24020" hidden="1" x14ac:dyDescent="0.35"/>
    <row r="24021" hidden="1" x14ac:dyDescent="0.35"/>
    <row r="24022" hidden="1" x14ac:dyDescent="0.35"/>
    <row r="24023" hidden="1" x14ac:dyDescent="0.35"/>
    <row r="24024" hidden="1" x14ac:dyDescent="0.35"/>
    <row r="24025" hidden="1" x14ac:dyDescent="0.35"/>
    <row r="24026" hidden="1" x14ac:dyDescent="0.35"/>
    <row r="24027" hidden="1" x14ac:dyDescent="0.35"/>
    <row r="24028" hidden="1" x14ac:dyDescent="0.35"/>
    <row r="24029" hidden="1" x14ac:dyDescent="0.35"/>
    <row r="24030" hidden="1" x14ac:dyDescent="0.35"/>
    <row r="24031" hidden="1" x14ac:dyDescent="0.35"/>
    <row r="24032" hidden="1" x14ac:dyDescent="0.35"/>
    <row r="24033" hidden="1" x14ac:dyDescent="0.35"/>
    <row r="24034" hidden="1" x14ac:dyDescent="0.35"/>
    <row r="24035" hidden="1" x14ac:dyDescent="0.35"/>
    <row r="24036" hidden="1" x14ac:dyDescent="0.35"/>
    <row r="24037" hidden="1" x14ac:dyDescent="0.35"/>
    <row r="24038" hidden="1" x14ac:dyDescent="0.35"/>
    <row r="24039" hidden="1" x14ac:dyDescent="0.35"/>
    <row r="24040" hidden="1" x14ac:dyDescent="0.35"/>
    <row r="24041" hidden="1" x14ac:dyDescent="0.35"/>
    <row r="24042" hidden="1" x14ac:dyDescent="0.35"/>
    <row r="24043" hidden="1" x14ac:dyDescent="0.35"/>
    <row r="24044" hidden="1" x14ac:dyDescent="0.35"/>
    <row r="24045" hidden="1" x14ac:dyDescent="0.35"/>
    <row r="24046" hidden="1" x14ac:dyDescent="0.35"/>
    <row r="24047" hidden="1" x14ac:dyDescent="0.35"/>
    <row r="24048" hidden="1" x14ac:dyDescent="0.35"/>
    <row r="24049" hidden="1" x14ac:dyDescent="0.35"/>
    <row r="24050" hidden="1" x14ac:dyDescent="0.35"/>
    <row r="24051" hidden="1" x14ac:dyDescent="0.35"/>
    <row r="24052" hidden="1" x14ac:dyDescent="0.35"/>
    <row r="24053" hidden="1" x14ac:dyDescent="0.35"/>
    <row r="24054" hidden="1" x14ac:dyDescent="0.35"/>
    <row r="24055" hidden="1" x14ac:dyDescent="0.35"/>
    <row r="24056" hidden="1" x14ac:dyDescent="0.35"/>
    <row r="24057" hidden="1" x14ac:dyDescent="0.35"/>
    <row r="24058" hidden="1" x14ac:dyDescent="0.35"/>
    <row r="24059" hidden="1" x14ac:dyDescent="0.35"/>
    <row r="24060" hidden="1" x14ac:dyDescent="0.35"/>
    <row r="24061" hidden="1" x14ac:dyDescent="0.35"/>
    <row r="24062" hidden="1" x14ac:dyDescent="0.35"/>
    <row r="24063" hidden="1" x14ac:dyDescent="0.35"/>
    <row r="24064" hidden="1" x14ac:dyDescent="0.35"/>
    <row r="24065" hidden="1" x14ac:dyDescent="0.35"/>
    <row r="24066" hidden="1" x14ac:dyDescent="0.35"/>
    <row r="24067" hidden="1" x14ac:dyDescent="0.35"/>
    <row r="24068" hidden="1" x14ac:dyDescent="0.35"/>
    <row r="24069" hidden="1" x14ac:dyDescent="0.35"/>
    <row r="24070" hidden="1" x14ac:dyDescent="0.35"/>
    <row r="24071" hidden="1" x14ac:dyDescent="0.35"/>
    <row r="24072" hidden="1" x14ac:dyDescent="0.35"/>
    <row r="24073" hidden="1" x14ac:dyDescent="0.35"/>
    <row r="24074" hidden="1" x14ac:dyDescent="0.35"/>
    <row r="24075" hidden="1" x14ac:dyDescent="0.35"/>
    <row r="24076" hidden="1" x14ac:dyDescent="0.35"/>
    <row r="24077" hidden="1" x14ac:dyDescent="0.35"/>
    <row r="24078" hidden="1" x14ac:dyDescent="0.35"/>
    <row r="24079" hidden="1" x14ac:dyDescent="0.35"/>
    <row r="24080" hidden="1" x14ac:dyDescent="0.35"/>
    <row r="24081" hidden="1" x14ac:dyDescent="0.35"/>
    <row r="24082" hidden="1" x14ac:dyDescent="0.35"/>
    <row r="24083" hidden="1" x14ac:dyDescent="0.35"/>
    <row r="24084" hidden="1" x14ac:dyDescent="0.35"/>
    <row r="24085" hidden="1" x14ac:dyDescent="0.35"/>
    <row r="24086" hidden="1" x14ac:dyDescent="0.35"/>
    <row r="24087" hidden="1" x14ac:dyDescent="0.35"/>
    <row r="24088" hidden="1" x14ac:dyDescent="0.35"/>
    <row r="24089" hidden="1" x14ac:dyDescent="0.35"/>
    <row r="24090" hidden="1" x14ac:dyDescent="0.35"/>
    <row r="24091" hidden="1" x14ac:dyDescent="0.35"/>
    <row r="24092" hidden="1" x14ac:dyDescent="0.35"/>
    <row r="24093" hidden="1" x14ac:dyDescent="0.35"/>
    <row r="24094" hidden="1" x14ac:dyDescent="0.35"/>
    <row r="24095" hidden="1" x14ac:dyDescent="0.35"/>
    <row r="24096" hidden="1" x14ac:dyDescent="0.35"/>
    <row r="24097" hidden="1" x14ac:dyDescent="0.35"/>
    <row r="24098" hidden="1" x14ac:dyDescent="0.35"/>
    <row r="24099" hidden="1" x14ac:dyDescent="0.35"/>
    <row r="24100" hidden="1" x14ac:dyDescent="0.35"/>
    <row r="24101" hidden="1" x14ac:dyDescent="0.35"/>
    <row r="24102" hidden="1" x14ac:dyDescent="0.35"/>
    <row r="24103" hidden="1" x14ac:dyDescent="0.35"/>
    <row r="24104" hidden="1" x14ac:dyDescent="0.35"/>
    <row r="24105" hidden="1" x14ac:dyDescent="0.35"/>
    <row r="24106" hidden="1" x14ac:dyDescent="0.35"/>
    <row r="24107" hidden="1" x14ac:dyDescent="0.35"/>
    <row r="24108" hidden="1" x14ac:dyDescent="0.35"/>
    <row r="24109" hidden="1" x14ac:dyDescent="0.35"/>
    <row r="24110" hidden="1" x14ac:dyDescent="0.35"/>
    <row r="24111" hidden="1" x14ac:dyDescent="0.35"/>
    <row r="24112" hidden="1" x14ac:dyDescent="0.35"/>
    <row r="24113" hidden="1" x14ac:dyDescent="0.35"/>
    <row r="24114" hidden="1" x14ac:dyDescent="0.35"/>
    <row r="24115" hidden="1" x14ac:dyDescent="0.35"/>
    <row r="24116" hidden="1" x14ac:dyDescent="0.35"/>
    <row r="24117" hidden="1" x14ac:dyDescent="0.35"/>
    <row r="24118" hidden="1" x14ac:dyDescent="0.35"/>
    <row r="24119" hidden="1" x14ac:dyDescent="0.35"/>
    <row r="24120" hidden="1" x14ac:dyDescent="0.35"/>
    <row r="24121" hidden="1" x14ac:dyDescent="0.35"/>
    <row r="24122" hidden="1" x14ac:dyDescent="0.35"/>
    <row r="24123" hidden="1" x14ac:dyDescent="0.35"/>
    <row r="24124" hidden="1" x14ac:dyDescent="0.35"/>
    <row r="24125" hidden="1" x14ac:dyDescent="0.35"/>
    <row r="24126" hidden="1" x14ac:dyDescent="0.35"/>
    <row r="24127" hidden="1" x14ac:dyDescent="0.35"/>
    <row r="24128" hidden="1" x14ac:dyDescent="0.35"/>
    <row r="24129" hidden="1" x14ac:dyDescent="0.35"/>
    <row r="24130" hidden="1" x14ac:dyDescent="0.35"/>
    <row r="24131" hidden="1" x14ac:dyDescent="0.35"/>
    <row r="24132" hidden="1" x14ac:dyDescent="0.35"/>
    <row r="24133" hidden="1" x14ac:dyDescent="0.35"/>
    <row r="24134" hidden="1" x14ac:dyDescent="0.35"/>
    <row r="24135" hidden="1" x14ac:dyDescent="0.35"/>
    <row r="24136" hidden="1" x14ac:dyDescent="0.35"/>
    <row r="24137" hidden="1" x14ac:dyDescent="0.35"/>
    <row r="24138" hidden="1" x14ac:dyDescent="0.35"/>
    <row r="24139" hidden="1" x14ac:dyDescent="0.35"/>
    <row r="24140" hidden="1" x14ac:dyDescent="0.35"/>
    <row r="24141" hidden="1" x14ac:dyDescent="0.35"/>
    <row r="24142" hidden="1" x14ac:dyDescent="0.35"/>
    <row r="24143" hidden="1" x14ac:dyDescent="0.35"/>
    <row r="24144" hidden="1" x14ac:dyDescent="0.35"/>
    <row r="24145" hidden="1" x14ac:dyDescent="0.35"/>
    <row r="24146" hidden="1" x14ac:dyDescent="0.35"/>
    <row r="24147" hidden="1" x14ac:dyDescent="0.35"/>
    <row r="24148" hidden="1" x14ac:dyDescent="0.35"/>
    <row r="24149" hidden="1" x14ac:dyDescent="0.35"/>
    <row r="24150" hidden="1" x14ac:dyDescent="0.35"/>
    <row r="24151" hidden="1" x14ac:dyDescent="0.35"/>
    <row r="24152" hidden="1" x14ac:dyDescent="0.35"/>
    <row r="24153" hidden="1" x14ac:dyDescent="0.35"/>
    <row r="24154" hidden="1" x14ac:dyDescent="0.35"/>
    <row r="24155" hidden="1" x14ac:dyDescent="0.35"/>
    <row r="24156" hidden="1" x14ac:dyDescent="0.35"/>
    <row r="24157" hidden="1" x14ac:dyDescent="0.35"/>
    <row r="24158" hidden="1" x14ac:dyDescent="0.35"/>
    <row r="24159" hidden="1" x14ac:dyDescent="0.35"/>
    <row r="24160" hidden="1" x14ac:dyDescent="0.35"/>
    <row r="24161" hidden="1" x14ac:dyDescent="0.35"/>
    <row r="24162" hidden="1" x14ac:dyDescent="0.35"/>
    <row r="24163" hidden="1" x14ac:dyDescent="0.35"/>
    <row r="24164" hidden="1" x14ac:dyDescent="0.35"/>
    <row r="24165" hidden="1" x14ac:dyDescent="0.35"/>
    <row r="24166" hidden="1" x14ac:dyDescent="0.35"/>
    <row r="24167" hidden="1" x14ac:dyDescent="0.35"/>
    <row r="24168" hidden="1" x14ac:dyDescent="0.35"/>
    <row r="24169" hidden="1" x14ac:dyDescent="0.35"/>
    <row r="24170" hidden="1" x14ac:dyDescent="0.35"/>
    <row r="24171" hidden="1" x14ac:dyDescent="0.35"/>
    <row r="24172" hidden="1" x14ac:dyDescent="0.35"/>
    <row r="24173" hidden="1" x14ac:dyDescent="0.35"/>
    <row r="24174" hidden="1" x14ac:dyDescent="0.35"/>
    <row r="24175" hidden="1" x14ac:dyDescent="0.35"/>
    <row r="24176" hidden="1" x14ac:dyDescent="0.35"/>
    <row r="24177" hidden="1" x14ac:dyDescent="0.35"/>
    <row r="24178" hidden="1" x14ac:dyDescent="0.35"/>
    <row r="24179" hidden="1" x14ac:dyDescent="0.35"/>
    <row r="24180" hidden="1" x14ac:dyDescent="0.35"/>
    <row r="24181" hidden="1" x14ac:dyDescent="0.35"/>
    <row r="24182" hidden="1" x14ac:dyDescent="0.35"/>
    <row r="24183" hidden="1" x14ac:dyDescent="0.35"/>
    <row r="24184" hidden="1" x14ac:dyDescent="0.35"/>
    <row r="24185" hidden="1" x14ac:dyDescent="0.35"/>
    <row r="24186" hidden="1" x14ac:dyDescent="0.35"/>
    <row r="24187" hidden="1" x14ac:dyDescent="0.35"/>
    <row r="24188" hidden="1" x14ac:dyDescent="0.35"/>
    <row r="24189" hidden="1" x14ac:dyDescent="0.35"/>
    <row r="24190" hidden="1" x14ac:dyDescent="0.35"/>
    <row r="24191" hidden="1" x14ac:dyDescent="0.35"/>
    <row r="24192" hidden="1" x14ac:dyDescent="0.35"/>
    <row r="24193" hidden="1" x14ac:dyDescent="0.35"/>
    <row r="24194" hidden="1" x14ac:dyDescent="0.35"/>
    <row r="24195" hidden="1" x14ac:dyDescent="0.35"/>
    <row r="24196" hidden="1" x14ac:dyDescent="0.35"/>
    <row r="24197" hidden="1" x14ac:dyDescent="0.35"/>
    <row r="24198" hidden="1" x14ac:dyDescent="0.35"/>
    <row r="24199" hidden="1" x14ac:dyDescent="0.35"/>
    <row r="24200" hidden="1" x14ac:dyDescent="0.35"/>
    <row r="24201" hidden="1" x14ac:dyDescent="0.35"/>
    <row r="24202" hidden="1" x14ac:dyDescent="0.35"/>
    <row r="24203" hidden="1" x14ac:dyDescent="0.35"/>
    <row r="24204" hidden="1" x14ac:dyDescent="0.35"/>
    <row r="24205" hidden="1" x14ac:dyDescent="0.35"/>
    <row r="24206" hidden="1" x14ac:dyDescent="0.35"/>
    <row r="24207" hidden="1" x14ac:dyDescent="0.35"/>
    <row r="24208" hidden="1" x14ac:dyDescent="0.35"/>
    <row r="24209" hidden="1" x14ac:dyDescent="0.35"/>
    <row r="24210" hidden="1" x14ac:dyDescent="0.35"/>
    <row r="24211" hidden="1" x14ac:dyDescent="0.35"/>
    <row r="24212" hidden="1" x14ac:dyDescent="0.35"/>
    <row r="24213" hidden="1" x14ac:dyDescent="0.35"/>
    <row r="24214" hidden="1" x14ac:dyDescent="0.35"/>
    <row r="24215" hidden="1" x14ac:dyDescent="0.35"/>
    <row r="24216" hidden="1" x14ac:dyDescent="0.35"/>
    <row r="24217" hidden="1" x14ac:dyDescent="0.35"/>
    <row r="24218" hidden="1" x14ac:dyDescent="0.35"/>
    <row r="24219" hidden="1" x14ac:dyDescent="0.35"/>
    <row r="24220" hidden="1" x14ac:dyDescent="0.35"/>
    <row r="24221" hidden="1" x14ac:dyDescent="0.35"/>
    <row r="24222" hidden="1" x14ac:dyDescent="0.35"/>
    <row r="24223" hidden="1" x14ac:dyDescent="0.35"/>
    <row r="24224" hidden="1" x14ac:dyDescent="0.35"/>
    <row r="24225" hidden="1" x14ac:dyDescent="0.35"/>
    <row r="24226" hidden="1" x14ac:dyDescent="0.35"/>
    <row r="24227" hidden="1" x14ac:dyDescent="0.35"/>
    <row r="24228" hidden="1" x14ac:dyDescent="0.35"/>
    <row r="24229" hidden="1" x14ac:dyDescent="0.35"/>
    <row r="24230" hidden="1" x14ac:dyDescent="0.35"/>
    <row r="24231" hidden="1" x14ac:dyDescent="0.35"/>
    <row r="24232" hidden="1" x14ac:dyDescent="0.35"/>
    <row r="24233" hidden="1" x14ac:dyDescent="0.35"/>
    <row r="24234" hidden="1" x14ac:dyDescent="0.35"/>
    <row r="24235" hidden="1" x14ac:dyDescent="0.35"/>
    <row r="24236" hidden="1" x14ac:dyDescent="0.35"/>
    <row r="24237" hidden="1" x14ac:dyDescent="0.35"/>
    <row r="24238" hidden="1" x14ac:dyDescent="0.35"/>
    <row r="24239" hidden="1" x14ac:dyDescent="0.35"/>
    <row r="24240" hidden="1" x14ac:dyDescent="0.35"/>
    <row r="24241" hidden="1" x14ac:dyDescent="0.35"/>
    <row r="24242" hidden="1" x14ac:dyDescent="0.35"/>
    <row r="24243" hidden="1" x14ac:dyDescent="0.35"/>
    <row r="24244" hidden="1" x14ac:dyDescent="0.35"/>
    <row r="24245" hidden="1" x14ac:dyDescent="0.35"/>
    <row r="24246" hidden="1" x14ac:dyDescent="0.35"/>
    <row r="24247" hidden="1" x14ac:dyDescent="0.35"/>
    <row r="24248" hidden="1" x14ac:dyDescent="0.35"/>
    <row r="24249" hidden="1" x14ac:dyDescent="0.35"/>
    <row r="24250" hidden="1" x14ac:dyDescent="0.35"/>
    <row r="24251" hidden="1" x14ac:dyDescent="0.35"/>
    <row r="24252" hidden="1" x14ac:dyDescent="0.35"/>
    <row r="24253" hidden="1" x14ac:dyDescent="0.35"/>
    <row r="24254" hidden="1" x14ac:dyDescent="0.35"/>
    <row r="24255" hidden="1" x14ac:dyDescent="0.35"/>
    <row r="24256" hidden="1" x14ac:dyDescent="0.35"/>
    <row r="24257" hidden="1" x14ac:dyDescent="0.35"/>
    <row r="24258" hidden="1" x14ac:dyDescent="0.35"/>
    <row r="24259" hidden="1" x14ac:dyDescent="0.35"/>
    <row r="24260" hidden="1" x14ac:dyDescent="0.35"/>
    <row r="24261" hidden="1" x14ac:dyDescent="0.35"/>
    <row r="24262" hidden="1" x14ac:dyDescent="0.35"/>
    <row r="24263" hidden="1" x14ac:dyDescent="0.35"/>
    <row r="24264" hidden="1" x14ac:dyDescent="0.35"/>
    <row r="24265" hidden="1" x14ac:dyDescent="0.35"/>
    <row r="24266" hidden="1" x14ac:dyDescent="0.35"/>
    <row r="24267" hidden="1" x14ac:dyDescent="0.35"/>
    <row r="24268" hidden="1" x14ac:dyDescent="0.35"/>
    <row r="24269" hidden="1" x14ac:dyDescent="0.35"/>
    <row r="24270" hidden="1" x14ac:dyDescent="0.35"/>
    <row r="24271" hidden="1" x14ac:dyDescent="0.35"/>
    <row r="24272" hidden="1" x14ac:dyDescent="0.35"/>
    <row r="24273" hidden="1" x14ac:dyDescent="0.35"/>
    <row r="24274" hidden="1" x14ac:dyDescent="0.35"/>
    <row r="24275" hidden="1" x14ac:dyDescent="0.35"/>
    <row r="24276" hidden="1" x14ac:dyDescent="0.35"/>
    <row r="24277" hidden="1" x14ac:dyDescent="0.35"/>
    <row r="24278" hidden="1" x14ac:dyDescent="0.35"/>
    <row r="24279" hidden="1" x14ac:dyDescent="0.35"/>
    <row r="24280" hidden="1" x14ac:dyDescent="0.35"/>
    <row r="24281" hidden="1" x14ac:dyDescent="0.35"/>
    <row r="24282" hidden="1" x14ac:dyDescent="0.35"/>
    <row r="24283" hidden="1" x14ac:dyDescent="0.35"/>
    <row r="24284" hidden="1" x14ac:dyDescent="0.35"/>
    <row r="24285" hidden="1" x14ac:dyDescent="0.35"/>
    <row r="24286" hidden="1" x14ac:dyDescent="0.35"/>
    <row r="24287" hidden="1" x14ac:dyDescent="0.35"/>
    <row r="24288" hidden="1" x14ac:dyDescent="0.35"/>
    <row r="24289" hidden="1" x14ac:dyDescent="0.35"/>
    <row r="24290" hidden="1" x14ac:dyDescent="0.35"/>
    <row r="24291" hidden="1" x14ac:dyDescent="0.35"/>
    <row r="24292" hidden="1" x14ac:dyDescent="0.35"/>
    <row r="24293" hidden="1" x14ac:dyDescent="0.35"/>
    <row r="24294" hidden="1" x14ac:dyDescent="0.35"/>
    <row r="24295" hidden="1" x14ac:dyDescent="0.35"/>
    <row r="24296" hidden="1" x14ac:dyDescent="0.35"/>
    <row r="24297" hidden="1" x14ac:dyDescent="0.35"/>
    <row r="24298" hidden="1" x14ac:dyDescent="0.35"/>
    <row r="24299" hidden="1" x14ac:dyDescent="0.35"/>
    <row r="24300" hidden="1" x14ac:dyDescent="0.35"/>
    <row r="24301" hidden="1" x14ac:dyDescent="0.35"/>
    <row r="24302" hidden="1" x14ac:dyDescent="0.35"/>
    <row r="24303" hidden="1" x14ac:dyDescent="0.35"/>
    <row r="24304" hidden="1" x14ac:dyDescent="0.35"/>
    <row r="24305" hidden="1" x14ac:dyDescent="0.35"/>
    <row r="24306" hidden="1" x14ac:dyDescent="0.35"/>
    <row r="24307" hidden="1" x14ac:dyDescent="0.35"/>
    <row r="24308" hidden="1" x14ac:dyDescent="0.35"/>
    <row r="24309" hidden="1" x14ac:dyDescent="0.35"/>
    <row r="24310" hidden="1" x14ac:dyDescent="0.35"/>
    <row r="24311" hidden="1" x14ac:dyDescent="0.35"/>
    <row r="24312" hidden="1" x14ac:dyDescent="0.35"/>
    <row r="24313" hidden="1" x14ac:dyDescent="0.35"/>
    <row r="24314" hidden="1" x14ac:dyDescent="0.35"/>
    <row r="24315" hidden="1" x14ac:dyDescent="0.35"/>
    <row r="24316" hidden="1" x14ac:dyDescent="0.35"/>
    <row r="24317" hidden="1" x14ac:dyDescent="0.35"/>
    <row r="24318" hidden="1" x14ac:dyDescent="0.35"/>
    <row r="24319" hidden="1" x14ac:dyDescent="0.35"/>
    <row r="24320" hidden="1" x14ac:dyDescent="0.35"/>
    <row r="24321" hidden="1" x14ac:dyDescent="0.35"/>
    <row r="24322" hidden="1" x14ac:dyDescent="0.35"/>
    <row r="24323" hidden="1" x14ac:dyDescent="0.35"/>
    <row r="24324" hidden="1" x14ac:dyDescent="0.35"/>
    <row r="24325" hidden="1" x14ac:dyDescent="0.35"/>
    <row r="24326" hidden="1" x14ac:dyDescent="0.35"/>
    <row r="24327" hidden="1" x14ac:dyDescent="0.35"/>
    <row r="24328" hidden="1" x14ac:dyDescent="0.35"/>
    <row r="24329" hidden="1" x14ac:dyDescent="0.35"/>
    <row r="24330" hidden="1" x14ac:dyDescent="0.35"/>
    <row r="24331" hidden="1" x14ac:dyDescent="0.35"/>
    <row r="24332" hidden="1" x14ac:dyDescent="0.35"/>
    <row r="24333" hidden="1" x14ac:dyDescent="0.35"/>
    <row r="24334" hidden="1" x14ac:dyDescent="0.35"/>
    <row r="24335" hidden="1" x14ac:dyDescent="0.35"/>
    <row r="24336" hidden="1" x14ac:dyDescent="0.35"/>
    <row r="24337" hidden="1" x14ac:dyDescent="0.35"/>
    <row r="24338" hidden="1" x14ac:dyDescent="0.35"/>
    <row r="24339" hidden="1" x14ac:dyDescent="0.35"/>
    <row r="24340" hidden="1" x14ac:dyDescent="0.35"/>
    <row r="24341" hidden="1" x14ac:dyDescent="0.35"/>
    <row r="24342" hidden="1" x14ac:dyDescent="0.35"/>
    <row r="24343" hidden="1" x14ac:dyDescent="0.35"/>
    <row r="24344" hidden="1" x14ac:dyDescent="0.35"/>
    <row r="24345" hidden="1" x14ac:dyDescent="0.35"/>
    <row r="24346" hidden="1" x14ac:dyDescent="0.35"/>
    <row r="24347" hidden="1" x14ac:dyDescent="0.35"/>
    <row r="24348" hidden="1" x14ac:dyDescent="0.35"/>
    <row r="24349" hidden="1" x14ac:dyDescent="0.35"/>
    <row r="24350" hidden="1" x14ac:dyDescent="0.35"/>
    <row r="24351" hidden="1" x14ac:dyDescent="0.35"/>
    <row r="24352" hidden="1" x14ac:dyDescent="0.35"/>
    <row r="24353" hidden="1" x14ac:dyDescent="0.35"/>
    <row r="24354" hidden="1" x14ac:dyDescent="0.35"/>
    <row r="24355" hidden="1" x14ac:dyDescent="0.35"/>
    <row r="24356" hidden="1" x14ac:dyDescent="0.35"/>
    <row r="24357" hidden="1" x14ac:dyDescent="0.35"/>
    <row r="24358" hidden="1" x14ac:dyDescent="0.35"/>
    <row r="24359" hidden="1" x14ac:dyDescent="0.35"/>
    <row r="24360" hidden="1" x14ac:dyDescent="0.35"/>
    <row r="24361" hidden="1" x14ac:dyDescent="0.35"/>
    <row r="24362" hidden="1" x14ac:dyDescent="0.35"/>
    <row r="24363" hidden="1" x14ac:dyDescent="0.35"/>
    <row r="24364" hidden="1" x14ac:dyDescent="0.35"/>
    <row r="24365" hidden="1" x14ac:dyDescent="0.35"/>
    <row r="24366" hidden="1" x14ac:dyDescent="0.35"/>
    <row r="24367" hidden="1" x14ac:dyDescent="0.35"/>
    <row r="24368" hidden="1" x14ac:dyDescent="0.35"/>
    <row r="24369" hidden="1" x14ac:dyDescent="0.35"/>
    <row r="24370" hidden="1" x14ac:dyDescent="0.35"/>
    <row r="24371" hidden="1" x14ac:dyDescent="0.35"/>
    <row r="24372" hidden="1" x14ac:dyDescent="0.35"/>
    <row r="24373" hidden="1" x14ac:dyDescent="0.35"/>
    <row r="24374" hidden="1" x14ac:dyDescent="0.35"/>
    <row r="24375" hidden="1" x14ac:dyDescent="0.35"/>
    <row r="24376" hidden="1" x14ac:dyDescent="0.35"/>
    <row r="24377" hidden="1" x14ac:dyDescent="0.35"/>
    <row r="24378" hidden="1" x14ac:dyDescent="0.35"/>
    <row r="24379" hidden="1" x14ac:dyDescent="0.35"/>
    <row r="24380" hidden="1" x14ac:dyDescent="0.35"/>
    <row r="24381" hidden="1" x14ac:dyDescent="0.35"/>
    <row r="24382" hidden="1" x14ac:dyDescent="0.35"/>
    <row r="24383" hidden="1" x14ac:dyDescent="0.35"/>
    <row r="24384" hidden="1" x14ac:dyDescent="0.35"/>
    <row r="24385" hidden="1" x14ac:dyDescent="0.35"/>
    <row r="24386" hidden="1" x14ac:dyDescent="0.35"/>
    <row r="24387" hidden="1" x14ac:dyDescent="0.35"/>
    <row r="24388" hidden="1" x14ac:dyDescent="0.35"/>
    <row r="24389" hidden="1" x14ac:dyDescent="0.35"/>
    <row r="24390" hidden="1" x14ac:dyDescent="0.35"/>
    <row r="24391" hidden="1" x14ac:dyDescent="0.35"/>
    <row r="24392" hidden="1" x14ac:dyDescent="0.35"/>
    <row r="24393" hidden="1" x14ac:dyDescent="0.35"/>
    <row r="24394" hidden="1" x14ac:dyDescent="0.35"/>
    <row r="24395" hidden="1" x14ac:dyDescent="0.35"/>
    <row r="24396" hidden="1" x14ac:dyDescent="0.35"/>
    <row r="24397" hidden="1" x14ac:dyDescent="0.35"/>
    <row r="24398" hidden="1" x14ac:dyDescent="0.35"/>
    <row r="24399" hidden="1" x14ac:dyDescent="0.35"/>
    <row r="24400" hidden="1" x14ac:dyDescent="0.35"/>
    <row r="24401" hidden="1" x14ac:dyDescent="0.35"/>
    <row r="24402" hidden="1" x14ac:dyDescent="0.35"/>
    <row r="24403" hidden="1" x14ac:dyDescent="0.35"/>
    <row r="24404" hidden="1" x14ac:dyDescent="0.35"/>
    <row r="24405" hidden="1" x14ac:dyDescent="0.35"/>
    <row r="24406" hidden="1" x14ac:dyDescent="0.35"/>
    <row r="24407" hidden="1" x14ac:dyDescent="0.35"/>
    <row r="24408" hidden="1" x14ac:dyDescent="0.35"/>
    <row r="24409" hidden="1" x14ac:dyDescent="0.35"/>
    <row r="24410" hidden="1" x14ac:dyDescent="0.35"/>
    <row r="24411" hidden="1" x14ac:dyDescent="0.35"/>
    <row r="24412" hidden="1" x14ac:dyDescent="0.35"/>
    <row r="24413" hidden="1" x14ac:dyDescent="0.35"/>
    <row r="24414" hidden="1" x14ac:dyDescent="0.35"/>
    <row r="24415" hidden="1" x14ac:dyDescent="0.35"/>
    <row r="24416" hidden="1" x14ac:dyDescent="0.35"/>
    <row r="24417" hidden="1" x14ac:dyDescent="0.35"/>
    <row r="24418" hidden="1" x14ac:dyDescent="0.35"/>
    <row r="24419" hidden="1" x14ac:dyDescent="0.35"/>
    <row r="24420" hidden="1" x14ac:dyDescent="0.35"/>
    <row r="24421" hidden="1" x14ac:dyDescent="0.35"/>
    <row r="24422" hidden="1" x14ac:dyDescent="0.35"/>
    <row r="24423" hidden="1" x14ac:dyDescent="0.35"/>
    <row r="24424" hidden="1" x14ac:dyDescent="0.35"/>
    <row r="24425" hidden="1" x14ac:dyDescent="0.35"/>
    <row r="24426" hidden="1" x14ac:dyDescent="0.35"/>
    <row r="24427" hidden="1" x14ac:dyDescent="0.35"/>
    <row r="24428" hidden="1" x14ac:dyDescent="0.35"/>
    <row r="24429" hidden="1" x14ac:dyDescent="0.35"/>
    <row r="24430" hidden="1" x14ac:dyDescent="0.35"/>
    <row r="24431" hidden="1" x14ac:dyDescent="0.35"/>
    <row r="24432" hidden="1" x14ac:dyDescent="0.35"/>
    <row r="24433" hidden="1" x14ac:dyDescent="0.35"/>
    <row r="24434" hidden="1" x14ac:dyDescent="0.35"/>
    <row r="24435" hidden="1" x14ac:dyDescent="0.35"/>
    <row r="24436" hidden="1" x14ac:dyDescent="0.35"/>
    <row r="24437" hidden="1" x14ac:dyDescent="0.35"/>
    <row r="24438" hidden="1" x14ac:dyDescent="0.35"/>
    <row r="24439" hidden="1" x14ac:dyDescent="0.35"/>
    <row r="24440" hidden="1" x14ac:dyDescent="0.35"/>
    <row r="24441" hidden="1" x14ac:dyDescent="0.35"/>
    <row r="24442" hidden="1" x14ac:dyDescent="0.35"/>
    <row r="24443" hidden="1" x14ac:dyDescent="0.35"/>
    <row r="24444" hidden="1" x14ac:dyDescent="0.35"/>
    <row r="24445" hidden="1" x14ac:dyDescent="0.35"/>
    <row r="24446" hidden="1" x14ac:dyDescent="0.35"/>
    <row r="24447" hidden="1" x14ac:dyDescent="0.35"/>
    <row r="24448" hidden="1" x14ac:dyDescent="0.35"/>
    <row r="24449" hidden="1" x14ac:dyDescent="0.35"/>
    <row r="24450" hidden="1" x14ac:dyDescent="0.35"/>
    <row r="24451" hidden="1" x14ac:dyDescent="0.35"/>
    <row r="24452" hidden="1" x14ac:dyDescent="0.35"/>
    <row r="24453" hidden="1" x14ac:dyDescent="0.35"/>
    <row r="24454" hidden="1" x14ac:dyDescent="0.35"/>
    <row r="24455" hidden="1" x14ac:dyDescent="0.35"/>
    <row r="24456" hidden="1" x14ac:dyDescent="0.35"/>
    <row r="24457" hidden="1" x14ac:dyDescent="0.35"/>
    <row r="24458" hidden="1" x14ac:dyDescent="0.35"/>
    <row r="24459" hidden="1" x14ac:dyDescent="0.35"/>
    <row r="24460" hidden="1" x14ac:dyDescent="0.35"/>
    <row r="24461" hidden="1" x14ac:dyDescent="0.35"/>
    <row r="24462" hidden="1" x14ac:dyDescent="0.35"/>
    <row r="24463" hidden="1" x14ac:dyDescent="0.35"/>
    <row r="24464" hidden="1" x14ac:dyDescent="0.35"/>
    <row r="24465" hidden="1" x14ac:dyDescent="0.35"/>
    <row r="24466" hidden="1" x14ac:dyDescent="0.35"/>
    <row r="24467" hidden="1" x14ac:dyDescent="0.35"/>
    <row r="24468" hidden="1" x14ac:dyDescent="0.35"/>
    <row r="24469" hidden="1" x14ac:dyDescent="0.35"/>
    <row r="24470" hidden="1" x14ac:dyDescent="0.35"/>
    <row r="24471" hidden="1" x14ac:dyDescent="0.35"/>
    <row r="24472" hidden="1" x14ac:dyDescent="0.35"/>
    <row r="24473" hidden="1" x14ac:dyDescent="0.35"/>
    <row r="24474" hidden="1" x14ac:dyDescent="0.35"/>
    <row r="24475" hidden="1" x14ac:dyDescent="0.35"/>
    <row r="24476" hidden="1" x14ac:dyDescent="0.35"/>
    <row r="24477" hidden="1" x14ac:dyDescent="0.35"/>
    <row r="24478" hidden="1" x14ac:dyDescent="0.35"/>
    <row r="24479" hidden="1" x14ac:dyDescent="0.35"/>
    <row r="24480" hidden="1" x14ac:dyDescent="0.35"/>
    <row r="24481" hidden="1" x14ac:dyDescent="0.35"/>
    <row r="24482" hidden="1" x14ac:dyDescent="0.35"/>
    <row r="24483" hidden="1" x14ac:dyDescent="0.35"/>
    <row r="24484" hidden="1" x14ac:dyDescent="0.35"/>
    <row r="24485" hidden="1" x14ac:dyDescent="0.35"/>
    <row r="24486" hidden="1" x14ac:dyDescent="0.35"/>
    <row r="24487" hidden="1" x14ac:dyDescent="0.35"/>
    <row r="24488" hidden="1" x14ac:dyDescent="0.35"/>
    <row r="24489" hidden="1" x14ac:dyDescent="0.35"/>
    <row r="24490" hidden="1" x14ac:dyDescent="0.35"/>
    <row r="24491" hidden="1" x14ac:dyDescent="0.35"/>
    <row r="24492" hidden="1" x14ac:dyDescent="0.35"/>
    <row r="24493" hidden="1" x14ac:dyDescent="0.35"/>
    <row r="24494" hidden="1" x14ac:dyDescent="0.35"/>
    <row r="24495" hidden="1" x14ac:dyDescent="0.35"/>
    <row r="24496" hidden="1" x14ac:dyDescent="0.35"/>
    <row r="24497" hidden="1" x14ac:dyDescent="0.35"/>
    <row r="24498" hidden="1" x14ac:dyDescent="0.35"/>
    <row r="24499" hidden="1" x14ac:dyDescent="0.35"/>
    <row r="24500" hidden="1" x14ac:dyDescent="0.35"/>
    <row r="24501" hidden="1" x14ac:dyDescent="0.35"/>
    <row r="24502" hidden="1" x14ac:dyDescent="0.35"/>
    <row r="24503" hidden="1" x14ac:dyDescent="0.35"/>
    <row r="24504" hidden="1" x14ac:dyDescent="0.35"/>
    <row r="24505" hidden="1" x14ac:dyDescent="0.35"/>
    <row r="24506" hidden="1" x14ac:dyDescent="0.35"/>
    <row r="24507" hidden="1" x14ac:dyDescent="0.35"/>
    <row r="24508" hidden="1" x14ac:dyDescent="0.35"/>
    <row r="24509" hidden="1" x14ac:dyDescent="0.35"/>
    <row r="24510" hidden="1" x14ac:dyDescent="0.35"/>
    <row r="24511" hidden="1" x14ac:dyDescent="0.35"/>
    <row r="24512" hidden="1" x14ac:dyDescent="0.35"/>
    <row r="24513" hidden="1" x14ac:dyDescent="0.35"/>
    <row r="24514" hidden="1" x14ac:dyDescent="0.35"/>
    <row r="24515" hidden="1" x14ac:dyDescent="0.35"/>
    <row r="24516" hidden="1" x14ac:dyDescent="0.35"/>
    <row r="24517" hidden="1" x14ac:dyDescent="0.35"/>
    <row r="24518" hidden="1" x14ac:dyDescent="0.35"/>
    <row r="24519" hidden="1" x14ac:dyDescent="0.35"/>
    <row r="24520" hidden="1" x14ac:dyDescent="0.35"/>
    <row r="24521" hidden="1" x14ac:dyDescent="0.35"/>
    <row r="24522" hidden="1" x14ac:dyDescent="0.35"/>
    <row r="24523" hidden="1" x14ac:dyDescent="0.35"/>
    <row r="24524" hidden="1" x14ac:dyDescent="0.35"/>
    <row r="24525" hidden="1" x14ac:dyDescent="0.35"/>
    <row r="24526" hidden="1" x14ac:dyDescent="0.35"/>
    <row r="24527" hidden="1" x14ac:dyDescent="0.35"/>
    <row r="24528" hidden="1" x14ac:dyDescent="0.35"/>
    <row r="24529" hidden="1" x14ac:dyDescent="0.35"/>
    <row r="24530" hidden="1" x14ac:dyDescent="0.35"/>
    <row r="24531" hidden="1" x14ac:dyDescent="0.35"/>
    <row r="24532" hidden="1" x14ac:dyDescent="0.35"/>
    <row r="24533" hidden="1" x14ac:dyDescent="0.35"/>
    <row r="24534" hidden="1" x14ac:dyDescent="0.35"/>
    <row r="24535" hidden="1" x14ac:dyDescent="0.35"/>
    <row r="24536" hidden="1" x14ac:dyDescent="0.35"/>
    <row r="24537" hidden="1" x14ac:dyDescent="0.35"/>
    <row r="24538" hidden="1" x14ac:dyDescent="0.35"/>
    <row r="24539" hidden="1" x14ac:dyDescent="0.35"/>
    <row r="24540" hidden="1" x14ac:dyDescent="0.35"/>
    <row r="24541" hidden="1" x14ac:dyDescent="0.35"/>
    <row r="24542" hidden="1" x14ac:dyDescent="0.35"/>
    <row r="24543" hidden="1" x14ac:dyDescent="0.35"/>
    <row r="24544" hidden="1" x14ac:dyDescent="0.35"/>
    <row r="24545" hidden="1" x14ac:dyDescent="0.35"/>
    <row r="24546" hidden="1" x14ac:dyDescent="0.35"/>
    <row r="24547" hidden="1" x14ac:dyDescent="0.35"/>
    <row r="24548" hidden="1" x14ac:dyDescent="0.35"/>
    <row r="24549" hidden="1" x14ac:dyDescent="0.35"/>
    <row r="24550" hidden="1" x14ac:dyDescent="0.35"/>
    <row r="24551" hidden="1" x14ac:dyDescent="0.35"/>
    <row r="24552" hidden="1" x14ac:dyDescent="0.35"/>
    <row r="24553" hidden="1" x14ac:dyDescent="0.35"/>
    <row r="24554" hidden="1" x14ac:dyDescent="0.35"/>
    <row r="24555" hidden="1" x14ac:dyDescent="0.35"/>
    <row r="24556" hidden="1" x14ac:dyDescent="0.35"/>
    <row r="24557" hidden="1" x14ac:dyDescent="0.35"/>
    <row r="24558" hidden="1" x14ac:dyDescent="0.35"/>
    <row r="24559" hidden="1" x14ac:dyDescent="0.35"/>
    <row r="24560" hidden="1" x14ac:dyDescent="0.35"/>
    <row r="24561" hidden="1" x14ac:dyDescent="0.35"/>
    <row r="24562" hidden="1" x14ac:dyDescent="0.35"/>
    <row r="24563" hidden="1" x14ac:dyDescent="0.35"/>
    <row r="24564" hidden="1" x14ac:dyDescent="0.35"/>
    <row r="24565" hidden="1" x14ac:dyDescent="0.35"/>
    <row r="24566" hidden="1" x14ac:dyDescent="0.35"/>
    <row r="24567" hidden="1" x14ac:dyDescent="0.35"/>
    <row r="24568" hidden="1" x14ac:dyDescent="0.35"/>
    <row r="24569" hidden="1" x14ac:dyDescent="0.35"/>
    <row r="24570" hidden="1" x14ac:dyDescent="0.35"/>
    <row r="24571" hidden="1" x14ac:dyDescent="0.35"/>
    <row r="24572" hidden="1" x14ac:dyDescent="0.35"/>
    <row r="24573" hidden="1" x14ac:dyDescent="0.35"/>
    <row r="24574" hidden="1" x14ac:dyDescent="0.35"/>
    <row r="24575" hidden="1" x14ac:dyDescent="0.35"/>
    <row r="24576" hidden="1" x14ac:dyDescent="0.35"/>
    <row r="24577" hidden="1" x14ac:dyDescent="0.35"/>
    <row r="24578" hidden="1" x14ac:dyDescent="0.35"/>
    <row r="24579" hidden="1" x14ac:dyDescent="0.35"/>
    <row r="24580" hidden="1" x14ac:dyDescent="0.35"/>
    <row r="24581" hidden="1" x14ac:dyDescent="0.35"/>
    <row r="24582" hidden="1" x14ac:dyDescent="0.35"/>
    <row r="24583" hidden="1" x14ac:dyDescent="0.35"/>
    <row r="24584" hidden="1" x14ac:dyDescent="0.35"/>
    <row r="24585" hidden="1" x14ac:dyDescent="0.35"/>
    <row r="24586" hidden="1" x14ac:dyDescent="0.35"/>
    <row r="24587" hidden="1" x14ac:dyDescent="0.35"/>
    <row r="24588" hidden="1" x14ac:dyDescent="0.35"/>
    <row r="24589" hidden="1" x14ac:dyDescent="0.35"/>
    <row r="24590" hidden="1" x14ac:dyDescent="0.35"/>
    <row r="24591" hidden="1" x14ac:dyDescent="0.35"/>
    <row r="24592" hidden="1" x14ac:dyDescent="0.35"/>
    <row r="24593" hidden="1" x14ac:dyDescent="0.35"/>
    <row r="24594" hidden="1" x14ac:dyDescent="0.35"/>
    <row r="24595" hidden="1" x14ac:dyDescent="0.35"/>
    <row r="24596" hidden="1" x14ac:dyDescent="0.35"/>
    <row r="24597" hidden="1" x14ac:dyDescent="0.35"/>
    <row r="24598" hidden="1" x14ac:dyDescent="0.35"/>
    <row r="24599" hidden="1" x14ac:dyDescent="0.35"/>
    <row r="24600" hidden="1" x14ac:dyDescent="0.35"/>
    <row r="24601" hidden="1" x14ac:dyDescent="0.35"/>
    <row r="24602" hidden="1" x14ac:dyDescent="0.35"/>
    <row r="24603" hidden="1" x14ac:dyDescent="0.35"/>
    <row r="24604" hidden="1" x14ac:dyDescent="0.35"/>
    <row r="24605" hidden="1" x14ac:dyDescent="0.35"/>
    <row r="24606" hidden="1" x14ac:dyDescent="0.35"/>
    <row r="24607" hidden="1" x14ac:dyDescent="0.35"/>
    <row r="24608" hidden="1" x14ac:dyDescent="0.35"/>
    <row r="24609" hidden="1" x14ac:dyDescent="0.35"/>
    <row r="24610" hidden="1" x14ac:dyDescent="0.35"/>
    <row r="24611" hidden="1" x14ac:dyDescent="0.35"/>
    <row r="24612" hidden="1" x14ac:dyDescent="0.35"/>
    <row r="24613" hidden="1" x14ac:dyDescent="0.35"/>
    <row r="24614" hidden="1" x14ac:dyDescent="0.35"/>
    <row r="24615" hidden="1" x14ac:dyDescent="0.35"/>
    <row r="24616" hidden="1" x14ac:dyDescent="0.35"/>
    <row r="24617" hidden="1" x14ac:dyDescent="0.35"/>
    <row r="24618" hidden="1" x14ac:dyDescent="0.35"/>
    <row r="24619" hidden="1" x14ac:dyDescent="0.35"/>
    <row r="24620" hidden="1" x14ac:dyDescent="0.35"/>
    <row r="24621" hidden="1" x14ac:dyDescent="0.35"/>
    <row r="24622" hidden="1" x14ac:dyDescent="0.35"/>
    <row r="24623" hidden="1" x14ac:dyDescent="0.35"/>
    <row r="24624" hidden="1" x14ac:dyDescent="0.35"/>
    <row r="24625" hidden="1" x14ac:dyDescent="0.35"/>
    <row r="24626" hidden="1" x14ac:dyDescent="0.35"/>
    <row r="24627" hidden="1" x14ac:dyDescent="0.35"/>
    <row r="24628" hidden="1" x14ac:dyDescent="0.35"/>
    <row r="24629" hidden="1" x14ac:dyDescent="0.35"/>
    <row r="24630" hidden="1" x14ac:dyDescent="0.35"/>
    <row r="24631" hidden="1" x14ac:dyDescent="0.35"/>
    <row r="24632" hidden="1" x14ac:dyDescent="0.35"/>
    <row r="24633" hidden="1" x14ac:dyDescent="0.35"/>
    <row r="24634" hidden="1" x14ac:dyDescent="0.35"/>
    <row r="24635" hidden="1" x14ac:dyDescent="0.35"/>
    <row r="24636" hidden="1" x14ac:dyDescent="0.35"/>
    <row r="24637" hidden="1" x14ac:dyDescent="0.35"/>
    <row r="24638" hidden="1" x14ac:dyDescent="0.35"/>
    <row r="24639" hidden="1" x14ac:dyDescent="0.35"/>
    <row r="24640" hidden="1" x14ac:dyDescent="0.35"/>
    <row r="24641" hidden="1" x14ac:dyDescent="0.35"/>
    <row r="24642" hidden="1" x14ac:dyDescent="0.35"/>
    <row r="24643" hidden="1" x14ac:dyDescent="0.35"/>
    <row r="24644" hidden="1" x14ac:dyDescent="0.35"/>
    <row r="24645" hidden="1" x14ac:dyDescent="0.35"/>
    <row r="24646" hidden="1" x14ac:dyDescent="0.35"/>
    <row r="24647" hidden="1" x14ac:dyDescent="0.35"/>
    <row r="24648" hidden="1" x14ac:dyDescent="0.35"/>
    <row r="24649" hidden="1" x14ac:dyDescent="0.35"/>
    <row r="24650" hidden="1" x14ac:dyDescent="0.35"/>
    <row r="24651" hidden="1" x14ac:dyDescent="0.35"/>
    <row r="24652" hidden="1" x14ac:dyDescent="0.35"/>
    <row r="24653" hidden="1" x14ac:dyDescent="0.35"/>
    <row r="24654" hidden="1" x14ac:dyDescent="0.35"/>
    <row r="24655" hidden="1" x14ac:dyDescent="0.35"/>
    <row r="24656" hidden="1" x14ac:dyDescent="0.35"/>
    <row r="24657" hidden="1" x14ac:dyDescent="0.35"/>
    <row r="24658" hidden="1" x14ac:dyDescent="0.35"/>
    <row r="24659" hidden="1" x14ac:dyDescent="0.35"/>
    <row r="24660" hidden="1" x14ac:dyDescent="0.35"/>
    <row r="24661" hidden="1" x14ac:dyDescent="0.35"/>
    <row r="24662" hidden="1" x14ac:dyDescent="0.35"/>
    <row r="24663" hidden="1" x14ac:dyDescent="0.35"/>
    <row r="24664" hidden="1" x14ac:dyDescent="0.35"/>
    <row r="24665" hidden="1" x14ac:dyDescent="0.35"/>
    <row r="24666" hidden="1" x14ac:dyDescent="0.35"/>
    <row r="24667" hidden="1" x14ac:dyDescent="0.35"/>
    <row r="24668" hidden="1" x14ac:dyDescent="0.35"/>
    <row r="24669" hidden="1" x14ac:dyDescent="0.35"/>
    <row r="24670" hidden="1" x14ac:dyDescent="0.35"/>
    <row r="24671" hidden="1" x14ac:dyDescent="0.35"/>
    <row r="24672" hidden="1" x14ac:dyDescent="0.35"/>
    <row r="24673" hidden="1" x14ac:dyDescent="0.35"/>
    <row r="24674" hidden="1" x14ac:dyDescent="0.35"/>
    <row r="24675" hidden="1" x14ac:dyDescent="0.35"/>
    <row r="24676" hidden="1" x14ac:dyDescent="0.35"/>
    <row r="24677" hidden="1" x14ac:dyDescent="0.35"/>
    <row r="24678" hidden="1" x14ac:dyDescent="0.35"/>
    <row r="24679" hidden="1" x14ac:dyDescent="0.35"/>
    <row r="24680" hidden="1" x14ac:dyDescent="0.35"/>
    <row r="24681" hidden="1" x14ac:dyDescent="0.35"/>
    <row r="24682" hidden="1" x14ac:dyDescent="0.35"/>
    <row r="24683" hidden="1" x14ac:dyDescent="0.35"/>
    <row r="24684" hidden="1" x14ac:dyDescent="0.35"/>
    <row r="24685" hidden="1" x14ac:dyDescent="0.35"/>
    <row r="24686" hidden="1" x14ac:dyDescent="0.35"/>
    <row r="24687" hidden="1" x14ac:dyDescent="0.35"/>
    <row r="24688" hidden="1" x14ac:dyDescent="0.35"/>
    <row r="24689" hidden="1" x14ac:dyDescent="0.35"/>
    <row r="24690" hidden="1" x14ac:dyDescent="0.35"/>
    <row r="24691" hidden="1" x14ac:dyDescent="0.35"/>
    <row r="24692" hidden="1" x14ac:dyDescent="0.35"/>
    <row r="24693" hidden="1" x14ac:dyDescent="0.35"/>
    <row r="24694" hidden="1" x14ac:dyDescent="0.35"/>
    <row r="24695" hidden="1" x14ac:dyDescent="0.35"/>
    <row r="24696" hidden="1" x14ac:dyDescent="0.35"/>
    <row r="24697" hidden="1" x14ac:dyDescent="0.35"/>
    <row r="24698" hidden="1" x14ac:dyDescent="0.35"/>
    <row r="24699" hidden="1" x14ac:dyDescent="0.35"/>
    <row r="24700" hidden="1" x14ac:dyDescent="0.35"/>
    <row r="24701" hidden="1" x14ac:dyDescent="0.35"/>
    <row r="24702" hidden="1" x14ac:dyDescent="0.35"/>
    <row r="24703" hidden="1" x14ac:dyDescent="0.35"/>
    <row r="24704" hidden="1" x14ac:dyDescent="0.35"/>
    <row r="24705" hidden="1" x14ac:dyDescent="0.35"/>
    <row r="24706" hidden="1" x14ac:dyDescent="0.35"/>
    <row r="24707" hidden="1" x14ac:dyDescent="0.35"/>
    <row r="24708" hidden="1" x14ac:dyDescent="0.35"/>
    <row r="24709" hidden="1" x14ac:dyDescent="0.35"/>
    <row r="24710" hidden="1" x14ac:dyDescent="0.35"/>
    <row r="24711" hidden="1" x14ac:dyDescent="0.35"/>
    <row r="24712" hidden="1" x14ac:dyDescent="0.35"/>
    <row r="24713" hidden="1" x14ac:dyDescent="0.35"/>
    <row r="24714" hidden="1" x14ac:dyDescent="0.35"/>
    <row r="24715" hidden="1" x14ac:dyDescent="0.35"/>
    <row r="24716" hidden="1" x14ac:dyDescent="0.35"/>
    <row r="24717" hidden="1" x14ac:dyDescent="0.35"/>
    <row r="24718" hidden="1" x14ac:dyDescent="0.35"/>
    <row r="24719" hidden="1" x14ac:dyDescent="0.35"/>
    <row r="24720" hidden="1" x14ac:dyDescent="0.35"/>
    <row r="24721" hidden="1" x14ac:dyDescent="0.35"/>
    <row r="24722" hidden="1" x14ac:dyDescent="0.35"/>
    <row r="24723" hidden="1" x14ac:dyDescent="0.35"/>
    <row r="24724" hidden="1" x14ac:dyDescent="0.35"/>
    <row r="24725" hidden="1" x14ac:dyDescent="0.35"/>
    <row r="24726" hidden="1" x14ac:dyDescent="0.35"/>
    <row r="24727" hidden="1" x14ac:dyDescent="0.35"/>
    <row r="24728" hidden="1" x14ac:dyDescent="0.35"/>
    <row r="24729" hidden="1" x14ac:dyDescent="0.35"/>
    <row r="24730" hidden="1" x14ac:dyDescent="0.35"/>
    <row r="24731" hidden="1" x14ac:dyDescent="0.35"/>
    <row r="24732" hidden="1" x14ac:dyDescent="0.35"/>
    <row r="24733" hidden="1" x14ac:dyDescent="0.35"/>
    <row r="24734" hidden="1" x14ac:dyDescent="0.35"/>
    <row r="24735" hidden="1" x14ac:dyDescent="0.35"/>
    <row r="24736" hidden="1" x14ac:dyDescent="0.35"/>
    <row r="24737" hidden="1" x14ac:dyDescent="0.35"/>
    <row r="24738" hidden="1" x14ac:dyDescent="0.35"/>
    <row r="24739" hidden="1" x14ac:dyDescent="0.35"/>
    <row r="24740" hidden="1" x14ac:dyDescent="0.35"/>
    <row r="24741" hidden="1" x14ac:dyDescent="0.35"/>
    <row r="24742" hidden="1" x14ac:dyDescent="0.35"/>
    <row r="24743" hidden="1" x14ac:dyDescent="0.35"/>
    <row r="24744" hidden="1" x14ac:dyDescent="0.35"/>
    <row r="24745" hidden="1" x14ac:dyDescent="0.35"/>
    <row r="24746" hidden="1" x14ac:dyDescent="0.35"/>
    <row r="24747" hidden="1" x14ac:dyDescent="0.35"/>
    <row r="24748" hidden="1" x14ac:dyDescent="0.35"/>
    <row r="24749" hidden="1" x14ac:dyDescent="0.35"/>
    <row r="24750" hidden="1" x14ac:dyDescent="0.35"/>
    <row r="24751" hidden="1" x14ac:dyDescent="0.35"/>
    <row r="24752" hidden="1" x14ac:dyDescent="0.35"/>
    <row r="24753" hidden="1" x14ac:dyDescent="0.35"/>
    <row r="24754" hidden="1" x14ac:dyDescent="0.35"/>
    <row r="24755" hidden="1" x14ac:dyDescent="0.35"/>
    <row r="24756" hidden="1" x14ac:dyDescent="0.35"/>
    <row r="24757" hidden="1" x14ac:dyDescent="0.35"/>
    <row r="24758" hidden="1" x14ac:dyDescent="0.35"/>
    <row r="24759" hidden="1" x14ac:dyDescent="0.35"/>
    <row r="24760" hidden="1" x14ac:dyDescent="0.35"/>
    <row r="24761" hidden="1" x14ac:dyDescent="0.35"/>
    <row r="24762" hidden="1" x14ac:dyDescent="0.35"/>
    <row r="24763" hidden="1" x14ac:dyDescent="0.35"/>
    <row r="24764" hidden="1" x14ac:dyDescent="0.35"/>
    <row r="24765" hidden="1" x14ac:dyDescent="0.35"/>
    <row r="24766" hidden="1" x14ac:dyDescent="0.35"/>
    <row r="24767" hidden="1" x14ac:dyDescent="0.35"/>
    <row r="24768" hidden="1" x14ac:dyDescent="0.35"/>
    <row r="24769" hidden="1" x14ac:dyDescent="0.35"/>
    <row r="24770" hidden="1" x14ac:dyDescent="0.35"/>
    <row r="24771" hidden="1" x14ac:dyDescent="0.35"/>
    <row r="24772" hidden="1" x14ac:dyDescent="0.35"/>
    <row r="24773" hidden="1" x14ac:dyDescent="0.35"/>
    <row r="24774" hidden="1" x14ac:dyDescent="0.35"/>
    <row r="24775" hidden="1" x14ac:dyDescent="0.35"/>
    <row r="24776" hidden="1" x14ac:dyDescent="0.35"/>
    <row r="24777" hidden="1" x14ac:dyDescent="0.35"/>
    <row r="24778" hidden="1" x14ac:dyDescent="0.35"/>
    <row r="24779" hidden="1" x14ac:dyDescent="0.35"/>
    <row r="24780" hidden="1" x14ac:dyDescent="0.35"/>
    <row r="24781" hidden="1" x14ac:dyDescent="0.35"/>
    <row r="24782" hidden="1" x14ac:dyDescent="0.35"/>
    <row r="24783" hidden="1" x14ac:dyDescent="0.35"/>
    <row r="24784" hidden="1" x14ac:dyDescent="0.35"/>
    <row r="24785" hidden="1" x14ac:dyDescent="0.35"/>
    <row r="24786" hidden="1" x14ac:dyDescent="0.35"/>
    <row r="24787" hidden="1" x14ac:dyDescent="0.35"/>
    <row r="24788" hidden="1" x14ac:dyDescent="0.35"/>
    <row r="24789" hidden="1" x14ac:dyDescent="0.35"/>
    <row r="24790" hidden="1" x14ac:dyDescent="0.35"/>
    <row r="24791" hidden="1" x14ac:dyDescent="0.35"/>
    <row r="24792" hidden="1" x14ac:dyDescent="0.35"/>
    <row r="24793" hidden="1" x14ac:dyDescent="0.35"/>
    <row r="24794" hidden="1" x14ac:dyDescent="0.35"/>
    <row r="24795" hidden="1" x14ac:dyDescent="0.35"/>
    <row r="24796" hidden="1" x14ac:dyDescent="0.35"/>
    <row r="24797" hidden="1" x14ac:dyDescent="0.35"/>
    <row r="24798" hidden="1" x14ac:dyDescent="0.35"/>
    <row r="24799" hidden="1" x14ac:dyDescent="0.35"/>
    <row r="24800" hidden="1" x14ac:dyDescent="0.35"/>
    <row r="24801" hidden="1" x14ac:dyDescent="0.35"/>
    <row r="24802" hidden="1" x14ac:dyDescent="0.35"/>
    <row r="24803" hidden="1" x14ac:dyDescent="0.35"/>
    <row r="24804" hidden="1" x14ac:dyDescent="0.35"/>
    <row r="24805" hidden="1" x14ac:dyDescent="0.35"/>
    <row r="24806" hidden="1" x14ac:dyDescent="0.35"/>
    <row r="24807" hidden="1" x14ac:dyDescent="0.35"/>
    <row r="24808" hidden="1" x14ac:dyDescent="0.35"/>
    <row r="24809" hidden="1" x14ac:dyDescent="0.35"/>
    <row r="24810" hidden="1" x14ac:dyDescent="0.35"/>
    <row r="24811" hidden="1" x14ac:dyDescent="0.35"/>
    <row r="24812" hidden="1" x14ac:dyDescent="0.35"/>
    <row r="24813" hidden="1" x14ac:dyDescent="0.35"/>
    <row r="24814" hidden="1" x14ac:dyDescent="0.35"/>
    <row r="24815" hidden="1" x14ac:dyDescent="0.35"/>
    <row r="24816" hidden="1" x14ac:dyDescent="0.35"/>
    <row r="24817" hidden="1" x14ac:dyDescent="0.35"/>
    <row r="24818" hidden="1" x14ac:dyDescent="0.35"/>
    <row r="24819" hidden="1" x14ac:dyDescent="0.35"/>
    <row r="24820" hidden="1" x14ac:dyDescent="0.35"/>
    <row r="24821" hidden="1" x14ac:dyDescent="0.35"/>
    <row r="24822" hidden="1" x14ac:dyDescent="0.35"/>
    <row r="24823" hidden="1" x14ac:dyDescent="0.35"/>
    <row r="24824" hidden="1" x14ac:dyDescent="0.35"/>
    <row r="24825" hidden="1" x14ac:dyDescent="0.35"/>
    <row r="24826" hidden="1" x14ac:dyDescent="0.35"/>
    <row r="24827" hidden="1" x14ac:dyDescent="0.35"/>
    <row r="24828" hidden="1" x14ac:dyDescent="0.35"/>
    <row r="24829" hidden="1" x14ac:dyDescent="0.35"/>
    <row r="24830" hidden="1" x14ac:dyDescent="0.35"/>
    <row r="24831" hidden="1" x14ac:dyDescent="0.35"/>
    <row r="24832" hidden="1" x14ac:dyDescent="0.35"/>
    <row r="24833" hidden="1" x14ac:dyDescent="0.35"/>
    <row r="24834" hidden="1" x14ac:dyDescent="0.35"/>
    <row r="24835" hidden="1" x14ac:dyDescent="0.35"/>
    <row r="24836" hidden="1" x14ac:dyDescent="0.35"/>
    <row r="24837" hidden="1" x14ac:dyDescent="0.35"/>
    <row r="24838" hidden="1" x14ac:dyDescent="0.35"/>
    <row r="24839" hidden="1" x14ac:dyDescent="0.35"/>
    <row r="24840" hidden="1" x14ac:dyDescent="0.35"/>
    <row r="24841" hidden="1" x14ac:dyDescent="0.35"/>
    <row r="24842" hidden="1" x14ac:dyDescent="0.35"/>
    <row r="24843" hidden="1" x14ac:dyDescent="0.35"/>
    <row r="24844" hidden="1" x14ac:dyDescent="0.35"/>
    <row r="24845" hidden="1" x14ac:dyDescent="0.35"/>
    <row r="24846" hidden="1" x14ac:dyDescent="0.35"/>
    <row r="24847" hidden="1" x14ac:dyDescent="0.35"/>
    <row r="24848" hidden="1" x14ac:dyDescent="0.35"/>
    <row r="24849" hidden="1" x14ac:dyDescent="0.35"/>
    <row r="24850" hidden="1" x14ac:dyDescent="0.35"/>
    <row r="24851" hidden="1" x14ac:dyDescent="0.35"/>
    <row r="24852" hidden="1" x14ac:dyDescent="0.35"/>
    <row r="24853" hidden="1" x14ac:dyDescent="0.35"/>
    <row r="24854" hidden="1" x14ac:dyDescent="0.35"/>
    <row r="24855" hidden="1" x14ac:dyDescent="0.35"/>
    <row r="24856" hidden="1" x14ac:dyDescent="0.35"/>
    <row r="24857" hidden="1" x14ac:dyDescent="0.35"/>
    <row r="24858" hidden="1" x14ac:dyDescent="0.35"/>
    <row r="24859" hidden="1" x14ac:dyDescent="0.35"/>
    <row r="24860" hidden="1" x14ac:dyDescent="0.35"/>
    <row r="24861" hidden="1" x14ac:dyDescent="0.35"/>
    <row r="24862" hidden="1" x14ac:dyDescent="0.35"/>
    <row r="24863" hidden="1" x14ac:dyDescent="0.35"/>
    <row r="24864" hidden="1" x14ac:dyDescent="0.35"/>
    <row r="24865" hidden="1" x14ac:dyDescent="0.35"/>
    <row r="24866" hidden="1" x14ac:dyDescent="0.35"/>
    <row r="24867" hidden="1" x14ac:dyDescent="0.35"/>
    <row r="24868" hidden="1" x14ac:dyDescent="0.35"/>
    <row r="24869" hidden="1" x14ac:dyDescent="0.35"/>
    <row r="24870" hidden="1" x14ac:dyDescent="0.35"/>
    <row r="24871" hidden="1" x14ac:dyDescent="0.35"/>
    <row r="24872" hidden="1" x14ac:dyDescent="0.35"/>
    <row r="24873" hidden="1" x14ac:dyDescent="0.35"/>
    <row r="24874" hidden="1" x14ac:dyDescent="0.35"/>
    <row r="24875" hidden="1" x14ac:dyDescent="0.35"/>
    <row r="24876" hidden="1" x14ac:dyDescent="0.35"/>
    <row r="24877" hidden="1" x14ac:dyDescent="0.35"/>
    <row r="24878" hidden="1" x14ac:dyDescent="0.35"/>
    <row r="24879" hidden="1" x14ac:dyDescent="0.35"/>
    <row r="24880" hidden="1" x14ac:dyDescent="0.35"/>
    <row r="24881" hidden="1" x14ac:dyDescent="0.35"/>
    <row r="24882" hidden="1" x14ac:dyDescent="0.35"/>
    <row r="24883" hidden="1" x14ac:dyDescent="0.35"/>
    <row r="24884" hidden="1" x14ac:dyDescent="0.35"/>
    <row r="24885" hidden="1" x14ac:dyDescent="0.35"/>
    <row r="24886" hidden="1" x14ac:dyDescent="0.35"/>
    <row r="24887" hidden="1" x14ac:dyDescent="0.35"/>
    <row r="24888" hidden="1" x14ac:dyDescent="0.35"/>
    <row r="24889" hidden="1" x14ac:dyDescent="0.35"/>
    <row r="24890" hidden="1" x14ac:dyDescent="0.35"/>
    <row r="24891" hidden="1" x14ac:dyDescent="0.35"/>
    <row r="24892" hidden="1" x14ac:dyDescent="0.35"/>
    <row r="24893" hidden="1" x14ac:dyDescent="0.35"/>
    <row r="24894" hidden="1" x14ac:dyDescent="0.35"/>
    <row r="24895" hidden="1" x14ac:dyDescent="0.35"/>
    <row r="24896" hidden="1" x14ac:dyDescent="0.35"/>
    <row r="24897" hidden="1" x14ac:dyDescent="0.35"/>
    <row r="24898" hidden="1" x14ac:dyDescent="0.35"/>
    <row r="24899" hidden="1" x14ac:dyDescent="0.35"/>
    <row r="24900" hidden="1" x14ac:dyDescent="0.35"/>
    <row r="24901" hidden="1" x14ac:dyDescent="0.35"/>
    <row r="24902" hidden="1" x14ac:dyDescent="0.35"/>
    <row r="24903" hidden="1" x14ac:dyDescent="0.35"/>
    <row r="24904" hidden="1" x14ac:dyDescent="0.35"/>
    <row r="24905" hidden="1" x14ac:dyDescent="0.35"/>
    <row r="24906" hidden="1" x14ac:dyDescent="0.35"/>
    <row r="24907" hidden="1" x14ac:dyDescent="0.35"/>
    <row r="24908" hidden="1" x14ac:dyDescent="0.35"/>
    <row r="24909" hidden="1" x14ac:dyDescent="0.35"/>
    <row r="24910" hidden="1" x14ac:dyDescent="0.35"/>
    <row r="24911" hidden="1" x14ac:dyDescent="0.35"/>
    <row r="24912" hidden="1" x14ac:dyDescent="0.35"/>
    <row r="24913" hidden="1" x14ac:dyDescent="0.35"/>
    <row r="24914" hidden="1" x14ac:dyDescent="0.35"/>
    <row r="24915" hidden="1" x14ac:dyDescent="0.35"/>
    <row r="24916" hidden="1" x14ac:dyDescent="0.35"/>
    <row r="24917" hidden="1" x14ac:dyDescent="0.35"/>
    <row r="24918" hidden="1" x14ac:dyDescent="0.35"/>
    <row r="24919" hidden="1" x14ac:dyDescent="0.35"/>
    <row r="24920" hidden="1" x14ac:dyDescent="0.35"/>
    <row r="24921" hidden="1" x14ac:dyDescent="0.35"/>
    <row r="24922" hidden="1" x14ac:dyDescent="0.35"/>
    <row r="24923" hidden="1" x14ac:dyDescent="0.35"/>
    <row r="24924" hidden="1" x14ac:dyDescent="0.35"/>
    <row r="24925" hidden="1" x14ac:dyDescent="0.35"/>
    <row r="24926" hidden="1" x14ac:dyDescent="0.35"/>
    <row r="24927" hidden="1" x14ac:dyDescent="0.35"/>
    <row r="24928" hidden="1" x14ac:dyDescent="0.35"/>
    <row r="24929" hidden="1" x14ac:dyDescent="0.35"/>
    <row r="24930" hidden="1" x14ac:dyDescent="0.35"/>
    <row r="24931" hidden="1" x14ac:dyDescent="0.35"/>
    <row r="24932" hidden="1" x14ac:dyDescent="0.35"/>
    <row r="24933" hidden="1" x14ac:dyDescent="0.35"/>
    <row r="24934" hidden="1" x14ac:dyDescent="0.35"/>
    <row r="24935" hidden="1" x14ac:dyDescent="0.35"/>
    <row r="24936" hidden="1" x14ac:dyDescent="0.35"/>
    <row r="24937" hidden="1" x14ac:dyDescent="0.35"/>
    <row r="24938" hidden="1" x14ac:dyDescent="0.35"/>
    <row r="24939" hidden="1" x14ac:dyDescent="0.35"/>
    <row r="24940" hidden="1" x14ac:dyDescent="0.35"/>
    <row r="24941" hidden="1" x14ac:dyDescent="0.35"/>
    <row r="24942" hidden="1" x14ac:dyDescent="0.35"/>
    <row r="24943" hidden="1" x14ac:dyDescent="0.35"/>
    <row r="24944" hidden="1" x14ac:dyDescent="0.35"/>
    <row r="24945" hidden="1" x14ac:dyDescent="0.35"/>
    <row r="24946" hidden="1" x14ac:dyDescent="0.35"/>
    <row r="24947" hidden="1" x14ac:dyDescent="0.35"/>
    <row r="24948" hidden="1" x14ac:dyDescent="0.35"/>
    <row r="24949" hidden="1" x14ac:dyDescent="0.35"/>
    <row r="24950" hidden="1" x14ac:dyDescent="0.35"/>
    <row r="24951" hidden="1" x14ac:dyDescent="0.35"/>
    <row r="24952" hidden="1" x14ac:dyDescent="0.35"/>
    <row r="24953" hidden="1" x14ac:dyDescent="0.35"/>
    <row r="24954" hidden="1" x14ac:dyDescent="0.35"/>
    <row r="24955" hidden="1" x14ac:dyDescent="0.35"/>
    <row r="24956" hidden="1" x14ac:dyDescent="0.35"/>
    <row r="24957" hidden="1" x14ac:dyDescent="0.35"/>
    <row r="24958" hidden="1" x14ac:dyDescent="0.35"/>
    <row r="24959" hidden="1" x14ac:dyDescent="0.35"/>
    <row r="24960" hidden="1" x14ac:dyDescent="0.35"/>
    <row r="24961" hidden="1" x14ac:dyDescent="0.35"/>
    <row r="24962" hidden="1" x14ac:dyDescent="0.35"/>
    <row r="24963" hidden="1" x14ac:dyDescent="0.35"/>
    <row r="24964" hidden="1" x14ac:dyDescent="0.35"/>
    <row r="24965" hidden="1" x14ac:dyDescent="0.35"/>
    <row r="24966" hidden="1" x14ac:dyDescent="0.35"/>
    <row r="24967" hidden="1" x14ac:dyDescent="0.35"/>
    <row r="24968" hidden="1" x14ac:dyDescent="0.35"/>
    <row r="24969" hidden="1" x14ac:dyDescent="0.35"/>
    <row r="24970" hidden="1" x14ac:dyDescent="0.35"/>
    <row r="24971" hidden="1" x14ac:dyDescent="0.35"/>
    <row r="24972" hidden="1" x14ac:dyDescent="0.35"/>
    <row r="24973" hidden="1" x14ac:dyDescent="0.35"/>
    <row r="24974" hidden="1" x14ac:dyDescent="0.35"/>
    <row r="24975" hidden="1" x14ac:dyDescent="0.35"/>
    <row r="24976" hidden="1" x14ac:dyDescent="0.35"/>
    <row r="24977" hidden="1" x14ac:dyDescent="0.35"/>
    <row r="24978" hidden="1" x14ac:dyDescent="0.35"/>
    <row r="24979" hidden="1" x14ac:dyDescent="0.35"/>
    <row r="24980" hidden="1" x14ac:dyDescent="0.35"/>
    <row r="24981" hidden="1" x14ac:dyDescent="0.35"/>
    <row r="24982" hidden="1" x14ac:dyDescent="0.35"/>
    <row r="24983" hidden="1" x14ac:dyDescent="0.35"/>
    <row r="24984" hidden="1" x14ac:dyDescent="0.35"/>
    <row r="24985" hidden="1" x14ac:dyDescent="0.35"/>
    <row r="24986" hidden="1" x14ac:dyDescent="0.35"/>
    <row r="24987" hidden="1" x14ac:dyDescent="0.35"/>
    <row r="24988" hidden="1" x14ac:dyDescent="0.35"/>
    <row r="24989" hidden="1" x14ac:dyDescent="0.35"/>
    <row r="24990" hidden="1" x14ac:dyDescent="0.35"/>
    <row r="24991" hidden="1" x14ac:dyDescent="0.35"/>
    <row r="24992" hidden="1" x14ac:dyDescent="0.35"/>
    <row r="24993" hidden="1" x14ac:dyDescent="0.35"/>
    <row r="24994" hidden="1" x14ac:dyDescent="0.35"/>
    <row r="24995" hidden="1" x14ac:dyDescent="0.35"/>
    <row r="24996" hidden="1" x14ac:dyDescent="0.35"/>
    <row r="24997" hidden="1" x14ac:dyDescent="0.35"/>
    <row r="24998" hidden="1" x14ac:dyDescent="0.35"/>
    <row r="24999" hidden="1" x14ac:dyDescent="0.35"/>
    <row r="25000" hidden="1" x14ac:dyDescent="0.35"/>
    <row r="25001" hidden="1" x14ac:dyDescent="0.35"/>
    <row r="25002" hidden="1" x14ac:dyDescent="0.35"/>
    <row r="25003" hidden="1" x14ac:dyDescent="0.35"/>
    <row r="25004" hidden="1" x14ac:dyDescent="0.35"/>
    <row r="25005" hidden="1" x14ac:dyDescent="0.35"/>
    <row r="25006" hidden="1" x14ac:dyDescent="0.35"/>
    <row r="25007" hidden="1" x14ac:dyDescent="0.35"/>
    <row r="25008" hidden="1" x14ac:dyDescent="0.35"/>
    <row r="25009" hidden="1" x14ac:dyDescent="0.35"/>
    <row r="25010" hidden="1" x14ac:dyDescent="0.35"/>
    <row r="25011" hidden="1" x14ac:dyDescent="0.35"/>
    <row r="25012" hidden="1" x14ac:dyDescent="0.35"/>
    <row r="25013" hidden="1" x14ac:dyDescent="0.35"/>
    <row r="25014" hidden="1" x14ac:dyDescent="0.35"/>
    <row r="25015" hidden="1" x14ac:dyDescent="0.35"/>
    <row r="25016" hidden="1" x14ac:dyDescent="0.35"/>
    <row r="25017" hidden="1" x14ac:dyDescent="0.35"/>
    <row r="25018" hidden="1" x14ac:dyDescent="0.35"/>
    <row r="25019" hidden="1" x14ac:dyDescent="0.35"/>
    <row r="25020" hidden="1" x14ac:dyDescent="0.35"/>
    <row r="25021" hidden="1" x14ac:dyDescent="0.35"/>
    <row r="25022" hidden="1" x14ac:dyDescent="0.35"/>
    <row r="25023" hidden="1" x14ac:dyDescent="0.35"/>
    <row r="25024" hidden="1" x14ac:dyDescent="0.35"/>
    <row r="25025" hidden="1" x14ac:dyDescent="0.35"/>
    <row r="25026" hidden="1" x14ac:dyDescent="0.35"/>
    <row r="25027" hidden="1" x14ac:dyDescent="0.35"/>
    <row r="25028" hidden="1" x14ac:dyDescent="0.35"/>
    <row r="25029" hidden="1" x14ac:dyDescent="0.35"/>
    <row r="25030" hidden="1" x14ac:dyDescent="0.35"/>
    <row r="25031" hidden="1" x14ac:dyDescent="0.35"/>
    <row r="25032" hidden="1" x14ac:dyDescent="0.35"/>
    <row r="25033" hidden="1" x14ac:dyDescent="0.35"/>
    <row r="25034" hidden="1" x14ac:dyDescent="0.35"/>
    <row r="25035" hidden="1" x14ac:dyDescent="0.35"/>
    <row r="25036" hidden="1" x14ac:dyDescent="0.35"/>
    <row r="25037" hidden="1" x14ac:dyDescent="0.35"/>
    <row r="25038" hidden="1" x14ac:dyDescent="0.35"/>
    <row r="25039" hidden="1" x14ac:dyDescent="0.35"/>
    <row r="25040" hidden="1" x14ac:dyDescent="0.35"/>
    <row r="25041" hidden="1" x14ac:dyDescent="0.35"/>
    <row r="25042" hidden="1" x14ac:dyDescent="0.35"/>
    <row r="25043" hidden="1" x14ac:dyDescent="0.35"/>
    <row r="25044" hidden="1" x14ac:dyDescent="0.35"/>
    <row r="25045" hidden="1" x14ac:dyDescent="0.35"/>
    <row r="25046" hidden="1" x14ac:dyDescent="0.35"/>
    <row r="25047" hidden="1" x14ac:dyDescent="0.35"/>
    <row r="25048" hidden="1" x14ac:dyDescent="0.35"/>
    <row r="25049" hidden="1" x14ac:dyDescent="0.35"/>
    <row r="25050" hidden="1" x14ac:dyDescent="0.35"/>
    <row r="25051" hidden="1" x14ac:dyDescent="0.35"/>
    <row r="25052" hidden="1" x14ac:dyDescent="0.35"/>
    <row r="25053" hidden="1" x14ac:dyDescent="0.35"/>
    <row r="25054" hidden="1" x14ac:dyDescent="0.35"/>
    <row r="25055" hidden="1" x14ac:dyDescent="0.35"/>
    <row r="25056" hidden="1" x14ac:dyDescent="0.35"/>
    <row r="25057" hidden="1" x14ac:dyDescent="0.35"/>
    <row r="25058" hidden="1" x14ac:dyDescent="0.35"/>
    <row r="25059" hidden="1" x14ac:dyDescent="0.35"/>
    <row r="25060" hidden="1" x14ac:dyDescent="0.35"/>
    <row r="25061" hidden="1" x14ac:dyDescent="0.35"/>
    <row r="25062" hidden="1" x14ac:dyDescent="0.35"/>
    <row r="25063" hidden="1" x14ac:dyDescent="0.35"/>
    <row r="25064" hidden="1" x14ac:dyDescent="0.35"/>
    <row r="25065" hidden="1" x14ac:dyDescent="0.35"/>
    <row r="25066" hidden="1" x14ac:dyDescent="0.35"/>
    <row r="25067" hidden="1" x14ac:dyDescent="0.35"/>
    <row r="25068" hidden="1" x14ac:dyDescent="0.35"/>
    <row r="25069" hidden="1" x14ac:dyDescent="0.35"/>
    <row r="25070" hidden="1" x14ac:dyDescent="0.35"/>
    <row r="25071" hidden="1" x14ac:dyDescent="0.35"/>
    <row r="25072" hidden="1" x14ac:dyDescent="0.35"/>
    <row r="25073" hidden="1" x14ac:dyDescent="0.35"/>
    <row r="25074" hidden="1" x14ac:dyDescent="0.35"/>
    <row r="25075" hidden="1" x14ac:dyDescent="0.35"/>
    <row r="25076" hidden="1" x14ac:dyDescent="0.35"/>
    <row r="25077" hidden="1" x14ac:dyDescent="0.35"/>
    <row r="25078" hidden="1" x14ac:dyDescent="0.35"/>
    <row r="25079" hidden="1" x14ac:dyDescent="0.35"/>
    <row r="25080" hidden="1" x14ac:dyDescent="0.35"/>
    <row r="25081" hidden="1" x14ac:dyDescent="0.35"/>
    <row r="25082" hidden="1" x14ac:dyDescent="0.35"/>
    <row r="25083" hidden="1" x14ac:dyDescent="0.35"/>
    <row r="25084" hidden="1" x14ac:dyDescent="0.35"/>
    <row r="25085" hidden="1" x14ac:dyDescent="0.35"/>
    <row r="25086" hidden="1" x14ac:dyDescent="0.35"/>
    <row r="25087" hidden="1" x14ac:dyDescent="0.35"/>
    <row r="25088" hidden="1" x14ac:dyDescent="0.35"/>
    <row r="25089" hidden="1" x14ac:dyDescent="0.35"/>
    <row r="25090" hidden="1" x14ac:dyDescent="0.35"/>
    <row r="25091" hidden="1" x14ac:dyDescent="0.35"/>
    <row r="25092" hidden="1" x14ac:dyDescent="0.35"/>
    <row r="25093" hidden="1" x14ac:dyDescent="0.35"/>
    <row r="25094" hidden="1" x14ac:dyDescent="0.35"/>
    <row r="25095" hidden="1" x14ac:dyDescent="0.35"/>
    <row r="25096" hidden="1" x14ac:dyDescent="0.35"/>
    <row r="25097" hidden="1" x14ac:dyDescent="0.35"/>
    <row r="25098" hidden="1" x14ac:dyDescent="0.35"/>
    <row r="25099" hidden="1" x14ac:dyDescent="0.35"/>
    <row r="25100" hidden="1" x14ac:dyDescent="0.35"/>
    <row r="25101" hidden="1" x14ac:dyDescent="0.35"/>
    <row r="25102" hidden="1" x14ac:dyDescent="0.35"/>
    <row r="25103" hidden="1" x14ac:dyDescent="0.35"/>
    <row r="25104" hidden="1" x14ac:dyDescent="0.35"/>
    <row r="25105" hidden="1" x14ac:dyDescent="0.35"/>
    <row r="25106" hidden="1" x14ac:dyDescent="0.35"/>
    <row r="25107" hidden="1" x14ac:dyDescent="0.35"/>
    <row r="25108" hidden="1" x14ac:dyDescent="0.35"/>
    <row r="25109" hidden="1" x14ac:dyDescent="0.35"/>
    <row r="25110" hidden="1" x14ac:dyDescent="0.35"/>
    <row r="25111" hidden="1" x14ac:dyDescent="0.35"/>
    <row r="25112" hidden="1" x14ac:dyDescent="0.35"/>
    <row r="25113" hidden="1" x14ac:dyDescent="0.35"/>
    <row r="25114" hidden="1" x14ac:dyDescent="0.35"/>
    <row r="25115" hidden="1" x14ac:dyDescent="0.35"/>
    <row r="25116" hidden="1" x14ac:dyDescent="0.35"/>
    <row r="25117" hidden="1" x14ac:dyDescent="0.35"/>
    <row r="25118" hidden="1" x14ac:dyDescent="0.35"/>
    <row r="25119" hidden="1" x14ac:dyDescent="0.35"/>
    <row r="25120" hidden="1" x14ac:dyDescent="0.35"/>
    <row r="25121" hidden="1" x14ac:dyDescent="0.35"/>
    <row r="25122" hidden="1" x14ac:dyDescent="0.35"/>
    <row r="25123" hidden="1" x14ac:dyDescent="0.35"/>
    <row r="25124" hidden="1" x14ac:dyDescent="0.35"/>
    <row r="25125" hidden="1" x14ac:dyDescent="0.35"/>
    <row r="25126" hidden="1" x14ac:dyDescent="0.35"/>
    <row r="25127" hidden="1" x14ac:dyDescent="0.35"/>
    <row r="25128" hidden="1" x14ac:dyDescent="0.35"/>
    <row r="25129" hidden="1" x14ac:dyDescent="0.35"/>
    <row r="25130" hidden="1" x14ac:dyDescent="0.35"/>
    <row r="25131" hidden="1" x14ac:dyDescent="0.35"/>
    <row r="25132" hidden="1" x14ac:dyDescent="0.35"/>
    <row r="25133" hidden="1" x14ac:dyDescent="0.35"/>
    <row r="25134" hidden="1" x14ac:dyDescent="0.35"/>
    <row r="25135" hidden="1" x14ac:dyDescent="0.35"/>
    <row r="25136" hidden="1" x14ac:dyDescent="0.35"/>
    <row r="25137" hidden="1" x14ac:dyDescent="0.35"/>
    <row r="25138" hidden="1" x14ac:dyDescent="0.35"/>
    <row r="25139" hidden="1" x14ac:dyDescent="0.35"/>
    <row r="25140" hidden="1" x14ac:dyDescent="0.35"/>
    <row r="25141" hidden="1" x14ac:dyDescent="0.35"/>
    <row r="25142" hidden="1" x14ac:dyDescent="0.35"/>
    <row r="25143" hidden="1" x14ac:dyDescent="0.35"/>
    <row r="25144" hidden="1" x14ac:dyDescent="0.35"/>
    <row r="25145" hidden="1" x14ac:dyDescent="0.35"/>
    <row r="25146" hidden="1" x14ac:dyDescent="0.35"/>
    <row r="25147" hidden="1" x14ac:dyDescent="0.35"/>
    <row r="25148" hidden="1" x14ac:dyDescent="0.35"/>
    <row r="25149" hidden="1" x14ac:dyDescent="0.35"/>
    <row r="25150" hidden="1" x14ac:dyDescent="0.35"/>
    <row r="25151" hidden="1" x14ac:dyDescent="0.35"/>
    <row r="25152" hidden="1" x14ac:dyDescent="0.35"/>
    <row r="25153" hidden="1" x14ac:dyDescent="0.35"/>
    <row r="25154" hidden="1" x14ac:dyDescent="0.35"/>
    <row r="25155" hidden="1" x14ac:dyDescent="0.35"/>
    <row r="25156" hidden="1" x14ac:dyDescent="0.35"/>
    <row r="25157" hidden="1" x14ac:dyDescent="0.35"/>
    <row r="25158" hidden="1" x14ac:dyDescent="0.35"/>
    <row r="25159" hidden="1" x14ac:dyDescent="0.35"/>
    <row r="25160" hidden="1" x14ac:dyDescent="0.35"/>
    <row r="25161" hidden="1" x14ac:dyDescent="0.35"/>
    <row r="25162" hidden="1" x14ac:dyDescent="0.35"/>
    <row r="25163" hidden="1" x14ac:dyDescent="0.35"/>
    <row r="25164" hidden="1" x14ac:dyDescent="0.35"/>
    <row r="25165" hidden="1" x14ac:dyDescent="0.35"/>
    <row r="25166" hidden="1" x14ac:dyDescent="0.35"/>
    <row r="25167" hidden="1" x14ac:dyDescent="0.35"/>
    <row r="25168" hidden="1" x14ac:dyDescent="0.35"/>
    <row r="25169" hidden="1" x14ac:dyDescent="0.35"/>
    <row r="25170" hidden="1" x14ac:dyDescent="0.35"/>
    <row r="25171" hidden="1" x14ac:dyDescent="0.35"/>
    <row r="25172" hidden="1" x14ac:dyDescent="0.35"/>
    <row r="25173" hidden="1" x14ac:dyDescent="0.35"/>
    <row r="25174" hidden="1" x14ac:dyDescent="0.35"/>
    <row r="25175" hidden="1" x14ac:dyDescent="0.35"/>
    <row r="25176" hidden="1" x14ac:dyDescent="0.35"/>
    <row r="25177" hidden="1" x14ac:dyDescent="0.35"/>
    <row r="25178" hidden="1" x14ac:dyDescent="0.35"/>
    <row r="25179" hidden="1" x14ac:dyDescent="0.35"/>
    <row r="25180" hidden="1" x14ac:dyDescent="0.35"/>
    <row r="25181" hidden="1" x14ac:dyDescent="0.35"/>
    <row r="25182" hidden="1" x14ac:dyDescent="0.35"/>
    <row r="25183" hidden="1" x14ac:dyDescent="0.35"/>
    <row r="25184" hidden="1" x14ac:dyDescent="0.35"/>
    <row r="25185" hidden="1" x14ac:dyDescent="0.35"/>
    <row r="25186" hidden="1" x14ac:dyDescent="0.35"/>
    <row r="25187" hidden="1" x14ac:dyDescent="0.35"/>
    <row r="25188" hidden="1" x14ac:dyDescent="0.35"/>
    <row r="25189" hidden="1" x14ac:dyDescent="0.35"/>
    <row r="25190" hidden="1" x14ac:dyDescent="0.35"/>
    <row r="25191" hidden="1" x14ac:dyDescent="0.35"/>
    <row r="25192" hidden="1" x14ac:dyDescent="0.35"/>
    <row r="25193" hidden="1" x14ac:dyDescent="0.35"/>
    <row r="25194" hidden="1" x14ac:dyDescent="0.35"/>
    <row r="25195" hidden="1" x14ac:dyDescent="0.35"/>
    <row r="25196" hidden="1" x14ac:dyDescent="0.35"/>
    <row r="25197" hidden="1" x14ac:dyDescent="0.35"/>
    <row r="25198" hidden="1" x14ac:dyDescent="0.35"/>
    <row r="25199" hidden="1" x14ac:dyDescent="0.35"/>
    <row r="25200" hidden="1" x14ac:dyDescent="0.35"/>
    <row r="25201" hidden="1" x14ac:dyDescent="0.35"/>
    <row r="25202" hidden="1" x14ac:dyDescent="0.35"/>
    <row r="25203" hidden="1" x14ac:dyDescent="0.35"/>
    <row r="25204" hidden="1" x14ac:dyDescent="0.35"/>
    <row r="25205" hidden="1" x14ac:dyDescent="0.35"/>
    <row r="25206" hidden="1" x14ac:dyDescent="0.35"/>
    <row r="25207" hidden="1" x14ac:dyDescent="0.35"/>
    <row r="25208" hidden="1" x14ac:dyDescent="0.35"/>
    <row r="25209" hidden="1" x14ac:dyDescent="0.35"/>
    <row r="25210" hidden="1" x14ac:dyDescent="0.35"/>
    <row r="25211" hidden="1" x14ac:dyDescent="0.35"/>
    <row r="25212" hidden="1" x14ac:dyDescent="0.35"/>
    <row r="25213" hidden="1" x14ac:dyDescent="0.35"/>
    <row r="25214" hidden="1" x14ac:dyDescent="0.35"/>
    <row r="25215" hidden="1" x14ac:dyDescent="0.35"/>
    <row r="25216" hidden="1" x14ac:dyDescent="0.35"/>
    <row r="25217" hidden="1" x14ac:dyDescent="0.35"/>
    <row r="25218" hidden="1" x14ac:dyDescent="0.35"/>
    <row r="25219" hidden="1" x14ac:dyDescent="0.35"/>
    <row r="25220" hidden="1" x14ac:dyDescent="0.35"/>
    <row r="25221" hidden="1" x14ac:dyDescent="0.35"/>
    <row r="25222" hidden="1" x14ac:dyDescent="0.35"/>
    <row r="25223" hidden="1" x14ac:dyDescent="0.35"/>
    <row r="25224" hidden="1" x14ac:dyDescent="0.35"/>
    <row r="25225" hidden="1" x14ac:dyDescent="0.35"/>
    <row r="25226" hidden="1" x14ac:dyDescent="0.35"/>
    <row r="25227" hidden="1" x14ac:dyDescent="0.35"/>
    <row r="25228" hidden="1" x14ac:dyDescent="0.35"/>
    <row r="25229" hidden="1" x14ac:dyDescent="0.35"/>
    <row r="25230" hidden="1" x14ac:dyDescent="0.35"/>
    <row r="25231" hidden="1" x14ac:dyDescent="0.35"/>
    <row r="25232" hidden="1" x14ac:dyDescent="0.35"/>
    <row r="25233" hidden="1" x14ac:dyDescent="0.35"/>
    <row r="25234" hidden="1" x14ac:dyDescent="0.35"/>
    <row r="25235" hidden="1" x14ac:dyDescent="0.35"/>
    <row r="25236" hidden="1" x14ac:dyDescent="0.35"/>
    <row r="25237" hidden="1" x14ac:dyDescent="0.35"/>
    <row r="25238" hidden="1" x14ac:dyDescent="0.35"/>
    <row r="25239" hidden="1" x14ac:dyDescent="0.35"/>
    <row r="25240" hidden="1" x14ac:dyDescent="0.35"/>
    <row r="25241" hidden="1" x14ac:dyDescent="0.35"/>
    <row r="25242" hidden="1" x14ac:dyDescent="0.35"/>
    <row r="25243" hidden="1" x14ac:dyDescent="0.35"/>
    <row r="25244" hidden="1" x14ac:dyDescent="0.35"/>
    <row r="25245" hidden="1" x14ac:dyDescent="0.35"/>
    <row r="25246" hidden="1" x14ac:dyDescent="0.35"/>
    <row r="25247" hidden="1" x14ac:dyDescent="0.35"/>
    <row r="25248" hidden="1" x14ac:dyDescent="0.35"/>
    <row r="25249" hidden="1" x14ac:dyDescent="0.35"/>
    <row r="25250" hidden="1" x14ac:dyDescent="0.35"/>
    <row r="25251" hidden="1" x14ac:dyDescent="0.35"/>
    <row r="25252" hidden="1" x14ac:dyDescent="0.35"/>
    <row r="25253" hidden="1" x14ac:dyDescent="0.35"/>
    <row r="25254" hidden="1" x14ac:dyDescent="0.35"/>
    <row r="25255" hidden="1" x14ac:dyDescent="0.35"/>
    <row r="25256" hidden="1" x14ac:dyDescent="0.35"/>
    <row r="25257" hidden="1" x14ac:dyDescent="0.35"/>
    <row r="25258" hidden="1" x14ac:dyDescent="0.35"/>
    <row r="25259" hidden="1" x14ac:dyDescent="0.35"/>
    <row r="25260" hidden="1" x14ac:dyDescent="0.35"/>
    <row r="25261" hidden="1" x14ac:dyDescent="0.35"/>
    <row r="25262" hidden="1" x14ac:dyDescent="0.35"/>
    <row r="25263" hidden="1" x14ac:dyDescent="0.35"/>
    <row r="25264" hidden="1" x14ac:dyDescent="0.35"/>
    <row r="25265" hidden="1" x14ac:dyDescent="0.35"/>
    <row r="25266" hidden="1" x14ac:dyDescent="0.35"/>
    <row r="25267" hidden="1" x14ac:dyDescent="0.35"/>
    <row r="25268" hidden="1" x14ac:dyDescent="0.35"/>
    <row r="25269" hidden="1" x14ac:dyDescent="0.35"/>
    <row r="25270" hidden="1" x14ac:dyDescent="0.35"/>
    <row r="25271" hidden="1" x14ac:dyDescent="0.35"/>
    <row r="25272" hidden="1" x14ac:dyDescent="0.35"/>
    <row r="25273" hidden="1" x14ac:dyDescent="0.35"/>
    <row r="25274" hidden="1" x14ac:dyDescent="0.35"/>
    <row r="25275" hidden="1" x14ac:dyDescent="0.35"/>
    <row r="25276" hidden="1" x14ac:dyDescent="0.35"/>
    <row r="25277" hidden="1" x14ac:dyDescent="0.35"/>
    <row r="25278" hidden="1" x14ac:dyDescent="0.35"/>
    <row r="25279" hidden="1" x14ac:dyDescent="0.35"/>
    <row r="25280" hidden="1" x14ac:dyDescent="0.35"/>
    <row r="25281" hidden="1" x14ac:dyDescent="0.35"/>
    <row r="25282" hidden="1" x14ac:dyDescent="0.35"/>
    <row r="25283" hidden="1" x14ac:dyDescent="0.35"/>
    <row r="25284" hidden="1" x14ac:dyDescent="0.35"/>
    <row r="25285" hidden="1" x14ac:dyDescent="0.35"/>
    <row r="25286" hidden="1" x14ac:dyDescent="0.35"/>
    <row r="25287" hidden="1" x14ac:dyDescent="0.35"/>
    <row r="25288" hidden="1" x14ac:dyDescent="0.35"/>
    <row r="25289" hidden="1" x14ac:dyDescent="0.35"/>
    <row r="25290" hidden="1" x14ac:dyDescent="0.35"/>
    <row r="25291" hidden="1" x14ac:dyDescent="0.35"/>
    <row r="25292" hidden="1" x14ac:dyDescent="0.35"/>
    <row r="25293" hidden="1" x14ac:dyDescent="0.35"/>
    <row r="25294" hidden="1" x14ac:dyDescent="0.35"/>
    <row r="25295" hidden="1" x14ac:dyDescent="0.35"/>
    <row r="25296" hidden="1" x14ac:dyDescent="0.35"/>
    <row r="25297" hidden="1" x14ac:dyDescent="0.35"/>
    <row r="25298" hidden="1" x14ac:dyDescent="0.35"/>
    <row r="25299" hidden="1" x14ac:dyDescent="0.35"/>
    <row r="25300" hidden="1" x14ac:dyDescent="0.35"/>
    <row r="25301" hidden="1" x14ac:dyDescent="0.35"/>
    <row r="25302" hidden="1" x14ac:dyDescent="0.35"/>
    <row r="25303" hidden="1" x14ac:dyDescent="0.35"/>
    <row r="25304" hidden="1" x14ac:dyDescent="0.35"/>
    <row r="25305" hidden="1" x14ac:dyDescent="0.35"/>
    <row r="25306" hidden="1" x14ac:dyDescent="0.35"/>
    <row r="25307" hidden="1" x14ac:dyDescent="0.35"/>
    <row r="25308" hidden="1" x14ac:dyDescent="0.35"/>
    <row r="25309" hidden="1" x14ac:dyDescent="0.35"/>
    <row r="25310" hidden="1" x14ac:dyDescent="0.35"/>
    <row r="25311" hidden="1" x14ac:dyDescent="0.35"/>
    <row r="25312" hidden="1" x14ac:dyDescent="0.35"/>
    <row r="25313" hidden="1" x14ac:dyDescent="0.35"/>
    <row r="25314" hidden="1" x14ac:dyDescent="0.35"/>
    <row r="25315" hidden="1" x14ac:dyDescent="0.35"/>
    <row r="25316" hidden="1" x14ac:dyDescent="0.35"/>
    <row r="25317" hidden="1" x14ac:dyDescent="0.35"/>
    <row r="25318" hidden="1" x14ac:dyDescent="0.35"/>
    <row r="25319" hidden="1" x14ac:dyDescent="0.35"/>
    <row r="25320" hidden="1" x14ac:dyDescent="0.35"/>
    <row r="25321" hidden="1" x14ac:dyDescent="0.35"/>
    <row r="25322" hidden="1" x14ac:dyDescent="0.35"/>
    <row r="25323" hidden="1" x14ac:dyDescent="0.35"/>
    <row r="25324" hidden="1" x14ac:dyDescent="0.35"/>
    <row r="25325" hidden="1" x14ac:dyDescent="0.35"/>
    <row r="25326" hidden="1" x14ac:dyDescent="0.35"/>
    <row r="25327" hidden="1" x14ac:dyDescent="0.35"/>
    <row r="25328" hidden="1" x14ac:dyDescent="0.35"/>
    <row r="25329" hidden="1" x14ac:dyDescent="0.35"/>
    <row r="25330" hidden="1" x14ac:dyDescent="0.35"/>
    <row r="25331" hidden="1" x14ac:dyDescent="0.35"/>
    <row r="25332" hidden="1" x14ac:dyDescent="0.35"/>
    <row r="25333" hidden="1" x14ac:dyDescent="0.35"/>
    <row r="25334" hidden="1" x14ac:dyDescent="0.35"/>
    <row r="25335" hidden="1" x14ac:dyDescent="0.35"/>
    <row r="25336" hidden="1" x14ac:dyDescent="0.35"/>
    <row r="25337" hidden="1" x14ac:dyDescent="0.35"/>
    <row r="25338" hidden="1" x14ac:dyDescent="0.35"/>
    <row r="25339" hidden="1" x14ac:dyDescent="0.35"/>
    <row r="25340" hidden="1" x14ac:dyDescent="0.35"/>
    <row r="25341" hidden="1" x14ac:dyDescent="0.35"/>
    <row r="25342" hidden="1" x14ac:dyDescent="0.35"/>
    <row r="25343" hidden="1" x14ac:dyDescent="0.35"/>
    <row r="25344" hidden="1" x14ac:dyDescent="0.35"/>
    <row r="25345" hidden="1" x14ac:dyDescent="0.35"/>
    <row r="25346" hidden="1" x14ac:dyDescent="0.35"/>
    <row r="25347" hidden="1" x14ac:dyDescent="0.35"/>
    <row r="25348" hidden="1" x14ac:dyDescent="0.35"/>
    <row r="25349" hidden="1" x14ac:dyDescent="0.35"/>
    <row r="25350" hidden="1" x14ac:dyDescent="0.35"/>
    <row r="25351" hidden="1" x14ac:dyDescent="0.35"/>
    <row r="25352" hidden="1" x14ac:dyDescent="0.35"/>
    <row r="25353" hidden="1" x14ac:dyDescent="0.35"/>
    <row r="25354" hidden="1" x14ac:dyDescent="0.35"/>
    <row r="25355" hidden="1" x14ac:dyDescent="0.35"/>
    <row r="25356" hidden="1" x14ac:dyDescent="0.35"/>
    <row r="25357" hidden="1" x14ac:dyDescent="0.35"/>
    <row r="25358" hidden="1" x14ac:dyDescent="0.35"/>
    <row r="25359" hidden="1" x14ac:dyDescent="0.35"/>
    <row r="25360" hidden="1" x14ac:dyDescent="0.35"/>
    <row r="25361" hidden="1" x14ac:dyDescent="0.35"/>
    <row r="25362" hidden="1" x14ac:dyDescent="0.35"/>
    <row r="25363" hidden="1" x14ac:dyDescent="0.35"/>
    <row r="25364" hidden="1" x14ac:dyDescent="0.35"/>
    <row r="25365" hidden="1" x14ac:dyDescent="0.35"/>
    <row r="25366" hidden="1" x14ac:dyDescent="0.35"/>
    <row r="25367" hidden="1" x14ac:dyDescent="0.35"/>
    <row r="25368" hidden="1" x14ac:dyDescent="0.35"/>
    <row r="25369" hidden="1" x14ac:dyDescent="0.35"/>
    <row r="25370" hidden="1" x14ac:dyDescent="0.35"/>
    <row r="25371" hidden="1" x14ac:dyDescent="0.35"/>
    <row r="25372" hidden="1" x14ac:dyDescent="0.35"/>
    <row r="25373" hidden="1" x14ac:dyDescent="0.35"/>
    <row r="25374" hidden="1" x14ac:dyDescent="0.35"/>
    <row r="25375" hidden="1" x14ac:dyDescent="0.35"/>
    <row r="25376" hidden="1" x14ac:dyDescent="0.35"/>
    <row r="25377" hidden="1" x14ac:dyDescent="0.35"/>
    <row r="25378" hidden="1" x14ac:dyDescent="0.35"/>
    <row r="25379" hidden="1" x14ac:dyDescent="0.35"/>
    <row r="25380" hidden="1" x14ac:dyDescent="0.35"/>
    <row r="25381" hidden="1" x14ac:dyDescent="0.35"/>
    <row r="25382" hidden="1" x14ac:dyDescent="0.35"/>
    <row r="25383" hidden="1" x14ac:dyDescent="0.35"/>
    <row r="25384" hidden="1" x14ac:dyDescent="0.35"/>
    <row r="25385" hidden="1" x14ac:dyDescent="0.35"/>
    <row r="25386" hidden="1" x14ac:dyDescent="0.35"/>
    <row r="25387" hidden="1" x14ac:dyDescent="0.35"/>
    <row r="25388" hidden="1" x14ac:dyDescent="0.35"/>
    <row r="25389" hidden="1" x14ac:dyDescent="0.35"/>
    <row r="25390" hidden="1" x14ac:dyDescent="0.35"/>
    <row r="25391" hidden="1" x14ac:dyDescent="0.35"/>
    <row r="25392" hidden="1" x14ac:dyDescent="0.35"/>
    <row r="25393" hidden="1" x14ac:dyDescent="0.35"/>
    <row r="25394" hidden="1" x14ac:dyDescent="0.35"/>
    <row r="25395" hidden="1" x14ac:dyDescent="0.35"/>
    <row r="25396" hidden="1" x14ac:dyDescent="0.35"/>
    <row r="25397" hidden="1" x14ac:dyDescent="0.35"/>
    <row r="25398" hidden="1" x14ac:dyDescent="0.35"/>
    <row r="25399" hidden="1" x14ac:dyDescent="0.35"/>
    <row r="25400" hidden="1" x14ac:dyDescent="0.35"/>
    <row r="25401" hidden="1" x14ac:dyDescent="0.35"/>
    <row r="25402" hidden="1" x14ac:dyDescent="0.35"/>
    <row r="25403" hidden="1" x14ac:dyDescent="0.35"/>
    <row r="25404" hidden="1" x14ac:dyDescent="0.35"/>
    <row r="25405" hidden="1" x14ac:dyDescent="0.35"/>
    <row r="25406" hidden="1" x14ac:dyDescent="0.35"/>
    <row r="25407" hidden="1" x14ac:dyDescent="0.35"/>
    <row r="25408" hidden="1" x14ac:dyDescent="0.35"/>
    <row r="25409" hidden="1" x14ac:dyDescent="0.35"/>
    <row r="25410" hidden="1" x14ac:dyDescent="0.35"/>
    <row r="25411" hidden="1" x14ac:dyDescent="0.35"/>
    <row r="25412" hidden="1" x14ac:dyDescent="0.35"/>
    <row r="25413" hidden="1" x14ac:dyDescent="0.35"/>
    <row r="25414" hidden="1" x14ac:dyDescent="0.35"/>
    <row r="25415" hidden="1" x14ac:dyDescent="0.35"/>
    <row r="25416" hidden="1" x14ac:dyDescent="0.35"/>
    <row r="25417" hidden="1" x14ac:dyDescent="0.35"/>
    <row r="25418" hidden="1" x14ac:dyDescent="0.35"/>
    <row r="25419" hidden="1" x14ac:dyDescent="0.35"/>
    <row r="25420" hidden="1" x14ac:dyDescent="0.35"/>
    <row r="25421" hidden="1" x14ac:dyDescent="0.35"/>
    <row r="25422" hidden="1" x14ac:dyDescent="0.35"/>
    <row r="25423" hidden="1" x14ac:dyDescent="0.35"/>
    <row r="25424" hidden="1" x14ac:dyDescent="0.35"/>
    <row r="25425" hidden="1" x14ac:dyDescent="0.35"/>
    <row r="25426" hidden="1" x14ac:dyDescent="0.35"/>
    <row r="25427" hidden="1" x14ac:dyDescent="0.35"/>
    <row r="25428" hidden="1" x14ac:dyDescent="0.35"/>
    <row r="25429" hidden="1" x14ac:dyDescent="0.35"/>
    <row r="25430" hidden="1" x14ac:dyDescent="0.35"/>
    <row r="25431" hidden="1" x14ac:dyDescent="0.35"/>
    <row r="25432" hidden="1" x14ac:dyDescent="0.35"/>
    <row r="25433" hidden="1" x14ac:dyDescent="0.35"/>
    <row r="25434" hidden="1" x14ac:dyDescent="0.35"/>
    <row r="25435" hidden="1" x14ac:dyDescent="0.35"/>
    <row r="25436" hidden="1" x14ac:dyDescent="0.35"/>
    <row r="25437" hidden="1" x14ac:dyDescent="0.35"/>
    <row r="25438" hidden="1" x14ac:dyDescent="0.35"/>
    <row r="25439" hidden="1" x14ac:dyDescent="0.35"/>
    <row r="25440" hidden="1" x14ac:dyDescent="0.35"/>
    <row r="25441" hidden="1" x14ac:dyDescent="0.35"/>
    <row r="25442" hidden="1" x14ac:dyDescent="0.35"/>
    <row r="25443" hidden="1" x14ac:dyDescent="0.35"/>
    <row r="25444" hidden="1" x14ac:dyDescent="0.35"/>
    <row r="25445" hidden="1" x14ac:dyDescent="0.35"/>
    <row r="25446" hidden="1" x14ac:dyDescent="0.35"/>
    <row r="25447" hidden="1" x14ac:dyDescent="0.35"/>
    <row r="25448" hidden="1" x14ac:dyDescent="0.35"/>
    <row r="25449" hidden="1" x14ac:dyDescent="0.35"/>
    <row r="25450" hidden="1" x14ac:dyDescent="0.35"/>
    <row r="25451" hidden="1" x14ac:dyDescent="0.35"/>
    <row r="25452" hidden="1" x14ac:dyDescent="0.35"/>
    <row r="25453" hidden="1" x14ac:dyDescent="0.35"/>
    <row r="25454" hidden="1" x14ac:dyDescent="0.35"/>
    <row r="25455" hidden="1" x14ac:dyDescent="0.35"/>
    <row r="25456" hidden="1" x14ac:dyDescent="0.35"/>
    <row r="25457" hidden="1" x14ac:dyDescent="0.35"/>
    <row r="25458" hidden="1" x14ac:dyDescent="0.35"/>
    <row r="25459" hidden="1" x14ac:dyDescent="0.35"/>
    <row r="25460" hidden="1" x14ac:dyDescent="0.35"/>
    <row r="25461" hidden="1" x14ac:dyDescent="0.35"/>
    <row r="25462" hidden="1" x14ac:dyDescent="0.35"/>
    <row r="25463" hidden="1" x14ac:dyDescent="0.35"/>
    <row r="25464" hidden="1" x14ac:dyDescent="0.35"/>
    <row r="25465" hidden="1" x14ac:dyDescent="0.35"/>
    <row r="25466" hidden="1" x14ac:dyDescent="0.35"/>
    <row r="25467" hidden="1" x14ac:dyDescent="0.35"/>
    <row r="25468" hidden="1" x14ac:dyDescent="0.35"/>
    <row r="25469" hidden="1" x14ac:dyDescent="0.35"/>
    <row r="25470" hidden="1" x14ac:dyDescent="0.35"/>
    <row r="25471" hidden="1" x14ac:dyDescent="0.35"/>
    <row r="25472" hidden="1" x14ac:dyDescent="0.35"/>
    <row r="25473" hidden="1" x14ac:dyDescent="0.35"/>
    <row r="25474" hidden="1" x14ac:dyDescent="0.35"/>
    <row r="25475" hidden="1" x14ac:dyDescent="0.35"/>
    <row r="25476" hidden="1" x14ac:dyDescent="0.35"/>
    <row r="25477" hidden="1" x14ac:dyDescent="0.35"/>
    <row r="25478" hidden="1" x14ac:dyDescent="0.35"/>
    <row r="25479" hidden="1" x14ac:dyDescent="0.35"/>
    <row r="25480" hidden="1" x14ac:dyDescent="0.35"/>
    <row r="25481" hidden="1" x14ac:dyDescent="0.35"/>
    <row r="25482" hidden="1" x14ac:dyDescent="0.35"/>
    <row r="25483" hidden="1" x14ac:dyDescent="0.35"/>
    <row r="25484" hidden="1" x14ac:dyDescent="0.35"/>
    <row r="25485" hidden="1" x14ac:dyDescent="0.35"/>
    <row r="25486" hidden="1" x14ac:dyDescent="0.35"/>
    <row r="25487" hidden="1" x14ac:dyDescent="0.35"/>
    <row r="25488" hidden="1" x14ac:dyDescent="0.35"/>
    <row r="25489" hidden="1" x14ac:dyDescent="0.35"/>
    <row r="25490" hidden="1" x14ac:dyDescent="0.35"/>
    <row r="25491" hidden="1" x14ac:dyDescent="0.35"/>
    <row r="25492" hidden="1" x14ac:dyDescent="0.35"/>
    <row r="25493" hidden="1" x14ac:dyDescent="0.35"/>
    <row r="25494" hidden="1" x14ac:dyDescent="0.35"/>
    <row r="25495" hidden="1" x14ac:dyDescent="0.35"/>
    <row r="25496" hidden="1" x14ac:dyDescent="0.35"/>
    <row r="25497" hidden="1" x14ac:dyDescent="0.35"/>
    <row r="25498" hidden="1" x14ac:dyDescent="0.35"/>
    <row r="25499" hidden="1" x14ac:dyDescent="0.35"/>
    <row r="25500" hidden="1" x14ac:dyDescent="0.35"/>
    <row r="25501" hidden="1" x14ac:dyDescent="0.35"/>
    <row r="25502" hidden="1" x14ac:dyDescent="0.35"/>
    <row r="25503" hidden="1" x14ac:dyDescent="0.35"/>
    <row r="25504" hidden="1" x14ac:dyDescent="0.35"/>
    <row r="25505" hidden="1" x14ac:dyDescent="0.35"/>
    <row r="25506" hidden="1" x14ac:dyDescent="0.35"/>
    <row r="25507" hidden="1" x14ac:dyDescent="0.35"/>
    <row r="25508" hidden="1" x14ac:dyDescent="0.35"/>
    <row r="25509" hidden="1" x14ac:dyDescent="0.35"/>
    <row r="25510" hidden="1" x14ac:dyDescent="0.35"/>
    <row r="25511" hidden="1" x14ac:dyDescent="0.35"/>
    <row r="25512" hidden="1" x14ac:dyDescent="0.35"/>
    <row r="25513" hidden="1" x14ac:dyDescent="0.35"/>
    <row r="25514" hidden="1" x14ac:dyDescent="0.35"/>
    <row r="25515" hidden="1" x14ac:dyDescent="0.35"/>
    <row r="25516" hidden="1" x14ac:dyDescent="0.35"/>
    <row r="25517" hidden="1" x14ac:dyDescent="0.35"/>
    <row r="25518" hidden="1" x14ac:dyDescent="0.35"/>
    <row r="25519" hidden="1" x14ac:dyDescent="0.35"/>
    <row r="25520" hidden="1" x14ac:dyDescent="0.35"/>
    <row r="25521" hidden="1" x14ac:dyDescent="0.35"/>
    <row r="25522" hidden="1" x14ac:dyDescent="0.35"/>
    <row r="25523" hidden="1" x14ac:dyDescent="0.35"/>
    <row r="25524" hidden="1" x14ac:dyDescent="0.35"/>
    <row r="25525" hidden="1" x14ac:dyDescent="0.35"/>
    <row r="25526" hidden="1" x14ac:dyDescent="0.35"/>
    <row r="25527" hidden="1" x14ac:dyDescent="0.35"/>
    <row r="25528" hidden="1" x14ac:dyDescent="0.35"/>
    <row r="25529" hidden="1" x14ac:dyDescent="0.35"/>
    <row r="25530" hidden="1" x14ac:dyDescent="0.35"/>
    <row r="25531" hidden="1" x14ac:dyDescent="0.35"/>
    <row r="25532" hidden="1" x14ac:dyDescent="0.35"/>
    <row r="25533" hidden="1" x14ac:dyDescent="0.35"/>
    <row r="25534" hidden="1" x14ac:dyDescent="0.35"/>
    <row r="25535" hidden="1" x14ac:dyDescent="0.35"/>
    <row r="25536" hidden="1" x14ac:dyDescent="0.35"/>
    <row r="25537" hidden="1" x14ac:dyDescent="0.35"/>
    <row r="25538" hidden="1" x14ac:dyDescent="0.35"/>
    <row r="25539" hidden="1" x14ac:dyDescent="0.35"/>
    <row r="25540" hidden="1" x14ac:dyDescent="0.35"/>
    <row r="25541" hidden="1" x14ac:dyDescent="0.35"/>
    <row r="25542" hidden="1" x14ac:dyDescent="0.35"/>
    <row r="25543" hidden="1" x14ac:dyDescent="0.35"/>
    <row r="25544" hidden="1" x14ac:dyDescent="0.35"/>
    <row r="25545" hidden="1" x14ac:dyDescent="0.35"/>
    <row r="25546" hidden="1" x14ac:dyDescent="0.35"/>
    <row r="25547" hidden="1" x14ac:dyDescent="0.35"/>
    <row r="25548" hidden="1" x14ac:dyDescent="0.35"/>
    <row r="25549" hidden="1" x14ac:dyDescent="0.35"/>
    <row r="25550" hidden="1" x14ac:dyDescent="0.35"/>
    <row r="25551" hidden="1" x14ac:dyDescent="0.35"/>
    <row r="25552" hidden="1" x14ac:dyDescent="0.35"/>
    <row r="25553" hidden="1" x14ac:dyDescent="0.35"/>
    <row r="25554" hidden="1" x14ac:dyDescent="0.35"/>
    <row r="25555" hidden="1" x14ac:dyDescent="0.35"/>
    <row r="25556" hidden="1" x14ac:dyDescent="0.35"/>
    <row r="25557" hidden="1" x14ac:dyDescent="0.35"/>
    <row r="25558" hidden="1" x14ac:dyDescent="0.35"/>
    <row r="25559" hidden="1" x14ac:dyDescent="0.35"/>
    <row r="25560" hidden="1" x14ac:dyDescent="0.35"/>
    <row r="25561" hidden="1" x14ac:dyDescent="0.35"/>
    <row r="25562" hidden="1" x14ac:dyDescent="0.35"/>
    <row r="25563" hidden="1" x14ac:dyDescent="0.35"/>
    <row r="25564" hidden="1" x14ac:dyDescent="0.35"/>
    <row r="25565" hidden="1" x14ac:dyDescent="0.35"/>
    <row r="25566" hidden="1" x14ac:dyDescent="0.35"/>
    <row r="25567" hidden="1" x14ac:dyDescent="0.35"/>
    <row r="25568" hidden="1" x14ac:dyDescent="0.35"/>
    <row r="25569" hidden="1" x14ac:dyDescent="0.35"/>
    <row r="25570" hidden="1" x14ac:dyDescent="0.35"/>
    <row r="25571" hidden="1" x14ac:dyDescent="0.35"/>
    <row r="25572" hidden="1" x14ac:dyDescent="0.35"/>
    <row r="25573" hidden="1" x14ac:dyDescent="0.35"/>
    <row r="25574" hidden="1" x14ac:dyDescent="0.35"/>
    <row r="25575" hidden="1" x14ac:dyDescent="0.35"/>
    <row r="25576" hidden="1" x14ac:dyDescent="0.35"/>
    <row r="25577" hidden="1" x14ac:dyDescent="0.35"/>
    <row r="25578" hidden="1" x14ac:dyDescent="0.35"/>
    <row r="25579" hidden="1" x14ac:dyDescent="0.35"/>
    <row r="25580" hidden="1" x14ac:dyDescent="0.35"/>
    <row r="25581" hidden="1" x14ac:dyDescent="0.35"/>
    <row r="25582" hidden="1" x14ac:dyDescent="0.35"/>
    <row r="25583" hidden="1" x14ac:dyDescent="0.35"/>
    <row r="25584" hidden="1" x14ac:dyDescent="0.35"/>
    <row r="25585" hidden="1" x14ac:dyDescent="0.35"/>
    <row r="25586" hidden="1" x14ac:dyDescent="0.35"/>
    <row r="25587" hidden="1" x14ac:dyDescent="0.35"/>
    <row r="25588" hidden="1" x14ac:dyDescent="0.35"/>
    <row r="25589" hidden="1" x14ac:dyDescent="0.35"/>
    <row r="25590" hidden="1" x14ac:dyDescent="0.35"/>
    <row r="25591" hidden="1" x14ac:dyDescent="0.35"/>
    <row r="25592" hidden="1" x14ac:dyDescent="0.35"/>
    <row r="25593" hidden="1" x14ac:dyDescent="0.35"/>
    <row r="25594" hidden="1" x14ac:dyDescent="0.35"/>
    <row r="25595" hidden="1" x14ac:dyDescent="0.35"/>
    <row r="25596" hidden="1" x14ac:dyDescent="0.35"/>
    <row r="25597" hidden="1" x14ac:dyDescent="0.35"/>
    <row r="25598" hidden="1" x14ac:dyDescent="0.35"/>
    <row r="25599" hidden="1" x14ac:dyDescent="0.35"/>
    <row r="25600" hidden="1" x14ac:dyDescent="0.35"/>
    <row r="25601" hidden="1" x14ac:dyDescent="0.35"/>
    <row r="25602" hidden="1" x14ac:dyDescent="0.35"/>
    <row r="25603" hidden="1" x14ac:dyDescent="0.35"/>
    <row r="25604" hidden="1" x14ac:dyDescent="0.35"/>
    <row r="25605" hidden="1" x14ac:dyDescent="0.35"/>
    <row r="25606" hidden="1" x14ac:dyDescent="0.35"/>
    <row r="25607" hidden="1" x14ac:dyDescent="0.35"/>
    <row r="25608" hidden="1" x14ac:dyDescent="0.35"/>
    <row r="25609" hidden="1" x14ac:dyDescent="0.35"/>
    <row r="25610" hidden="1" x14ac:dyDescent="0.35"/>
    <row r="25611" hidden="1" x14ac:dyDescent="0.35"/>
    <row r="25612" hidden="1" x14ac:dyDescent="0.35"/>
    <row r="25613" hidden="1" x14ac:dyDescent="0.35"/>
    <row r="25614" hidden="1" x14ac:dyDescent="0.35"/>
    <row r="25615" hidden="1" x14ac:dyDescent="0.35"/>
    <row r="25616" hidden="1" x14ac:dyDescent="0.35"/>
    <row r="25617" hidden="1" x14ac:dyDescent="0.35"/>
    <row r="25618" hidden="1" x14ac:dyDescent="0.35"/>
    <row r="25619" hidden="1" x14ac:dyDescent="0.35"/>
    <row r="25620" hidden="1" x14ac:dyDescent="0.35"/>
    <row r="25621" hidden="1" x14ac:dyDescent="0.35"/>
    <row r="25622" hidden="1" x14ac:dyDescent="0.35"/>
    <row r="25623" hidden="1" x14ac:dyDescent="0.35"/>
    <row r="25624" hidden="1" x14ac:dyDescent="0.35"/>
    <row r="25625" hidden="1" x14ac:dyDescent="0.35"/>
    <row r="25626" hidden="1" x14ac:dyDescent="0.35"/>
    <row r="25627" hidden="1" x14ac:dyDescent="0.35"/>
    <row r="25628" hidden="1" x14ac:dyDescent="0.35"/>
    <row r="25629" hidden="1" x14ac:dyDescent="0.35"/>
    <row r="25630" hidden="1" x14ac:dyDescent="0.35"/>
    <row r="25631" hidden="1" x14ac:dyDescent="0.35"/>
    <row r="25632" hidden="1" x14ac:dyDescent="0.35"/>
    <row r="25633" hidden="1" x14ac:dyDescent="0.35"/>
    <row r="25634" hidden="1" x14ac:dyDescent="0.35"/>
    <row r="25635" hidden="1" x14ac:dyDescent="0.35"/>
    <row r="25636" hidden="1" x14ac:dyDescent="0.35"/>
    <row r="25637" hidden="1" x14ac:dyDescent="0.35"/>
    <row r="25638" hidden="1" x14ac:dyDescent="0.35"/>
    <row r="25639" hidden="1" x14ac:dyDescent="0.35"/>
    <row r="25640" hidden="1" x14ac:dyDescent="0.35"/>
    <row r="25641" hidden="1" x14ac:dyDescent="0.35"/>
    <row r="25642" hidden="1" x14ac:dyDescent="0.35"/>
    <row r="25643" hidden="1" x14ac:dyDescent="0.35"/>
    <row r="25644" hidden="1" x14ac:dyDescent="0.35"/>
    <row r="25645" hidden="1" x14ac:dyDescent="0.35"/>
    <row r="25646" hidden="1" x14ac:dyDescent="0.35"/>
    <row r="25647" hidden="1" x14ac:dyDescent="0.35"/>
    <row r="25648" hidden="1" x14ac:dyDescent="0.35"/>
    <row r="25649" hidden="1" x14ac:dyDescent="0.35"/>
    <row r="25650" hidden="1" x14ac:dyDescent="0.35"/>
    <row r="25651" hidden="1" x14ac:dyDescent="0.35"/>
    <row r="25652" hidden="1" x14ac:dyDescent="0.35"/>
    <row r="25653" hidden="1" x14ac:dyDescent="0.35"/>
    <row r="25654" hidden="1" x14ac:dyDescent="0.35"/>
    <row r="25655" hidden="1" x14ac:dyDescent="0.35"/>
    <row r="25656" hidden="1" x14ac:dyDescent="0.35"/>
    <row r="25657" hidden="1" x14ac:dyDescent="0.35"/>
    <row r="25658" hidden="1" x14ac:dyDescent="0.35"/>
    <row r="25659" hidden="1" x14ac:dyDescent="0.35"/>
    <row r="25660" hidden="1" x14ac:dyDescent="0.35"/>
    <row r="25661" hidden="1" x14ac:dyDescent="0.35"/>
    <row r="25662" hidden="1" x14ac:dyDescent="0.35"/>
    <row r="25663" hidden="1" x14ac:dyDescent="0.35"/>
    <row r="25664" hidden="1" x14ac:dyDescent="0.35"/>
    <row r="25665" hidden="1" x14ac:dyDescent="0.35"/>
    <row r="25666" hidden="1" x14ac:dyDescent="0.35"/>
    <row r="25667" hidden="1" x14ac:dyDescent="0.35"/>
    <row r="25668" hidden="1" x14ac:dyDescent="0.35"/>
    <row r="25669" hidden="1" x14ac:dyDescent="0.35"/>
    <row r="25670" hidden="1" x14ac:dyDescent="0.35"/>
    <row r="25671" hidden="1" x14ac:dyDescent="0.35"/>
    <row r="25672" hidden="1" x14ac:dyDescent="0.35"/>
    <row r="25673" hidden="1" x14ac:dyDescent="0.35"/>
    <row r="25674" hidden="1" x14ac:dyDescent="0.35"/>
    <row r="25675" hidden="1" x14ac:dyDescent="0.35"/>
    <row r="25676" hidden="1" x14ac:dyDescent="0.35"/>
    <row r="25677" hidden="1" x14ac:dyDescent="0.35"/>
    <row r="25678" hidden="1" x14ac:dyDescent="0.35"/>
    <row r="25679" hidden="1" x14ac:dyDescent="0.35"/>
    <row r="25680" hidden="1" x14ac:dyDescent="0.35"/>
    <row r="25681" hidden="1" x14ac:dyDescent="0.35"/>
    <row r="25682" hidden="1" x14ac:dyDescent="0.35"/>
    <row r="25683" hidden="1" x14ac:dyDescent="0.35"/>
    <row r="25684" hidden="1" x14ac:dyDescent="0.35"/>
    <row r="25685" hidden="1" x14ac:dyDescent="0.35"/>
    <row r="25686" hidden="1" x14ac:dyDescent="0.35"/>
    <row r="25687" hidden="1" x14ac:dyDescent="0.35"/>
    <row r="25688" hidden="1" x14ac:dyDescent="0.35"/>
    <row r="25689" hidden="1" x14ac:dyDescent="0.35"/>
    <row r="25690" hidden="1" x14ac:dyDescent="0.35"/>
    <row r="25691" hidden="1" x14ac:dyDescent="0.35"/>
    <row r="25692" hidden="1" x14ac:dyDescent="0.35"/>
    <row r="25693" hidden="1" x14ac:dyDescent="0.35"/>
    <row r="25694" hidden="1" x14ac:dyDescent="0.35"/>
    <row r="25695" hidden="1" x14ac:dyDescent="0.35"/>
    <row r="25696" hidden="1" x14ac:dyDescent="0.35"/>
    <row r="25697" hidden="1" x14ac:dyDescent="0.35"/>
    <row r="25698" hidden="1" x14ac:dyDescent="0.35"/>
    <row r="25699" hidden="1" x14ac:dyDescent="0.35"/>
    <row r="25700" hidden="1" x14ac:dyDescent="0.35"/>
    <row r="25701" hidden="1" x14ac:dyDescent="0.35"/>
    <row r="25702" hidden="1" x14ac:dyDescent="0.35"/>
    <row r="25703" hidden="1" x14ac:dyDescent="0.35"/>
    <row r="25704" hidden="1" x14ac:dyDescent="0.35"/>
    <row r="25705" hidden="1" x14ac:dyDescent="0.35"/>
    <row r="25706" hidden="1" x14ac:dyDescent="0.35"/>
    <row r="25707" hidden="1" x14ac:dyDescent="0.35"/>
    <row r="25708" hidden="1" x14ac:dyDescent="0.35"/>
    <row r="25709" hidden="1" x14ac:dyDescent="0.35"/>
    <row r="25710" hidden="1" x14ac:dyDescent="0.35"/>
    <row r="25711" hidden="1" x14ac:dyDescent="0.35"/>
    <row r="25712" hidden="1" x14ac:dyDescent="0.35"/>
    <row r="25713" hidden="1" x14ac:dyDescent="0.35"/>
    <row r="25714" hidden="1" x14ac:dyDescent="0.35"/>
    <row r="25715" hidden="1" x14ac:dyDescent="0.35"/>
    <row r="25716" hidden="1" x14ac:dyDescent="0.35"/>
    <row r="25717" hidden="1" x14ac:dyDescent="0.35"/>
    <row r="25718" hidden="1" x14ac:dyDescent="0.35"/>
    <row r="25719" hidden="1" x14ac:dyDescent="0.35"/>
    <row r="25720" hidden="1" x14ac:dyDescent="0.35"/>
    <row r="25721" hidden="1" x14ac:dyDescent="0.35"/>
    <row r="25722" hidden="1" x14ac:dyDescent="0.35"/>
    <row r="25723" hidden="1" x14ac:dyDescent="0.35"/>
    <row r="25724" hidden="1" x14ac:dyDescent="0.35"/>
    <row r="25725" hidden="1" x14ac:dyDescent="0.35"/>
    <row r="25726" hidden="1" x14ac:dyDescent="0.35"/>
    <row r="25727" hidden="1" x14ac:dyDescent="0.35"/>
    <row r="25728" hidden="1" x14ac:dyDescent="0.35"/>
    <row r="25729" hidden="1" x14ac:dyDescent="0.35"/>
    <row r="25730" hidden="1" x14ac:dyDescent="0.35"/>
    <row r="25731" hidden="1" x14ac:dyDescent="0.35"/>
    <row r="25732" hidden="1" x14ac:dyDescent="0.35"/>
    <row r="25733" hidden="1" x14ac:dyDescent="0.35"/>
    <row r="25734" hidden="1" x14ac:dyDescent="0.35"/>
    <row r="25735" hidden="1" x14ac:dyDescent="0.35"/>
    <row r="25736" hidden="1" x14ac:dyDescent="0.35"/>
    <row r="25737" hidden="1" x14ac:dyDescent="0.35"/>
    <row r="25738" hidden="1" x14ac:dyDescent="0.35"/>
    <row r="25739" hidden="1" x14ac:dyDescent="0.35"/>
    <row r="25740" hidden="1" x14ac:dyDescent="0.35"/>
    <row r="25741" hidden="1" x14ac:dyDescent="0.35"/>
    <row r="25742" hidden="1" x14ac:dyDescent="0.35"/>
    <row r="25743" hidden="1" x14ac:dyDescent="0.35"/>
    <row r="25744" hidden="1" x14ac:dyDescent="0.35"/>
    <row r="25745" hidden="1" x14ac:dyDescent="0.35"/>
    <row r="25746" hidden="1" x14ac:dyDescent="0.35"/>
    <row r="25747" hidden="1" x14ac:dyDescent="0.35"/>
    <row r="25748" hidden="1" x14ac:dyDescent="0.35"/>
    <row r="25749" hidden="1" x14ac:dyDescent="0.35"/>
    <row r="25750" hidden="1" x14ac:dyDescent="0.35"/>
    <row r="25751" hidden="1" x14ac:dyDescent="0.35"/>
    <row r="25752" hidden="1" x14ac:dyDescent="0.35"/>
    <row r="25753" hidden="1" x14ac:dyDescent="0.35"/>
    <row r="25754" hidden="1" x14ac:dyDescent="0.35"/>
    <row r="25755" hidden="1" x14ac:dyDescent="0.35"/>
    <row r="25756" hidden="1" x14ac:dyDescent="0.35"/>
    <row r="25757" hidden="1" x14ac:dyDescent="0.35"/>
    <row r="25758" hidden="1" x14ac:dyDescent="0.35"/>
    <row r="25759" hidden="1" x14ac:dyDescent="0.35"/>
    <row r="25760" hidden="1" x14ac:dyDescent="0.35"/>
    <row r="25761" hidden="1" x14ac:dyDescent="0.35"/>
    <row r="25762" hidden="1" x14ac:dyDescent="0.35"/>
    <row r="25763" hidden="1" x14ac:dyDescent="0.35"/>
    <row r="25764" hidden="1" x14ac:dyDescent="0.35"/>
    <row r="25765" hidden="1" x14ac:dyDescent="0.35"/>
    <row r="25766" hidden="1" x14ac:dyDescent="0.35"/>
    <row r="25767" hidden="1" x14ac:dyDescent="0.35"/>
    <row r="25768" hidden="1" x14ac:dyDescent="0.35"/>
    <row r="25769" hidden="1" x14ac:dyDescent="0.35"/>
    <row r="25770" hidden="1" x14ac:dyDescent="0.35"/>
    <row r="25771" hidden="1" x14ac:dyDescent="0.35"/>
    <row r="25772" hidden="1" x14ac:dyDescent="0.35"/>
    <row r="25773" hidden="1" x14ac:dyDescent="0.35"/>
    <row r="25774" hidden="1" x14ac:dyDescent="0.35"/>
    <row r="25775" hidden="1" x14ac:dyDescent="0.35"/>
    <row r="25776" hidden="1" x14ac:dyDescent="0.35"/>
    <row r="25777" hidden="1" x14ac:dyDescent="0.35"/>
    <row r="25778" hidden="1" x14ac:dyDescent="0.35"/>
    <row r="25779" hidden="1" x14ac:dyDescent="0.35"/>
    <row r="25780" hidden="1" x14ac:dyDescent="0.35"/>
    <row r="25781" hidden="1" x14ac:dyDescent="0.35"/>
    <row r="25782" hidden="1" x14ac:dyDescent="0.35"/>
    <row r="25783" hidden="1" x14ac:dyDescent="0.35"/>
    <row r="25784" hidden="1" x14ac:dyDescent="0.35"/>
    <row r="25785" hidden="1" x14ac:dyDescent="0.35"/>
    <row r="25786" hidden="1" x14ac:dyDescent="0.35"/>
    <row r="25787" hidden="1" x14ac:dyDescent="0.35"/>
    <row r="25788" hidden="1" x14ac:dyDescent="0.35"/>
    <row r="25789" hidden="1" x14ac:dyDescent="0.35"/>
    <row r="25790" hidden="1" x14ac:dyDescent="0.35"/>
    <row r="25791" hidden="1" x14ac:dyDescent="0.35"/>
    <row r="25792" hidden="1" x14ac:dyDescent="0.35"/>
    <row r="25793" hidden="1" x14ac:dyDescent="0.35"/>
    <row r="25794" hidden="1" x14ac:dyDescent="0.35"/>
    <row r="25795" hidden="1" x14ac:dyDescent="0.35"/>
    <row r="25796" hidden="1" x14ac:dyDescent="0.35"/>
    <row r="25797" hidden="1" x14ac:dyDescent="0.35"/>
    <row r="25798" hidden="1" x14ac:dyDescent="0.35"/>
    <row r="25799" hidden="1" x14ac:dyDescent="0.35"/>
    <row r="25800" hidden="1" x14ac:dyDescent="0.35"/>
    <row r="25801" hidden="1" x14ac:dyDescent="0.35"/>
    <row r="25802" hidden="1" x14ac:dyDescent="0.35"/>
    <row r="25803" hidden="1" x14ac:dyDescent="0.35"/>
    <row r="25804" hidden="1" x14ac:dyDescent="0.35"/>
    <row r="25805" hidden="1" x14ac:dyDescent="0.35"/>
    <row r="25806" hidden="1" x14ac:dyDescent="0.35"/>
    <row r="25807" hidden="1" x14ac:dyDescent="0.35"/>
    <row r="25808" hidden="1" x14ac:dyDescent="0.35"/>
    <row r="25809" hidden="1" x14ac:dyDescent="0.35"/>
    <row r="25810" hidden="1" x14ac:dyDescent="0.35"/>
    <row r="25811" hidden="1" x14ac:dyDescent="0.35"/>
    <row r="25812" hidden="1" x14ac:dyDescent="0.35"/>
    <row r="25813" hidden="1" x14ac:dyDescent="0.35"/>
    <row r="25814" hidden="1" x14ac:dyDescent="0.35"/>
    <row r="25815" hidden="1" x14ac:dyDescent="0.35"/>
    <row r="25816" hidden="1" x14ac:dyDescent="0.35"/>
    <row r="25817" hidden="1" x14ac:dyDescent="0.35"/>
    <row r="25818" hidden="1" x14ac:dyDescent="0.35"/>
    <row r="25819" hidden="1" x14ac:dyDescent="0.35"/>
    <row r="25820" hidden="1" x14ac:dyDescent="0.35"/>
    <row r="25821" hidden="1" x14ac:dyDescent="0.35"/>
    <row r="25822" hidden="1" x14ac:dyDescent="0.35"/>
    <row r="25823" hidden="1" x14ac:dyDescent="0.35"/>
    <row r="25824" hidden="1" x14ac:dyDescent="0.35"/>
    <row r="25825" hidden="1" x14ac:dyDescent="0.35"/>
    <row r="25826" hidden="1" x14ac:dyDescent="0.35"/>
    <row r="25827" hidden="1" x14ac:dyDescent="0.35"/>
    <row r="25828" hidden="1" x14ac:dyDescent="0.35"/>
    <row r="25829" hidden="1" x14ac:dyDescent="0.35"/>
    <row r="25830" hidden="1" x14ac:dyDescent="0.35"/>
    <row r="25831" hidden="1" x14ac:dyDescent="0.35"/>
    <row r="25832" hidden="1" x14ac:dyDescent="0.35"/>
    <row r="25833" hidden="1" x14ac:dyDescent="0.35"/>
    <row r="25834" hidden="1" x14ac:dyDescent="0.35"/>
    <row r="25835" hidden="1" x14ac:dyDescent="0.35"/>
    <row r="25836" hidden="1" x14ac:dyDescent="0.35"/>
    <row r="25837" hidden="1" x14ac:dyDescent="0.35"/>
    <row r="25838" hidden="1" x14ac:dyDescent="0.35"/>
    <row r="25839" hidden="1" x14ac:dyDescent="0.35"/>
    <row r="25840" hidden="1" x14ac:dyDescent="0.35"/>
    <row r="25841" hidden="1" x14ac:dyDescent="0.35"/>
    <row r="25842" hidden="1" x14ac:dyDescent="0.35"/>
    <row r="25843" hidden="1" x14ac:dyDescent="0.35"/>
    <row r="25844" hidden="1" x14ac:dyDescent="0.35"/>
    <row r="25845" hidden="1" x14ac:dyDescent="0.35"/>
    <row r="25846" hidden="1" x14ac:dyDescent="0.35"/>
    <row r="25847" hidden="1" x14ac:dyDescent="0.35"/>
    <row r="25848" hidden="1" x14ac:dyDescent="0.35"/>
    <row r="25849" hidden="1" x14ac:dyDescent="0.35"/>
    <row r="25850" hidden="1" x14ac:dyDescent="0.35"/>
    <row r="25851" hidden="1" x14ac:dyDescent="0.35"/>
    <row r="25852" hidden="1" x14ac:dyDescent="0.35"/>
    <row r="25853" hidden="1" x14ac:dyDescent="0.35"/>
    <row r="25854" hidden="1" x14ac:dyDescent="0.35"/>
    <row r="25855" hidden="1" x14ac:dyDescent="0.35"/>
    <row r="25856" hidden="1" x14ac:dyDescent="0.35"/>
    <row r="25857" hidden="1" x14ac:dyDescent="0.35"/>
    <row r="25858" hidden="1" x14ac:dyDescent="0.35"/>
    <row r="25859" hidden="1" x14ac:dyDescent="0.35"/>
    <row r="25860" hidden="1" x14ac:dyDescent="0.35"/>
    <row r="25861" hidden="1" x14ac:dyDescent="0.35"/>
    <row r="25862" hidden="1" x14ac:dyDescent="0.35"/>
    <row r="25863" hidden="1" x14ac:dyDescent="0.35"/>
    <row r="25864" hidden="1" x14ac:dyDescent="0.35"/>
    <row r="25865" hidden="1" x14ac:dyDescent="0.35"/>
    <row r="25866" hidden="1" x14ac:dyDescent="0.35"/>
    <row r="25867" hidden="1" x14ac:dyDescent="0.35"/>
    <row r="25868" hidden="1" x14ac:dyDescent="0.35"/>
    <row r="25869" hidden="1" x14ac:dyDescent="0.35"/>
    <row r="25870" hidden="1" x14ac:dyDescent="0.35"/>
    <row r="25871" hidden="1" x14ac:dyDescent="0.35"/>
    <row r="25872" hidden="1" x14ac:dyDescent="0.35"/>
    <row r="25873" hidden="1" x14ac:dyDescent="0.35"/>
    <row r="25874" hidden="1" x14ac:dyDescent="0.35"/>
    <row r="25875" hidden="1" x14ac:dyDescent="0.35"/>
    <row r="25876" hidden="1" x14ac:dyDescent="0.35"/>
    <row r="25877" hidden="1" x14ac:dyDescent="0.35"/>
    <row r="25878" hidden="1" x14ac:dyDescent="0.35"/>
    <row r="25879" hidden="1" x14ac:dyDescent="0.35"/>
    <row r="25880" hidden="1" x14ac:dyDescent="0.35"/>
    <row r="25881" hidden="1" x14ac:dyDescent="0.35"/>
    <row r="25882" hidden="1" x14ac:dyDescent="0.35"/>
    <row r="25883" hidden="1" x14ac:dyDescent="0.35"/>
    <row r="25884" hidden="1" x14ac:dyDescent="0.35"/>
    <row r="25885" hidden="1" x14ac:dyDescent="0.35"/>
    <row r="25886" hidden="1" x14ac:dyDescent="0.35"/>
    <row r="25887" hidden="1" x14ac:dyDescent="0.35"/>
    <row r="25888" hidden="1" x14ac:dyDescent="0.35"/>
    <row r="25889" hidden="1" x14ac:dyDescent="0.35"/>
    <row r="25890" hidden="1" x14ac:dyDescent="0.35"/>
    <row r="25891" hidden="1" x14ac:dyDescent="0.35"/>
    <row r="25892" hidden="1" x14ac:dyDescent="0.35"/>
    <row r="25893" hidden="1" x14ac:dyDescent="0.35"/>
    <row r="25894" hidden="1" x14ac:dyDescent="0.35"/>
    <row r="25895" hidden="1" x14ac:dyDescent="0.35"/>
    <row r="25896" hidden="1" x14ac:dyDescent="0.35"/>
    <row r="25897" hidden="1" x14ac:dyDescent="0.35"/>
    <row r="25898" hidden="1" x14ac:dyDescent="0.35"/>
    <row r="25899" hidden="1" x14ac:dyDescent="0.35"/>
    <row r="25900" hidden="1" x14ac:dyDescent="0.35"/>
    <row r="25901" hidden="1" x14ac:dyDescent="0.35"/>
    <row r="25902" hidden="1" x14ac:dyDescent="0.35"/>
    <row r="25903" hidden="1" x14ac:dyDescent="0.35"/>
    <row r="25904" hidden="1" x14ac:dyDescent="0.35"/>
    <row r="25905" hidden="1" x14ac:dyDescent="0.35"/>
    <row r="25906" hidden="1" x14ac:dyDescent="0.35"/>
    <row r="25907" hidden="1" x14ac:dyDescent="0.35"/>
    <row r="25908" hidden="1" x14ac:dyDescent="0.35"/>
    <row r="25909" hidden="1" x14ac:dyDescent="0.35"/>
    <row r="25910" hidden="1" x14ac:dyDescent="0.35"/>
    <row r="25911" hidden="1" x14ac:dyDescent="0.35"/>
    <row r="25912" hidden="1" x14ac:dyDescent="0.35"/>
    <row r="25913" hidden="1" x14ac:dyDescent="0.35"/>
    <row r="25914" hidden="1" x14ac:dyDescent="0.35"/>
    <row r="25915" hidden="1" x14ac:dyDescent="0.35"/>
    <row r="25916" hidden="1" x14ac:dyDescent="0.35"/>
    <row r="25917" hidden="1" x14ac:dyDescent="0.35"/>
    <row r="25918" hidden="1" x14ac:dyDescent="0.35"/>
    <row r="25919" hidden="1" x14ac:dyDescent="0.35"/>
    <row r="25920" hidden="1" x14ac:dyDescent="0.35"/>
    <row r="25921" hidden="1" x14ac:dyDescent="0.35"/>
    <row r="25922" hidden="1" x14ac:dyDescent="0.35"/>
    <row r="25923" hidden="1" x14ac:dyDescent="0.35"/>
    <row r="25924" hidden="1" x14ac:dyDescent="0.35"/>
    <row r="25925" hidden="1" x14ac:dyDescent="0.35"/>
    <row r="25926" hidden="1" x14ac:dyDescent="0.35"/>
    <row r="25927" hidden="1" x14ac:dyDescent="0.35"/>
    <row r="25928" hidden="1" x14ac:dyDescent="0.35"/>
    <row r="25929" hidden="1" x14ac:dyDescent="0.35"/>
    <row r="25930" hidden="1" x14ac:dyDescent="0.35"/>
    <row r="25931" hidden="1" x14ac:dyDescent="0.35"/>
    <row r="25932" hidden="1" x14ac:dyDescent="0.35"/>
    <row r="25933" hidden="1" x14ac:dyDescent="0.35"/>
    <row r="25934" hidden="1" x14ac:dyDescent="0.35"/>
    <row r="25935" hidden="1" x14ac:dyDescent="0.35"/>
    <row r="25936" hidden="1" x14ac:dyDescent="0.35"/>
    <row r="25937" hidden="1" x14ac:dyDescent="0.35"/>
    <row r="25938" hidden="1" x14ac:dyDescent="0.35"/>
    <row r="25939" hidden="1" x14ac:dyDescent="0.35"/>
    <row r="25940" hidden="1" x14ac:dyDescent="0.35"/>
    <row r="25941" hidden="1" x14ac:dyDescent="0.35"/>
    <row r="25942" hidden="1" x14ac:dyDescent="0.35"/>
    <row r="25943" hidden="1" x14ac:dyDescent="0.35"/>
    <row r="25944" hidden="1" x14ac:dyDescent="0.35"/>
    <row r="25945" hidden="1" x14ac:dyDescent="0.35"/>
    <row r="25946" hidden="1" x14ac:dyDescent="0.35"/>
    <row r="25947" hidden="1" x14ac:dyDescent="0.35"/>
    <row r="25948" hidden="1" x14ac:dyDescent="0.35"/>
    <row r="25949" hidden="1" x14ac:dyDescent="0.35"/>
    <row r="25950" hidden="1" x14ac:dyDescent="0.35"/>
    <row r="25951" hidden="1" x14ac:dyDescent="0.35"/>
    <row r="25952" hidden="1" x14ac:dyDescent="0.35"/>
    <row r="25953" hidden="1" x14ac:dyDescent="0.35"/>
    <row r="25954" hidden="1" x14ac:dyDescent="0.35"/>
    <row r="25955" hidden="1" x14ac:dyDescent="0.35"/>
    <row r="25956" hidden="1" x14ac:dyDescent="0.35"/>
    <row r="25957" hidden="1" x14ac:dyDescent="0.35"/>
    <row r="25958" hidden="1" x14ac:dyDescent="0.35"/>
    <row r="25959" hidden="1" x14ac:dyDescent="0.35"/>
    <row r="25960" hidden="1" x14ac:dyDescent="0.35"/>
    <row r="25961" hidden="1" x14ac:dyDescent="0.35"/>
    <row r="25962" hidden="1" x14ac:dyDescent="0.35"/>
    <row r="25963" hidden="1" x14ac:dyDescent="0.35"/>
    <row r="25964" hidden="1" x14ac:dyDescent="0.35"/>
    <row r="25965" hidden="1" x14ac:dyDescent="0.35"/>
    <row r="25966" hidden="1" x14ac:dyDescent="0.35"/>
    <row r="25967" hidden="1" x14ac:dyDescent="0.35"/>
    <row r="25968" hidden="1" x14ac:dyDescent="0.35"/>
    <row r="25969" hidden="1" x14ac:dyDescent="0.35"/>
    <row r="25970" hidden="1" x14ac:dyDescent="0.35"/>
    <row r="25971" hidden="1" x14ac:dyDescent="0.35"/>
    <row r="25972" hidden="1" x14ac:dyDescent="0.35"/>
    <row r="25973" hidden="1" x14ac:dyDescent="0.35"/>
    <row r="25974" hidden="1" x14ac:dyDescent="0.35"/>
    <row r="25975" hidden="1" x14ac:dyDescent="0.35"/>
    <row r="25976" hidden="1" x14ac:dyDescent="0.35"/>
    <row r="25977" hidden="1" x14ac:dyDescent="0.35"/>
    <row r="25978" hidden="1" x14ac:dyDescent="0.35"/>
    <row r="25979" hidden="1" x14ac:dyDescent="0.35"/>
    <row r="25980" hidden="1" x14ac:dyDescent="0.35"/>
    <row r="25981" hidden="1" x14ac:dyDescent="0.35"/>
    <row r="25982" hidden="1" x14ac:dyDescent="0.35"/>
    <row r="25983" hidden="1" x14ac:dyDescent="0.35"/>
    <row r="25984" hidden="1" x14ac:dyDescent="0.35"/>
    <row r="25985" hidden="1" x14ac:dyDescent="0.35"/>
    <row r="25986" hidden="1" x14ac:dyDescent="0.35"/>
    <row r="25987" hidden="1" x14ac:dyDescent="0.35"/>
    <row r="25988" hidden="1" x14ac:dyDescent="0.35"/>
    <row r="25989" hidden="1" x14ac:dyDescent="0.35"/>
    <row r="25990" hidden="1" x14ac:dyDescent="0.35"/>
    <row r="25991" hidden="1" x14ac:dyDescent="0.35"/>
    <row r="25992" hidden="1" x14ac:dyDescent="0.35"/>
    <row r="25993" hidden="1" x14ac:dyDescent="0.35"/>
    <row r="25994" hidden="1" x14ac:dyDescent="0.35"/>
    <row r="25995" hidden="1" x14ac:dyDescent="0.35"/>
    <row r="25996" hidden="1" x14ac:dyDescent="0.35"/>
    <row r="25997" hidden="1" x14ac:dyDescent="0.35"/>
    <row r="25998" hidden="1" x14ac:dyDescent="0.35"/>
    <row r="25999" hidden="1" x14ac:dyDescent="0.35"/>
    <row r="26000" hidden="1" x14ac:dyDescent="0.35"/>
    <row r="26001" hidden="1" x14ac:dyDescent="0.35"/>
    <row r="26002" hidden="1" x14ac:dyDescent="0.35"/>
    <row r="26003" hidden="1" x14ac:dyDescent="0.35"/>
    <row r="26004" hidden="1" x14ac:dyDescent="0.35"/>
    <row r="26005" hidden="1" x14ac:dyDescent="0.35"/>
    <row r="26006" hidden="1" x14ac:dyDescent="0.35"/>
    <row r="26007" hidden="1" x14ac:dyDescent="0.35"/>
    <row r="26008" hidden="1" x14ac:dyDescent="0.35"/>
    <row r="26009" hidden="1" x14ac:dyDescent="0.35"/>
    <row r="26010" hidden="1" x14ac:dyDescent="0.35"/>
    <row r="26011" hidden="1" x14ac:dyDescent="0.35"/>
    <row r="26012" hidden="1" x14ac:dyDescent="0.35"/>
    <row r="26013" hidden="1" x14ac:dyDescent="0.35"/>
    <row r="26014" hidden="1" x14ac:dyDescent="0.35"/>
    <row r="26015" hidden="1" x14ac:dyDescent="0.35"/>
    <row r="26016" hidden="1" x14ac:dyDescent="0.35"/>
    <row r="26017" hidden="1" x14ac:dyDescent="0.35"/>
    <row r="26018" hidden="1" x14ac:dyDescent="0.35"/>
    <row r="26019" hidden="1" x14ac:dyDescent="0.35"/>
    <row r="26020" hidden="1" x14ac:dyDescent="0.35"/>
    <row r="26021" hidden="1" x14ac:dyDescent="0.35"/>
    <row r="26022" hidden="1" x14ac:dyDescent="0.35"/>
    <row r="26023" hidden="1" x14ac:dyDescent="0.35"/>
    <row r="26024" hidden="1" x14ac:dyDescent="0.35"/>
    <row r="26025" hidden="1" x14ac:dyDescent="0.35"/>
    <row r="26026" hidden="1" x14ac:dyDescent="0.35"/>
    <row r="26027" hidden="1" x14ac:dyDescent="0.35"/>
    <row r="26028" hidden="1" x14ac:dyDescent="0.35"/>
    <row r="26029" hidden="1" x14ac:dyDescent="0.35"/>
    <row r="26030" hidden="1" x14ac:dyDescent="0.35"/>
    <row r="26031" hidden="1" x14ac:dyDescent="0.35"/>
    <row r="26032" hidden="1" x14ac:dyDescent="0.35"/>
    <row r="26033" hidden="1" x14ac:dyDescent="0.35"/>
    <row r="26034" hidden="1" x14ac:dyDescent="0.35"/>
    <row r="26035" hidden="1" x14ac:dyDescent="0.35"/>
    <row r="26036" hidden="1" x14ac:dyDescent="0.35"/>
    <row r="26037" hidden="1" x14ac:dyDescent="0.35"/>
    <row r="26038" hidden="1" x14ac:dyDescent="0.35"/>
    <row r="26039" hidden="1" x14ac:dyDescent="0.35"/>
    <row r="26040" hidden="1" x14ac:dyDescent="0.35"/>
    <row r="26041" hidden="1" x14ac:dyDescent="0.35"/>
    <row r="26042" hidden="1" x14ac:dyDescent="0.35"/>
    <row r="26043" hidden="1" x14ac:dyDescent="0.35"/>
    <row r="26044" hidden="1" x14ac:dyDescent="0.35"/>
    <row r="26045" hidden="1" x14ac:dyDescent="0.35"/>
    <row r="26046" hidden="1" x14ac:dyDescent="0.35"/>
    <row r="26047" hidden="1" x14ac:dyDescent="0.35"/>
    <row r="26048" hidden="1" x14ac:dyDescent="0.35"/>
    <row r="26049" hidden="1" x14ac:dyDescent="0.35"/>
    <row r="26050" hidden="1" x14ac:dyDescent="0.35"/>
    <row r="26051" hidden="1" x14ac:dyDescent="0.35"/>
    <row r="26052" hidden="1" x14ac:dyDescent="0.35"/>
    <row r="26053" hidden="1" x14ac:dyDescent="0.35"/>
    <row r="26054" hidden="1" x14ac:dyDescent="0.35"/>
    <row r="26055" hidden="1" x14ac:dyDescent="0.35"/>
    <row r="26056" hidden="1" x14ac:dyDescent="0.35"/>
    <row r="26057" hidden="1" x14ac:dyDescent="0.35"/>
    <row r="26058" hidden="1" x14ac:dyDescent="0.35"/>
    <row r="26059" hidden="1" x14ac:dyDescent="0.35"/>
    <row r="26060" hidden="1" x14ac:dyDescent="0.35"/>
    <row r="26061" hidden="1" x14ac:dyDescent="0.35"/>
    <row r="26062" hidden="1" x14ac:dyDescent="0.35"/>
    <row r="26063" hidden="1" x14ac:dyDescent="0.35"/>
    <row r="26064" hidden="1" x14ac:dyDescent="0.35"/>
    <row r="26065" hidden="1" x14ac:dyDescent="0.35"/>
    <row r="26066" hidden="1" x14ac:dyDescent="0.35"/>
    <row r="26067" hidden="1" x14ac:dyDescent="0.35"/>
    <row r="26068" hidden="1" x14ac:dyDescent="0.35"/>
    <row r="26069" hidden="1" x14ac:dyDescent="0.35"/>
    <row r="26070" hidden="1" x14ac:dyDescent="0.35"/>
    <row r="26071" hidden="1" x14ac:dyDescent="0.35"/>
    <row r="26072" hidden="1" x14ac:dyDescent="0.35"/>
    <row r="26073" hidden="1" x14ac:dyDescent="0.35"/>
    <row r="26074" hidden="1" x14ac:dyDescent="0.35"/>
    <row r="26075" hidden="1" x14ac:dyDescent="0.35"/>
    <row r="26076" hidden="1" x14ac:dyDescent="0.35"/>
    <row r="26077" hidden="1" x14ac:dyDescent="0.35"/>
    <row r="26078" hidden="1" x14ac:dyDescent="0.35"/>
    <row r="26079" hidden="1" x14ac:dyDescent="0.35"/>
    <row r="26080" hidden="1" x14ac:dyDescent="0.35"/>
    <row r="26081" hidden="1" x14ac:dyDescent="0.35"/>
    <row r="26082" hidden="1" x14ac:dyDescent="0.35"/>
    <row r="26083" hidden="1" x14ac:dyDescent="0.35"/>
    <row r="26084" hidden="1" x14ac:dyDescent="0.35"/>
    <row r="26085" hidden="1" x14ac:dyDescent="0.35"/>
    <row r="26086" hidden="1" x14ac:dyDescent="0.35"/>
    <row r="26087" hidden="1" x14ac:dyDescent="0.35"/>
    <row r="26088" hidden="1" x14ac:dyDescent="0.35"/>
    <row r="26089" hidden="1" x14ac:dyDescent="0.35"/>
    <row r="26090" hidden="1" x14ac:dyDescent="0.35"/>
    <row r="26091" hidden="1" x14ac:dyDescent="0.35"/>
    <row r="26092" hidden="1" x14ac:dyDescent="0.35"/>
    <row r="26093" hidden="1" x14ac:dyDescent="0.35"/>
    <row r="26094" hidden="1" x14ac:dyDescent="0.35"/>
    <row r="26095" hidden="1" x14ac:dyDescent="0.35"/>
    <row r="26096" hidden="1" x14ac:dyDescent="0.35"/>
    <row r="26097" hidden="1" x14ac:dyDescent="0.35"/>
    <row r="26098" hidden="1" x14ac:dyDescent="0.35"/>
    <row r="26099" hidden="1" x14ac:dyDescent="0.35"/>
    <row r="26100" hidden="1" x14ac:dyDescent="0.35"/>
    <row r="26101" hidden="1" x14ac:dyDescent="0.35"/>
    <row r="26102" hidden="1" x14ac:dyDescent="0.35"/>
    <row r="26103" hidden="1" x14ac:dyDescent="0.35"/>
    <row r="26104" hidden="1" x14ac:dyDescent="0.35"/>
    <row r="26105" hidden="1" x14ac:dyDescent="0.35"/>
    <row r="26106" hidden="1" x14ac:dyDescent="0.35"/>
    <row r="26107" hidden="1" x14ac:dyDescent="0.35"/>
    <row r="26108" hidden="1" x14ac:dyDescent="0.35"/>
    <row r="26109" hidden="1" x14ac:dyDescent="0.35"/>
    <row r="26110" hidden="1" x14ac:dyDescent="0.35"/>
    <row r="26111" hidden="1" x14ac:dyDescent="0.35"/>
    <row r="26112" hidden="1" x14ac:dyDescent="0.35"/>
    <row r="26113" hidden="1" x14ac:dyDescent="0.35"/>
    <row r="26114" hidden="1" x14ac:dyDescent="0.35"/>
    <row r="26115" hidden="1" x14ac:dyDescent="0.35"/>
    <row r="26116" hidden="1" x14ac:dyDescent="0.35"/>
    <row r="26117" hidden="1" x14ac:dyDescent="0.35"/>
    <row r="26118" hidden="1" x14ac:dyDescent="0.35"/>
    <row r="26119" hidden="1" x14ac:dyDescent="0.35"/>
    <row r="26120" hidden="1" x14ac:dyDescent="0.35"/>
    <row r="26121" hidden="1" x14ac:dyDescent="0.35"/>
    <row r="26122" hidden="1" x14ac:dyDescent="0.35"/>
    <row r="26123" hidden="1" x14ac:dyDescent="0.35"/>
    <row r="26124" hidden="1" x14ac:dyDescent="0.35"/>
    <row r="26125" hidden="1" x14ac:dyDescent="0.35"/>
    <row r="26126" hidden="1" x14ac:dyDescent="0.35"/>
    <row r="26127" hidden="1" x14ac:dyDescent="0.35"/>
    <row r="26128" hidden="1" x14ac:dyDescent="0.35"/>
    <row r="26129" hidden="1" x14ac:dyDescent="0.35"/>
    <row r="26130" hidden="1" x14ac:dyDescent="0.35"/>
    <row r="26131" hidden="1" x14ac:dyDescent="0.35"/>
    <row r="26132" hidden="1" x14ac:dyDescent="0.35"/>
    <row r="26133" hidden="1" x14ac:dyDescent="0.35"/>
    <row r="26134" hidden="1" x14ac:dyDescent="0.35"/>
    <row r="26135" hidden="1" x14ac:dyDescent="0.35"/>
    <row r="26136" hidden="1" x14ac:dyDescent="0.35"/>
    <row r="26137" hidden="1" x14ac:dyDescent="0.35"/>
    <row r="26138" hidden="1" x14ac:dyDescent="0.35"/>
    <row r="26139" hidden="1" x14ac:dyDescent="0.35"/>
    <row r="26140" hidden="1" x14ac:dyDescent="0.35"/>
    <row r="26141" hidden="1" x14ac:dyDescent="0.35"/>
    <row r="26142" hidden="1" x14ac:dyDescent="0.35"/>
    <row r="26143" hidden="1" x14ac:dyDescent="0.35"/>
    <row r="26144" hidden="1" x14ac:dyDescent="0.35"/>
    <row r="26145" hidden="1" x14ac:dyDescent="0.35"/>
    <row r="26146" hidden="1" x14ac:dyDescent="0.35"/>
    <row r="26147" hidden="1" x14ac:dyDescent="0.35"/>
    <row r="26148" hidden="1" x14ac:dyDescent="0.35"/>
    <row r="26149" hidden="1" x14ac:dyDescent="0.35"/>
    <row r="26150" hidden="1" x14ac:dyDescent="0.35"/>
    <row r="26151" hidden="1" x14ac:dyDescent="0.35"/>
    <row r="26152" hidden="1" x14ac:dyDescent="0.35"/>
    <row r="26153" hidden="1" x14ac:dyDescent="0.35"/>
    <row r="26154" hidden="1" x14ac:dyDescent="0.35"/>
    <row r="26155" hidden="1" x14ac:dyDescent="0.35"/>
    <row r="26156" hidden="1" x14ac:dyDescent="0.35"/>
    <row r="26157" hidden="1" x14ac:dyDescent="0.35"/>
    <row r="26158" hidden="1" x14ac:dyDescent="0.35"/>
    <row r="26159" hidden="1" x14ac:dyDescent="0.35"/>
    <row r="26160" hidden="1" x14ac:dyDescent="0.35"/>
    <row r="26161" hidden="1" x14ac:dyDescent="0.35"/>
    <row r="26162" hidden="1" x14ac:dyDescent="0.35"/>
    <row r="26163" hidden="1" x14ac:dyDescent="0.35"/>
    <row r="26164" hidden="1" x14ac:dyDescent="0.35"/>
    <row r="26165" hidden="1" x14ac:dyDescent="0.35"/>
    <row r="26166" hidden="1" x14ac:dyDescent="0.35"/>
    <row r="26167" hidden="1" x14ac:dyDescent="0.35"/>
    <row r="26168" hidden="1" x14ac:dyDescent="0.35"/>
    <row r="26169" hidden="1" x14ac:dyDescent="0.35"/>
    <row r="26170" hidden="1" x14ac:dyDescent="0.35"/>
    <row r="26171" hidden="1" x14ac:dyDescent="0.35"/>
    <row r="26172" hidden="1" x14ac:dyDescent="0.35"/>
    <row r="26173" hidden="1" x14ac:dyDescent="0.35"/>
    <row r="26174" hidden="1" x14ac:dyDescent="0.35"/>
    <row r="26175" hidden="1" x14ac:dyDescent="0.35"/>
    <row r="26176" hidden="1" x14ac:dyDescent="0.35"/>
    <row r="26177" hidden="1" x14ac:dyDescent="0.35"/>
    <row r="26178" hidden="1" x14ac:dyDescent="0.35"/>
    <row r="26179" hidden="1" x14ac:dyDescent="0.35"/>
    <row r="26180" hidden="1" x14ac:dyDescent="0.35"/>
    <row r="26181" hidden="1" x14ac:dyDescent="0.35"/>
    <row r="26182" hidden="1" x14ac:dyDescent="0.35"/>
    <row r="26183" hidden="1" x14ac:dyDescent="0.35"/>
    <row r="26184" hidden="1" x14ac:dyDescent="0.35"/>
    <row r="26185" hidden="1" x14ac:dyDescent="0.35"/>
    <row r="26186" hidden="1" x14ac:dyDescent="0.35"/>
    <row r="26187" hidden="1" x14ac:dyDescent="0.35"/>
    <row r="26188" hidden="1" x14ac:dyDescent="0.35"/>
    <row r="26189" hidden="1" x14ac:dyDescent="0.35"/>
    <row r="26190" hidden="1" x14ac:dyDescent="0.35"/>
    <row r="26191" hidden="1" x14ac:dyDescent="0.35"/>
    <row r="26192" hidden="1" x14ac:dyDescent="0.35"/>
    <row r="26193" hidden="1" x14ac:dyDescent="0.35"/>
    <row r="26194" hidden="1" x14ac:dyDescent="0.35"/>
    <row r="26195" hidden="1" x14ac:dyDescent="0.35"/>
    <row r="26196" hidden="1" x14ac:dyDescent="0.35"/>
    <row r="26197" hidden="1" x14ac:dyDescent="0.35"/>
    <row r="26198" hidden="1" x14ac:dyDescent="0.35"/>
    <row r="26199" hidden="1" x14ac:dyDescent="0.35"/>
    <row r="26200" hidden="1" x14ac:dyDescent="0.35"/>
    <row r="26201" hidden="1" x14ac:dyDescent="0.35"/>
    <row r="26202" hidden="1" x14ac:dyDescent="0.35"/>
    <row r="26203" hidden="1" x14ac:dyDescent="0.35"/>
    <row r="26204" hidden="1" x14ac:dyDescent="0.35"/>
    <row r="26205" hidden="1" x14ac:dyDescent="0.35"/>
    <row r="26206" hidden="1" x14ac:dyDescent="0.35"/>
    <row r="26207" hidden="1" x14ac:dyDescent="0.35"/>
    <row r="26208" hidden="1" x14ac:dyDescent="0.35"/>
    <row r="26209" hidden="1" x14ac:dyDescent="0.35"/>
    <row r="26210" hidden="1" x14ac:dyDescent="0.35"/>
    <row r="26211" hidden="1" x14ac:dyDescent="0.35"/>
    <row r="26212" hidden="1" x14ac:dyDescent="0.35"/>
    <row r="26213" hidden="1" x14ac:dyDescent="0.35"/>
    <row r="26214" hidden="1" x14ac:dyDescent="0.35"/>
    <row r="26215" hidden="1" x14ac:dyDescent="0.35"/>
    <row r="26216" hidden="1" x14ac:dyDescent="0.35"/>
    <row r="26217" hidden="1" x14ac:dyDescent="0.35"/>
    <row r="26218" hidden="1" x14ac:dyDescent="0.35"/>
    <row r="26219" hidden="1" x14ac:dyDescent="0.35"/>
    <row r="26220" hidden="1" x14ac:dyDescent="0.35"/>
    <row r="26221" hidden="1" x14ac:dyDescent="0.35"/>
    <row r="26222" hidden="1" x14ac:dyDescent="0.35"/>
    <row r="26223" hidden="1" x14ac:dyDescent="0.35"/>
    <row r="26224" hidden="1" x14ac:dyDescent="0.35"/>
    <row r="26225" hidden="1" x14ac:dyDescent="0.35"/>
    <row r="26226" hidden="1" x14ac:dyDescent="0.35"/>
    <row r="26227" hidden="1" x14ac:dyDescent="0.35"/>
    <row r="26228" hidden="1" x14ac:dyDescent="0.35"/>
    <row r="26229" hidden="1" x14ac:dyDescent="0.35"/>
    <row r="26230" hidden="1" x14ac:dyDescent="0.35"/>
    <row r="26231" hidden="1" x14ac:dyDescent="0.35"/>
    <row r="26232" hidden="1" x14ac:dyDescent="0.35"/>
    <row r="26233" hidden="1" x14ac:dyDescent="0.35"/>
    <row r="26234" hidden="1" x14ac:dyDescent="0.35"/>
    <row r="26235" hidden="1" x14ac:dyDescent="0.35"/>
    <row r="26236" hidden="1" x14ac:dyDescent="0.35"/>
    <row r="26237" hidden="1" x14ac:dyDescent="0.35"/>
    <row r="26238" hidden="1" x14ac:dyDescent="0.35"/>
    <row r="26239" hidden="1" x14ac:dyDescent="0.35"/>
    <row r="26240" hidden="1" x14ac:dyDescent="0.35"/>
    <row r="26241" hidden="1" x14ac:dyDescent="0.35"/>
    <row r="26242" hidden="1" x14ac:dyDescent="0.35"/>
    <row r="26243" hidden="1" x14ac:dyDescent="0.35"/>
    <row r="26244" hidden="1" x14ac:dyDescent="0.35"/>
    <row r="26245" hidden="1" x14ac:dyDescent="0.35"/>
    <row r="26246" hidden="1" x14ac:dyDescent="0.35"/>
    <row r="26247" hidden="1" x14ac:dyDescent="0.35"/>
    <row r="26248" hidden="1" x14ac:dyDescent="0.35"/>
    <row r="26249" hidden="1" x14ac:dyDescent="0.35"/>
    <row r="26250" hidden="1" x14ac:dyDescent="0.35"/>
    <row r="26251" hidden="1" x14ac:dyDescent="0.35"/>
    <row r="26252" hidden="1" x14ac:dyDescent="0.35"/>
    <row r="26253" hidden="1" x14ac:dyDescent="0.35"/>
    <row r="26254" hidden="1" x14ac:dyDescent="0.35"/>
    <row r="26255" hidden="1" x14ac:dyDescent="0.35"/>
    <row r="26256" hidden="1" x14ac:dyDescent="0.35"/>
    <row r="26257" hidden="1" x14ac:dyDescent="0.35"/>
    <row r="26258" hidden="1" x14ac:dyDescent="0.35"/>
    <row r="26259" hidden="1" x14ac:dyDescent="0.35"/>
    <row r="26260" hidden="1" x14ac:dyDescent="0.35"/>
    <row r="26261" hidden="1" x14ac:dyDescent="0.35"/>
    <row r="26262" hidden="1" x14ac:dyDescent="0.35"/>
    <row r="26263" hidden="1" x14ac:dyDescent="0.35"/>
    <row r="26264" hidden="1" x14ac:dyDescent="0.35"/>
    <row r="26265" hidden="1" x14ac:dyDescent="0.35"/>
    <row r="26266" hidden="1" x14ac:dyDescent="0.35"/>
    <row r="26267" hidden="1" x14ac:dyDescent="0.35"/>
    <row r="26268" hidden="1" x14ac:dyDescent="0.35"/>
    <row r="26269" hidden="1" x14ac:dyDescent="0.35"/>
    <row r="26270" hidden="1" x14ac:dyDescent="0.35"/>
    <row r="26271" hidden="1" x14ac:dyDescent="0.35"/>
    <row r="26272" hidden="1" x14ac:dyDescent="0.35"/>
    <row r="26273" hidden="1" x14ac:dyDescent="0.35"/>
    <row r="26274" hidden="1" x14ac:dyDescent="0.35"/>
    <row r="26275" hidden="1" x14ac:dyDescent="0.35"/>
    <row r="26276" hidden="1" x14ac:dyDescent="0.35"/>
    <row r="26277" hidden="1" x14ac:dyDescent="0.35"/>
    <row r="26278" hidden="1" x14ac:dyDescent="0.35"/>
    <row r="26279" hidden="1" x14ac:dyDescent="0.35"/>
    <row r="26280" hidden="1" x14ac:dyDescent="0.35"/>
    <row r="26281" hidden="1" x14ac:dyDescent="0.35"/>
    <row r="26282" hidden="1" x14ac:dyDescent="0.35"/>
    <row r="26283" hidden="1" x14ac:dyDescent="0.35"/>
    <row r="26284" hidden="1" x14ac:dyDescent="0.35"/>
    <row r="26285" hidden="1" x14ac:dyDescent="0.35"/>
    <row r="26286" hidden="1" x14ac:dyDescent="0.35"/>
    <row r="26287" hidden="1" x14ac:dyDescent="0.35"/>
    <row r="26288" hidden="1" x14ac:dyDescent="0.35"/>
    <row r="26289" hidden="1" x14ac:dyDescent="0.35"/>
    <row r="26290" hidden="1" x14ac:dyDescent="0.35"/>
    <row r="26291" hidden="1" x14ac:dyDescent="0.35"/>
    <row r="26292" hidden="1" x14ac:dyDescent="0.35"/>
    <row r="26293" hidden="1" x14ac:dyDescent="0.35"/>
    <row r="26294" hidden="1" x14ac:dyDescent="0.35"/>
    <row r="26295" hidden="1" x14ac:dyDescent="0.35"/>
    <row r="26296" hidden="1" x14ac:dyDescent="0.35"/>
    <row r="26297" hidden="1" x14ac:dyDescent="0.35"/>
    <row r="26298" hidden="1" x14ac:dyDescent="0.35"/>
    <row r="26299" hidden="1" x14ac:dyDescent="0.35"/>
    <row r="26300" hidden="1" x14ac:dyDescent="0.35"/>
    <row r="26301" hidden="1" x14ac:dyDescent="0.35"/>
    <row r="26302" hidden="1" x14ac:dyDescent="0.35"/>
    <row r="26303" hidden="1" x14ac:dyDescent="0.35"/>
    <row r="26304" hidden="1" x14ac:dyDescent="0.35"/>
    <row r="26305" hidden="1" x14ac:dyDescent="0.35"/>
    <row r="26306" hidden="1" x14ac:dyDescent="0.35"/>
    <row r="26307" hidden="1" x14ac:dyDescent="0.35"/>
    <row r="26308" hidden="1" x14ac:dyDescent="0.35"/>
    <row r="26309" hidden="1" x14ac:dyDescent="0.35"/>
    <row r="26310" hidden="1" x14ac:dyDescent="0.35"/>
    <row r="26311" hidden="1" x14ac:dyDescent="0.35"/>
    <row r="26312" hidden="1" x14ac:dyDescent="0.35"/>
    <row r="26313" hidden="1" x14ac:dyDescent="0.35"/>
    <row r="26314" hidden="1" x14ac:dyDescent="0.35"/>
    <row r="26315" hidden="1" x14ac:dyDescent="0.35"/>
    <row r="26316" hidden="1" x14ac:dyDescent="0.35"/>
    <row r="26317" hidden="1" x14ac:dyDescent="0.35"/>
    <row r="26318" hidden="1" x14ac:dyDescent="0.35"/>
    <row r="26319" hidden="1" x14ac:dyDescent="0.35"/>
    <row r="26320" hidden="1" x14ac:dyDescent="0.35"/>
    <row r="26321" hidden="1" x14ac:dyDescent="0.35"/>
    <row r="26322" hidden="1" x14ac:dyDescent="0.35"/>
    <row r="26323" hidden="1" x14ac:dyDescent="0.35"/>
    <row r="26324" hidden="1" x14ac:dyDescent="0.35"/>
    <row r="26325" hidden="1" x14ac:dyDescent="0.35"/>
    <row r="26326" hidden="1" x14ac:dyDescent="0.35"/>
    <row r="26327" hidden="1" x14ac:dyDescent="0.35"/>
    <row r="26328" hidden="1" x14ac:dyDescent="0.35"/>
    <row r="26329" hidden="1" x14ac:dyDescent="0.35"/>
    <row r="26330" hidden="1" x14ac:dyDescent="0.35"/>
    <row r="26331" hidden="1" x14ac:dyDescent="0.35"/>
    <row r="26332" hidden="1" x14ac:dyDescent="0.35"/>
    <row r="26333" hidden="1" x14ac:dyDescent="0.35"/>
    <row r="26334" hidden="1" x14ac:dyDescent="0.35"/>
    <row r="26335" hidden="1" x14ac:dyDescent="0.35"/>
    <row r="26336" hidden="1" x14ac:dyDescent="0.35"/>
    <row r="26337" hidden="1" x14ac:dyDescent="0.35"/>
    <row r="26338" hidden="1" x14ac:dyDescent="0.35"/>
    <row r="26339" hidden="1" x14ac:dyDescent="0.35"/>
    <row r="26340" hidden="1" x14ac:dyDescent="0.35"/>
    <row r="26341" hidden="1" x14ac:dyDescent="0.35"/>
    <row r="26342" hidden="1" x14ac:dyDescent="0.35"/>
    <row r="26343" hidden="1" x14ac:dyDescent="0.35"/>
    <row r="26344" hidden="1" x14ac:dyDescent="0.35"/>
    <row r="26345" hidden="1" x14ac:dyDescent="0.35"/>
    <row r="26346" hidden="1" x14ac:dyDescent="0.35"/>
    <row r="26347" hidden="1" x14ac:dyDescent="0.35"/>
    <row r="26348" hidden="1" x14ac:dyDescent="0.35"/>
    <row r="26349" hidden="1" x14ac:dyDescent="0.35"/>
    <row r="26350" hidden="1" x14ac:dyDescent="0.35"/>
    <row r="26351" hidden="1" x14ac:dyDescent="0.35"/>
    <row r="26352" hidden="1" x14ac:dyDescent="0.35"/>
    <row r="26353" hidden="1" x14ac:dyDescent="0.35"/>
    <row r="26354" hidden="1" x14ac:dyDescent="0.35"/>
    <row r="26355" hidden="1" x14ac:dyDescent="0.35"/>
    <row r="26356" hidden="1" x14ac:dyDescent="0.35"/>
    <row r="26357" hidden="1" x14ac:dyDescent="0.35"/>
    <row r="26358" hidden="1" x14ac:dyDescent="0.35"/>
    <row r="26359" hidden="1" x14ac:dyDescent="0.35"/>
    <row r="26360" hidden="1" x14ac:dyDescent="0.35"/>
    <row r="26361" hidden="1" x14ac:dyDescent="0.35"/>
    <row r="26362" hidden="1" x14ac:dyDescent="0.35"/>
    <row r="26363" hidden="1" x14ac:dyDescent="0.35"/>
    <row r="26364" hidden="1" x14ac:dyDescent="0.35"/>
    <row r="26365" hidden="1" x14ac:dyDescent="0.35"/>
    <row r="26366" hidden="1" x14ac:dyDescent="0.35"/>
    <row r="26367" hidden="1" x14ac:dyDescent="0.35"/>
    <row r="26368" hidden="1" x14ac:dyDescent="0.35"/>
    <row r="26369" hidden="1" x14ac:dyDescent="0.35"/>
    <row r="26370" hidden="1" x14ac:dyDescent="0.35"/>
    <row r="26371" hidden="1" x14ac:dyDescent="0.35"/>
    <row r="26372" hidden="1" x14ac:dyDescent="0.35"/>
    <row r="26373" hidden="1" x14ac:dyDescent="0.35"/>
    <row r="26374" hidden="1" x14ac:dyDescent="0.35"/>
    <row r="26375" hidden="1" x14ac:dyDescent="0.35"/>
    <row r="26376" hidden="1" x14ac:dyDescent="0.35"/>
    <row r="26377" hidden="1" x14ac:dyDescent="0.35"/>
    <row r="26378" hidden="1" x14ac:dyDescent="0.35"/>
    <row r="26379" hidden="1" x14ac:dyDescent="0.35"/>
    <row r="26380" hidden="1" x14ac:dyDescent="0.35"/>
    <row r="26381" hidden="1" x14ac:dyDescent="0.35"/>
    <row r="26382" hidden="1" x14ac:dyDescent="0.35"/>
    <row r="26383" hidden="1" x14ac:dyDescent="0.35"/>
    <row r="26384" hidden="1" x14ac:dyDescent="0.35"/>
    <row r="26385" hidden="1" x14ac:dyDescent="0.35"/>
    <row r="26386" hidden="1" x14ac:dyDescent="0.35"/>
    <row r="26387" hidden="1" x14ac:dyDescent="0.35"/>
    <row r="26388" hidden="1" x14ac:dyDescent="0.35"/>
    <row r="26389" hidden="1" x14ac:dyDescent="0.35"/>
    <row r="26390" hidden="1" x14ac:dyDescent="0.35"/>
    <row r="26391" hidden="1" x14ac:dyDescent="0.35"/>
    <row r="26392" hidden="1" x14ac:dyDescent="0.35"/>
    <row r="26393" hidden="1" x14ac:dyDescent="0.35"/>
    <row r="26394" hidden="1" x14ac:dyDescent="0.35"/>
    <row r="26395" hidden="1" x14ac:dyDescent="0.35"/>
    <row r="26396" hidden="1" x14ac:dyDescent="0.35"/>
    <row r="26397" hidden="1" x14ac:dyDescent="0.35"/>
    <row r="26398" hidden="1" x14ac:dyDescent="0.35"/>
    <row r="26399" hidden="1" x14ac:dyDescent="0.35"/>
    <row r="26400" hidden="1" x14ac:dyDescent="0.35"/>
    <row r="26401" hidden="1" x14ac:dyDescent="0.35"/>
    <row r="26402" hidden="1" x14ac:dyDescent="0.35"/>
    <row r="26403" hidden="1" x14ac:dyDescent="0.35"/>
    <row r="26404" hidden="1" x14ac:dyDescent="0.35"/>
    <row r="26405" hidden="1" x14ac:dyDescent="0.35"/>
    <row r="26406" hidden="1" x14ac:dyDescent="0.35"/>
    <row r="26407" hidden="1" x14ac:dyDescent="0.35"/>
    <row r="26408" hidden="1" x14ac:dyDescent="0.35"/>
    <row r="26409" hidden="1" x14ac:dyDescent="0.35"/>
    <row r="26410" hidden="1" x14ac:dyDescent="0.35"/>
    <row r="26411" hidden="1" x14ac:dyDescent="0.35"/>
    <row r="26412" hidden="1" x14ac:dyDescent="0.35"/>
    <row r="26413" hidden="1" x14ac:dyDescent="0.35"/>
    <row r="26414" hidden="1" x14ac:dyDescent="0.35"/>
    <row r="26415" hidden="1" x14ac:dyDescent="0.35"/>
    <row r="26416" hidden="1" x14ac:dyDescent="0.35"/>
    <row r="26417" hidden="1" x14ac:dyDescent="0.35"/>
    <row r="26418" hidden="1" x14ac:dyDescent="0.35"/>
    <row r="26419" hidden="1" x14ac:dyDescent="0.35"/>
    <row r="26420" hidden="1" x14ac:dyDescent="0.35"/>
    <row r="26421" hidden="1" x14ac:dyDescent="0.35"/>
    <row r="26422" hidden="1" x14ac:dyDescent="0.35"/>
    <row r="26423" hidden="1" x14ac:dyDescent="0.35"/>
    <row r="26424" hidden="1" x14ac:dyDescent="0.35"/>
    <row r="26425" hidden="1" x14ac:dyDescent="0.35"/>
    <row r="26426" hidden="1" x14ac:dyDescent="0.35"/>
    <row r="26427" hidden="1" x14ac:dyDescent="0.35"/>
    <row r="26428" hidden="1" x14ac:dyDescent="0.35"/>
    <row r="26429" hidden="1" x14ac:dyDescent="0.35"/>
    <row r="26430" hidden="1" x14ac:dyDescent="0.35"/>
    <row r="26431" hidden="1" x14ac:dyDescent="0.35"/>
    <row r="26432" hidden="1" x14ac:dyDescent="0.35"/>
    <row r="26433" hidden="1" x14ac:dyDescent="0.35"/>
    <row r="26434" hidden="1" x14ac:dyDescent="0.35"/>
    <row r="26435" hidden="1" x14ac:dyDescent="0.35"/>
    <row r="26436" hidden="1" x14ac:dyDescent="0.35"/>
    <row r="26437" hidden="1" x14ac:dyDescent="0.35"/>
    <row r="26438" hidden="1" x14ac:dyDescent="0.35"/>
    <row r="26439" hidden="1" x14ac:dyDescent="0.35"/>
    <row r="26440" hidden="1" x14ac:dyDescent="0.35"/>
    <row r="26441" hidden="1" x14ac:dyDescent="0.35"/>
    <row r="26442" hidden="1" x14ac:dyDescent="0.35"/>
    <row r="26443" hidden="1" x14ac:dyDescent="0.35"/>
    <row r="26444" hidden="1" x14ac:dyDescent="0.35"/>
    <row r="26445" hidden="1" x14ac:dyDescent="0.35"/>
    <row r="26446" hidden="1" x14ac:dyDescent="0.35"/>
    <row r="26447" hidden="1" x14ac:dyDescent="0.35"/>
    <row r="26448" hidden="1" x14ac:dyDescent="0.35"/>
    <row r="26449" hidden="1" x14ac:dyDescent="0.35"/>
    <row r="26450" hidden="1" x14ac:dyDescent="0.35"/>
    <row r="26451" hidden="1" x14ac:dyDescent="0.35"/>
    <row r="26452" hidden="1" x14ac:dyDescent="0.35"/>
    <row r="26453" hidden="1" x14ac:dyDescent="0.35"/>
    <row r="26454" hidden="1" x14ac:dyDescent="0.35"/>
    <row r="26455" hidden="1" x14ac:dyDescent="0.35"/>
    <row r="26456" hidden="1" x14ac:dyDescent="0.35"/>
    <row r="26457" hidden="1" x14ac:dyDescent="0.35"/>
    <row r="26458" hidden="1" x14ac:dyDescent="0.35"/>
    <row r="26459" hidden="1" x14ac:dyDescent="0.35"/>
    <row r="26460" hidden="1" x14ac:dyDescent="0.35"/>
    <row r="26461" hidden="1" x14ac:dyDescent="0.35"/>
    <row r="26462" hidden="1" x14ac:dyDescent="0.35"/>
    <row r="26463" hidden="1" x14ac:dyDescent="0.35"/>
    <row r="26464" hidden="1" x14ac:dyDescent="0.35"/>
    <row r="26465" hidden="1" x14ac:dyDescent="0.35"/>
    <row r="26466" hidden="1" x14ac:dyDescent="0.35"/>
    <row r="26467" hidden="1" x14ac:dyDescent="0.35"/>
    <row r="26468" hidden="1" x14ac:dyDescent="0.35"/>
    <row r="26469" hidden="1" x14ac:dyDescent="0.35"/>
    <row r="26470" hidden="1" x14ac:dyDescent="0.35"/>
    <row r="26471" hidden="1" x14ac:dyDescent="0.35"/>
    <row r="26472" hidden="1" x14ac:dyDescent="0.35"/>
    <row r="26473" hidden="1" x14ac:dyDescent="0.35"/>
    <row r="26474" hidden="1" x14ac:dyDescent="0.35"/>
    <row r="26475" hidden="1" x14ac:dyDescent="0.35"/>
    <row r="26476" hidden="1" x14ac:dyDescent="0.35"/>
    <row r="26477" hidden="1" x14ac:dyDescent="0.35"/>
    <row r="26478" hidden="1" x14ac:dyDescent="0.35"/>
    <row r="26479" hidden="1" x14ac:dyDescent="0.35"/>
    <row r="26480" hidden="1" x14ac:dyDescent="0.35"/>
    <row r="26481" hidden="1" x14ac:dyDescent="0.35"/>
    <row r="26482" hidden="1" x14ac:dyDescent="0.35"/>
    <row r="26483" hidden="1" x14ac:dyDescent="0.35"/>
    <row r="26484" hidden="1" x14ac:dyDescent="0.35"/>
    <row r="26485" hidden="1" x14ac:dyDescent="0.35"/>
    <row r="26486" hidden="1" x14ac:dyDescent="0.35"/>
    <row r="26487" hidden="1" x14ac:dyDescent="0.35"/>
    <row r="26488" hidden="1" x14ac:dyDescent="0.35"/>
    <row r="26489" hidden="1" x14ac:dyDescent="0.35"/>
    <row r="26490" hidden="1" x14ac:dyDescent="0.35"/>
    <row r="26491" hidden="1" x14ac:dyDescent="0.35"/>
    <row r="26492" hidden="1" x14ac:dyDescent="0.35"/>
    <row r="26493" hidden="1" x14ac:dyDescent="0.35"/>
    <row r="26494" hidden="1" x14ac:dyDescent="0.35"/>
    <row r="26495" hidden="1" x14ac:dyDescent="0.35"/>
    <row r="26496" hidden="1" x14ac:dyDescent="0.35"/>
    <row r="26497" hidden="1" x14ac:dyDescent="0.35"/>
    <row r="26498" hidden="1" x14ac:dyDescent="0.35"/>
    <row r="26499" hidden="1" x14ac:dyDescent="0.35"/>
    <row r="26500" hidden="1" x14ac:dyDescent="0.35"/>
    <row r="26501" hidden="1" x14ac:dyDescent="0.35"/>
    <row r="26502" hidden="1" x14ac:dyDescent="0.35"/>
    <row r="26503" hidden="1" x14ac:dyDescent="0.35"/>
    <row r="26504" hidden="1" x14ac:dyDescent="0.35"/>
    <row r="26505" hidden="1" x14ac:dyDescent="0.35"/>
    <row r="26506" hidden="1" x14ac:dyDescent="0.35"/>
    <row r="26507" hidden="1" x14ac:dyDescent="0.35"/>
    <row r="26508" hidden="1" x14ac:dyDescent="0.35"/>
    <row r="26509" hidden="1" x14ac:dyDescent="0.35"/>
    <row r="26510" hidden="1" x14ac:dyDescent="0.35"/>
    <row r="26511" hidden="1" x14ac:dyDescent="0.35"/>
    <row r="26512" hidden="1" x14ac:dyDescent="0.35"/>
    <row r="26513" hidden="1" x14ac:dyDescent="0.35"/>
    <row r="26514" hidden="1" x14ac:dyDescent="0.35"/>
    <row r="26515" hidden="1" x14ac:dyDescent="0.35"/>
    <row r="26516" hidden="1" x14ac:dyDescent="0.35"/>
    <row r="26517" hidden="1" x14ac:dyDescent="0.35"/>
    <row r="26518" hidden="1" x14ac:dyDescent="0.35"/>
    <row r="26519" hidden="1" x14ac:dyDescent="0.35"/>
    <row r="26520" hidden="1" x14ac:dyDescent="0.35"/>
    <row r="26521" hidden="1" x14ac:dyDescent="0.35"/>
    <row r="26522" hidden="1" x14ac:dyDescent="0.35"/>
    <row r="26523" hidden="1" x14ac:dyDescent="0.35"/>
    <row r="26524" hidden="1" x14ac:dyDescent="0.35"/>
    <row r="26525" hidden="1" x14ac:dyDescent="0.35"/>
    <row r="26526" hidden="1" x14ac:dyDescent="0.35"/>
    <row r="26527" hidden="1" x14ac:dyDescent="0.35"/>
    <row r="26528" hidden="1" x14ac:dyDescent="0.35"/>
    <row r="26529" hidden="1" x14ac:dyDescent="0.35"/>
    <row r="26530" hidden="1" x14ac:dyDescent="0.35"/>
    <row r="26531" hidden="1" x14ac:dyDescent="0.35"/>
    <row r="26532" hidden="1" x14ac:dyDescent="0.35"/>
    <row r="26533" hidden="1" x14ac:dyDescent="0.35"/>
    <row r="26534" hidden="1" x14ac:dyDescent="0.35"/>
    <row r="26535" hidden="1" x14ac:dyDescent="0.35"/>
    <row r="26536" hidden="1" x14ac:dyDescent="0.35"/>
    <row r="26537" hidden="1" x14ac:dyDescent="0.35"/>
    <row r="26538" hidden="1" x14ac:dyDescent="0.35"/>
    <row r="26539" hidden="1" x14ac:dyDescent="0.35"/>
    <row r="26540" hidden="1" x14ac:dyDescent="0.35"/>
    <row r="26541" hidden="1" x14ac:dyDescent="0.35"/>
    <row r="26542" hidden="1" x14ac:dyDescent="0.35"/>
    <row r="26543" hidden="1" x14ac:dyDescent="0.35"/>
    <row r="26544" hidden="1" x14ac:dyDescent="0.35"/>
    <row r="26545" hidden="1" x14ac:dyDescent="0.35"/>
    <row r="26546" hidden="1" x14ac:dyDescent="0.35"/>
    <row r="26547" hidden="1" x14ac:dyDescent="0.35"/>
    <row r="26548" hidden="1" x14ac:dyDescent="0.35"/>
    <row r="26549" hidden="1" x14ac:dyDescent="0.35"/>
    <row r="26550" hidden="1" x14ac:dyDescent="0.35"/>
    <row r="26551" hidden="1" x14ac:dyDescent="0.35"/>
    <row r="26552" hidden="1" x14ac:dyDescent="0.35"/>
    <row r="26553" hidden="1" x14ac:dyDescent="0.35"/>
    <row r="26554" hidden="1" x14ac:dyDescent="0.35"/>
    <row r="26555" hidden="1" x14ac:dyDescent="0.35"/>
    <row r="26556" hidden="1" x14ac:dyDescent="0.35"/>
    <row r="26557" hidden="1" x14ac:dyDescent="0.35"/>
    <row r="26558" hidden="1" x14ac:dyDescent="0.35"/>
    <row r="26559" hidden="1" x14ac:dyDescent="0.35"/>
    <row r="26560" hidden="1" x14ac:dyDescent="0.35"/>
    <row r="26561" hidden="1" x14ac:dyDescent="0.35"/>
    <row r="26562" hidden="1" x14ac:dyDescent="0.35"/>
    <row r="26563" hidden="1" x14ac:dyDescent="0.35"/>
    <row r="26564" hidden="1" x14ac:dyDescent="0.35"/>
    <row r="26565" hidden="1" x14ac:dyDescent="0.35"/>
    <row r="26566" hidden="1" x14ac:dyDescent="0.35"/>
    <row r="26567" hidden="1" x14ac:dyDescent="0.35"/>
    <row r="26568" hidden="1" x14ac:dyDescent="0.35"/>
    <row r="26569" hidden="1" x14ac:dyDescent="0.35"/>
    <row r="26570" hidden="1" x14ac:dyDescent="0.35"/>
    <row r="26571" hidden="1" x14ac:dyDescent="0.35"/>
    <row r="26572" hidden="1" x14ac:dyDescent="0.35"/>
    <row r="26573" hidden="1" x14ac:dyDescent="0.35"/>
    <row r="26574" hidden="1" x14ac:dyDescent="0.35"/>
    <row r="26575" hidden="1" x14ac:dyDescent="0.35"/>
    <row r="26576" hidden="1" x14ac:dyDescent="0.35"/>
    <row r="26577" hidden="1" x14ac:dyDescent="0.35"/>
    <row r="26578" hidden="1" x14ac:dyDescent="0.35"/>
    <row r="26579" hidden="1" x14ac:dyDescent="0.35"/>
    <row r="26580" hidden="1" x14ac:dyDescent="0.35"/>
    <row r="26581" hidden="1" x14ac:dyDescent="0.35"/>
    <row r="26582" hidden="1" x14ac:dyDescent="0.35"/>
    <row r="26583" hidden="1" x14ac:dyDescent="0.35"/>
    <row r="26584" hidden="1" x14ac:dyDescent="0.35"/>
    <row r="26585" hidden="1" x14ac:dyDescent="0.35"/>
    <row r="26586" hidden="1" x14ac:dyDescent="0.35"/>
    <row r="26587" hidden="1" x14ac:dyDescent="0.35"/>
    <row r="26588" hidden="1" x14ac:dyDescent="0.35"/>
    <row r="26589" hidden="1" x14ac:dyDescent="0.35"/>
    <row r="26590" hidden="1" x14ac:dyDescent="0.35"/>
    <row r="26591" hidden="1" x14ac:dyDescent="0.35"/>
    <row r="26592" hidden="1" x14ac:dyDescent="0.35"/>
    <row r="26593" hidden="1" x14ac:dyDescent="0.35"/>
    <row r="26594" hidden="1" x14ac:dyDescent="0.35"/>
    <row r="26595" hidden="1" x14ac:dyDescent="0.35"/>
    <row r="26596" hidden="1" x14ac:dyDescent="0.35"/>
    <row r="26597" hidden="1" x14ac:dyDescent="0.35"/>
    <row r="26598" hidden="1" x14ac:dyDescent="0.35"/>
    <row r="26599" hidden="1" x14ac:dyDescent="0.35"/>
    <row r="26600" hidden="1" x14ac:dyDescent="0.35"/>
    <row r="26601" hidden="1" x14ac:dyDescent="0.35"/>
    <row r="26602" hidden="1" x14ac:dyDescent="0.35"/>
    <row r="26603" hidden="1" x14ac:dyDescent="0.35"/>
    <row r="26604" hidden="1" x14ac:dyDescent="0.35"/>
    <row r="26605" hidden="1" x14ac:dyDescent="0.35"/>
    <row r="26606" hidden="1" x14ac:dyDescent="0.35"/>
    <row r="26607" hidden="1" x14ac:dyDescent="0.35"/>
    <row r="26608" hidden="1" x14ac:dyDescent="0.35"/>
    <row r="26609" hidden="1" x14ac:dyDescent="0.35"/>
    <row r="26610" hidden="1" x14ac:dyDescent="0.35"/>
    <row r="26611" hidden="1" x14ac:dyDescent="0.35"/>
    <row r="26612" hidden="1" x14ac:dyDescent="0.35"/>
    <row r="26613" hidden="1" x14ac:dyDescent="0.35"/>
    <row r="26614" hidden="1" x14ac:dyDescent="0.35"/>
    <row r="26615" hidden="1" x14ac:dyDescent="0.35"/>
    <row r="26616" hidden="1" x14ac:dyDescent="0.35"/>
    <row r="26617" hidden="1" x14ac:dyDescent="0.35"/>
    <row r="26618" hidden="1" x14ac:dyDescent="0.35"/>
    <row r="26619" hidden="1" x14ac:dyDescent="0.35"/>
    <row r="26620" hidden="1" x14ac:dyDescent="0.35"/>
    <row r="26621" hidden="1" x14ac:dyDescent="0.35"/>
    <row r="26622" hidden="1" x14ac:dyDescent="0.35"/>
    <row r="26623" hidden="1" x14ac:dyDescent="0.35"/>
    <row r="26624" hidden="1" x14ac:dyDescent="0.35"/>
    <row r="26625" hidden="1" x14ac:dyDescent="0.35"/>
    <row r="26626" hidden="1" x14ac:dyDescent="0.35"/>
    <row r="26627" hidden="1" x14ac:dyDescent="0.35"/>
    <row r="26628" hidden="1" x14ac:dyDescent="0.35"/>
    <row r="26629" hidden="1" x14ac:dyDescent="0.35"/>
    <row r="26630" hidden="1" x14ac:dyDescent="0.35"/>
    <row r="26631" hidden="1" x14ac:dyDescent="0.35"/>
    <row r="26632" hidden="1" x14ac:dyDescent="0.35"/>
    <row r="26633" hidden="1" x14ac:dyDescent="0.35"/>
    <row r="26634" hidden="1" x14ac:dyDescent="0.35"/>
    <row r="26635" hidden="1" x14ac:dyDescent="0.35"/>
    <row r="26636" hidden="1" x14ac:dyDescent="0.35"/>
    <row r="26637" hidden="1" x14ac:dyDescent="0.35"/>
    <row r="26638" hidden="1" x14ac:dyDescent="0.35"/>
    <row r="26639" hidden="1" x14ac:dyDescent="0.35"/>
    <row r="26640" hidden="1" x14ac:dyDescent="0.35"/>
    <row r="26641" hidden="1" x14ac:dyDescent="0.35"/>
    <row r="26642" hidden="1" x14ac:dyDescent="0.35"/>
    <row r="26643" hidden="1" x14ac:dyDescent="0.35"/>
    <row r="26644" hidden="1" x14ac:dyDescent="0.35"/>
    <row r="26645" hidden="1" x14ac:dyDescent="0.35"/>
    <row r="26646" hidden="1" x14ac:dyDescent="0.35"/>
    <row r="26647" hidden="1" x14ac:dyDescent="0.35"/>
    <row r="26648" hidden="1" x14ac:dyDescent="0.35"/>
    <row r="26649" hidden="1" x14ac:dyDescent="0.35"/>
    <row r="26650" hidden="1" x14ac:dyDescent="0.35"/>
    <row r="26651" hidden="1" x14ac:dyDescent="0.35"/>
    <row r="26652" hidden="1" x14ac:dyDescent="0.35"/>
    <row r="26653" hidden="1" x14ac:dyDescent="0.35"/>
    <row r="26654" hidden="1" x14ac:dyDescent="0.35"/>
    <row r="26655" hidden="1" x14ac:dyDescent="0.35"/>
    <row r="26656" hidden="1" x14ac:dyDescent="0.35"/>
    <row r="26657" hidden="1" x14ac:dyDescent="0.35"/>
    <row r="26658" hidden="1" x14ac:dyDescent="0.35"/>
    <row r="26659" hidden="1" x14ac:dyDescent="0.35"/>
    <row r="26660" hidden="1" x14ac:dyDescent="0.35"/>
    <row r="26661" hidden="1" x14ac:dyDescent="0.35"/>
    <row r="26662" hidden="1" x14ac:dyDescent="0.35"/>
    <row r="26663" hidden="1" x14ac:dyDescent="0.35"/>
    <row r="26664" hidden="1" x14ac:dyDescent="0.35"/>
    <row r="26665" hidden="1" x14ac:dyDescent="0.35"/>
    <row r="26666" hidden="1" x14ac:dyDescent="0.35"/>
    <row r="26667" hidden="1" x14ac:dyDescent="0.35"/>
    <row r="26668" hidden="1" x14ac:dyDescent="0.35"/>
    <row r="26669" hidden="1" x14ac:dyDescent="0.35"/>
    <row r="26670" hidden="1" x14ac:dyDescent="0.35"/>
    <row r="26671" hidden="1" x14ac:dyDescent="0.35"/>
    <row r="26672" hidden="1" x14ac:dyDescent="0.35"/>
    <row r="26673" hidden="1" x14ac:dyDescent="0.35"/>
    <row r="26674" hidden="1" x14ac:dyDescent="0.35"/>
    <row r="26675" hidden="1" x14ac:dyDescent="0.35"/>
    <row r="26676" hidden="1" x14ac:dyDescent="0.35"/>
    <row r="26677" hidden="1" x14ac:dyDescent="0.35"/>
    <row r="26678" hidden="1" x14ac:dyDescent="0.35"/>
    <row r="26679" hidden="1" x14ac:dyDescent="0.35"/>
    <row r="26680" hidden="1" x14ac:dyDescent="0.35"/>
    <row r="26681" hidden="1" x14ac:dyDescent="0.35"/>
    <row r="26682" hidden="1" x14ac:dyDescent="0.35"/>
    <row r="26683" hidden="1" x14ac:dyDescent="0.35"/>
    <row r="26684" hidden="1" x14ac:dyDescent="0.35"/>
    <row r="26685" hidden="1" x14ac:dyDescent="0.35"/>
    <row r="26686" hidden="1" x14ac:dyDescent="0.35"/>
    <row r="26687" hidden="1" x14ac:dyDescent="0.35"/>
    <row r="26688" hidden="1" x14ac:dyDescent="0.35"/>
    <row r="26689" hidden="1" x14ac:dyDescent="0.35"/>
    <row r="26690" hidden="1" x14ac:dyDescent="0.35"/>
    <row r="26691" hidden="1" x14ac:dyDescent="0.35"/>
    <row r="26692" hidden="1" x14ac:dyDescent="0.35"/>
    <row r="26693" hidden="1" x14ac:dyDescent="0.35"/>
    <row r="26694" hidden="1" x14ac:dyDescent="0.35"/>
    <row r="26695" hidden="1" x14ac:dyDescent="0.35"/>
    <row r="26696" hidden="1" x14ac:dyDescent="0.35"/>
    <row r="26697" hidden="1" x14ac:dyDescent="0.35"/>
    <row r="26698" hidden="1" x14ac:dyDescent="0.35"/>
    <row r="26699" hidden="1" x14ac:dyDescent="0.35"/>
    <row r="26700" hidden="1" x14ac:dyDescent="0.35"/>
    <row r="26701" hidden="1" x14ac:dyDescent="0.35"/>
    <row r="26702" hidden="1" x14ac:dyDescent="0.35"/>
    <row r="26703" hidden="1" x14ac:dyDescent="0.35"/>
    <row r="26704" hidden="1" x14ac:dyDescent="0.35"/>
    <row r="26705" hidden="1" x14ac:dyDescent="0.35"/>
    <row r="26706" hidden="1" x14ac:dyDescent="0.35"/>
    <row r="26707" hidden="1" x14ac:dyDescent="0.35"/>
    <row r="26708" hidden="1" x14ac:dyDescent="0.35"/>
    <row r="26709" hidden="1" x14ac:dyDescent="0.35"/>
    <row r="26710" hidden="1" x14ac:dyDescent="0.35"/>
    <row r="26711" hidden="1" x14ac:dyDescent="0.35"/>
    <row r="26712" hidden="1" x14ac:dyDescent="0.35"/>
    <row r="26713" hidden="1" x14ac:dyDescent="0.35"/>
    <row r="26714" hidden="1" x14ac:dyDescent="0.35"/>
    <row r="26715" hidden="1" x14ac:dyDescent="0.35"/>
    <row r="26716" hidden="1" x14ac:dyDescent="0.35"/>
    <row r="26717" hidden="1" x14ac:dyDescent="0.35"/>
    <row r="26718" hidden="1" x14ac:dyDescent="0.35"/>
    <row r="26719" hidden="1" x14ac:dyDescent="0.35"/>
    <row r="26720" hidden="1" x14ac:dyDescent="0.35"/>
    <row r="26721" hidden="1" x14ac:dyDescent="0.35"/>
    <row r="26722" hidden="1" x14ac:dyDescent="0.35"/>
    <row r="26723" hidden="1" x14ac:dyDescent="0.35"/>
    <row r="26724" hidden="1" x14ac:dyDescent="0.35"/>
    <row r="26725" hidden="1" x14ac:dyDescent="0.35"/>
    <row r="26726" hidden="1" x14ac:dyDescent="0.35"/>
    <row r="26727" hidden="1" x14ac:dyDescent="0.35"/>
    <row r="26728" hidden="1" x14ac:dyDescent="0.35"/>
    <row r="26729" hidden="1" x14ac:dyDescent="0.35"/>
    <row r="26730" hidden="1" x14ac:dyDescent="0.35"/>
    <row r="26731" hidden="1" x14ac:dyDescent="0.35"/>
    <row r="26732" hidden="1" x14ac:dyDescent="0.35"/>
    <row r="26733" hidden="1" x14ac:dyDescent="0.35"/>
    <row r="26734" hidden="1" x14ac:dyDescent="0.35"/>
    <row r="26735" hidden="1" x14ac:dyDescent="0.35"/>
    <row r="26736" hidden="1" x14ac:dyDescent="0.35"/>
    <row r="26737" hidden="1" x14ac:dyDescent="0.35"/>
    <row r="26738" hidden="1" x14ac:dyDescent="0.35"/>
    <row r="26739" hidden="1" x14ac:dyDescent="0.35"/>
    <row r="26740" hidden="1" x14ac:dyDescent="0.35"/>
    <row r="26741" hidden="1" x14ac:dyDescent="0.35"/>
    <row r="26742" hidden="1" x14ac:dyDescent="0.35"/>
    <row r="26743" hidden="1" x14ac:dyDescent="0.35"/>
    <row r="26744" hidden="1" x14ac:dyDescent="0.35"/>
    <row r="26745" hidden="1" x14ac:dyDescent="0.35"/>
    <row r="26746" hidden="1" x14ac:dyDescent="0.35"/>
    <row r="26747" hidden="1" x14ac:dyDescent="0.35"/>
    <row r="26748" hidden="1" x14ac:dyDescent="0.35"/>
    <row r="26749" hidden="1" x14ac:dyDescent="0.35"/>
    <row r="26750" hidden="1" x14ac:dyDescent="0.35"/>
    <row r="26751" hidden="1" x14ac:dyDescent="0.35"/>
    <row r="26752" hidden="1" x14ac:dyDescent="0.35"/>
    <row r="26753" hidden="1" x14ac:dyDescent="0.35"/>
    <row r="26754" hidden="1" x14ac:dyDescent="0.35"/>
    <row r="26755" hidden="1" x14ac:dyDescent="0.35"/>
    <row r="26756" hidden="1" x14ac:dyDescent="0.35"/>
    <row r="26757" hidden="1" x14ac:dyDescent="0.35"/>
    <row r="26758" hidden="1" x14ac:dyDescent="0.35"/>
    <row r="26759" hidden="1" x14ac:dyDescent="0.35"/>
    <row r="26760" hidden="1" x14ac:dyDescent="0.35"/>
    <row r="26761" hidden="1" x14ac:dyDescent="0.35"/>
    <row r="26762" hidden="1" x14ac:dyDescent="0.35"/>
    <row r="26763" hidden="1" x14ac:dyDescent="0.35"/>
    <row r="26764" hidden="1" x14ac:dyDescent="0.35"/>
    <row r="26765" hidden="1" x14ac:dyDescent="0.35"/>
    <row r="26766" hidden="1" x14ac:dyDescent="0.35"/>
    <row r="26767" hidden="1" x14ac:dyDescent="0.35"/>
    <row r="26768" hidden="1" x14ac:dyDescent="0.35"/>
    <row r="26769" hidden="1" x14ac:dyDescent="0.35"/>
    <row r="26770" hidden="1" x14ac:dyDescent="0.35"/>
    <row r="26771" hidden="1" x14ac:dyDescent="0.35"/>
    <row r="26772" hidden="1" x14ac:dyDescent="0.35"/>
    <row r="26773" hidden="1" x14ac:dyDescent="0.35"/>
    <row r="26774" hidden="1" x14ac:dyDescent="0.35"/>
    <row r="26775" hidden="1" x14ac:dyDescent="0.35"/>
    <row r="26776" hidden="1" x14ac:dyDescent="0.35"/>
    <row r="26777" hidden="1" x14ac:dyDescent="0.35"/>
    <row r="26778" hidden="1" x14ac:dyDescent="0.35"/>
    <row r="26779" hidden="1" x14ac:dyDescent="0.35"/>
    <row r="26780" hidden="1" x14ac:dyDescent="0.35"/>
    <row r="26781" hidden="1" x14ac:dyDescent="0.35"/>
    <row r="26782" hidden="1" x14ac:dyDescent="0.35"/>
    <row r="26783" hidden="1" x14ac:dyDescent="0.35"/>
    <row r="26784" hidden="1" x14ac:dyDescent="0.35"/>
    <row r="26785" hidden="1" x14ac:dyDescent="0.35"/>
    <row r="26786" hidden="1" x14ac:dyDescent="0.35"/>
    <row r="26787" hidden="1" x14ac:dyDescent="0.35"/>
    <row r="26788" hidden="1" x14ac:dyDescent="0.35"/>
    <row r="26789" hidden="1" x14ac:dyDescent="0.35"/>
    <row r="26790" hidden="1" x14ac:dyDescent="0.35"/>
    <row r="26791" hidden="1" x14ac:dyDescent="0.35"/>
    <row r="26792" hidden="1" x14ac:dyDescent="0.35"/>
    <row r="26793" hidden="1" x14ac:dyDescent="0.35"/>
    <row r="26794" hidden="1" x14ac:dyDescent="0.35"/>
    <row r="26795" hidden="1" x14ac:dyDescent="0.35"/>
    <row r="26796" hidden="1" x14ac:dyDescent="0.35"/>
    <row r="26797" hidden="1" x14ac:dyDescent="0.35"/>
    <row r="26798" hidden="1" x14ac:dyDescent="0.35"/>
    <row r="26799" hidden="1" x14ac:dyDescent="0.35"/>
    <row r="26800" hidden="1" x14ac:dyDescent="0.35"/>
    <row r="26801" hidden="1" x14ac:dyDescent="0.35"/>
    <row r="26802" hidden="1" x14ac:dyDescent="0.35"/>
    <row r="26803" hidden="1" x14ac:dyDescent="0.35"/>
    <row r="26804" hidden="1" x14ac:dyDescent="0.35"/>
    <row r="26805" hidden="1" x14ac:dyDescent="0.35"/>
    <row r="26806" hidden="1" x14ac:dyDescent="0.35"/>
    <row r="26807" hidden="1" x14ac:dyDescent="0.35"/>
    <row r="26808" hidden="1" x14ac:dyDescent="0.35"/>
    <row r="26809" hidden="1" x14ac:dyDescent="0.35"/>
    <row r="26810" hidden="1" x14ac:dyDescent="0.35"/>
    <row r="26811" hidden="1" x14ac:dyDescent="0.35"/>
    <row r="26812" hidden="1" x14ac:dyDescent="0.35"/>
    <row r="26813" hidden="1" x14ac:dyDescent="0.35"/>
    <row r="26814" hidden="1" x14ac:dyDescent="0.35"/>
    <row r="26815" hidden="1" x14ac:dyDescent="0.35"/>
    <row r="26816" hidden="1" x14ac:dyDescent="0.35"/>
    <row r="26817" hidden="1" x14ac:dyDescent="0.35"/>
    <row r="26818" hidden="1" x14ac:dyDescent="0.35"/>
    <row r="26819" hidden="1" x14ac:dyDescent="0.35"/>
    <row r="26820" hidden="1" x14ac:dyDescent="0.35"/>
    <row r="26821" hidden="1" x14ac:dyDescent="0.35"/>
    <row r="26822" hidden="1" x14ac:dyDescent="0.35"/>
    <row r="26823" hidden="1" x14ac:dyDescent="0.35"/>
    <row r="26824" hidden="1" x14ac:dyDescent="0.35"/>
    <row r="26825" hidden="1" x14ac:dyDescent="0.35"/>
    <row r="26826" hidden="1" x14ac:dyDescent="0.35"/>
    <row r="26827" hidden="1" x14ac:dyDescent="0.35"/>
    <row r="26828" hidden="1" x14ac:dyDescent="0.35"/>
    <row r="26829" hidden="1" x14ac:dyDescent="0.35"/>
    <row r="26830" hidden="1" x14ac:dyDescent="0.35"/>
    <row r="26831" hidden="1" x14ac:dyDescent="0.35"/>
    <row r="26832" hidden="1" x14ac:dyDescent="0.35"/>
    <row r="26833" hidden="1" x14ac:dyDescent="0.35"/>
    <row r="26834" hidden="1" x14ac:dyDescent="0.35"/>
    <row r="26835" hidden="1" x14ac:dyDescent="0.35"/>
    <row r="26836" hidden="1" x14ac:dyDescent="0.35"/>
    <row r="26837" hidden="1" x14ac:dyDescent="0.35"/>
    <row r="26838" hidden="1" x14ac:dyDescent="0.35"/>
    <row r="26839" hidden="1" x14ac:dyDescent="0.35"/>
    <row r="26840" hidden="1" x14ac:dyDescent="0.35"/>
    <row r="26841" hidden="1" x14ac:dyDescent="0.35"/>
    <row r="26842" hidden="1" x14ac:dyDescent="0.35"/>
    <row r="26843" hidden="1" x14ac:dyDescent="0.35"/>
    <row r="26844" hidden="1" x14ac:dyDescent="0.35"/>
    <row r="26845" hidden="1" x14ac:dyDescent="0.35"/>
    <row r="26846" hidden="1" x14ac:dyDescent="0.35"/>
    <row r="26847" hidden="1" x14ac:dyDescent="0.35"/>
    <row r="26848" hidden="1" x14ac:dyDescent="0.35"/>
    <row r="26849" hidden="1" x14ac:dyDescent="0.35"/>
    <row r="26850" hidden="1" x14ac:dyDescent="0.35"/>
    <row r="26851" hidden="1" x14ac:dyDescent="0.35"/>
    <row r="26852" hidden="1" x14ac:dyDescent="0.35"/>
    <row r="26853" hidden="1" x14ac:dyDescent="0.35"/>
    <row r="26854" hidden="1" x14ac:dyDescent="0.35"/>
    <row r="26855" hidden="1" x14ac:dyDescent="0.35"/>
    <row r="26856" hidden="1" x14ac:dyDescent="0.35"/>
    <row r="26857" hidden="1" x14ac:dyDescent="0.35"/>
    <row r="26858" hidden="1" x14ac:dyDescent="0.35"/>
    <row r="26859" hidden="1" x14ac:dyDescent="0.35"/>
    <row r="26860" hidden="1" x14ac:dyDescent="0.35"/>
    <row r="26861" hidden="1" x14ac:dyDescent="0.35"/>
    <row r="26862" hidden="1" x14ac:dyDescent="0.35"/>
    <row r="26863" hidden="1" x14ac:dyDescent="0.35"/>
    <row r="26864" hidden="1" x14ac:dyDescent="0.35"/>
    <row r="26865" hidden="1" x14ac:dyDescent="0.35"/>
    <row r="26866" hidden="1" x14ac:dyDescent="0.35"/>
    <row r="26867" hidden="1" x14ac:dyDescent="0.35"/>
    <row r="26868" hidden="1" x14ac:dyDescent="0.35"/>
    <row r="26869" hidden="1" x14ac:dyDescent="0.35"/>
    <row r="26870" hidden="1" x14ac:dyDescent="0.35"/>
    <row r="26871" hidden="1" x14ac:dyDescent="0.35"/>
    <row r="26872" hidden="1" x14ac:dyDescent="0.35"/>
    <row r="26873" hidden="1" x14ac:dyDescent="0.35"/>
    <row r="26874" hidden="1" x14ac:dyDescent="0.35"/>
    <row r="26875" hidden="1" x14ac:dyDescent="0.35"/>
    <row r="26876" hidden="1" x14ac:dyDescent="0.35"/>
    <row r="26877" hidden="1" x14ac:dyDescent="0.35"/>
    <row r="26878" hidden="1" x14ac:dyDescent="0.35"/>
    <row r="26879" hidden="1" x14ac:dyDescent="0.35"/>
    <row r="26880" hidden="1" x14ac:dyDescent="0.35"/>
    <row r="26881" hidden="1" x14ac:dyDescent="0.35"/>
    <row r="26882" hidden="1" x14ac:dyDescent="0.35"/>
    <row r="26883" hidden="1" x14ac:dyDescent="0.35"/>
    <row r="26884" hidden="1" x14ac:dyDescent="0.35"/>
    <row r="26885" hidden="1" x14ac:dyDescent="0.35"/>
    <row r="26886" hidden="1" x14ac:dyDescent="0.35"/>
    <row r="26887" hidden="1" x14ac:dyDescent="0.35"/>
    <row r="26888" hidden="1" x14ac:dyDescent="0.35"/>
    <row r="26889" hidden="1" x14ac:dyDescent="0.35"/>
    <row r="26890" hidden="1" x14ac:dyDescent="0.35"/>
    <row r="26891" hidden="1" x14ac:dyDescent="0.35"/>
    <row r="26892" hidden="1" x14ac:dyDescent="0.35"/>
    <row r="26893" hidden="1" x14ac:dyDescent="0.35"/>
    <row r="26894" hidden="1" x14ac:dyDescent="0.35"/>
    <row r="26895" hidden="1" x14ac:dyDescent="0.35"/>
    <row r="26896" hidden="1" x14ac:dyDescent="0.35"/>
    <row r="26897" hidden="1" x14ac:dyDescent="0.35"/>
    <row r="26898" hidden="1" x14ac:dyDescent="0.35"/>
    <row r="26899" hidden="1" x14ac:dyDescent="0.35"/>
    <row r="26900" hidden="1" x14ac:dyDescent="0.35"/>
    <row r="26901" hidden="1" x14ac:dyDescent="0.35"/>
    <row r="26902" hidden="1" x14ac:dyDescent="0.35"/>
    <row r="26903" hidden="1" x14ac:dyDescent="0.35"/>
    <row r="26904" hidden="1" x14ac:dyDescent="0.35"/>
    <row r="26905" hidden="1" x14ac:dyDescent="0.35"/>
    <row r="26906" hidden="1" x14ac:dyDescent="0.35"/>
    <row r="26907" hidden="1" x14ac:dyDescent="0.35"/>
    <row r="26908" hidden="1" x14ac:dyDescent="0.35"/>
    <row r="26909" hidden="1" x14ac:dyDescent="0.35"/>
    <row r="26910" hidden="1" x14ac:dyDescent="0.35"/>
    <row r="26911" hidden="1" x14ac:dyDescent="0.35"/>
    <row r="26912" hidden="1" x14ac:dyDescent="0.35"/>
    <row r="26913" hidden="1" x14ac:dyDescent="0.35"/>
    <row r="26914" hidden="1" x14ac:dyDescent="0.35"/>
    <row r="26915" hidden="1" x14ac:dyDescent="0.35"/>
    <row r="26916" hidden="1" x14ac:dyDescent="0.35"/>
    <row r="26917" hidden="1" x14ac:dyDescent="0.35"/>
    <row r="26918" hidden="1" x14ac:dyDescent="0.35"/>
    <row r="26919" hidden="1" x14ac:dyDescent="0.35"/>
    <row r="26920" hidden="1" x14ac:dyDescent="0.35"/>
    <row r="26921" hidden="1" x14ac:dyDescent="0.35"/>
    <row r="26922" hidden="1" x14ac:dyDescent="0.35"/>
    <row r="26923" hidden="1" x14ac:dyDescent="0.35"/>
    <row r="26924" hidden="1" x14ac:dyDescent="0.35"/>
    <row r="26925" hidden="1" x14ac:dyDescent="0.35"/>
    <row r="26926" hidden="1" x14ac:dyDescent="0.35"/>
    <row r="26927" hidden="1" x14ac:dyDescent="0.35"/>
    <row r="26928" hidden="1" x14ac:dyDescent="0.35"/>
    <row r="26929" hidden="1" x14ac:dyDescent="0.35"/>
    <row r="26930" hidden="1" x14ac:dyDescent="0.35"/>
    <row r="26931" hidden="1" x14ac:dyDescent="0.35"/>
    <row r="26932" hidden="1" x14ac:dyDescent="0.35"/>
    <row r="26933" hidden="1" x14ac:dyDescent="0.35"/>
    <row r="26934" hidden="1" x14ac:dyDescent="0.35"/>
    <row r="26935" hidden="1" x14ac:dyDescent="0.35"/>
    <row r="26936" hidden="1" x14ac:dyDescent="0.35"/>
    <row r="26937" hidden="1" x14ac:dyDescent="0.35"/>
    <row r="26938" hidden="1" x14ac:dyDescent="0.35"/>
    <row r="26939" hidden="1" x14ac:dyDescent="0.35"/>
    <row r="26940" hidden="1" x14ac:dyDescent="0.35"/>
    <row r="26941" hidden="1" x14ac:dyDescent="0.35"/>
    <row r="26942" hidden="1" x14ac:dyDescent="0.35"/>
    <row r="26943" hidden="1" x14ac:dyDescent="0.35"/>
    <row r="26944" hidden="1" x14ac:dyDescent="0.35"/>
    <row r="26945" hidden="1" x14ac:dyDescent="0.35"/>
    <row r="26946" hidden="1" x14ac:dyDescent="0.35"/>
    <row r="26947" hidden="1" x14ac:dyDescent="0.35"/>
    <row r="26948" hidden="1" x14ac:dyDescent="0.35"/>
    <row r="26949" hidden="1" x14ac:dyDescent="0.35"/>
    <row r="26950" hidden="1" x14ac:dyDescent="0.35"/>
    <row r="26951" hidden="1" x14ac:dyDescent="0.35"/>
    <row r="26952" hidden="1" x14ac:dyDescent="0.35"/>
    <row r="26953" hidden="1" x14ac:dyDescent="0.35"/>
    <row r="26954" hidden="1" x14ac:dyDescent="0.35"/>
    <row r="26955" hidden="1" x14ac:dyDescent="0.35"/>
    <row r="26956" hidden="1" x14ac:dyDescent="0.35"/>
    <row r="26957" hidden="1" x14ac:dyDescent="0.35"/>
    <row r="26958" hidden="1" x14ac:dyDescent="0.35"/>
    <row r="26959" hidden="1" x14ac:dyDescent="0.35"/>
    <row r="26960" hidden="1" x14ac:dyDescent="0.35"/>
    <row r="26961" hidden="1" x14ac:dyDescent="0.35"/>
    <row r="26962" hidden="1" x14ac:dyDescent="0.35"/>
    <row r="26963" hidden="1" x14ac:dyDescent="0.35"/>
    <row r="26964" hidden="1" x14ac:dyDescent="0.35"/>
    <row r="26965" hidden="1" x14ac:dyDescent="0.35"/>
    <row r="26966" hidden="1" x14ac:dyDescent="0.35"/>
    <row r="26967" hidden="1" x14ac:dyDescent="0.35"/>
    <row r="26968" hidden="1" x14ac:dyDescent="0.35"/>
    <row r="26969" hidden="1" x14ac:dyDescent="0.35"/>
    <row r="26970" hidden="1" x14ac:dyDescent="0.35"/>
    <row r="26971" hidden="1" x14ac:dyDescent="0.35"/>
    <row r="26972" hidden="1" x14ac:dyDescent="0.35"/>
    <row r="26973" hidden="1" x14ac:dyDescent="0.35"/>
    <row r="26974" hidden="1" x14ac:dyDescent="0.35"/>
    <row r="26975" hidden="1" x14ac:dyDescent="0.35"/>
    <row r="26976" hidden="1" x14ac:dyDescent="0.35"/>
    <row r="26977" hidden="1" x14ac:dyDescent="0.35"/>
    <row r="26978" hidden="1" x14ac:dyDescent="0.35"/>
    <row r="26979" hidden="1" x14ac:dyDescent="0.35"/>
    <row r="26980" hidden="1" x14ac:dyDescent="0.35"/>
    <row r="26981" hidden="1" x14ac:dyDescent="0.35"/>
    <row r="26982" hidden="1" x14ac:dyDescent="0.35"/>
    <row r="26983" hidden="1" x14ac:dyDescent="0.35"/>
    <row r="26984" hidden="1" x14ac:dyDescent="0.35"/>
    <row r="26985" hidden="1" x14ac:dyDescent="0.35"/>
    <row r="26986" hidden="1" x14ac:dyDescent="0.35"/>
    <row r="26987" hidden="1" x14ac:dyDescent="0.35"/>
    <row r="26988" hidden="1" x14ac:dyDescent="0.35"/>
    <row r="26989" hidden="1" x14ac:dyDescent="0.35"/>
    <row r="26990" hidden="1" x14ac:dyDescent="0.35"/>
    <row r="26991" hidden="1" x14ac:dyDescent="0.35"/>
    <row r="26992" hidden="1" x14ac:dyDescent="0.35"/>
    <row r="26993" hidden="1" x14ac:dyDescent="0.35"/>
    <row r="26994" hidden="1" x14ac:dyDescent="0.35"/>
    <row r="26995" hidden="1" x14ac:dyDescent="0.35"/>
    <row r="26996" hidden="1" x14ac:dyDescent="0.35"/>
    <row r="26997" hidden="1" x14ac:dyDescent="0.35"/>
    <row r="26998" hidden="1" x14ac:dyDescent="0.35"/>
    <row r="26999" hidden="1" x14ac:dyDescent="0.35"/>
    <row r="27000" hidden="1" x14ac:dyDescent="0.35"/>
    <row r="27001" hidden="1" x14ac:dyDescent="0.35"/>
    <row r="27002" hidden="1" x14ac:dyDescent="0.35"/>
    <row r="27003" hidden="1" x14ac:dyDescent="0.35"/>
    <row r="27004" hidden="1" x14ac:dyDescent="0.35"/>
    <row r="27005" hidden="1" x14ac:dyDescent="0.35"/>
    <row r="27006" hidden="1" x14ac:dyDescent="0.35"/>
    <row r="27007" hidden="1" x14ac:dyDescent="0.35"/>
    <row r="27008" hidden="1" x14ac:dyDescent="0.35"/>
    <row r="27009" hidden="1" x14ac:dyDescent="0.35"/>
    <row r="27010" hidden="1" x14ac:dyDescent="0.35"/>
    <row r="27011" hidden="1" x14ac:dyDescent="0.35"/>
    <row r="27012" hidden="1" x14ac:dyDescent="0.35"/>
    <row r="27013" hidden="1" x14ac:dyDescent="0.35"/>
    <row r="27014" hidden="1" x14ac:dyDescent="0.35"/>
    <row r="27015" hidden="1" x14ac:dyDescent="0.35"/>
    <row r="27016" hidden="1" x14ac:dyDescent="0.35"/>
    <row r="27017" hidden="1" x14ac:dyDescent="0.35"/>
    <row r="27018" hidden="1" x14ac:dyDescent="0.35"/>
    <row r="27019" hidden="1" x14ac:dyDescent="0.35"/>
    <row r="27020" hidden="1" x14ac:dyDescent="0.35"/>
    <row r="27021" hidden="1" x14ac:dyDescent="0.35"/>
    <row r="27022" hidden="1" x14ac:dyDescent="0.35"/>
    <row r="27023" hidden="1" x14ac:dyDescent="0.35"/>
    <row r="27024" hidden="1" x14ac:dyDescent="0.35"/>
    <row r="27025" hidden="1" x14ac:dyDescent="0.35"/>
    <row r="27026" hidden="1" x14ac:dyDescent="0.35"/>
    <row r="27027" hidden="1" x14ac:dyDescent="0.35"/>
    <row r="27028" hidden="1" x14ac:dyDescent="0.35"/>
    <row r="27029" hidden="1" x14ac:dyDescent="0.35"/>
    <row r="27030" hidden="1" x14ac:dyDescent="0.35"/>
    <row r="27031" hidden="1" x14ac:dyDescent="0.35"/>
    <row r="27032" hidden="1" x14ac:dyDescent="0.35"/>
    <row r="27033" hidden="1" x14ac:dyDescent="0.35"/>
    <row r="27034" hidden="1" x14ac:dyDescent="0.35"/>
    <row r="27035" hidden="1" x14ac:dyDescent="0.35"/>
    <row r="27036" hidden="1" x14ac:dyDescent="0.35"/>
    <row r="27037" hidden="1" x14ac:dyDescent="0.35"/>
    <row r="27038" hidden="1" x14ac:dyDescent="0.35"/>
    <row r="27039" hidden="1" x14ac:dyDescent="0.35"/>
    <row r="27040" hidden="1" x14ac:dyDescent="0.35"/>
    <row r="27041" hidden="1" x14ac:dyDescent="0.35"/>
    <row r="27042" hidden="1" x14ac:dyDescent="0.35"/>
    <row r="27043" hidden="1" x14ac:dyDescent="0.35"/>
    <row r="27044" hidden="1" x14ac:dyDescent="0.35"/>
    <row r="27045" hidden="1" x14ac:dyDescent="0.35"/>
    <row r="27046" hidden="1" x14ac:dyDescent="0.35"/>
    <row r="27047" hidden="1" x14ac:dyDescent="0.35"/>
    <row r="27048" hidden="1" x14ac:dyDescent="0.35"/>
    <row r="27049" hidden="1" x14ac:dyDescent="0.35"/>
    <row r="27050" hidden="1" x14ac:dyDescent="0.35"/>
    <row r="27051" hidden="1" x14ac:dyDescent="0.35"/>
    <row r="27052" hidden="1" x14ac:dyDescent="0.35"/>
    <row r="27053" hidden="1" x14ac:dyDescent="0.35"/>
    <row r="27054" hidden="1" x14ac:dyDescent="0.35"/>
    <row r="27055" hidden="1" x14ac:dyDescent="0.35"/>
    <row r="27056" hidden="1" x14ac:dyDescent="0.35"/>
    <row r="27057" hidden="1" x14ac:dyDescent="0.35"/>
    <row r="27058" hidden="1" x14ac:dyDescent="0.35"/>
    <row r="27059" hidden="1" x14ac:dyDescent="0.35"/>
    <row r="27060" hidden="1" x14ac:dyDescent="0.35"/>
    <row r="27061" hidden="1" x14ac:dyDescent="0.35"/>
    <row r="27062" hidden="1" x14ac:dyDescent="0.35"/>
    <row r="27063" hidden="1" x14ac:dyDescent="0.35"/>
    <row r="27064" hidden="1" x14ac:dyDescent="0.35"/>
    <row r="27065" hidden="1" x14ac:dyDescent="0.35"/>
    <row r="27066" hidden="1" x14ac:dyDescent="0.35"/>
    <row r="27067" hidden="1" x14ac:dyDescent="0.35"/>
    <row r="27068" hidden="1" x14ac:dyDescent="0.35"/>
    <row r="27069" hidden="1" x14ac:dyDescent="0.35"/>
    <row r="27070" hidden="1" x14ac:dyDescent="0.35"/>
    <row r="27071" hidden="1" x14ac:dyDescent="0.35"/>
    <row r="27072" hidden="1" x14ac:dyDescent="0.35"/>
    <row r="27073" hidden="1" x14ac:dyDescent="0.35"/>
    <row r="27074" hidden="1" x14ac:dyDescent="0.35"/>
    <row r="27075" hidden="1" x14ac:dyDescent="0.35"/>
    <row r="27076" hidden="1" x14ac:dyDescent="0.35"/>
    <row r="27077" hidden="1" x14ac:dyDescent="0.35"/>
    <row r="27078" hidden="1" x14ac:dyDescent="0.35"/>
    <row r="27079" hidden="1" x14ac:dyDescent="0.35"/>
    <row r="27080" hidden="1" x14ac:dyDescent="0.35"/>
    <row r="27081" hidden="1" x14ac:dyDescent="0.35"/>
    <row r="27082" hidden="1" x14ac:dyDescent="0.35"/>
    <row r="27083" hidden="1" x14ac:dyDescent="0.35"/>
    <row r="27084" hidden="1" x14ac:dyDescent="0.35"/>
    <row r="27085" hidden="1" x14ac:dyDescent="0.35"/>
    <row r="27086" hidden="1" x14ac:dyDescent="0.35"/>
    <row r="27087" hidden="1" x14ac:dyDescent="0.35"/>
    <row r="27088" hidden="1" x14ac:dyDescent="0.35"/>
    <row r="27089" hidden="1" x14ac:dyDescent="0.35"/>
    <row r="27090" hidden="1" x14ac:dyDescent="0.35"/>
    <row r="27091" hidden="1" x14ac:dyDescent="0.35"/>
    <row r="27092" hidden="1" x14ac:dyDescent="0.35"/>
    <row r="27093" hidden="1" x14ac:dyDescent="0.35"/>
    <row r="27094" hidden="1" x14ac:dyDescent="0.35"/>
    <row r="27095" hidden="1" x14ac:dyDescent="0.35"/>
    <row r="27096" hidden="1" x14ac:dyDescent="0.35"/>
    <row r="27097" hidden="1" x14ac:dyDescent="0.35"/>
    <row r="27098" hidden="1" x14ac:dyDescent="0.35"/>
    <row r="27099" hidden="1" x14ac:dyDescent="0.35"/>
    <row r="27100" hidden="1" x14ac:dyDescent="0.35"/>
    <row r="27101" hidden="1" x14ac:dyDescent="0.35"/>
    <row r="27102" hidden="1" x14ac:dyDescent="0.35"/>
    <row r="27103" hidden="1" x14ac:dyDescent="0.35"/>
    <row r="27104" hidden="1" x14ac:dyDescent="0.35"/>
    <row r="27105" hidden="1" x14ac:dyDescent="0.35"/>
    <row r="27106" hidden="1" x14ac:dyDescent="0.35"/>
    <row r="27107" hidden="1" x14ac:dyDescent="0.35"/>
    <row r="27108" hidden="1" x14ac:dyDescent="0.35"/>
    <row r="27109" hidden="1" x14ac:dyDescent="0.35"/>
    <row r="27110" hidden="1" x14ac:dyDescent="0.35"/>
    <row r="27111" hidden="1" x14ac:dyDescent="0.35"/>
    <row r="27112" hidden="1" x14ac:dyDescent="0.35"/>
    <row r="27113" hidden="1" x14ac:dyDescent="0.35"/>
    <row r="27114" hidden="1" x14ac:dyDescent="0.35"/>
    <row r="27115" hidden="1" x14ac:dyDescent="0.35"/>
    <row r="27116" hidden="1" x14ac:dyDescent="0.35"/>
    <row r="27117" hidden="1" x14ac:dyDescent="0.35"/>
    <row r="27118" hidden="1" x14ac:dyDescent="0.35"/>
    <row r="27119" hidden="1" x14ac:dyDescent="0.35"/>
    <row r="27120" hidden="1" x14ac:dyDescent="0.35"/>
    <row r="27121" hidden="1" x14ac:dyDescent="0.35"/>
    <row r="27122" hidden="1" x14ac:dyDescent="0.35"/>
    <row r="27123" hidden="1" x14ac:dyDescent="0.35"/>
    <row r="27124" hidden="1" x14ac:dyDescent="0.35"/>
    <row r="27125" hidden="1" x14ac:dyDescent="0.35"/>
    <row r="27126" hidden="1" x14ac:dyDescent="0.35"/>
    <row r="27127" hidden="1" x14ac:dyDescent="0.35"/>
    <row r="27128" hidden="1" x14ac:dyDescent="0.35"/>
    <row r="27129" hidden="1" x14ac:dyDescent="0.35"/>
    <row r="27130" hidden="1" x14ac:dyDescent="0.35"/>
    <row r="27131" hidden="1" x14ac:dyDescent="0.35"/>
    <row r="27132" hidden="1" x14ac:dyDescent="0.35"/>
    <row r="27133" hidden="1" x14ac:dyDescent="0.35"/>
    <row r="27134" hidden="1" x14ac:dyDescent="0.35"/>
    <row r="27135" hidden="1" x14ac:dyDescent="0.35"/>
    <row r="27136" hidden="1" x14ac:dyDescent="0.35"/>
    <row r="27137" hidden="1" x14ac:dyDescent="0.35"/>
    <row r="27138" hidden="1" x14ac:dyDescent="0.35"/>
    <row r="27139" hidden="1" x14ac:dyDescent="0.35"/>
    <row r="27140" hidden="1" x14ac:dyDescent="0.35"/>
    <row r="27141" hidden="1" x14ac:dyDescent="0.35"/>
    <row r="27142" hidden="1" x14ac:dyDescent="0.35"/>
    <row r="27143" hidden="1" x14ac:dyDescent="0.35"/>
    <row r="27144" hidden="1" x14ac:dyDescent="0.35"/>
    <row r="27145" hidden="1" x14ac:dyDescent="0.35"/>
    <row r="27146" hidden="1" x14ac:dyDescent="0.35"/>
    <row r="27147" hidden="1" x14ac:dyDescent="0.35"/>
    <row r="27148" hidden="1" x14ac:dyDescent="0.35"/>
    <row r="27149" hidden="1" x14ac:dyDescent="0.35"/>
    <row r="27150" hidden="1" x14ac:dyDescent="0.35"/>
    <row r="27151" hidden="1" x14ac:dyDescent="0.35"/>
    <row r="27152" hidden="1" x14ac:dyDescent="0.35"/>
    <row r="27153" hidden="1" x14ac:dyDescent="0.35"/>
    <row r="27154" hidden="1" x14ac:dyDescent="0.35"/>
    <row r="27155" hidden="1" x14ac:dyDescent="0.35"/>
    <row r="27156" hidden="1" x14ac:dyDescent="0.35"/>
    <row r="27157" hidden="1" x14ac:dyDescent="0.35"/>
    <row r="27158" hidden="1" x14ac:dyDescent="0.35"/>
    <row r="27159" hidden="1" x14ac:dyDescent="0.35"/>
    <row r="27160" hidden="1" x14ac:dyDescent="0.35"/>
    <row r="27161" hidden="1" x14ac:dyDescent="0.35"/>
    <row r="27162" hidden="1" x14ac:dyDescent="0.35"/>
    <row r="27163" hidden="1" x14ac:dyDescent="0.35"/>
    <row r="27164" hidden="1" x14ac:dyDescent="0.35"/>
    <row r="27165" hidden="1" x14ac:dyDescent="0.35"/>
    <row r="27166" hidden="1" x14ac:dyDescent="0.35"/>
    <row r="27167" hidden="1" x14ac:dyDescent="0.35"/>
    <row r="27168" hidden="1" x14ac:dyDescent="0.35"/>
    <row r="27169" hidden="1" x14ac:dyDescent="0.35"/>
    <row r="27170" hidden="1" x14ac:dyDescent="0.35"/>
    <row r="27171" hidden="1" x14ac:dyDescent="0.35"/>
    <row r="27172" hidden="1" x14ac:dyDescent="0.35"/>
    <row r="27173" hidden="1" x14ac:dyDescent="0.35"/>
    <row r="27174" hidden="1" x14ac:dyDescent="0.35"/>
    <row r="27175" hidden="1" x14ac:dyDescent="0.35"/>
    <row r="27176" hidden="1" x14ac:dyDescent="0.35"/>
    <row r="27177" hidden="1" x14ac:dyDescent="0.35"/>
    <row r="27178" hidden="1" x14ac:dyDescent="0.35"/>
    <row r="27179" hidden="1" x14ac:dyDescent="0.35"/>
    <row r="27180" hidden="1" x14ac:dyDescent="0.35"/>
    <row r="27181" hidden="1" x14ac:dyDescent="0.35"/>
    <row r="27182" hidden="1" x14ac:dyDescent="0.35"/>
    <row r="27183" hidden="1" x14ac:dyDescent="0.35"/>
    <row r="27184" hidden="1" x14ac:dyDescent="0.35"/>
    <row r="27185" hidden="1" x14ac:dyDescent="0.35"/>
    <row r="27186" hidden="1" x14ac:dyDescent="0.35"/>
    <row r="27187" hidden="1" x14ac:dyDescent="0.35"/>
    <row r="27188" hidden="1" x14ac:dyDescent="0.35"/>
    <row r="27189" hidden="1" x14ac:dyDescent="0.35"/>
    <row r="27190" hidden="1" x14ac:dyDescent="0.35"/>
    <row r="27191" hidden="1" x14ac:dyDescent="0.35"/>
    <row r="27192" hidden="1" x14ac:dyDescent="0.35"/>
    <row r="27193" hidden="1" x14ac:dyDescent="0.35"/>
    <row r="27194" hidden="1" x14ac:dyDescent="0.35"/>
    <row r="27195" hidden="1" x14ac:dyDescent="0.35"/>
    <row r="27196" hidden="1" x14ac:dyDescent="0.35"/>
    <row r="27197" hidden="1" x14ac:dyDescent="0.35"/>
    <row r="27198" hidden="1" x14ac:dyDescent="0.35"/>
    <row r="27199" hidden="1" x14ac:dyDescent="0.35"/>
    <row r="27200" hidden="1" x14ac:dyDescent="0.35"/>
    <row r="27201" hidden="1" x14ac:dyDescent="0.35"/>
    <row r="27202" hidden="1" x14ac:dyDescent="0.35"/>
    <row r="27203" hidden="1" x14ac:dyDescent="0.35"/>
    <row r="27204" hidden="1" x14ac:dyDescent="0.35"/>
    <row r="27205" hidden="1" x14ac:dyDescent="0.35"/>
    <row r="27206" hidden="1" x14ac:dyDescent="0.35"/>
    <row r="27207" hidden="1" x14ac:dyDescent="0.35"/>
    <row r="27208" hidden="1" x14ac:dyDescent="0.35"/>
    <row r="27209" hidden="1" x14ac:dyDescent="0.35"/>
    <row r="27210" hidden="1" x14ac:dyDescent="0.35"/>
    <row r="27211" hidden="1" x14ac:dyDescent="0.35"/>
    <row r="27212" hidden="1" x14ac:dyDescent="0.35"/>
    <row r="27213" hidden="1" x14ac:dyDescent="0.35"/>
    <row r="27214" hidden="1" x14ac:dyDescent="0.35"/>
    <row r="27215" hidden="1" x14ac:dyDescent="0.35"/>
    <row r="27216" hidden="1" x14ac:dyDescent="0.35"/>
    <row r="27217" hidden="1" x14ac:dyDescent="0.35"/>
    <row r="27218" hidden="1" x14ac:dyDescent="0.35"/>
    <row r="27219" hidden="1" x14ac:dyDescent="0.35"/>
    <row r="27220" hidden="1" x14ac:dyDescent="0.35"/>
    <row r="27221" hidden="1" x14ac:dyDescent="0.35"/>
    <row r="27222" hidden="1" x14ac:dyDescent="0.35"/>
    <row r="27223" hidden="1" x14ac:dyDescent="0.35"/>
    <row r="27224" hidden="1" x14ac:dyDescent="0.35"/>
    <row r="27225" hidden="1" x14ac:dyDescent="0.35"/>
    <row r="27226" hidden="1" x14ac:dyDescent="0.35"/>
    <row r="27227" hidden="1" x14ac:dyDescent="0.35"/>
    <row r="27228" hidden="1" x14ac:dyDescent="0.35"/>
    <row r="27229" hidden="1" x14ac:dyDescent="0.35"/>
    <row r="27230" hidden="1" x14ac:dyDescent="0.35"/>
    <row r="27231" hidden="1" x14ac:dyDescent="0.35"/>
    <row r="27232" hidden="1" x14ac:dyDescent="0.35"/>
    <row r="27233" hidden="1" x14ac:dyDescent="0.35"/>
    <row r="27234" hidden="1" x14ac:dyDescent="0.35"/>
    <row r="27235" hidden="1" x14ac:dyDescent="0.35"/>
    <row r="27236" hidden="1" x14ac:dyDescent="0.35"/>
    <row r="27237" hidden="1" x14ac:dyDescent="0.35"/>
    <row r="27238" hidden="1" x14ac:dyDescent="0.35"/>
    <row r="27239" hidden="1" x14ac:dyDescent="0.35"/>
    <row r="27240" hidden="1" x14ac:dyDescent="0.35"/>
    <row r="27241" hidden="1" x14ac:dyDescent="0.35"/>
    <row r="27242" hidden="1" x14ac:dyDescent="0.35"/>
    <row r="27243" hidden="1" x14ac:dyDescent="0.35"/>
    <row r="27244" hidden="1" x14ac:dyDescent="0.35"/>
    <row r="27245" hidden="1" x14ac:dyDescent="0.35"/>
    <row r="27246" hidden="1" x14ac:dyDescent="0.35"/>
    <row r="27247" hidden="1" x14ac:dyDescent="0.35"/>
    <row r="27248" hidden="1" x14ac:dyDescent="0.35"/>
    <row r="27249" hidden="1" x14ac:dyDescent="0.35"/>
    <row r="27250" hidden="1" x14ac:dyDescent="0.35"/>
    <row r="27251" hidden="1" x14ac:dyDescent="0.35"/>
    <row r="27252" hidden="1" x14ac:dyDescent="0.35"/>
    <row r="27253" hidden="1" x14ac:dyDescent="0.35"/>
    <row r="27254" hidden="1" x14ac:dyDescent="0.35"/>
    <row r="27255" hidden="1" x14ac:dyDescent="0.35"/>
    <row r="27256" hidden="1" x14ac:dyDescent="0.35"/>
    <row r="27257" hidden="1" x14ac:dyDescent="0.35"/>
    <row r="27258" hidden="1" x14ac:dyDescent="0.35"/>
    <row r="27259" hidden="1" x14ac:dyDescent="0.35"/>
    <row r="27260" hidden="1" x14ac:dyDescent="0.35"/>
    <row r="27261" hidden="1" x14ac:dyDescent="0.35"/>
    <row r="27262" hidden="1" x14ac:dyDescent="0.35"/>
    <row r="27263" hidden="1" x14ac:dyDescent="0.35"/>
    <row r="27264" hidden="1" x14ac:dyDescent="0.35"/>
    <row r="27265" hidden="1" x14ac:dyDescent="0.35"/>
    <row r="27266" hidden="1" x14ac:dyDescent="0.35"/>
    <row r="27267" hidden="1" x14ac:dyDescent="0.35"/>
    <row r="27268" hidden="1" x14ac:dyDescent="0.35"/>
    <row r="27269" hidden="1" x14ac:dyDescent="0.35"/>
    <row r="27270" hidden="1" x14ac:dyDescent="0.35"/>
    <row r="27271" hidden="1" x14ac:dyDescent="0.35"/>
    <row r="27272" hidden="1" x14ac:dyDescent="0.35"/>
    <row r="27273" hidden="1" x14ac:dyDescent="0.35"/>
    <row r="27274" hidden="1" x14ac:dyDescent="0.35"/>
    <row r="27275" hidden="1" x14ac:dyDescent="0.35"/>
    <row r="27276" hidden="1" x14ac:dyDescent="0.35"/>
    <row r="27277" hidden="1" x14ac:dyDescent="0.35"/>
    <row r="27278" hidden="1" x14ac:dyDescent="0.35"/>
    <row r="27279" hidden="1" x14ac:dyDescent="0.35"/>
    <row r="27280" hidden="1" x14ac:dyDescent="0.35"/>
    <row r="27281" hidden="1" x14ac:dyDescent="0.35"/>
    <row r="27282" hidden="1" x14ac:dyDescent="0.35"/>
    <row r="27283" hidden="1" x14ac:dyDescent="0.35"/>
    <row r="27284" hidden="1" x14ac:dyDescent="0.35"/>
    <row r="27285" hidden="1" x14ac:dyDescent="0.35"/>
    <row r="27286" hidden="1" x14ac:dyDescent="0.35"/>
    <row r="27287" hidden="1" x14ac:dyDescent="0.35"/>
    <row r="27288" hidden="1" x14ac:dyDescent="0.35"/>
    <row r="27289" hidden="1" x14ac:dyDescent="0.35"/>
    <row r="27290" hidden="1" x14ac:dyDescent="0.35"/>
    <row r="27291" hidden="1" x14ac:dyDescent="0.35"/>
    <row r="27292" hidden="1" x14ac:dyDescent="0.35"/>
    <row r="27293" hidden="1" x14ac:dyDescent="0.35"/>
    <row r="27294" hidden="1" x14ac:dyDescent="0.35"/>
    <row r="27295" hidden="1" x14ac:dyDescent="0.35"/>
    <row r="27296" hidden="1" x14ac:dyDescent="0.35"/>
    <row r="27297" hidden="1" x14ac:dyDescent="0.35"/>
    <row r="27298" hidden="1" x14ac:dyDescent="0.35"/>
    <row r="27299" hidden="1" x14ac:dyDescent="0.35"/>
    <row r="27300" hidden="1" x14ac:dyDescent="0.35"/>
    <row r="27301" hidden="1" x14ac:dyDescent="0.35"/>
    <row r="27302" hidden="1" x14ac:dyDescent="0.35"/>
    <row r="27303" hidden="1" x14ac:dyDescent="0.35"/>
    <row r="27304" hidden="1" x14ac:dyDescent="0.35"/>
    <row r="27305" hidden="1" x14ac:dyDescent="0.35"/>
    <row r="27306" hidden="1" x14ac:dyDescent="0.35"/>
    <row r="27307" hidden="1" x14ac:dyDescent="0.35"/>
    <row r="27308" hidden="1" x14ac:dyDescent="0.35"/>
    <row r="27309" hidden="1" x14ac:dyDescent="0.35"/>
    <row r="27310" hidden="1" x14ac:dyDescent="0.35"/>
    <row r="27311" hidden="1" x14ac:dyDescent="0.35"/>
    <row r="27312" hidden="1" x14ac:dyDescent="0.35"/>
    <row r="27313" hidden="1" x14ac:dyDescent="0.35"/>
    <row r="27314" hidden="1" x14ac:dyDescent="0.35"/>
    <row r="27315" hidden="1" x14ac:dyDescent="0.35"/>
    <row r="27316" hidden="1" x14ac:dyDescent="0.35"/>
    <row r="27317" hidden="1" x14ac:dyDescent="0.35"/>
    <row r="27318" hidden="1" x14ac:dyDescent="0.35"/>
    <row r="27319" hidden="1" x14ac:dyDescent="0.35"/>
    <row r="27320" hidden="1" x14ac:dyDescent="0.35"/>
    <row r="27321" hidden="1" x14ac:dyDescent="0.35"/>
    <row r="27322" hidden="1" x14ac:dyDescent="0.35"/>
    <row r="27323" hidden="1" x14ac:dyDescent="0.35"/>
    <row r="27324" hidden="1" x14ac:dyDescent="0.35"/>
    <row r="27325" hidden="1" x14ac:dyDescent="0.35"/>
    <row r="27326" hidden="1" x14ac:dyDescent="0.35"/>
    <row r="27327" hidden="1" x14ac:dyDescent="0.35"/>
    <row r="27328" hidden="1" x14ac:dyDescent="0.35"/>
    <row r="27329" hidden="1" x14ac:dyDescent="0.35"/>
    <row r="27330" hidden="1" x14ac:dyDescent="0.35"/>
    <row r="27331" hidden="1" x14ac:dyDescent="0.35"/>
    <row r="27332" hidden="1" x14ac:dyDescent="0.35"/>
    <row r="27333" hidden="1" x14ac:dyDescent="0.35"/>
    <row r="27334" hidden="1" x14ac:dyDescent="0.35"/>
    <row r="27335" hidden="1" x14ac:dyDescent="0.35"/>
    <row r="27336" hidden="1" x14ac:dyDescent="0.35"/>
    <row r="27337" hidden="1" x14ac:dyDescent="0.35"/>
    <row r="27338" hidden="1" x14ac:dyDescent="0.35"/>
    <row r="27339" hidden="1" x14ac:dyDescent="0.35"/>
    <row r="27340" hidden="1" x14ac:dyDescent="0.35"/>
    <row r="27341" hidden="1" x14ac:dyDescent="0.35"/>
    <row r="27342" hidden="1" x14ac:dyDescent="0.35"/>
    <row r="27343" hidden="1" x14ac:dyDescent="0.35"/>
    <row r="27344" hidden="1" x14ac:dyDescent="0.35"/>
    <row r="27345" hidden="1" x14ac:dyDescent="0.35"/>
    <row r="27346" hidden="1" x14ac:dyDescent="0.35"/>
    <row r="27347" hidden="1" x14ac:dyDescent="0.35"/>
    <row r="27348" hidden="1" x14ac:dyDescent="0.35"/>
    <row r="27349" hidden="1" x14ac:dyDescent="0.35"/>
    <row r="27350" hidden="1" x14ac:dyDescent="0.35"/>
    <row r="27351" hidden="1" x14ac:dyDescent="0.35"/>
    <row r="27352" hidden="1" x14ac:dyDescent="0.35"/>
    <row r="27353" hidden="1" x14ac:dyDescent="0.35"/>
    <row r="27354" hidden="1" x14ac:dyDescent="0.35"/>
    <row r="27355" hidden="1" x14ac:dyDescent="0.35"/>
    <row r="27356" hidden="1" x14ac:dyDescent="0.35"/>
    <row r="27357" hidden="1" x14ac:dyDescent="0.35"/>
    <row r="27358" hidden="1" x14ac:dyDescent="0.35"/>
    <row r="27359" hidden="1" x14ac:dyDescent="0.35"/>
    <row r="27360" hidden="1" x14ac:dyDescent="0.35"/>
    <row r="27361" hidden="1" x14ac:dyDescent="0.35"/>
    <row r="27362" hidden="1" x14ac:dyDescent="0.35"/>
    <row r="27363" hidden="1" x14ac:dyDescent="0.35"/>
    <row r="27364" hidden="1" x14ac:dyDescent="0.35"/>
    <row r="27365" hidden="1" x14ac:dyDescent="0.35"/>
    <row r="27366" hidden="1" x14ac:dyDescent="0.35"/>
    <row r="27367" hidden="1" x14ac:dyDescent="0.35"/>
    <row r="27368" hidden="1" x14ac:dyDescent="0.35"/>
    <row r="27369" hidden="1" x14ac:dyDescent="0.35"/>
    <row r="27370" hidden="1" x14ac:dyDescent="0.35"/>
    <row r="27371" hidden="1" x14ac:dyDescent="0.35"/>
    <row r="27372" hidden="1" x14ac:dyDescent="0.35"/>
    <row r="27373" hidden="1" x14ac:dyDescent="0.35"/>
    <row r="27374" hidden="1" x14ac:dyDescent="0.35"/>
    <row r="27375" hidden="1" x14ac:dyDescent="0.35"/>
    <row r="27376" hidden="1" x14ac:dyDescent="0.35"/>
    <row r="27377" hidden="1" x14ac:dyDescent="0.35"/>
    <row r="27378" hidden="1" x14ac:dyDescent="0.35"/>
    <row r="27379" hidden="1" x14ac:dyDescent="0.35"/>
    <row r="27380" hidden="1" x14ac:dyDescent="0.35"/>
    <row r="27381" hidden="1" x14ac:dyDescent="0.35"/>
    <row r="27382" hidden="1" x14ac:dyDescent="0.35"/>
    <row r="27383" hidden="1" x14ac:dyDescent="0.35"/>
    <row r="27384" hidden="1" x14ac:dyDescent="0.35"/>
    <row r="27385" hidden="1" x14ac:dyDescent="0.35"/>
    <row r="27386" hidden="1" x14ac:dyDescent="0.35"/>
    <row r="27387" hidden="1" x14ac:dyDescent="0.35"/>
    <row r="27388" hidden="1" x14ac:dyDescent="0.35"/>
    <row r="27389" hidden="1" x14ac:dyDescent="0.35"/>
    <row r="27390" hidden="1" x14ac:dyDescent="0.35"/>
    <row r="27391" hidden="1" x14ac:dyDescent="0.35"/>
    <row r="27392" hidden="1" x14ac:dyDescent="0.35"/>
    <row r="27393" hidden="1" x14ac:dyDescent="0.35"/>
    <row r="27394" hidden="1" x14ac:dyDescent="0.35"/>
    <row r="27395" hidden="1" x14ac:dyDescent="0.35"/>
    <row r="27396" hidden="1" x14ac:dyDescent="0.35"/>
    <row r="27397" hidden="1" x14ac:dyDescent="0.35"/>
    <row r="27398" hidden="1" x14ac:dyDescent="0.35"/>
    <row r="27399" hidden="1" x14ac:dyDescent="0.35"/>
    <row r="27400" hidden="1" x14ac:dyDescent="0.35"/>
    <row r="27401" hidden="1" x14ac:dyDescent="0.35"/>
    <row r="27402" hidden="1" x14ac:dyDescent="0.35"/>
    <row r="27403" hidden="1" x14ac:dyDescent="0.35"/>
    <row r="27404" hidden="1" x14ac:dyDescent="0.35"/>
    <row r="27405" hidden="1" x14ac:dyDescent="0.35"/>
    <row r="27406" hidden="1" x14ac:dyDescent="0.35"/>
    <row r="27407" hidden="1" x14ac:dyDescent="0.35"/>
    <row r="27408" hidden="1" x14ac:dyDescent="0.35"/>
    <row r="27409" hidden="1" x14ac:dyDescent="0.35"/>
    <row r="27410" hidden="1" x14ac:dyDescent="0.35"/>
    <row r="27411" hidden="1" x14ac:dyDescent="0.35"/>
    <row r="27412" hidden="1" x14ac:dyDescent="0.35"/>
    <row r="27413" hidden="1" x14ac:dyDescent="0.35"/>
    <row r="27414" hidden="1" x14ac:dyDescent="0.35"/>
    <row r="27415" hidden="1" x14ac:dyDescent="0.35"/>
    <row r="27416" hidden="1" x14ac:dyDescent="0.35"/>
    <row r="27417" hidden="1" x14ac:dyDescent="0.35"/>
    <row r="27418" hidden="1" x14ac:dyDescent="0.35"/>
    <row r="27419" hidden="1" x14ac:dyDescent="0.35"/>
    <row r="27420" hidden="1" x14ac:dyDescent="0.35"/>
    <row r="27421" hidden="1" x14ac:dyDescent="0.35"/>
    <row r="27422" hidden="1" x14ac:dyDescent="0.35"/>
    <row r="27423" hidden="1" x14ac:dyDescent="0.35"/>
    <row r="27424" hidden="1" x14ac:dyDescent="0.35"/>
    <row r="27425" hidden="1" x14ac:dyDescent="0.35"/>
    <row r="27426" hidden="1" x14ac:dyDescent="0.35"/>
    <row r="27427" hidden="1" x14ac:dyDescent="0.35"/>
    <row r="27428" hidden="1" x14ac:dyDescent="0.35"/>
    <row r="27429" hidden="1" x14ac:dyDescent="0.35"/>
    <row r="27430" hidden="1" x14ac:dyDescent="0.35"/>
    <row r="27431" hidden="1" x14ac:dyDescent="0.35"/>
    <row r="27432" hidden="1" x14ac:dyDescent="0.35"/>
    <row r="27433" hidden="1" x14ac:dyDescent="0.35"/>
    <row r="27434" hidden="1" x14ac:dyDescent="0.35"/>
    <row r="27435" hidden="1" x14ac:dyDescent="0.35"/>
    <row r="27436" hidden="1" x14ac:dyDescent="0.35"/>
    <row r="27437" hidden="1" x14ac:dyDescent="0.35"/>
    <row r="27438" hidden="1" x14ac:dyDescent="0.35"/>
    <row r="27439" hidden="1" x14ac:dyDescent="0.35"/>
    <row r="27440" hidden="1" x14ac:dyDescent="0.35"/>
    <row r="27441" hidden="1" x14ac:dyDescent="0.35"/>
    <row r="27442" hidden="1" x14ac:dyDescent="0.35"/>
    <row r="27443" hidden="1" x14ac:dyDescent="0.35"/>
    <row r="27444" hidden="1" x14ac:dyDescent="0.35"/>
    <row r="27445" hidden="1" x14ac:dyDescent="0.35"/>
    <row r="27446" hidden="1" x14ac:dyDescent="0.35"/>
    <row r="27447" hidden="1" x14ac:dyDescent="0.35"/>
    <row r="27448" hidden="1" x14ac:dyDescent="0.35"/>
    <row r="27449" hidden="1" x14ac:dyDescent="0.35"/>
    <row r="27450" hidden="1" x14ac:dyDescent="0.35"/>
    <row r="27451" hidden="1" x14ac:dyDescent="0.35"/>
    <row r="27452" hidden="1" x14ac:dyDescent="0.35"/>
    <row r="27453" hidden="1" x14ac:dyDescent="0.35"/>
    <row r="27454" hidden="1" x14ac:dyDescent="0.35"/>
    <row r="27455" hidden="1" x14ac:dyDescent="0.35"/>
    <row r="27456" hidden="1" x14ac:dyDescent="0.35"/>
    <row r="27457" hidden="1" x14ac:dyDescent="0.35"/>
    <row r="27458" hidden="1" x14ac:dyDescent="0.35"/>
    <row r="27459" hidden="1" x14ac:dyDescent="0.35"/>
    <row r="27460" hidden="1" x14ac:dyDescent="0.35"/>
    <row r="27461" hidden="1" x14ac:dyDescent="0.35"/>
    <row r="27462" hidden="1" x14ac:dyDescent="0.35"/>
    <row r="27463" hidden="1" x14ac:dyDescent="0.35"/>
    <row r="27464" hidden="1" x14ac:dyDescent="0.35"/>
    <row r="27465" hidden="1" x14ac:dyDescent="0.35"/>
    <row r="27466" hidden="1" x14ac:dyDescent="0.35"/>
    <row r="27467" hidden="1" x14ac:dyDescent="0.35"/>
    <row r="27468" hidden="1" x14ac:dyDescent="0.35"/>
    <row r="27469" hidden="1" x14ac:dyDescent="0.35"/>
    <row r="27470" hidden="1" x14ac:dyDescent="0.35"/>
    <row r="27471" hidden="1" x14ac:dyDescent="0.35"/>
    <row r="27472" hidden="1" x14ac:dyDescent="0.35"/>
    <row r="27473" hidden="1" x14ac:dyDescent="0.35"/>
    <row r="27474" hidden="1" x14ac:dyDescent="0.35"/>
    <row r="27475" hidden="1" x14ac:dyDescent="0.35"/>
    <row r="27476" hidden="1" x14ac:dyDescent="0.35"/>
    <row r="27477" hidden="1" x14ac:dyDescent="0.35"/>
    <row r="27478" hidden="1" x14ac:dyDescent="0.35"/>
    <row r="27479" hidden="1" x14ac:dyDescent="0.35"/>
    <row r="27480" hidden="1" x14ac:dyDescent="0.35"/>
    <row r="27481" hidden="1" x14ac:dyDescent="0.35"/>
    <row r="27482" hidden="1" x14ac:dyDescent="0.35"/>
    <row r="27483" hidden="1" x14ac:dyDescent="0.35"/>
    <row r="27484" hidden="1" x14ac:dyDescent="0.35"/>
    <row r="27485" hidden="1" x14ac:dyDescent="0.35"/>
    <row r="27486" hidden="1" x14ac:dyDescent="0.35"/>
    <row r="27487" hidden="1" x14ac:dyDescent="0.35"/>
    <row r="27488" hidden="1" x14ac:dyDescent="0.35"/>
    <row r="27489" hidden="1" x14ac:dyDescent="0.35"/>
    <row r="27490" hidden="1" x14ac:dyDescent="0.35"/>
    <row r="27491" hidden="1" x14ac:dyDescent="0.35"/>
    <row r="27492" hidden="1" x14ac:dyDescent="0.35"/>
    <row r="27493" hidden="1" x14ac:dyDescent="0.35"/>
    <row r="27494" hidden="1" x14ac:dyDescent="0.35"/>
    <row r="27495" hidden="1" x14ac:dyDescent="0.35"/>
    <row r="27496" hidden="1" x14ac:dyDescent="0.35"/>
    <row r="27497" hidden="1" x14ac:dyDescent="0.35"/>
    <row r="27498" hidden="1" x14ac:dyDescent="0.35"/>
    <row r="27499" hidden="1" x14ac:dyDescent="0.35"/>
    <row r="27500" hidden="1" x14ac:dyDescent="0.35"/>
    <row r="27501" hidden="1" x14ac:dyDescent="0.35"/>
    <row r="27502" hidden="1" x14ac:dyDescent="0.35"/>
    <row r="27503" hidden="1" x14ac:dyDescent="0.35"/>
    <row r="27504" hidden="1" x14ac:dyDescent="0.35"/>
    <row r="27505" hidden="1" x14ac:dyDescent="0.35"/>
    <row r="27506" hidden="1" x14ac:dyDescent="0.35"/>
    <row r="27507" hidden="1" x14ac:dyDescent="0.35"/>
    <row r="27508" hidden="1" x14ac:dyDescent="0.35"/>
    <row r="27509" hidden="1" x14ac:dyDescent="0.35"/>
    <row r="27510" hidden="1" x14ac:dyDescent="0.35"/>
    <row r="27511" hidden="1" x14ac:dyDescent="0.35"/>
    <row r="27512" hidden="1" x14ac:dyDescent="0.35"/>
    <row r="27513" hidden="1" x14ac:dyDescent="0.35"/>
    <row r="27514" hidden="1" x14ac:dyDescent="0.35"/>
    <row r="27515" hidden="1" x14ac:dyDescent="0.35"/>
    <row r="27516" hidden="1" x14ac:dyDescent="0.35"/>
    <row r="27517" hidden="1" x14ac:dyDescent="0.35"/>
    <row r="27518" hidden="1" x14ac:dyDescent="0.35"/>
    <row r="27519" hidden="1" x14ac:dyDescent="0.35"/>
    <row r="27520" hidden="1" x14ac:dyDescent="0.35"/>
    <row r="27521" hidden="1" x14ac:dyDescent="0.35"/>
    <row r="27522" hidden="1" x14ac:dyDescent="0.35"/>
    <row r="27523" hidden="1" x14ac:dyDescent="0.35"/>
    <row r="27524" hidden="1" x14ac:dyDescent="0.35"/>
    <row r="27525" hidden="1" x14ac:dyDescent="0.35"/>
    <row r="27526" hidden="1" x14ac:dyDescent="0.35"/>
    <row r="27527" hidden="1" x14ac:dyDescent="0.35"/>
    <row r="27528" hidden="1" x14ac:dyDescent="0.35"/>
    <row r="27529" hidden="1" x14ac:dyDescent="0.35"/>
    <row r="27530" hidden="1" x14ac:dyDescent="0.35"/>
    <row r="27531" hidden="1" x14ac:dyDescent="0.35"/>
    <row r="27532" hidden="1" x14ac:dyDescent="0.35"/>
    <row r="27533" hidden="1" x14ac:dyDescent="0.35"/>
    <row r="27534" hidden="1" x14ac:dyDescent="0.35"/>
    <row r="27535" hidden="1" x14ac:dyDescent="0.35"/>
    <row r="27536" hidden="1" x14ac:dyDescent="0.35"/>
    <row r="27537" hidden="1" x14ac:dyDescent="0.35"/>
    <row r="27538" hidden="1" x14ac:dyDescent="0.35"/>
    <row r="27539" hidden="1" x14ac:dyDescent="0.35"/>
    <row r="27540" hidden="1" x14ac:dyDescent="0.35"/>
    <row r="27541" hidden="1" x14ac:dyDescent="0.35"/>
    <row r="27542" hidden="1" x14ac:dyDescent="0.35"/>
    <row r="27543" hidden="1" x14ac:dyDescent="0.35"/>
    <row r="27544" hidden="1" x14ac:dyDescent="0.35"/>
    <row r="27545" hidden="1" x14ac:dyDescent="0.35"/>
    <row r="27546" hidden="1" x14ac:dyDescent="0.35"/>
    <row r="27547" hidden="1" x14ac:dyDescent="0.35"/>
    <row r="27548" hidden="1" x14ac:dyDescent="0.35"/>
    <row r="27549" hidden="1" x14ac:dyDescent="0.35"/>
    <row r="27550" hidden="1" x14ac:dyDescent="0.35"/>
    <row r="27551" hidden="1" x14ac:dyDescent="0.35"/>
    <row r="27552" hidden="1" x14ac:dyDescent="0.35"/>
    <row r="27553" hidden="1" x14ac:dyDescent="0.35"/>
    <row r="27554" hidden="1" x14ac:dyDescent="0.35"/>
    <row r="27555" hidden="1" x14ac:dyDescent="0.35"/>
    <row r="27556" hidden="1" x14ac:dyDescent="0.35"/>
    <row r="27557" hidden="1" x14ac:dyDescent="0.35"/>
    <row r="27558" hidden="1" x14ac:dyDescent="0.35"/>
    <row r="27559" hidden="1" x14ac:dyDescent="0.35"/>
    <row r="27560" hidden="1" x14ac:dyDescent="0.35"/>
    <row r="27561" hidden="1" x14ac:dyDescent="0.35"/>
    <row r="27562" hidden="1" x14ac:dyDescent="0.35"/>
    <row r="27563" hidden="1" x14ac:dyDescent="0.35"/>
    <row r="27564" hidden="1" x14ac:dyDescent="0.35"/>
    <row r="27565" hidden="1" x14ac:dyDescent="0.35"/>
    <row r="27566" hidden="1" x14ac:dyDescent="0.35"/>
    <row r="27567" hidden="1" x14ac:dyDescent="0.35"/>
    <row r="27568" hidden="1" x14ac:dyDescent="0.35"/>
    <row r="27569" hidden="1" x14ac:dyDescent="0.35"/>
    <row r="27570" hidden="1" x14ac:dyDescent="0.35"/>
    <row r="27571" hidden="1" x14ac:dyDescent="0.35"/>
    <row r="27572" hidden="1" x14ac:dyDescent="0.35"/>
    <row r="27573" hidden="1" x14ac:dyDescent="0.35"/>
    <row r="27574" hidden="1" x14ac:dyDescent="0.35"/>
    <row r="27575" hidden="1" x14ac:dyDescent="0.35"/>
    <row r="27576" hidden="1" x14ac:dyDescent="0.35"/>
    <row r="27577" hidden="1" x14ac:dyDescent="0.35"/>
    <row r="27578" hidden="1" x14ac:dyDescent="0.35"/>
    <row r="27579" hidden="1" x14ac:dyDescent="0.35"/>
    <row r="27580" hidden="1" x14ac:dyDescent="0.35"/>
    <row r="27581" hidden="1" x14ac:dyDescent="0.35"/>
    <row r="27582" hidden="1" x14ac:dyDescent="0.35"/>
    <row r="27583" hidden="1" x14ac:dyDescent="0.35"/>
    <row r="27584" hidden="1" x14ac:dyDescent="0.35"/>
    <row r="27585" hidden="1" x14ac:dyDescent="0.35"/>
    <row r="27586" hidden="1" x14ac:dyDescent="0.35"/>
    <row r="27587" hidden="1" x14ac:dyDescent="0.35"/>
    <row r="27588" hidden="1" x14ac:dyDescent="0.35"/>
    <row r="27589" hidden="1" x14ac:dyDescent="0.35"/>
    <row r="27590" hidden="1" x14ac:dyDescent="0.35"/>
    <row r="27591" hidden="1" x14ac:dyDescent="0.35"/>
    <row r="27592" hidden="1" x14ac:dyDescent="0.35"/>
    <row r="27593" hidden="1" x14ac:dyDescent="0.35"/>
    <row r="27594" hidden="1" x14ac:dyDescent="0.35"/>
    <row r="27595" hidden="1" x14ac:dyDescent="0.35"/>
    <row r="27596" hidden="1" x14ac:dyDescent="0.35"/>
    <row r="27597" hidden="1" x14ac:dyDescent="0.35"/>
    <row r="27598" hidden="1" x14ac:dyDescent="0.35"/>
    <row r="27599" hidden="1" x14ac:dyDescent="0.35"/>
    <row r="27600" hidden="1" x14ac:dyDescent="0.35"/>
    <row r="27601" hidden="1" x14ac:dyDescent="0.35"/>
    <row r="27602" hidden="1" x14ac:dyDescent="0.35"/>
    <row r="27603" hidden="1" x14ac:dyDescent="0.35"/>
    <row r="27604" hidden="1" x14ac:dyDescent="0.35"/>
    <row r="27605" hidden="1" x14ac:dyDescent="0.35"/>
    <row r="27606" hidden="1" x14ac:dyDescent="0.35"/>
    <row r="27607" hidden="1" x14ac:dyDescent="0.35"/>
    <row r="27608" hidden="1" x14ac:dyDescent="0.35"/>
    <row r="27609" hidden="1" x14ac:dyDescent="0.35"/>
    <row r="27610" hidden="1" x14ac:dyDescent="0.35"/>
    <row r="27611" hidden="1" x14ac:dyDescent="0.35"/>
    <row r="27612" hidden="1" x14ac:dyDescent="0.35"/>
    <row r="27613" hidden="1" x14ac:dyDescent="0.35"/>
    <row r="27614" hidden="1" x14ac:dyDescent="0.35"/>
    <row r="27615" hidden="1" x14ac:dyDescent="0.35"/>
    <row r="27616" hidden="1" x14ac:dyDescent="0.35"/>
    <row r="27617" hidden="1" x14ac:dyDescent="0.35"/>
    <row r="27618" hidden="1" x14ac:dyDescent="0.35"/>
    <row r="27619" hidden="1" x14ac:dyDescent="0.35"/>
    <row r="27620" hidden="1" x14ac:dyDescent="0.35"/>
    <row r="27621" hidden="1" x14ac:dyDescent="0.35"/>
    <row r="27622" hidden="1" x14ac:dyDescent="0.35"/>
    <row r="27623" hidden="1" x14ac:dyDescent="0.35"/>
    <row r="27624" hidden="1" x14ac:dyDescent="0.35"/>
    <row r="27625" hidden="1" x14ac:dyDescent="0.35"/>
    <row r="27626" hidden="1" x14ac:dyDescent="0.35"/>
    <row r="27627" hidden="1" x14ac:dyDescent="0.35"/>
    <row r="27628" hidden="1" x14ac:dyDescent="0.35"/>
    <row r="27629" hidden="1" x14ac:dyDescent="0.35"/>
    <row r="27630" hidden="1" x14ac:dyDescent="0.35"/>
    <row r="27631" hidden="1" x14ac:dyDescent="0.35"/>
    <row r="27632" hidden="1" x14ac:dyDescent="0.35"/>
    <row r="27633" hidden="1" x14ac:dyDescent="0.35"/>
    <row r="27634" hidden="1" x14ac:dyDescent="0.35"/>
    <row r="27635" hidden="1" x14ac:dyDescent="0.35"/>
    <row r="27636" hidden="1" x14ac:dyDescent="0.35"/>
    <row r="27637" hidden="1" x14ac:dyDescent="0.35"/>
    <row r="27638" hidden="1" x14ac:dyDescent="0.35"/>
    <row r="27639" hidden="1" x14ac:dyDescent="0.35"/>
    <row r="27640" hidden="1" x14ac:dyDescent="0.35"/>
    <row r="27641" hidden="1" x14ac:dyDescent="0.35"/>
    <row r="27642" hidden="1" x14ac:dyDescent="0.35"/>
    <row r="27643" hidden="1" x14ac:dyDescent="0.35"/>
    <row r="27644" hidden="1" x14ac:dyDescent="0.35"/>
    <row r="27645" hidden="1" x14ac:dyDescent="0.35"/>
    <row r="27646" hidden="1" x14ac:dyDescent="0.35"/>
    <row r="27647" hidden="1" x14ac:dyDescent="0.35"/>
    <row r="27648" hidden="1" x14ac:dyDescent="0.35"/>
    <row r="27649" hidden="1" x14ac:dyDescent="0.35"/>
    <row r="27650" hidden="1" x14ac:dyDescent="0.35"/>
    <row r="27651" hidden="1" x14ac:dyDescent="0.35"/>
    <row r="27652" hidden="1" x14ac:dyDescent="0.35"/>
    <row r="27653" hidden="1" x14ac:dyDescent="0.35"/>
    <row r="27654" hidden="1" x14ac:dyDescent="0.35"/>
    <row r="27655" hidden="1" x14ac:dyDescent="0.35"/>
    <row r="27656" hidden="1" x14ac:dyDescent="0.35"/>
    <row r="27657" hidden="1" x14ac:dyDescent="0.35"/>
    <row r="27658" hidden="1" x14ac:dyDescent="0.35"/>
    <row r="27659" hidden="1" x14ac:dyDescent="0.35"/>
    <row r="27660" hidden="1" x14ac:dyDescent="0.35"/>
    <row r="27661" hidden="1" x14ac:dyDescent="0.35"/>
    <row r="27662" hidden="1" x14ac:dyDescent="0.35"/>
    <row r="27663" hidden="1" x14ac:dyDescent="0.35"/>
    <row r="27664" hidden="1" x14ac:dyDescent="0.35"/>
    <row r="27665" hidden="1" x14ac:dyDescent="0.35"/>
    <row r="27666" hidden="1" x14ac:dyDescent="0.35"/>
    <row r="27667" hidden="1" x14ac:dyDescent="0.35"/>
    <row r="27668" hidden="1" x14ac:dyDescent="0.35"/>
    <row r="27669" hidden="1" x14ac:dyDescent="0.35"/>
    <row r="27670" hidden="1" x14ac:dyDescent="0.35"/>
    <row r="27671" hidden="1" x14ac:dyDescent="0.35"/>
    <row r="27672" hidden="1" x14ac:dyDescent="0.35"/>
    <row r="27673" hidden="1" x14ac:dyDescent="0.35"/>
    <row r="27674" hidden="1" x14ac:dyDescent="0.35"/>
    <row r="27675" hidden="1" x14ac:dyDescent="0.35"/>
    <row r="27676" hidden="1" x14ac:dyDescent="0.35"/>
    <row r="27677" hidden="1" x14ac:dyDescent="0.35"/>
    <row r="27678" hidden="1" x14ac:dyDescent="0.35"/>
    <row r="27679" hidden="1" x14ac:dyDescent="0.35"/>
    <row r="27680" hidden="1" x14ac:dyDescent="0.35"/>
    <row r="27681" hidden="1" x14ac:dyDescent="0.35"/>
    <row r="27682" hidden="1" x14ac:dyDescent="0.35"/>
    <row r="27683" hidden="1" x14ac:dyDescent="0.35"/>
    <row r="27684" hidden="1" x14ac:dyDescent="0.35"/>
    <row r="27685" hidden="1" x14ac:dyDescent="0.35"/>
    <row r="27686" hidden="1" x14ac:dyDescent="0.35"/>
    <row r="27687" hidden="1" x14ac:dyDescent="0.35"/>
    <row r="27688" hidden="1" x14ac:dyDescent="0.35"/>
    <row r="27689" hidden="1" x14ac:dyDescent="0.35"/>
    <row r="27690" hidden="1" x14ac:dyDescent="0.35"/>
    <row r="27691" hidden="1" x14ac:dyDescent="0.35"/>
    <row r="27692" hidden="1" x14ac:dyDescent="0.35"/>
    <row r="27693" hidden="1" x14ac:dyDescent="0.35"/>
    <row r="27694" hidden="1" x14ac:dyDescent="0.35"/>
    <row r="27695" hidden="1" x14ac:dyDescent="0.35"/>
    <row r="27696" hidden="1" x14ac:dyDescent="0.35"/>
    <row r="27697" hidden="1" x14ac:dyDescent="0.35"/>
    <row r="27698" hidden="1" x14ac:dyDescent="0.35"/>
    <row r="27699" hidden="1" x14ac:dyDescent="0.35"/>
    <row r="27700" hidden="1" x14ac:dyDescent="0.35"/>
    <row r="27701" hidden="1" x14ac:dyDescent="0.35"/>
    <row r="27702" hidden="1" x14ac:dyDescent="0.35"/>
    <row r="27703" hidden="1" x14ac:dyDescent="0.35"/>
    <row r="27704" hidden="1" x14ac:dyDescent="0.35"/>
    <row r="27705" hidden="1" x14ac:dyDescent="0.35"/>
    <row r="27706" hidden="1" x14ac:dyDescent="0.35"/>
    <row r="27707" hidden="1" x14ac:dyDescent="0.35"/>
    <row r="27708" hidden="1" x14ac:dyDescent="0.35"/>
    <row r="27709" hidden="1" x14ac:dyDescent="0.35"/>
    <row r="27710" hidden="1" x14ac:dyDescent="0.35"/>
    <row r="27711" hidden="1" x14ac:dyDescent="0.35"/>
    <row r="27712" hidden="1" x14ac:dyDescent="0.35"/>
    <row r="27713" hidden="1" x14ac:dyDescent="0.35"/>
    <row r="27714" hidden="1" x14ac:dyDescent="0.35"/>
    <row r="27715" hidden="1" x14ac:dyDescent="0.35"/>
    <row r="27716" hidden="1" x14ac:dyDescent="0.35"/>
    <row r="27717" hidden="1" x14ac:dyDescent="0.35"/>
    <row r="27718" hidden="1" x14ac:dyDescent="0.35"/>
    <row r="27719" hidden="1" x14ac:dyDescent="0.35"/>
    <row r="27720" hidden="1" x14ac:dyDescent="0.35"/>
    <row r="27721" hidden="1" x14ac:dyDescent="0.35"/>
    <row r="27722" hidden="1" x14ac:dyDescent="0.35"/>
    <row r="27723" hidden="1" x14ac:dyDescent="0.35"/>
    <row r="27724" hidden="1" x14ac:dyDescent="0.35"/>
    <row r="27725" hidden="1" x14ac:dyDescent="0.35"/>
    <row r="27726" hidden="1" x14ac:dyDescent="0.35"/>
    <row r="27727" hidden="1" x14ac:dyDescent="0.35"/>
    <row r="27728" hidden="1" x14ac:dyDescent="0.35"/>
    <row r="27729" hidden="1" x14ac:dyDescent="0.35"/>
    <row r="27730" hidden="1" x14ac:dyDescent="0.35"/>
    <row r="27731" hidden="1" x14ac:dyDescent="0.35"/>
    <row r="27732" hidden="1" x14ac:dyDescent="0.35"/>
    <row r="27733" hidden="1" x14ac:dyDescent="0.35"/>
    <row r="27734" hidden="1" x14ac:dyDescent="0.35"/>
    <row r="27735" hidden="1" x14ac:dyDescent="0.35"/>
    <row r="27736" hidden="1" x14ac:dyDescent="0.35"/>
    <row r="27737" hidden="1" x14ac:dyDescent="0.35"/>
    <row r="27738" hidden="1" x14ac:dyDescent="0.35"/>
    <row r="27739" hidden="1" x14ac:dyDescent="0.35"/>
    <row r="27740" hidden="1" x14ac:dyDescent="0.35"/>
    <row r="27741" hidden="1" x14ac:dyDescent="0.35"/>
    <row r="27742" hidden="1" x14ac:dyDescent="0.35"/>
    <row r="27743" hidden="1" x14ac:dyDescent="0.35"/>
    <row r="27744" hidden="1" x14ac:dyDescent="0.35"/>
    <row r="27745" hidden="1" x14ac:dyDescent="0.35"/>
    <row r="27746" hidden="1" x14ac:dyDescent="0.35"/>
    <row r="27747" hidden="1" x14ac:dyDescent="0.35"/>
    <row r="27748" hidden="1" x14ac:dyDescent="0.35"/>
    <row r="27749" hidden="1" x14ac:dyDescent="0.35"/>
    <row r="27750" hidden="1" x14ac:dyDescent="0.35"/>
    <row r="27751" hidden="1" x14ac:dyDescent="0.35"/>
    <row r="27752" hidden="1" x14ac:dyDescent="0.35"/>
    <row r="27753" hidden="1" x14ac:dyDescent="0.35"/>
    <row r="27754" hidden="1" x14ac:dyDescent="0.35"/>
    <row r="27755" hidden="1" x14ac:dyDescent="0.35"/>
    <row r="27756" hidden="1" x14ac:dyDescent="0.35"/>
    <row r="27757" hidden="1" x14ac:dyDescent="0.35"/>
    <row r="27758" hidden="1" x14ac:dyDescent="0.35"/>
    <row r="27759" hidden="1" x14ac:dyDescent="0.35"/>
    <row r="27760" hidden="1" x14ac:dyDescent="0.35"/>
    <row r="27761" hidden="1" x14ac:dyDescent="0.35"/>
    <row r="27762" hidden="1" x14ac:dyDescent="0.35"/>
    <row r="27763" hidden="1" x14ac:dyDescent="0.35"/>
    <row r="27764" hidden="1" x14ac:dyDescent="0.35"/>
    <row r="27765" hidden="1" x14ac:dyDescent="0.35"/>
    <row r="27766" hidden="1" x14ac:dyDescent="0.35"/>
    <row r="27767" hidden="1" x14ac:dyDescent="0.35"/>
    <row r="27768" hidden="1" x14ac:dyDescent="0.35"/>
    <row r="27769" hidden="1" x14ac:dyDescent="0.35"/>
    <row r="27770" hidden="1" x14ac:dyDescent="0.35"/>
    <row r="27771" hidden="1" x14ac:dyDescent="0.35"/>
    <row r="27772" hidden="1" x14ac:dyDescent="0.35"/>
    <row r="27773" hidden="1" x14ac:dyDescent="0.35"/>
    <row r="27774" hidden="1" x14ac:dyDescent="0.35"/>
    <row r="27775" hidden="1" x14ac:dyDescent="0.35"/>
    <row r="27776" hidden="1" x14ac:dyDescent="0.35"/>
    <row r="27777" hidden="1" x14ac:dyDescent="0.35"/>
    <row r="27778" hidden="1" x14ac:dyDescent="0.35"/>
    <row r="27779" hidden="1" x14ac:dyDescent="0.35"/>
    <row r="27780" hidden="1" x14ac:dyDescent="0.35"/>
    <row r="27781" hidden="1" x14ac:dyDescent="0.35"/>
    <row r="27782" hidden="1" x14ac:dyDescent="0.35"/>
    <row r="27783" hidden="1" x14ac:dyDescent="0.35"/>
    <row r="27784" hidden="1" x14ac:dyDescent="0.35"/>
    <row r="27785" hidden="1" x14ac:dyDescent="0.35"/>
    <row r="27786" hidden="1" x14ac:dyDescent="0.35"/>
    <row r="27787" hidden="1" x14ac:dyDescent="0.35"/>
    <row r="27788" hidden="1" x14ac:dyDescent="0.35"/>
    <row r="27789" hidden="1" x14ac:dyDescent="0.35"/>
    <row r="27790" hidden="1" x14ac:dyDescent="0.35"/>
    <row r="27791" hidden="1" x14ac:dyDescent="0.35"/>
    <row r="27792" hidden="1" x14ac:dyDescent="0.35"/>
    <row r="27793" hidden="1" x14ac:dyDescent="0.35"/>
    <row r="27794" hidden="1" x14ac:dyDescent="0.35"/>
    <row r="27795" hidden="1" x14ac:dyDescent="0.35"/>
    <row r="27796" hidden="1" x14ac:dyDescent="0.35"/>
    <row r="27797" hidden="1" x14ac:dyDescent="0.35"/>
    <row r="27798" hidden="1" x14ac:dyDescent="0.35"/>
    <row r="27799" hidden="1" x14ac:dyDescent="0.35"/>
    <row r="27800" hidden="1" x14ac:dyDescent="0.35"/>
    <row r="27801" hidden="1" x14ac:dyDescent="0.35"/>
    <row r="27802" hidden="1" x14ac:dyDescent="0.35"/>
    <row r="27803" hidden="1" x14ac:dyDescent="0.35"/>
    <row r="27804" hidden="1" x14ac:dyDescent="0.35"/>
    <row r="27805" hidden="1" x14ac:dyDescent="0.35"/>
    <row r="27806" hidden="1" x14ac:dyDescent="0.35"/>
    <row r="27807" hidden="1" x14ac:dyDescent="0.35"/>
    <row r="27808" hidden="1" x14ac:dyDescent="0.35"/>
    <row r="27809" hidden="1" x14ac:dyDescent="0.35"/>
    <row r="27810" hidden="1" x14ac:dyDescent="0.35"/>
    <row r="27811" hidden="1" x14ac:dyDescent="0.35"/>
    <row r="27812" hidden="1" x14ac:dyDescent="0.35"/>
    <row r="27813" hidden="1" x14ac:dyDescent="0.35"/>
    <row r="27814" hidden="1" x14ac:dyDescent="0.35"/>
    <row r="27815" hidden="1" x14ac:dyDescent="0.35"/>
    <row r="27816" hidden="1" x14ac:dyDescent="0.35"/>
    <row r="27817" hidden="1" x14ac:dyDescent="0.35"/>
    <row r="27818" hidden="1" x14ac:dyDescent="0.35"/>
    <row r="27819" hidden="1" x14ac:dyDescent="0.35"/>
    <row r="27820" hidden="1" x14ac:dyDescent="0.35"/>
    <row r="27821" hidden="1" x14ac:dyDescent="0.35"/>
    <row r="27822" hidden="1" x14ac:dyDescent="0.35"/>
    <row r="27823" hidden="1" x14ac:dyDescent="0.35"/>
    <row r="27824" hidden="1" x14ac:dyDescent="0.35"/>
    <row r="27825" hidden="1" x14ac:dyDescent="0.35"/>
    <row r="27826" hidden="1" x14ac:dyDescent="0.35"/>
    <row r="27827" hidden="1" x14ac:dyDescent="0.35"/>
    <row r="27828" hidden="1" x14ac:dyDescent="0.35"/>
    <row r="27829" hidden="1" x14ac:dyDescent="0.35"/>
    <row r="27830" hidden="1" x14ac:dyDescent="0.35"/>
    <row r="27831" hidden="1" x14ac:dyDescent="0.35"/>
    <row r="27832" hidden="1" x14ac:dyDescent="0.35"/>
    <row r="27833" hidden="1" x14ac:dyDescent="0.35"/>
    <row r="27834" hidden="1" x14ac:dyDescent="0.35"/>
    <row r="27835" hidden="1" x14ac:dyDescent="0.35"/>
    <row r="27836" hidden="1" x14ac:dyDescent="0.35"/>
    <row r="27837" hidden="1" x14ac:dyDescent="0.35"/>
    <row r="27838" hidden="1" x14ac:dyDescent="0.35"/>
    <row r="27839" hidden="1" x14ac:dyDescent="0.35"/>
    <row r="27840" hidden="1" x14ac:dyDescent="0.35"/>
    <row r="27841" hidden="1" x14ac:dyDescent="0.35"/>
    <row r="27842" hidden="1" x14ac:dyDescent="0.35"/>
    <row r="27843" hidden="1" x14ac:dyDescent="0.35"/>
    <row r="27844" hidden="1" x14ac:dyDescent="0.35"/>
    <row r="27845" hidden="1" x14ac:dyDescent="0.35"/>
    <row r="27846" hidden="1" x14ac:dyDescent="0.35"/>
    <row r="27847" hidden="1" x14ac:dyDescent="0.35"/>
    <row r="27848" hidden="1" x14ac:dyDescent="0.35"/>
    <row r="27849" hidden="1" x14ac:dyDescent="0.35"/>
    <row r="27850" hidden="1" x14ac:dyDescent="0.35"/>
    <row r="27851" hidden="1" x14ac:dyDescent="0.35"/>
    <row r="27852" hidden="1" x14ac:dyDescent="0.35"/>
    <row r="27853" hidden="1" x14ac:dyDescent="0.35"/>
    <row r="27854" hidden="1" x14ac:dyDescent="0.35"/>
    <row r="27855" hidden="1" x14ac:dyDescent="0.35"/>
    <row r="27856" hidden="1" x14ac:dyDescent="0.35"/>
    <row r="27857" hidden="1" x14ac:dyDescent="0.35"/>
    <row r="27858" hidden="1" x14ac:dyDescent="0.35"/>
    <row r="27859" hidden="1" x14ac:dyDescent="0.35"/>
    <row r="27860" hidden="1" x14ac:dyDescent="0.35"/>
    <row r="27861" hidden="1" x14ac:dyDescent="0.35"/>
    <row r="27862" hidden="1" x14ac:dyDescent="0.35"/>
    <row r="27863" hidden="1" x14ac:dyDescent="0.35"/>
    <row r="27864" hidden="1" x14ac:dyDescent="0.35"/>
    <row r="27865" hidden="1" x14ac:dyDescent="0.35"/>
    <row r="27866" hidden="1" x14ac:dyDescent="0.35"/>
    <row r="27867" hidden="1" x14ac:dyDescent="0.35"/>
    <row r="27868" hidden="1" x14ac:dyDescent="0.35"/>
    <row r="27869" hidden="1" x14ac:dyDescent="0.35"/>
    <row r="27870" hidden="1" x14ac:dyDescent="0.35"/>
    <row r="27871" hidden="1" x14ac:dyDescent="0.35"/>
    <row r="27872" hidden="1" x14ac:dyDescent="0.35"/>
    <row r="27873" hidden="1" x14ac:dyDescent="0.35"/>
    <row r="27874" hidden="1" x14ac:dyDescent="0.35"/>
    <row r="27875" hidden="1" x14ac:dyDescent="0.35"/>
    <row r="27876" hidden="1" x14ac:dyDescent="0.35"/>
    <row r="27877" hidden="1" x14ac:dyDescent="0.35"/>
    <row r="27878" hidden="1" x14ac:dyDescent="0.35"/>
    <row r="27879" hidden="1" x14ac:dyDescent="0.35"/>
    <row r="27880" hidden="1" x14ac:dyDescent="0.35"/>
    <row r="27881" hidden="1" x14ac:dyDescent="0.35"/>
    <row r="27882" hidden="1" x14ac:dyDescent="0.35"/>
    <row r="27883" hidden="1" x14ac:dyDescent="0.35"/>
    <row r="27884" hidden="1" x14ac:dyDescent="0.35"/>
    <row r="27885" hidden="1" x14ac:dyDescent="0.35"/>
    <row r="27886" hidden="1" x14ac:dyDescent="0.35"/>
    <row r="27887" hidden="1" x14ac:dyDescent="0.35"/>
    <row r="27888" hidden="1" x14ac:dyDescent="0.35"/>
    <row r="27889" hidden="1" x14ac:dyDescent="0.35"/>
    <row r="27890" hidden="1" x14ac:dyDescent="0.35"/>
    <row r="27891" hidden="1" x14ac:dyDescent="0.35"/>
    <row r="27892" hidden="1" x14ac:dyDescent="0.35"/>
    <row r="27893" hidden="1" x14ac:dyDescent="0.35"/>
    <row r="27894" hidden="1" x14ac:dyDescent="0.35"/>
    <row r="27895" hidden="1" x14ac:dyDescent="0.35"/>
    <row r="27896" hidden="1" x14ac:dyDescent="0.35"/>
    <row r="27897" hidden="1" x14ac:dyDescent="0.35"/>
    <row r="27898" hidden="1" x14ac:dyDescent="0.35"/>
    <row r="27899" hidden="1" x14ac:dyDescent="0.35"/>
    <row r="27900" hidden="1" x14ac:dyDescent="0.35"/>
    <row r="27901" hidden="1" x14ac:dyDescent="0.35"/>
    <row r="27902" hidden="1" x14ac:dyDescent="0.35"/>
    <row r="27903" hidden="1" x14ac:dyDescent="0.35"/>
    <row r="27904" hidden="1" x14ac:dyDescent="0.35"/>
    <row r="27905" hidden="1" x14ac:dyDescent="0.35"/>
    <row r="27906" hidden="1" x14ac:dyDescent="0.35"/>
    <row r="27907" hidden="1" x14ac:dyDescent="0.35"/>
    <row r="27908" hidden="1" x14ac:dyDescent="0.35"/>
    <row r="27909" hidden="1" x14ac:dyDescent="0.35"/>
    <row r="27910" hidden="1" x14ac:dyDescent="0.35"/>
    <row r="27911" hidden="1" x14ac:dyDescent="0.35"/>
    <row r="27912" hidden="1" x14ac:dyDescent="0.35"/>
    <row r="27913" hidden="1" x14ac:dyDescent="0.35"/>
    <row r="27914" hidden="1" x14ac:dyDescent="0.35"/>
    <row r="27915" hidden="1" x14ac:dyDescent="0.35"/>
    <row r="27916" hidden="1" x14ac:dyDescent="0.35"/>
    <row r="27917" hidden="1" x14ac:dyDescent="0.35"/>
    <row r="27918" hidden="1" x14ac:dyDescent="0.35"/>
    <row r="27919" hidden="1" x14ac:dyDescent="0.35"/>
    <row r="27920" hidden="1" x14ac:dyDescent="0.35"/>
    <row r="27921" hidden="1" x14ac:dyDescent="0.35"/>
    <row r="27922" hidden="1" x14ac:dyDescent="0.35"/>
    <row r="27923" hidden="1" x14ac:dyDescent="0.35"/>
    <row r="27924" hidden="1" x14ac:dyDescent="0.35"/>
    <row r="27925" hidden="1" x14ac:dyDescent="0.35"/>
    <row r="27926" hidden="1" x14ac:dyDescent="0.35"/>
    <row r="27927" hidden="1" x14ac:dyDescent="0.35"/>
    <row r="27928" hidden="1" x14ac:dyDescent="0.35"/>
    <row r="27929" hidden="1" x14ac:dyDescent="0.35"/>
    <row r="27930" hidden="1" x14ac:dyDescent="0.35"/>
    <row r="27931" hidden="1" x14ac:dyDescent="0.35"/>
    <row r="27932" hidden="1" x14ac:dyDescent="0.35"/>
    <row r="27933" hidden="1" x14ac:dyDescent="0.35"/>
    <row r="27934" hidden="1" x14ac:dyDescent="0.35"/>
    <row r="27935" hidden="1" x14ac:dyDescent="0.35"/>
    <row r="27936" hidden="1" x14ac:dyDescent="0.35"/>
    <row r="27937" hidden="1" x14ac:dyDescent="0.35"/>
    <row r="27938" hidden="1" x14ac:dyDescent="0.35"/>
    <row r="27939" hidden="1" x14ac:dyDescent="0.35"/>
    <row r="27940" hidden="1" x14ac:dyDescent="0.35"/>
    <row r="27941" hidden="1" x14ac:dyDescent="0.35"/>
    <row r="27942" hidden="1" x14ac:dyDescent="0.35"/>
    <row r="27943" hidden="1" x14ac:dyDescent="0.35"/>
    <row r="27944" hidden="1" x14ac:dyDescent="0.35"/>
    <row r="27945" hidden="1" x14ac:dyDescent="0.35"/>
    <row r="27946" hidden="1" x14ac:dyDescent="0.35"/>
    <row r="27947" hidden="1" x14ac:dyDescent="0.35"/>
    <row r="27948" hidden="1" x14ac:dyDescent="0.35"/>
    <row r="27949" hidden="1" x14ac:dyDescent="0.35"/>
    <row r="27950" hidden="1" x14ac:dyDescent="0.35"/>
    <row r="27951" hidden="1" x14ac:dyDescent="0.35"/>
    <row r="27952" hidden="1" x14ac:dyDescent="0.35"/>
    <row r="27953" hidden="1" x14ac:dyDescent="0.35"/>
    <row r="27954" hidden="1" x14ac:dyDescent="0.35"/>
    <row r="27955" hidden="1" x14ac:dyDescent="0.35"/>
    <row r="27956" hidden="1" x14ac:dyDescent="0.35"/>
    <row r="27957" hidden="1" x14ac:dyDescent="0.35"/>
    <row r="27958" hidden="1" x14ac:dyDescent="0.35"/>
    <row r="27959" hidden="1" x14ac:dyDescent="0.35"/>
    <row r="27960" hidden="1" x14ac:dyDescent="0.35"/>
    <row r="27961" hidden="1" x14ac:dyDescent="0.35"/>
    <row r="27962" hidden="1" x14ac:dyDescent="0.35"/>
    <row r="27963" hidden="1" x14ac:dyDescent="0.35"/>
    <row r="27964" hidden="1" x14ac:dyDescent="0.35"/>
    <row r="27965" hidden="1" x14ac:dyDescent="0.35"/>
    <row r="27966" hidden="1" x14ac:dyDescent="0.35"/>
    <row r="27967" hidden="1" x14ac:dyDescent="0.35"/>
    <row r="27968" hidden="1" x14ac:dyDescent="0.35"/>
    <row r="27969" hidden="1" x14ac:dyDescent="0.35"/>
    <row r="27970" hidden="1" x14ac:dyDescent="0.35"/>
    <row r="27971" hidden="1" x14ac:dyDescent="0.35"/>
    <row r="27972" hidden="1" x14ac:dyDescent="0.35"/>
    <row r="27973" hidden="1" x14ac:dyDescent="0.35"/>
    <row r="27974" hidden="1" x14ac:dyDescent="0.35"/>
    <row r="27975" hidden="1" x14ac:dyDescent="0.35"/>
    <row r="27976" hidden="1" x14ac:dyDescent="0.35"/>
    <row r="27977" hidden="1" x14ac:dyDescent="0.35"/>
    <row r="27978" hidden="1" x14ac:dyDescent="0.35"/>
    <row r="27979" hidden="1" x14ac:dyDescent="0.35"/>
    <row r="27980" hidden="1" x14ac:dyDescent="0.35"/>
    <row r="27981" hidden="1" x14ac:dyDescent="0.35"/>
    <row r="27982" hidden="1" x14ac:dyDescent="0.35"/>
    <row r="27983" hidden="1" x14ac:dyDescent="0.35"/>
    <row r="27984" hidden="1" x14ac:dyDescent="0.35"/>
    <row r="27985" hidden="1" x14ac:dyDescent="0.35"/>
    <row r="27986" hidden="1" x14ac:dyDescent="0.35"/>
    <row r="27987" hidden="1" x14ac:dyDescent="0.35"/>
    <row r="27988" hidden="1" x14ac:dyDescent="0.35"/>
    <row r="27989" hidden="1" x14ac:dyDescent="0.35"/>
    <row r="27990" hidden="1" x14ac:dyDescent="0.35"/>
    <row r="27991" hidden="1" x14ac:dyDescent="0.35"/>
    <row r="27992" hidden="1" x14ac:dyDescent="0.35"/>
    <row r="27993" hidden="1" x14ac:dyDescent="0.35"/>
    <row r="27994" hidden="1" x14ac:dyDescent="0.35"/>
    <row r="27995" hidden="1" x14ac:dyDescent="0.35"/>
    <row r="27996" hidden="1" x14ac:dyDescent="0.35"/>
    <row r="27997" hidden="1" x14ac:dyDescent="0.35"/>
    <row r="27998" hidden="1" x14ac:dyDescent="0.35"/>
    <row r="27999" hidden="1" x14ac:dyDescent="0.35"/>
    <row r="28000" hidden="1" x14ac:dyDescent="0.35"/>
    <row r="28001" hidden="1" x14ac:dyDescent="0.35"/>
    <row r="28002" hidden="1" x14ac:dyDescent="0.35"/>
    <row r="28003" hidden="1" x14ac:dyDescent="0.35"/>
    <row r="28004" hidden="1" x14ac:dyDescent="0.35"/>
    <row r="28005" hidden="1" x14ac:dyDescent="0.35"/>
    <row r="28006" hidden="1" x14ac:dyDescent="0.35"/>
    <row r="28007" hidden="1" x14ac:dyDescent="0.35"/>
    <row r="28008" hidden="1" x14ac:dyDescent="0.35"/>
    <row r="28009" hidden="1" x14ac:dyDescent="0.35"/>
    <row r="28010" hidden="1" x14ac:dyDescent="0.35"/>
    <row r="28011" hidden="1" x14ac:dyDescent="0.35"/>
    <row r="28012" hidden="1" x14ac:dyDescent="0.35"/>
    <row r="28013" hidden="1" x14ac:dyDescent="0.35"/>
    <row r="28014" hidden="1" x14ac:dyDescent="0.35"/>
    <row r="28015" hidden="1" x14ac:dyDescent="0.35"/>
    <row r="28016" hidden="1" x14ac:dyDescent="0.35"/>
    <row r="28017" hidden="1" x14ac:dyDescent="0.35"/>
    <row r="28018" hidden="1" x14ac:dyDescent="0.35"/>
    <row r="28019" hidden="1" x14ac:dyDescent="0.35"/>
    <row r="28020" hidden="1" x14ac:dyDescent="0.35"/>
    <row r="28021" hidden="1" x14ac:dyDescent="0.35"/>
    <row r="28022" hidden="1" x14ac:dyDescent="0.35"/>
    <row r="28023" hidden="1" x14ac:dyDescent="0.35"/>
    <row r="28024" hidden="1" x14ac:dyDescent="0.35"/>
    <row r="28025" hidden="1" x14ac:dyDescent="0.35"/>
    <row r="28026" hidden="1" x14ac:dyDescent="0.35"/>
    <row r="28027" hidden="1" x14ac:dyDescent="0.35"/>
    <row r="28028" hidden="1" x14ac:dyDescent="0.35"/>
    <row r="28029" hidden="1" x14ac:dyDescent="0.35"/>
    <row r="28030" hidden="1" x14ac:dyDescent="0.35"/>
    <row r="28031" hidden="1" x14ac:dyDescent="0.35"/>
    <row r="28032" hidden="1" x14ac:dyDescent="0.35"/>
    <row r="28033" hidden="1" x14ac:dyDescent="0.35"/>
    <row r="28034" hidden="1" x14ac:dyDescent="0.35"/>
    <row r="28035" hidden="1" x14ac:dyDescent="0.35"/>
    <row r="28036" hidden="1" x14ac:dyDescent="0.35"/>
    <row r="28037" hidden="1" x14ac:dyDescent="0.35"/>
    <row r="28038" hidden="1" x14ac:dyDescent="0.35"/>
    <row r="28039" hidden="1" x14ac:dyDescent="0.35"/>
    <row r="28040" hidden="1" x14ac:dyDescent="0.35"/>
    <row r="28041" hidden="1" x14ac:dyDescent="0.35"/>
    <row r="28042" hidden="1" x14ac:dyDescent="0.35"/>
    <row r="28043" hidden="1" x14ac:dyDescent="0.35"/>
    <row r="28044" hidden="1" x14ac:dyDescent="0.35"/>
    <row r="28045" hidden="1" x14ac:dyDescent="0.35"/>
    <row r="28046" hidden="1" x14ac:dyDescent="0.35"/>
    <row r="28047" hidden="1" x14ac:dyDescent="0.35"/>
    <row r="28048" hidden="1" x14ac:dyDescent="0.35"/>
    <row r="28049" hidden="1" x14ac:dyDescent="0.35"/>
    <row r="28050" hidden="1" x14ac:dyDescent="0.35"/>
    <row r="28051" hidden="1" x14ac:dyDescent="0.35"/>
    <row r="28052" hidden="1" x14ac:dyDescent="0.35"/>
    <row r="28053" hidden="1" x14ac:dyDescent="0.35"/>
    <row r="28054" hidden="1" x14ac:dyDescent="0.35"/>
    <row r="28055" hidden="1" x14ac:dyDescent="0.35"/>
    <row r="28056" hidden="1" x14ac:dyDescent="0.35"/>
    <row r="28057" hidden="1" x14ac:dyDescent="0.35"/>
    <row r="28058" hidden="1" x14ac:dyDescent="0.35"/>
    <row r="28059" hidden="1" x14ac:dyDescent="0.35"/>
    <row r="28060" hidden="1" x14ac:dyDescent="0.35"/>
    <row r="28061" hidden="1" x14ac:dyDescent="0.35"/>
    <row r="28062" hidden="1" x14ac:dyDescent="0.35"/>
    <row r="28063" hidden="1" x14ac:dyDescent="0.35"/>
    <row r="28064" hidden="1" x14ac:dyDescent="0.35"/>
    <row r="28065" hidden="1" x14ac:dyDescent="0.35"/>
    <row r="28066" hidden="1" x14ac:dyDescent="0.35"/>
    <row r="28067" hidden="1" x14ac:dyDescent="0.35"/>
    <row r="28068" hidden="1" x14ac:dyDescent="0.35"/>
    <row r="28069" hidden="1" x14ac:dyDescent="0.35"/>
    <row r="28070" hidden="1" x14ac:dyDescent="0.35"/>
    <row r="28071" hidden="1" x14ac:dyDescent="0.35"/>
    <row r="28072" hidden="1" x14ac:dyDescent="0.35"/>
    <row r="28073" hidden="1" x14ac:dyDescent="0.35"/>
    <row r="28074" hidden="1" x14ac:dyDescent="0.35"/>
    <row r="28075" hidden="1" x14ac:dyDescent="0.35"/>
    <row r="28076" hidden="1" x14ac:dyDescent="0.35"/>
    <row r="28077" hidden="1" x14ac:dyDescent="0.35"/>
    <row r="28078" hidden="1" x14ac:dyDescent="0.35"/>
    <row r="28079" hidden="1" x14ac:dyDescent="0.35"/>
    <row r="28080" hidden="1" x14ac:dyDescent="0.35"/>
    <row r="28081" hidden="1" x14ac:dyDescent="0.35"/>
    <row r="28082" hidden="1" x14ac:dyDescent="0.35"/>
    <row r="28083" hidden="1" x14ac:dyDescent="0.35"/>
    <row r="28084" hidden="1" x14ac:dyDescent="0.35"/>
    <row r="28085" hidden="1" x14ac:dyDescent="0.35"/>
    <row r="28086" hidden="1" x14ac:dyDescent="0.35"/>
    <row r="28087" hidden="1" x14ac:dyDescent="0.35"/>
    <row r="28088" hidden="1" x14ac:dyDescent="0.35"/>
    <row r="28089" hidden="1" x14ac:dyDescent="0.35"/>
    <row r="28090" hidden="1" x14ac:dyDescent="0.35"/>
    <row r="28091" hidden="1" x14ac:dyDescent="0.35"/>
    <row r="28092" hidden="1" x14ac:dyDescent="0.35"/>
    <row r="28093" hidden="1" x14ac:dyDescent="0.35"/>
    <row r="28094" hidden="1" x14ac:dyDescent="0.35"/>
    <row r="28095" hidden="1" x14ac:dyDescent="0.35"/>
    <row r="28096" hidden="1" x14ac:dyDescent="0.35"/>
    <row r="28097" hidden="1" x14ac:dyDescent="0.35"/>
    <row r="28098" hidden="1" x14ac:dyDescent="0.35"/>
    <row r="28099" hidden="1" x14ac:dyDescent="0.35"/>
    <row r="28100" hidden="1" x14ac:dyDescent="0.35"/>
    <row r="28101" hidden="1" x14ac:dyDescent="0.35"/>
    <row r="28102" hidden="1" x14ac:dyDescent="0.35"/>
    <row r="28103" hidden="1" x14ac:dyDescent="0.35"/>
    <row r="28104" hidden="1" x14ac:dyDescent="0.35"/>
    <row r="28105" hidden="1" x14ac:dyDescent="0.35"/>
    <row r="28106" hidden="1" x14ac:dyDescent="0.35"/>
    <row r="28107" hidden="1" x14ac:dyDescent="0.35"/>
    <row r="28108" hidden="1" x14ac:dyDescent="0.35"/>
    <row r="28109" hidden="1" x14ac:dyDescent="0.35"/>
    <row r="28110" hidden="1" x14ac:dyDescent="0.35"/>
    <row r="28111" hidden="1" x14ac:dyDescent="0.35"/>
    <row r="28112" hidden="1" x14ac:dyDescent="0.35"/>
    <row r="28113" hidden="1" x14ac:dyDescent="0.35"/>
    <row r="28114" hidden="1" x14ac:dyDescent="0.35"/>
    <row r="28115" hidden="1" x14ac:dyDescent="0.35"/>
    <row r="28116" hidden="1" x14ac:dyDescent="0.35"/>
    <row r="28117" hidden="1" x14ac:dyDescent="0.35"/>
    <row r="28118" hidden="1" x14ac:dyDescent="0.35"/>
    <row r="28119" hidden="1" x14ac:dyDescent="0.35"/>
    <row r="28120" hidden="1" x14ac:dyDescent="0.35"/>
    <row r="28121" hidden="1" x14ac:dyDescent="0.35"/>
    <row r="28122" hidden="1" x14ac:dyDescent="0.35"/>
    <row r="28123" hidden="1" x14ac:dyDescent="0.35"/>
    <row r="28124" hidden="1" x14ac:dyDescent="0.35"/>
    <row r="28125" hidden="1" x14ac:dyDescent="0.35"/>
    <row r="28126" hidden="1" x14ac:dyDescent="0.35"/>
    <row r="28127" hidden="1" x14ac:dyDescent="0.35"/>
    <row r="28128" hidden="1" x14ac:dyDescent="0.35"/>
    <row r="28129" hidden="1" x14ac:dyDescent="0.35"/>
    <row r="28130" hidden="1" x14ac:dyDescent="0.35"/>
    <row r="28131" hidden="1" x14ac:dyDescent="0.35"/>
    <row r="28132" hidden="1" x14ac:dyDescent="0.35"/>
    <row r="28133" hidden="1" x14ac:dyDescent="0.35"/>
    <row r="28134" hidden="1" x14ac:dyDescent="0.35"/>
    <row r="28135" hidden="1" x14ac:dyDescent="0.35"/>
    <row r="28136" hidden="1" x14ac:dyDescent="0.35"/>
    <row r="28137" hidden="1" x14ac:dyDescent="0.35"/>
    <row r="28138" hidden="1" x14ac:dyDescent="0.35"/>
    <row r="28139" hidden="1" x14ac:dyDescent="0.35"/>
    <row r="28140" hidden="1" x14ac:dyDescent="0.35"/>
    <row r="28141" hidden="1" x14ac:dyDescent="0.35"/>
    <row r="28142" hidden="1" x14ac:dyDescent="0.35"/>
    <row r="28143" hidden="1" x14ac:dyDescent="0.35"/>
    <row r="28144" hidden="1" x14ac:dyDescent="0.35"/>
    <row r="28145" hidden="1" x14ac:dyDescent="0.35"/>
    <row r="28146" hidden="1" x14ac:dyDescent="0.35"/>
    <row r="28147" hidden="1" x14ac:dyDescent="0.35"/>
    <row r="28148" hidden="1" x14ac:dyDescent="0.35"/>
    <row r="28149" hidden="1" x14ac:dyDescent="0.35"/>
    <row r="28150" hidden="1" x14ac:dyDescent="0.35"/>
    <row r="28151" hidden="1" x14ac:dyDescent="0.35"/>
    <row r="28152" hidden="1" x14ac:dyDescent="0.35"/>
    <row r="28153" hidden="1" x14ac:dyDescent="0.35"/>
    <row r="28154" hidden="1" x14ac:dyDescent="0.35"/>
    <row r="28155" hidden="1" x14ac:dyDescent="0.35"/>
    <row r="28156" hidden="1" x14ac:dyDescent="0.35"/>
    <row r="28157" hidden="1" x14ac:dyDescent="0.35"/>
    <row r="28158" hidden="1" x14ac:dyDescent="0.35"/>
    <row r="28159" hidden="1" x14ac:dyDescent="0.35"/>
    <row r="28160" hidden="1" x14ac:dyDescent="0.35"/>
    <row r="28161" hidden="1" x14ac:dyDescent="0.35"/>
    <row r="28162" hidden="1" x14ac:dyDescent="0.35"/>
    <row r="28163" hidden="1" x14ac:dyDescent="0.35"/>
    <row r="28164" hidden="1" x14ac:dyDescent="0.35"/>
    <row r="28165" hidden="1" x14ac:dyDescent="0.35"/>
    <row r="28166" hidden="1" x14ac:dyDescent="0.35"/>
    <row r="28167" hidden="1" x14ac:dyDescent="0.35"/>
    <row r="28168" hidden="1" x14ac:dyDescent="0.35"/>
    <row r="28169" hidden="1" x14ac:dyDescent="0.35"/>
    <row r="28170" hidden="1" x14ac:dyDescent="0.35"/>
    <row r="28171" hidden="1" x14ac:dyDescent="0.35"/>
    <row r="28172" hidden="1" x14ac:dyDescent="0.35"/>
    <row r="28173" hidden="1" x14ac:dyDescent="0.35"/>
    <row r="28174" hidden="1" x14ac:dyDescent="0.35"/>
    <row r="28175" hidden="1" x14ac:dyDescent="0.35"/>
    <row r="28176" hidden="1" x14ac:dyDescent="0.35"/>
    <row r="28177" hidden="1" x14ac:dyDescent="0.35"/>
    <row r="28178" hidden="1" x14ac:dyDescent="0.35"/>
    <row r="28179" hidden="1" x14ac:dyDescent="0.35"/>
    <row r="28180" hidden="1" x14ac:dyDescent="0.35"/>
    <row r="28181" hidden="1" x14ac:dyDescent="0.35"/>
    <row r="28182" hidden="1" x14ac:dyDescent="0.35"/>
    <row r="28183" hidden="1" x14ac:dyDescent="0.35"/>
    <row r="28184" hidden="1" x14ac:dyDescent="0.35"/>
    <row r="28185" hidden="1" x14ac:dyDescent="0.35"/>
    <row r="28186" hidden="1" x14ac:dyDescent="0.35"/>
    <row r="28187" hidden="1" x14ac:dyDescent="0.35"/>
    <row r="28188" hidden="1" x14ac:dyDescent="0.35"/>
    <row r="28189" hidden="1" x14ac:dyDescent="0.35"/>
    <row r="28190" hidden="1" x14ac:dyDescent="0.35"/>
    <row r="28191" hidden="1" x14ac:dyDescent="0.35"/>
    <row r="28192" hidden="1" x14ac:dyDescent="0.35"/>
    <row r="28193" hidden="1" x14ac:dyDescent="0.35"/>
    <row r="28194" hidden="1" x14ac:dyDescent="0.35"/>
    <row r="28195" hidden="1" x14ac:dyDescent="0.35"/>
    <row r="28196" hidden="1" x14ac:dyDescent="0.35"/>
    <row r="28197" hidden="1" x14ac:dyDescent="0.35"/>
    <row r="28198" hidden="1" x14ac:dyDescent="0.35"/>
    <row r="28199" hidden="1" x14ac:dyDescent="0.35"/>
    <row r="28200" hidden="1" x14ac:dyDescent="0.35"/>
    <row r="28201" hidden="1" x14ac:dyDescent="0.35"/>
    <row r="28202" hidden="1" x14ac:dyDescent="0.35"/>
    <row r="28203" hidden="1" x14ac:dyDescent="0.35"/>
    <row r="28204" hidden="1" x14ac:dyDescent="0.35"/>
    <row r="28205" hidden="1" x14ac:dyDescent="0.35"/>
    <row r="28206" hidden="1" x14ac:dyDescent="0.35"/>
    <row r="28207" hidden="1" x14ac:dyDescent="0.35"/>
    <row r="28208" hidden="1" x14ac:dyDescent="0.35"/>
    <row r="28209" hidden="1" x14ac:dyDescent="0.35"/>
    <row r="28210" hidden="1" x14ac:dyDescent="0.35"/>
    <row r="28211" hidden="1" x14ac:dyDescent="0.35"/>
    <row r="28212" hidden="1" x14ac:dyDescent="0.35"/>
    <row r="28213" hidden="1" x14ac:dyDescent="0.35"/>
    <row r="28214" hidden="1" x14ac:dyDescent="0.35"/>
    <row r="28215" hidden="1" x14ac:dyDescent="0.35"/>
    <row r="28216" hidden="1" x14ac:dyDescent="0.35"/>
    <row r="28217" hidden="1" x14ac:dyDescent="0.35"/>
    <row r="28218" hidden="1" x14ac:dyDescent="0.35"/>
    <row r="28219" hidden="1" x14ac:dyDescent="0.35"/>
    <row r="28220" hidden="1" x14ac:dyDescent="0.35"/>
    <row r="28221" hidden="1" x14ac:dyDescent="0.35"/>
    <row r="28222" hidden="1" x14ac:dyDescent="0.35"/>
    <row r="28223" hidden="1" x14ac:dyDescent="0.35"/>
    <row r="28224" hidden="1" x14ac:dyDescent="0.35"/>
    <row r="28225" hidden="1" x14ac:dyDescent="0.35"/>
    <row r="28226" hidden="1" x14ac:dyDescent="0.35"/>
    <row r="28227" hidden="1" x14ac:dyDescent="0.35"/>
    <row r="28228" hidden="1" x14ac:dyDescent="0.35"/>
    <row r="28229" hidden="1" x14ac:dyDescent="0.35"/>
    <row r="28230" hidden="1" x14ac:dyDescent="0.35"/>
    <row r="28231" hidden="1" x14ac:dyDescent="0.35"/>
    <row r="28232" hidden="1" x14ac:dyDescent="0.35"/>
    <row r="28233" hidden="1" x14ac:dyDescent="0.35"/>
    <row r="28234" hidden="1" x14ac:dyDescent="0.35"/>
    <row r="28235" hidden="1" x14ac:dyDescent="0.35"/>
    <row r="28236" hidden="1" x14ac:dyDescent="0.35"/>
    <row r="28237" hidden="1" x14ac:dyDescent="0.35"/>
    <row r="28238" hidden="1" x14ac:dyDescent="0.35"/>
    <row r="28239" hidden="1" x14ac:dyDescent="0.35"/>
    <row r="28240" hidden="1" x14ac:dyDescent="0.35"/>
    <row r="28241" hidden="1" x14ac:dyDescent="0.35"/>
    <row r="28242" hidden="1" x14ac:dyDescent="0.35"/>
    <row r="28243" hidden="1" x14ac:dyDescent="0.35"/>
    <row r="28244" hidden="1" x14ac:dyDescent="0.35"/>
    <row r="28245" hidden="1" x14ac:dyDescent="0.35"/>
    <row r="28246" hidden="1" x14ac:dyDescent="0.35"/>
    <row r="28247" hidden="1" x14ac:dyDescent="0.35"/>
    <row r="28248" hidden="1" x14ac:dyDescent="0.35"/>
    <row r="28249" hidden="1" x14ac:dyDescent="0.35"/>
    <row r="28250" hidden="1" x14ac:dyDescent="0.35"/>
    <row r="28251" hidden="1" x14ac:dyDescent="0.35"/>
    <row r="28252" hidden="1" x14ac:dyDescent="0.35"/>
    <row r="28253" hidden="1" x14ac:dyDescent="0.35"/>
    <row r="28254" hidden="1" x14ac:dyDescent="0.35"/>
    <row r="28255" hidden="1" x14ac:dyDescent="0.35"/>
    <row r="28256" hidden="1" x14ac:dyDescent="0.35"/>
    <row r="28257" hidden="1" x14ac:dyDescent="0.35"/>
    <row r="28258" hidden="1" x14ac:dyDescent="0.35"/>
    <row r="28259" hidden="1" x14ac:dyDescent="0.35"/>
    <row r="28260" hidden="1" x14ac:dyDescent="0.35"/>
    <row r="28261" hidden="1" x14ac:dyDescent="0.35"/>
    <row r="28262" hidden="1" x14ac:dyDescent="0.35"/>
    <row r="28263" hidden="1" x14ac:dyDescent="0.35"/>
    <row r="28264" hidden="1" x14ac:dyDescent="0.35"/>
    <row r="28265" hidden="1" x14ac:dyDescent="0.35"/>
    <row r="28266" hidden="1" x14ac:dyDescent="0.35"/>
    <row r="28267" hidden="1" x14ac:dyDescent="0.35"/>
    <row r="28268" hidden="1" x14ac:dyDescent="0.35"/>
    <row r="28269" hidden="1" x14ac:dyDescent="0.35"/>
    <row r="28270" hidden="1" x14ac:dyDescent="0.35"/>
    <row r="28271" hidden="1" x14ac:dyDescent="0.35"/>
    <row r="28272" hidden="1" x14ac:dyDescent="0.35"/>
    <row r="28273" hidden="1" x14ac:dyDescent="0.35"/>
    <row r="28274" hidden="1" x14ac:dyDescent="0.35"/>
    <row r="28275" hidden="1" x14ac:dyDescent="0.35"/>
    <row r="28276" hidden="1" x14ac:dyDescent="0.35"/>
    <row r="28277" hidden="1" x14ac:dyDescent="0.35"/>
    <row r="28278" hidden="1" x14ac:dyDescent="0.35"/>
    <row r="28279" hidden="1" x14ac:dyDescent="0.35"/>
    <row r="28280" hidden="1" x14ac:dyDescent="0.35"/>
    <row r="28281" hidden="1" x14ac:dyDescent="0.35"/>
    <row r="28282" hidden="1" x14ac:dyDescent="0.35"/>
    <row r="28283" hidden="1" x14ac:dyDescent="0.35"/>
    <row r="28284" hidden="1" x14ac:dyDescent="0.35"/>
    <row r="28285" hidden="1" x14ac:dyDescent="0.35"/>
    <row r="28286" hidden="1" x14ac:dyDescent="0.35"/>
    <row r="28287" hidden="1" x14ac:dyDescent="0.35"/>
    <row r="28288" hidden="1" x14ac:dyDescent="0.35"/>
    <row r="28289" hidden="1" x14ac:dyDescent="0.35"/>
    <row r="28290" hidden="1" x14ac:dyDescent="0.35"/>
    <row r="28291" hidden="1" x14ac:dyDescent="0.35"/>
    <row r="28292" hidden="1" x14ac:dyDescent="0.35"/>
    <row r="28293" hidden="1" x14ac:dyDescent="0.35"/>
    <row r="28294" hidden="1" x14ac:dyDescent="0.35"/>
    <row r="28295" hidden="1" x14ac:dyDescent="0.35"/>
    <row r="28296" hidden="1" x14ac:dyDescent="0.35"/>
    <row r="28297" hidden="1" x14ac:dyDescent="0.35"/>
    <row r="28298" hidden="1" x14ac:dyDescent="0.35"/>
    <row r="28299" hidden="1" x14ac:dyDescent="0.35"/>
    <row r="28300" hidden="1" x14ac:dyDescent="0.35"/>
    <row r="28301" hidden="1" x14ac:dyDescent="0.35"/>
    <row r="28302" hidden="1" x14ac:dyDescent="0.35"/>
    <row r="28303" hidden="1" x14ac:dyDescent="0.35"/>
    <row r="28304" hidden="1" x14ac:dyDescent="0.35"/>
    <row r="28305" hidden="1" x14ac:dyDescent="0.35"/>
    <row r="28306" hidden="1" x14ac:dyDescent="0.35"/>
    <row r="28307" hidden="1" x14ac:dyDescent="0.35"/>
    <row r="28308" hidden="1" x14ac:dyDescent="0.35"/>
    <row r="28309" hidden="1" x14ac:dyDescent="0.35"/>
    <row r="28310" hidden="1" x14ac:dyDescent="0.35"/>
    <row r="28311" hidden="1" x14ac:dyDescent="0.35"/>
    <row r="28312" hidden="1" x14ac:dyDescent="0.35"/>
    <row r="28313" hidden="1" x14ac:dyDescent="0.35"/>
    <row r="28314" hidden="1" x14ac:dyDescent="0.35"/>
    <row r="28315" hidden="1" x14ac:dyDescent="0.35"/>
    <row r="28316" hidden="1" x14ac:dyDescent="0.35"/>
    <row r="28317" hidden="1" x14ac:dyDescent="0.35"/>
    <row r="28318" hidden="1" x14ac:dyDescent="0.35"/>
    <row r="28319" hidden="1" x14ac:dyDescent="0.35"/>
    <row r="28320" hidden="1" x14ac:dyDescent="0.35"/>
    <row r="28321" hidden="1" x14ac:dyDescent="0.35"/>
    <row r="28322" hidden="1" x14ac:dyDescent="0.35"/>
    <row r="28323" hidden="1" x14ac:dyDescent="0.35"/>
    <row r="28324" hidden="1" x14ac:dyDescent="0.35"/>
    <row r="28325" hidden="1" x14ac:dyDescent="0.35"/>
    <row r="28326" hidden="1" x14ac:dyDescent="0.35"/>
    <row r="28327" hidden="1" x14ac:dyDescent="0.35"/>
    <row r="28328" hidden="1" x14ac:dyDescent="0.35"/>
    <row r="28329" hidden="1" x14ac:dyDescent="0.35"/>
    <row r="28330" hidden="1" x14ac:dyDescent="0.35"/>
    <row r="28331" hidden="1" x14ac:dyDescent="0.35"/>
    <row r="28332" hidden="1" x14ac:dyDescent="0.35"/>
    <row r="28333" hidden="1" x14ac:dyDescent="0.35"/>
    <row r="28334" hidden="1" x14ac:dyDescent="0.35"/>
    <row r="28335" hidden="1" x14ac:dyDescent="0.35"/>
    <row r="28336" hidden="1" x14ac:dyDescent="0.35"/>
    <row r="28337" hidden="1" x14ac:dyDescent="0.35"/>
    <row r="28338" hidden="1" x14ac:dyDescent="0.35"/>
    <row r="28339" hidden="1" x14ac:dyDescent="0.35"/>
    <row r="28340" hidden="1" x14ac:dyDescent="0.35"/>
    <row r="28341" hidden="1" x14ac:dyDescent="0.35"/>
    <row r="28342" hidden="1" x14ac:dyDescent="0.35"/>
    <row r="28343" hidden="1" x14ac:dyDescent="0.35"/>
    <row r="28344" hidden="1" x14ac:dyDescent="0.35"/>
    <row r="28345" hidden="1" x14ac:dyDescent="0.35"/>
    <row r="28346" hidden="1" x14ac:dyDescent="0.35"/>
    <row r="28347" hidden="1" x14ac:dyDescent="0.35"/>
    <row r="28348" hidden="1" x14ac:dyDescent="0.35"/>
    <row r="28349" hidden="1" x14ac:dyDescent="0.35"/>
    <row r="28350" hidden="1" x14ac:dyDescent="0.35"/>
    <row r="28351" hidden="1" x14ac:dyDescent="0.35"/>
    <row r="28352" hidden="1" x14ac:dyDescent="0.35"/>
    <row r="28353" hidden="1" x14ac:dyDescent="0.35"/>
    <row r="28354" hidden="1" x14ac:dyDescent="0.35"/>
    <row r="28355" hidden="1" x14ac:dyDescent="0.35"/>
    <row r="28356" hidden="1" x14ac:dyDescent="0.35"/>
    <row r="28357" hidden="1" x14ac:dyDescent="0.35"/>
    <row r="28358" hidden="1" x14ac:dyDescent="0.35"/>
    <row r="28359" hidden="1" x14ac:dyDescent="0.35"/>
    <row r="28360" hidden="1" x14ac:dyDescent="0.35"/>
    <row r="28361" hidden="1" x14ac:dyDescent="0.35"/>
    <row r="28362" hidden="1" x14ac:dyDescent="0.35"/>
    <row r="28363" hidden="1" x14ac:dyDescent="0.35"/>
    <row r="28364" hidden="1" x14ac:dyDescent="0.35"/>
    <row r="28365" hidden="1" x14ac:dyDescent="0.35"/>
    <row r="28366" hidden="1" x14ac:dyDescent="0.35"/>
    <row r="28367" hidden="1" x14ac:dyDescent="0.35"/>
    <row r="28368" hidden="1" x14ac:dyDescent="0.35"/>
    <row r="28369" hidden="1" x14ac:dyDescent="0.35"/>
    <row r="28370" hidden="1" x14ac:dyDescent="0.35"/>
    <row r="28371" hidden="1" x14ac:dyDescent="0.35"/>
    <row r="28372" hidden="1" x14ac:dyDescent="0.35"/>
    <row r="28373" hidden="1" x14ac:dyDescent="0.35"/>
    <row r="28374" hidden="1" x14ac:dyDescent="0.35"/>
    <row r="28375" hidden="1" x14ac:dyDescent="0.35"/>
    <row r="28376" hidden="1" x14ac:dyDescent="0.35"/>
    <row r="28377" hidden="1" x14ac:dyDescent="0.35"/>
    <row r="28378" hidden="1" x14ac:dyDescent="0.35"/>
    <row r="28379" hidden="1" x14ac:dyDescent="0.35"/>
    <row r="28380" hidden="1" x14ac:dyDescent="0.35"/>
    <row r="28381" hidden="1" x14ac:dyDescent="0.35"/>
    <row r="28382" hidden="1" x14ac:dyDescent="0.35"/>
    <row r="28383" hidden="1" x14ac:dyDescent="0.35"/>
    <row r="28384" hidden="1" x14ac:dyDescent="0.35"/>
    <row r="28385" hidden="1" x14ac:dyDescent="0.35"/>
    <row r="28386" hidden="1" x14ac:dyDescent="0.35"/>
    <row r="28387" hidden="1" x14ac:dyDescent="0.35"/>
    <row r="28388" hidden="1" x14ac:dyDescent="0.35"/>
    <row r="28389" hidden="1" x14ac:dyDescent="0.35"/>
    <row r="28390" hidden="1" x14ac:dyDescent="0.35"/>
    <row r="28391" hidden="1" x14ac:dyDescent="0.35"/>
    <row r="28392" hidden="1" x14ac:dyDescent="0.35"/>
    <row r="28393" hidden="1" x14ac:dyDescent="0.35"/>
    <row r="28394" hidden="1" x14ac:dyDescent="0.35"/>
    <row r="28395" hidden="1" x14ac:dyDescent="0.35"/>
    <row r="28396" hidden="1" x14ac:dyDescent="0.35"/>
    <row r="28397" hidden="1" x14ac:dyDescent="0.35"/>
    <row r="28398" hidden="1" x14ac:dyDescent="0.35"/>
    <row r="28399" hidden="1" x14ac:dyDescent="0.35"/>
    <row r="28400" hidden="1" x14ac:dyDescent="0.35"/>
    <row r="28401" hidden="1" x14ac:dyDescent="0.35"/>
    <row r="28402" hidden="1" x14ac:dyDescent="0.35"/>
    <row r="28403" hidden="1" x14ac:dyDescent="0.35"/>
    <row r="28404" hidden="1" x14ac:dyDescent="0.35"/>
    <row r="28405" hidden="1" x14ac:dyDescent="0.35"/>
    <row r="28406" hidden="1" x14ac:dyDescent="0.35"/>
    <row r="28407" hidden="1" x14ac:dyDescent="0.35"/>
    <row r="28408" hidden="1" x14ac:dyDescent="0.35"/>
    <row r="28409" hidden="1" x14ac:dyDescent="0.35"/>
    <row r="28410" hidden="1" x14ac:dyDescent="0.35"/>
    <row r="28411" hidden="1" x14ac:dyDescent="0.35"/>
    <row r="28412" hidden="1" x14ac:dyDescent="0.35"/>
    <row r="28413" hidden="1" x14ac:dyDescent="0.35"/>
    <row r="28414" hidden="1" x14ac:dyDescent="0.35"/>
    <row r="28415" hidden="1" x14ac:dyDescent="0.35"/>
    <row r="28416" hidden="1" x14ac:dyDescent="0.35"/>
    <row r="28417" hidden="1" x14ac:dyDescent="0.35"/>
    <row r="28418" hidden="1" x14ac:dyDescent="0.35"/>
    <row r="28419" hidden="1" x14ac:dyDescent="0.35"/>
    <row r="28420" hidden="1" x14ac:dyDescent="0.35"/>
    <row r="28421" hidden="1" x14ac:dyDescent="0.35"/>
    <row r="28422" hidden="1" x14ac:dyDescent="0.35"/>
    <row r="28423" hidden="1" x14ac:dyDescent="0.35"/>
    <row r="28424" hidden="1" x14ac:dyDescent="0.35"/>
    <row r="28425" hidden="1" x14ac:dyDescent="0.35"/>
    <row r="28426" hidden="1" x14ac:dyDescent="0.35"/>
    <row r="28427" hidden="1" x14ac:dyDescent="0.35"/>
    <row r="28428" hidden="1" x14ac:dyDescent="0.35"/>
    <row r="28429" hidden="1" x14ac:dyDescent="0.35"/>
    <row r="28430" hidden="1" x14ac:dyDescent="0.35"/>
    <row r="28431" hidden="1" x14ac:dyDescent="0.35"/>
    <row r="28432" hidden="1" x14ac:dyDescent="0.35"/>
    <row r="28433" hidden="1" x14ac:dyDescent="0.35"/>
    <row r="28434" hidden="1" x14ac:dyDescent="0.35"/>
    <row r="28435" hidden="1" x14ac:dyDescent="0.35"/>
    <row r="28436" hidden="1" x14ac:dyDescent="0.35"/>
    <row r="28437" hidden="1" x14ac:dyDescent="0.35"/>
    <row r="28438" hidden="1" x14ac:dyDescent="0.35"/>
    <row r="28439" hidden="1" x14ac:dyDescent="0.35"/>
    <row r="28440" hidden="1" x14ac:dyDescent="0.35"/>
    <row r="28441" hidden="1" x14ac:dyDescent="0.35"/>
    <row r="28442" hidden="1" x14ac:dyDescent="0.35"/>
    <row r="28443" hidden="1" x14ac:dyDescent="0.35"/>
    <row r="28444" hidden="1" x14ac:dyDescent="0.35"/>
    <row r="28445" hidden="1" x14ac:dyDescent="0.35"/>
    <row r="28446" hidden="1" x14ac:dyDescent="0.35"/>
    <row r="28447" hidden="1" x14ac:dyDescent="0.35"/>
    <row r="28448" hidden="1" x14ac:dyDescent="0.35"/>
    <row r="28449" hidden="1" x14ac:dyDescent="0.35"/>
    <row r="28450" hidden="1" x14ac:dyDescent="0.35"/>
    <row r="28451" hidden="1" x14ac:dyDescent="0.35"/>
    <row r="28452" hidden="1" x14ac:dyDescent="0.35"/>
    <row r="28453" hidden="1" x14ac:dyDescent="0.35"/>
    <row r="28454" hidden="1" x14ac:dyDescent="0.35"/>
    <row r="28455" hidden="1" x14ac:dyDescent="0.35"/>
    <row r="28456" hidden="1" x14ac:dyDescent="0.35"/>
    <row r="28457" hidden="1" x14ac:dyDescent="0.35"/>
    <row r="28458" hidden="1" x14ac:dyDescent="0.35"/>
    <row r="28459" hidden="1" x14ac:dyDescent="0.35"/>
    <row r="28460" hidden="1" x14ac:dyDescent="0.35"/>
    <row r="28461" hidden="1" x14ac:dyDescent="0.35"/>
    <row r="28462" hidden="1" x14ac:dyDescent="0.35"/>
    <row r="28463" hidden="1" x14ac:dyDescent="0.35"/>
    <row r="28464" hidden="1" x14ac:dyDescent="0.35"/>
    <row r="28465" hidden="1" x14ac:dyDescent="0.35"/>
    <row r="28466" hidden="1" x14ac:dyDescent="0.35"/>
    <row r="28467" hidden="1" x14ac:dyDescent="0.35"/>
    <row r="28468" hidden="1" x14ac:dyDescent="0.35"/>
    <row r="28469" hidden="1" x14ac:dyDescent="0.35"/>
    <row r="28470" hidden="1" x14ac:dyDescent="0.35"/>
    <row r="28471" hidden="1" x14ac:dyDescent="0.35"/>
    <row r="28472" hidden="1" x14ac:dyDescent="0.35"/>
    <row r="28473" hidden="1" x14ac:dyDescent="0.35"/>
    <row r="28474" hidden="1" x14ac:dyDescent="0.35"/>
    <row r="28475" hidden="1" x14ac:dyDescent="0.35"/>
    <row r="28476" hidden="1" x14ac:dyDescent="0.35"/>
    <row r="28477" hidden="1" x14ac:dyDescent="0.35"/>
    <row r="28478" hidden="1" x14ac:dyDescent="0.35"/>
    <row r="28479" hidden="1" x14ac:dyDescent="0.35"/>
    <row r="28480" hidden="1" x14ac:dyDescent="0.35"/>
    <row r="28481" hidden="1" x14ac:dyDescent="0.35"/>
    <row r="28482" hidden="1" x14ac:dyDescent="0.35"/>
    <row r="28483" hidden="1" x14ac:dyDescent="0.35"/>
    <row r="28484" hidden="1" x14ac:dyDescent="0.35"/>
    <row r="28485" hidden="1" x14ac:dyDescent="0.35"/>
    <row r="28486" hidden="1" x14ac:dyDescent="0.35"/>
    <row r="28487" hidden="1" x14ac:dyDescent="0.35"/>
    <row r="28488" hidden="1" x14ac:dyDescent="0.35"/>
    <row r="28489" hidden="1" x14ac:dyDescent="0.35"/>
    <row r="28490" hidden="1" x14ac:dyDescent="0.35"/>
    <row r="28491" hidden="1" x14ac:dyDescent="0.35"/>
    <row r="28492" hidden="1" x14ac:dyDescent="0.35"/>
    <row r="28493" hidden="1" x14ac:dyDescent="0.35"/>
    <row r="28494" hidden="1" x14ac:dyDescent="0.35"/>
    <row r="28495" hidden="1" x14ac:dyDescent="0.35"/>
    <row r="28496" hidden="1" x14ac:dyDescent="0.35"/>
    <row r="28497" hidden="1" x14ac:dyDescent="0.35"/>
    <row r="28498" hidden="1" x14ac:dyDescent="0.35"/>
    <row r="28499" hidden="1" x14ac:dyDescent="0.35"/>
    <row r="28500" hidden="1" x14ac:dyDescent="0.35"/>
    <row r="28501" hidden="1" x14ac:dyDescent="0.35"/>
    <row r="28502" hidden="1" x14ac:dyDescent="0.35"/>
    <row r="28503" hidden="1" x14ac:dyDescent="0.35"/>
    <row r="28504" hidden="1" x14ac:dyDescent="0.35"/>
    <row r="28505" hidden="1" x14ac:dyDescent="0.35"/>
    <row r="28506" hidden="1" x14ac:dyDescent="0.35"/>
    <row r="28507" hidden="1" x14ac:dyDescent="0.35"/>
    <row r="28508" hidden="1" x14ac:dyDescent="0.35"/>
    <row r="28509" hidden="1" x14ac:dyDescent="0.35"/>
    <row r="28510" hidden="1" x14ac:dyDescent="0.35"/>
    <row r="28511" hidden="1" x14ac:dyDescent="0.35"/>
    <row r="28512" hidden="1" x14ac:dyDescent="0.35"/>
    <row r="28513" hidden="1" x14ac:dyDescent="0.35"/>
    <row r="28514" hidden="1" x14ac:dyDescent="0.35"/>
    <row r="28515" hidden="1" x14ac:dyDescent="0.35"/>
    <row r="28516" hidden="1" x14ac:dyDescent="0.35"/>
    <row r="28517" hidden="1" x14ac:dyDescent="0.35"/>
    <row r="28518" hidden="1" x14ac:dyDescent="0.35"/>
    <row r="28519" hidden="1" x14ac:dyDescent="0.35"/>
    <row r="28520" hidden="1" x14ac:dyDescent="0.35"/>
    <row r="28521" hidden="1" x14ac:dyDescent="0.35"/>
    <row r="28522" hidden="1" x14ac:dyDescent="0.35"/>
    <row r="28523" hidden="1" x14ac:dyDescent="0.35"/>
    <row r="28524" hidden="1" x14ac:dyDescent="0.35"/>
    <row r="28525" hidden="1" x14ac:dyDescent="0.35"/>
    <row r="28526" hidden="1" x14ac:dyDescent="0.35"/>
    <row r="28527" hidden="1" x14ac:dyDescent="0.35"/>
    <row r="28528" hidden="1" x14ac:dyDescent="0.35"/>
    <row r="28529" hidden="1" x14ac:dyDescent="0.35"/>
    <row r="28530" hidden="1" x14ac:dyDescent="0.35"/>
    <row r="28531" hidden="1" x14ac:dyDescent="0.35"/>
    <row r="28532" hidden="1" x14ac:dyDescent="0.35"/>
    <row r="28533" hidden="1" x14ac:dyDescent="0.35"/>
    <row r="28534" hidden="1" x14ac:dyDescent="0.35"/>
    <row r="28535" hidden="1" x14ac:dyDescent="0.35"/>
    <row r="28536" hidden="1" x14ac:dyDescent="0.35"/>
    <row r="28537" hidden="1" x14ac:dyDescent="0.35"/>
    <row r="28538" hidden="1" x14ac:dyDescent="0.35"/>
    <row r="28539" hidden="1" x14ac:dyDescent="0.35"/>
    <row r="28540" hidden="1" x14ac:dyDescent="0.35"/>
    <row r="28541" hidden="1" x14ac:dyDescent="0.35"/>
    <row r="28542" hidden="1" x14ac:dyDescent="0.35"/>
    <row r="28543" hidden="1" x14ac:dyDescent="0.35"/>
    <row r="28544" hidden="1" x14ac:dyDescent="0.35"/>
    <row r="28545" hidden="1" x14ac:dyDescent="0.35"/>
    <row r="28546" hidden="1" x14ac:dyDescent="0.35"/>
    <row r="28547" hidden="1" x14ac:dyDescent="0.35"/>
    <row r="28548" hidden="1" x14ac:dyDescent="0.35"/>
    <row r="28549" hidden="1" x14ac:dyDescent="0.35"/>
    <row r="28550" hidden="1" x14ac:dyDescent="0.35"/>
    <row r="28551" hidden="1" x14ac:dyDescent="0.35"/>
    <row r="28552" hidden="1" x14ac:dyDescent="0.35"/>
    <row r="28553" hidden="1" x14ac:dyDescent="0.35"/>
    <row r="28554" hidden="1" x14ac:dyDescent="0.35"/>
    <row r="28555" hidden="1" x14ac:dyDescent="0.35"/>
    <row r="28556" hidden="1" x14ac:dyDescent="0.35"/>
    <row r="28557" hidden="1" x14ac:dyDescent="0.35"/>
    <row r="28558" hidden="1" x14ac:dyDescent="0.35"/>
    <row r="28559" hidden="1" x14ac:dyDescent="0.35"/>
    <row r="28560" hidden="1" x14ac:dyDescent="0.35"/>
    <row r="28561" hidden="1" x14ac:dyDescent="0.35"/>
    <row r="28562" hidden="1" x14ac:dyDescent="0.35"/>
    <row r="28563" hidden="1" x14ac:dyDescent="0.35"/>
    <row r="28564" hidden="1" x14ac:dyDescent="0.35"/>
    <row r="28565" hidden="1" x14ac:dyDescent="0.35"/>
    <row r="28566" hidden="1" x14ac:dyDescent="0.35"/>
    <row r="28567" hidden="1" x14ac:dyDescent="0.35"/>
    <row r="28568" hidden="1" x14ac:dyDescent="0.35"/>
    <row r="28569" hidden="1" x14ac:dyDescent="0.35"/>
    <row r="28570" hidden="1" x14ac:dyDescent="0.35"/>
    <row r="28571" hidden="1" x14ac:dyDescent="0.35"/>
    <row r="28572" hidden="1" x14ac:dyDescent="0.35"/>
    <row r="28573" hidden="1" x14ac:dyDescent="0.35"/>
    <row r="28574" hidden="1" x14ac:dyDescent="0.35"/>
    <row r="28575" hidden="1" x14ac:dyDescent="0.35"/>
    <row r="28576" hidden="1" x14ac:dyDescent="0.35"/>
    <row r="28577" hidden="1" x14ac:dyDescent="0.35"/>
    <row r="28578" hidden="1" x14ac:dyDescent="0.35"/>
    <row r="28579" hidden="1" x14ac:dyDescent="0.35"/>
    <row r="28580" hidden="1" x14ac:dyDescent="0.35"/>
    <row r="28581" hidden="1" x14ac:dyDescent="0.35"/>
    <row r="28582" hidden="1" x14ac:dyDescent="0.35"/>
    <row r="28583" hidden="1" x14ac:dyDescent="0.35"/>
    <row r="28584" hidden="1" x14ac:dyDescent="0.35"/>
    <row r="28585" hidden="1" x14ac:dyDescent="0.35"/>
    <row r="28586" hidden="1" x14ac:dyDescent="0.35"/>
    <row r="28587" hidden="1" x14ac:dyDescent="0.35"/>
    <row r="28588" hidden="1" x14ac:dyDescent="0.35"/>
    <row r="28589" hidden="1" x14ac:dyDescent="0.35"/>
    <row r="28590" hidden="1" x14ac:dyDescent="0.35"/>
    <row r="28591" hidden="1" x14ac:dyDescent="0.35"/>
    <row r="28592" hidden="1" x14ac:dyDescent="0.35"/>
    <row r="28593" hidden="1" x14ac:dyDescent="0.35"/>
    <row r="28594" hidden="1" x14ac:dyDescent="0.35"/>
    <row r="28595" hidden="1" x14ac:dyDescent="0.35"/>
    <row r="28596" hidden="1" x14ac:dyDescent="0.35"/>
    <row r="28597" hidden="1" x14ac:dyDescent="0.35"/>
    <row r="28598" hidden="1" x14ac:dyDescent="0.35"/>
    <row r="28599" hidden="1" x14ac:dyDescent="0.35"/>
    <row r="28600" hidden="1" x14ac:dyDescent="0.35"/>
    <row r="28601" hidden="1" x14ac:dyDescent="0.35"/>
    <row r="28602" hidden="1" x14ac:dyDescent="0.35"/>
    <row r="28603" hidden="1" x14ac:dyDescent="0.35"/>
    <row r="28604" hidden="1" x14ac:dyDescent="0.35"/>
    <row r="28605" hidden="1" x14ac:dyDescent="0.35"/>
    <row r="28606" hidden="1" x14ac:dyDescent="0.35"/>
    <row r="28607" hidden="1" x14ac:dyDescent="0.35"/>
    <row r="28608" hidden="1" x14ac:dyDescent="0.35"/>
    <row r="28609" hidden="1" x14ac:dyDescent="0.35"/>
    <row r="28610" hidden="1" x14ac:dyDescent="0.35"/>
    <row r="28611" hidden="1" x14ac:dyDescent="0.35"/>
    <row r="28612" hidden="1" x14ac:dyDescent="0.35"/>
    <row r="28613" hidden="1" x14ac:dyDescent="0.35"/>
    <row r="28614" hidden="1" x14ac:dyDescent="0.35"/>
    <row r="28615" hidden="1" x14ac:dyDescent="0.35"/>
    <row r="28616" hidden="1" x14ac:dyDescent="0.35"/>
    <row r="28617" hidden="1" x14ac:dyDescent="0.35"/>
    <row r="28618" hidden="1" x14ac:dyDescent="0.35"/>
    <row r="28619" hidden="1" x14ac:dyDescent="0.35"/>
    <row r="28620" hidden="1" x14ac:dyDescent="0.35"/>
    <row r="28621" hidden="1" x14ac:dyDescent="0.35"/>
    <row r="28622" hidden="1" x14ac:dyDescent="0.35"/>
    <row r="28623" hidden="1" x14ac:dyDescent="0.35"/>
    <row r="28624" hidden="1" x14ac:dyDescent="0.35"/>
    <row r="28625" hidden="1" x14ac:dyDescent="0.35"/>
    <row r="28626" hidden="1" x14ac:dyDescent="0.35"/>
    <row r="28627" hidden="1" x14ac:dyDescent="0.35"/>
    <row r="28628" hidden="1" x14ac:dyDescent="0.35"/>
    <row r="28629" hidden="1" x14ac:dyDescent="0.35"/>
    <row r="28630" hidden="1" x14ac:dyDescent="0.35"/>
    <row r="28631" hidden="1" x14ac:dyDescent="0.35"/>
    <row r="28632" hidden="1" x14ac:dyDescent="0.35"/>
    <row r="28633" hidden="1" x14ac:dyDescent="0.35"/>
    <row r="28634" hidden="1" x14ac:dyDescent="0.35"/>
    <row r="28635" hidden="1" x14ac:dyDescent="0.35"/>
    <row r="28636" hidden="1" x14ac:dyDescent="0.35"/>
    <row r="28637" hidden="1" x14ac:dyDescent="0.35"/>
    <row r="28638" hidden="1" x14ac:dyDescent="0.35"/>
    <row r="28639" hidden="1" x14ac:dyDescent="0.35"/>
    <row r="28640" hidden="1" x14ac:dyDescent="0.35"/>
    <row r="28641" hidden="1" x14ac:dyDescent="0.35"/>
    <row r="28642" hidden="1" x14ac:dyDescent="0.35"/>
    <row r="28643" hidden="1" x14ac:dyDescent="0.35"/>
    <row r="28644" hidden="1" x14ac:dyDescent="0.35"/>
    <row r="28645" hidden="1" x14ac:dyDescent="0.35"/>
    <row r="28646" hidden="1" x14ac:dyDescent="0.35"/>
    <row r="28647" hidden="1" x14ac:dyDescent="0.35"/>
    <row r="28648" hidden="1" x14ac:dyDescent="0.35"/>
    <row r="28649" hidden="1" x14ac:dyDescent="0.35"/>
    <row r="28650" hidden="1" x14ac:dyDescent="0.35"/>
    <row r="28651" hidden="1" x14ac:dyDescent="0.35"/>
    <row r="28652" hidden="1" x14ac:dyDescent="0.35"/>
    <row r="28653" hidden="1" x14ac:dyDescent="0.35"/>
    <row r="28654" hidden="1" x14ac:dyDescent="0.35"/>
    <row r="28655" hidden="1" x14ac:dyDescent="0.35"/>
    <row r="28656" hidden="1" x14ac:dyDescent="0.35"/>
    <row r="28657" hidden="1" x14ac:dyDescent="0.35"/>
    <row r="28658" hidden="1" x14ac:dyDescent="0.35"/>
    <row r="28659" hidden="1" x14ac:dyDescent="0.35"/>
    <row r="28660" hidden="1" x14ac:dyDescent="0.35"/>
    <row r="28661" hidden="1" x14ac:dyDescent="0.35"/>
    <row r="28662" hidden="1" x14ac:dyDescent="0.35"/>
    <row r="28663" hidden="1" x14ac:dyDescent="0.35"/>
    <row r="28664" hidden="1" x14ac:dyDescent="0.35"/>
    <row r="28665" hidden="1" x14ac:dyDescent="0.35"/>
    <row r="28666" hidden="1" x14ac:dyDescent="0.35"/>
    <row r="28667" hidden="1" x14ac:dyDescent="0.35"/>
    <row r="28668" hidden="1" x14ac:dyDescent="0.35"/>
    <row r="28669" hidden="1" x14ac:dyDescent="0.35"/>
    <row r="28670" hidden="1" x14ac:dyDescent="0.35"/>
    <row r="28671" hidden="1" x14ac:dyDescent="0.35"/>
    <row r="28672" hidden="1" x14ac:dyDescent="0.35"/>
    <row r="28673" hidden="1" x14ac:dyDescent="0.35"/>
    <row r="28674" hidden="1" x14ac:dyDescent="0.35"/>
    <row r="28675" hidden="1" x14ac:dyDescent="0.35"/>
    <row r="28676" hidden="1" x14ac:dyDescent="0.35"/>
    <row r="28677" hidden="1" x14ac:dyDescent="0.35"/>
    <row r="28678" hidden="1" x14ac:dyDescent="0.35"/>
    <row r="28679" hidden="1" x14ac:dyDescent="0.35"/>
    <row r="28680" hidden="1" x14ac:dyDescent="0.35"/>
    <row r="28681" hidden="1" x14ac:dyDescent="0.35"/>
    <row r="28682" hidden="1" x14ac:dyDescent="0.35"/>
    <row r="28683" hidden="1" x14ac:dyDescent="0.35"/>
    <row r="28684" hidden="1" x14ac:dyDescent="0.35"/>
    <row r="28685" hidden="1" x14ac:dyDescent="0.35"/>
    <row r="28686" hidden="1" x14ac:dyDescent="0.35"/>
    <row r="28687" hidden="1" x14ac:dyDescent="0.35"/>
    <row r="28688" hidden="1" x14ac:dyDescent="0.35"/>
    <row r="28689" hidden="1" x14ac:dyDescent="0.35"/>
    <row r="28690" hidden="1" x14ac:dyDescent="0.35"/>
    <row r="28691" hidden="1" x14ac:dyDescent="0.35"/>
    <row r="28692" hidden="1" x14ac:dyDescent="0.35"/>
    <row r="28693" hidden="1" x14ac:dyDescent="0.35"/>
    <row r="28694" hidden="1" x14ac:dyDescent="0.35"/>
    <row r="28695" hidden="1" x14ac:dyDescent="0.35"/>
    <row r="28696" hidden="1" x14ac:dyDescent="0.35"/>
    <row r="28697" hidden="1" x14ac:dyDescent="0.35"/>
    <row r="28698" hidden="1" x14ac:dyDescent="0.35"/>
    <row r="28699" hidden="1" x14ac:dyDescent="0.35"/>
    <row r="28700" hidden="1" x14ac:dyDescent="0.35"/>
    <row r="28701" hidden="1" x14ac:dyDescent="0.35"/>
    <row r="28702" hidden="1" x14ac:dyDescent="0.35"/>
    <row r="28703" hidden="1" x14ac:dyDescent="0.35"/>
    <row r="28704" hidden="1" x14ac:dyDescent="0.35"/>
    <row r="28705" hidden="1" x14ac:dyDescent="0.35"/>
    <row r="28706" hidden="1" x14ac:dyDescent="0.35"/>
    <row r="28707" hidden="1" x14ac:dyDescent="0.35"/>
    <row r="28708" hidden="1" x14ac:dyDescent="0.35"/>
    <row r="28709" hidden="1" x14ac:dyDescent="0.35"/>
    <row r="28710" hidden="1" x14ac:dyDescent="0.35"/>
    <row r="28711" hidden="1" x14ac:dyDescent="0.35"/>
    <row r="28712" hidden="1" x14ac:dyDescent="0.35"/>
    <row r="28713" hidden="1" x14ac:dyDescent="0.35"/>
    <row r="28714" hidden="1" x14ac:dyDescent="0.35"/>
    <row r="28715" hidden="1" x14ac:dyDescent="0.35"/>
    <row r="28716" hidden="1" x14ac:dyDescent="0.35"/>
    <row r="28717" hidden="1" x14ac:dyDescent="0.35"/>
    <row r="28718" hidden="1" x14ac:dyDescent="0.35"/>
    <row r="28719" hidden="1" x14ac:dyDescent="0.35"/>
    <row r="28720" hidden="1" x14ac:dyDescent="0.35"/>
    <row r="28721" hidden="1" x14ac:dyDescent="0.35"/>
    <row r="28722" hidden="1" x14ac:dyDescent="0.35"/>
    <row r="28723" hidden="1" x14ac:dyDescent="0.35"/>
    <row r="28724" hidden="1" x14ac:dyDescent="0.35"/>
    <row r="28725" hidden="1" x14ac:dyDescent="0.35"/>
    <row r="28726" hidden="1" x14ac:dyDescent="0.35"/>
    <row r="28727" hidden="1" x14ac:dyDescent="0.35"/>
    <row r="28728" hidden="1" x14ac:dyDescent="0.35"/>
    <row r="28729" hidden="1" x14ac:dyDescent="0.35"/>
    <row r="28730" hidden="1" x14ac:dyDescent="0.35"/>
    <row r="28731" hidden="1" x14ac:dyDescent="0.35"/>
    <row r="28732" hidden="1" x14ac:dyDescent="0.35"/>
    <row r="28733" hidden="1" x14ac:dyDescent="0.35"/>
    <row r="28734" hidden="1" x14ac:dyDescent="0.35"/>
    <row r="28735" hidden="1" x14ac:dyDescent="0.35"/>
    <row r="28736" hidden="1" x14ac:dyDescent="0.35"/>
    <row r="28737" hidden="1" x14ac:dyDescent="0.35"/>
    <row r="28738" hidden="1" x14ac:dyDescent="0.35"/>
    <row r="28739" hidden="1" x14ac:dyDescent="0.35"/>
    <row r="28740" hidden="1" x14ac:dyDescent="0.35"/>
    <row r="28741" hidden="1" x14ac:dyDescent="0.35"/>
    <row r="28742" hidden="1" x14ac:dyDescent="0.35"/>
    <row r="28743" hidden="1" x14ac:dyDescent="0.35"/>
    <row r="28744" hidden="1" x14ac:dyDescent="0.35"/>
    <row r="28745" hidden="1" x14ac:dyDescent="0.35"/>
    <row r="28746" hidden="1" x14ac:dyDescent="0.35"/>
    <row r="28747" hidden="1" x14ac:dyDescent="0.35"/>
    <row r="28748" hidden="1" x14ac:dyDescent="0.35"/>
    <row r="28749" hidden="1" x14ac:dyDescent="0.35"/>
    <row r="28750" hidden="1" x14ac:dyDescent="0.35"/>
    <row r="28751" hidden="1" x14ac:dyDescent="0.35"/>
    <row r="28752" hidden="1" x14ac:dyDescent="0.35"/>
    <row r="28753" hidden="1" x14ac:dyDescent="0.35"/>
    <row r="28754" hidden="1" x14ac:dyDescent="0.35"/>
    <row r="28755" hidden="1" x14ac:dyDescent="0.35"/>
    <row r="28756" hidden="1" x14ac:dyDescent="0.35"/>
    <row r="28757" hidden="1" x14ac:dyDescent="0.35"/>
    <row r="28758" hidden="1" x14ac:dyDescent="0.35"/>
    <row r="28759" hidden="1" x14ac:dyDescent="0.35"/>
    <row r="28760" hidden="1" x14ac:dyDescent="0.35"/>
    <row r="28761" hidden="1" x14ac:dyDescent="0.35"/>
    <row r="28762" hidden="1" x14ac:dyDescent="0.35"/>
    <row r="28763" hidden="1" x14ac:dyDescent="0.35"/>
    <row r="28764" hidden="1" x14ac:dyDescent="0.35"/>
    <row r="28765" hidden="1" x14ac:dyDescent="0.35"/>
    <row r="28766" hidden="1" x14ac:dyDescent="0.35"/>
    <row r="28767" hidden="1" x14ac:dyDescent="0.35"/>
    <row r="28768" hidden="1" x14ac:dyDescent="0.35"/>
    <row r="28769" hidden="1" x14ac:dyDescent="0.35"/>
    <row r="28770" hidden="1" x14ac:dyDescent="0.35"/>
    <row r="28771" hidden="1" x14ac:dyDescent="0.35"/>
    <row r="28772" hidden="1" x14ac:dyDescent="0.35"/>
    <row r="28773" hidden="1" x14ac:dyDescent="0.35"/>
    <row r="28774" hidden="1" x14ac:dyDescent="0.35"/>
    <row r="28775" hidden="1" x14ac:dyDescent="0.35"/>
    <row r="28776" hidden="1" x14ac:dyDescent="0.35"/>
    <row r="28777" hidden="1" x14ac:dyDescent="0.35"/>
    <row r="28778" hidden="1" x14ac:dyDescent="0.35"/>
    <row r="28779" hidden="1" x14ac:dyDescent="0.35"/>
    <row r="28780" hidden="1" x14ac:dyDescent="0.35"/>
    <row r="28781" hidden="1" x14ac:dyDescent="0.35"/>
    <row r="28782" hidden="1" x14ac:dyDescent="0.35"/>
    <row r="28783" hidden="1" x14ac:dyDescent="0.35"/>
    <row r="28784" hidden="1" x14ac:dyDescent="0.35"/>
    <row r="28785" hidden="1" x14ac:dyDescent="0.35"/>
    <row r="28786" hidden="1" x14ac:dyDescent="0.35"/>
    <row r="28787" hidden="1" x14ac:dyDescent="0.35"/>
    <row r="28788" hidden="1" x14ac:dyDescent="0.35"/>
    <row r="28789" hidden="1" x14ac:dyDescent="0.35"/>
    <row r="28790" hidden="1" x14ac:dyDescent="0.35"/>
    <row r="28791" hidden="1" x14ac:dyDescent="0.35"/>
    <row r="28792" hidden="1" x14ac:dyDescent="0.35"/>
    <row r="28793" hidden="1" x14ac:dyDescent="0.35"/>
    <row r="28794" hidden="1" x14ac:dyDescent="0.35"/>
    <row r="28795" hidden="1" x14ac:dyDescent="0.35"/>
    <row r="28796" hidden="1" x14ac:dyDescent="0.35"/>
    <row r="28797" hidden="1" x14ac:dyDescent="0.35"/>
    <row r="28798" hidden="1" x14ac:dyDescent="0.35"/>
    <row r="28799" hidden="1" x14ac:dyDescent="0.35"/>
    <row r="28800" hidden="1" x14ac:dyDescent="0.35"/>
    <row r="28801" hidden="1" x14ac:dyDescent="0.35"/>
    <row r="28802" hidden="1" x14ac:dyDescent="0.35"/>
    <row r="28803" hidden="1" x14ac:dyDescent="0.35"/>
    <row r="28804" hidden="1" x14ac:dyDescent="0.35"/>
    <row r="28805" hidden="1" x14ac:dyDescent="0.35"/>
    <row r="28806" hidden="1" x14ac:dyDescent="0.35"/>
    <row r="28807" hidden="1" x14ac:dyDescent="0.35"/>
    <row r="28808" hidden="1" x14ac:dyDescent="0.35"/>
    <row r="28809" hidden="1" x14ac:dyDescent="0.35"/>
    <row r="28810" hidden="1" x14ac:dyDescent="0.35"/>
    <row r="28811" hidden="1" x14ac:dyDescent="0.35"/>
    <row r="28812" hidden="1" x14ac:dyDescent="0.35"/>
    <row r="28813" hidden="1" x14ac:dyDescent="0.35"/>
    <row r="28814" hidden="1" x14ac:dyDescent="0.35"/>
    <row r="28815" hidden="1" x14ac:dyDescent="0.35"/>
    <row r="28816" hidden="1" x14ac:dyDescent="0.35"/>
    <row r="28817" hidden="1" x14ac:dyDescent="0.35"/>
    <row r="28818" hidden="1" x14ac:dyDescent="0.35"/>
    <row r="28819" hidden="1" x14ac:dyDescent="0.35"/>
    <row r="28820" hidden="1" x14ac:dyDescent="0.35"/>
    <row r="28821" hidden="1" x14ac:dyDescent="0.35"/>
    <row r="28822" hidden="1" x14ac:dyDescent="0.35"/>
    <row r="28823" hidden="1" x14ac:dyDescent="0.35"/>
    <row r="28824" hidden="1" x14ac:dyDescent="0.35"/>
    <row r="28825" hidden="1" x14ac:dyDescent="0.35"/>
    <row r="28826" hidden="1" x14ac:dyDescent="0.35"/>
    <row r="28827" hidden="1" x14ac:dyDescent="0.35"/>
    <row r="28828" hidden="1" x14ac:dyDescent="0.35"/>
    <row r="28829" hidden="1" x14ac:dyDescent="0.35"/>
    <row r="28830" hidden="1" x14ac:dyDescent="0.35"/>
    <row r="28831" hidden="1" x14ac:dyDescent="0.35"/>
    <row r="28832" hidden="1" x14ac:dyDescent="0.35"/>
    <row r="28833" hidden="1" x14ac:dyDescent="0.35"/>
    <row r="28834" hidden="1" x14ac:dyDescent="0.35"/>
    <row r="28835" hidden="1" x14ac:dyDescent="0.35"/>
    <row r="28836" hidden="1" x14ac:dyDescent="0.35"/>
    <row r="28837" hidden="1" x14ac:dyDescent="0.35"/>
    <row r="28838" hidden="1" x14ac:dyDescent="0.35"/>
    <row r="28839" hidden="1" x14ac:dyDescent="0.35"/>
    <row r="28840" hidden="1" x14ac:dyDescent="0.35"/>
    <row r="28841" hidden="1" x14ac:dyDescent="0.35"/>
    <row r="28842" hidden="1" x14ac:dyDescent="0.35"/>
    <row r="28843" hidden="1" x14ac:dyDescent="0.35"/>
    <row r="28844" hidden="1" x14ac:dyDescent="0.35"/>
    <row r="28845" hidden="1" x14ac:dyDescent="0.35"/>
    <row r="28846" hidden="1" x14ac:dyDescent="0.35"/>
    <row r="28847" hidden="1" x14ac:dyDescent="0.35"/>
    <row r="28848" hidden="1" x14ac:dyDescent="0.35"/>
    <row r="28849" hidden="1" x14ac:dyDescent="0.35"/>
    <row r="28850" hidden="1" x14ac:dyDescent="0.35"/>
    <row r="28851" hidden="1" x14ac:dyDescent="0.35"/>
    <row r="28852" hidden="1" x14ac:dyDescent="0.35"/>
    <row r="28853" hidden="1" x14ac:dyDescent="0.35"/>
    <row r="28854" hidden="1" x14ac:dyDescent="0.35"/>
    <row r="28855" hidden="1" x14ac:dyDescent="0.35"/>
    <row r="28856" hidden="1" x14ac:dyDescent="0.35"/>
    <row r="28857" hidden="1" x14ac:dyDescent="0.35"/>
    <row r="28858" hidden="1" x14ac:dyDescent="0.35"/>
    <row r="28859" hidden="1" x14ac:dyDescent="0.35"/>
    <row r="28860" hidden="1" x14ac:dyDescent="0.35"/>
    <row r="28861" hidden="1" x14ac:dyDescent="0.35"/>
    <row r="28862" hidden="1" x14ac:dyDescent="0.35"/>
    <row r="28863" hidden="1" x14ac:dyDescent="0.35"/>
    <row r="28864" hidden="1" x14ac:dyDescent="0.35"/>
    <row r="28865" hidden="1" x14ac:dyDescent="0.35"/>
    <row r="28866" hidden="1" x14ac:dyDescent="0.35"/>
    <row r="28867" hidden="1" x14ac:dyDescent="0.35"/>
    <row r="28868" hidden="1" x14ac:dyDescent="0.35"/>
    <row r="28869" hidden="1" x14ac:dyDescent="0.35"/>
    <row r="28870" hidden="1" x14ac:dyDescent="0.35"/>
    <row r="28871" hidden="1" x14ac:dyDescent="0.35"/>
    <row r="28872" hidden="1" x14ac:dyDescent="0.35"/>
    <row r="28873" hidden="1" x14ac:dyDescent="0.35"/>
    <row r="28874" hidden="1" x14ac:dyDescent="0.35"/>
    <row r="28875" hidden="1" x14ac:dyDescent="0.35"/>
    <row r="28876" hidden="1" x14ac:dyDescent="0.35"/>
    <row r="28877" hidden="1" x14ac:dyDescent="0.35"/>
    <row r="28878" hidden="1" x14ac:dyDescent="0.35"/>
    <row r="28879" hidden="1" x14ac:dyDescent="0.35"/>
    <row r="28880" hidden="1" x14ac:dyDescent="0.35"/>
    <row r="28881" hidden="1" x14ac:dyDescent="0.35"/>
    <row r="28882" hidden="1" x14ac:dyDescent="0.35"/>
    <row r="28883" hidden="1" x14ac:dyDescent="0.35"/>
    <row r="28884" hidden="1" x14ac:dyDescent="0.35"/>
    <row r="28885" hidden="1" x14ac:dyDescent="0.35"/>
    <row r="28886" hidden="1" x14ac:dyDescent="0.35"/>
    <row r="28887" hidden="1" x14ac:dyDescent="0.35"/>
    <row r="28888" hidden="1" x14ac:dyDescent="0.35"/>
    <row r="28889" hidden="1" x14ac:dyDescent="0.35"/>
    <row r="28890" hidden="1" x14ac:dyDescent="0.35"/>
    <row r="28891" hidden="1" x14ac:dyDescent="0.35"/>
    <row r="28892" hidden="1" x14ac:dyDescent="0.35"/>
    <row r="28893" hidden="1" x14ac:dyDescent="0.35"/>
    <row r="28894" hidden="1" x14ac:dyDescent="0.35"/>
    <row r="28895" hidden="1" x14ac:dyDescent="0.35"/>
    <row r="28896" hidden="1" x14ac:dyDescent="0.35"/>
    <row r="28897" hidden="1" x14ac:dyDescent="0.35"/>
    <row r="28898" hidden="1" x14ac:dyDescent="0.35"/>
    <row r="28899" hidden="1" x14ac:dyDescent="0.35"/>
    <row r="28900" hidden="1" x14ac:dyDescent="0.35"/>
    <row r="28901" hidden="1" x14ac:dyDescent="0.35"/>
    <row r="28902" hidden="1" x14ac:dyDescent="0.35"/>
    <row r="28903" hidden="1" x14ac:dyDescent="0.35"/>
    <row r="28904" hidden="1" x14ac:dyDescent="0.35"/>
    <row r="28905" hidden="1" x14ac:dyDescent="0.35"/>
    <row r="28906" hidden="1" x14ac:dyDescent="0.35"/>
    <row r="28907" hidden="1" x14ac:dyDescent="0.35"/>
    <row r="28908" hidden="1" x14ac:dyDescent="0.35"/>
    <row r="28909" hidden="1" x14ac:dyDescent="0.35"/>
    <row r="28910" hidden="1" x14ac:dyDescent="0.35"/>
    <row r="28911" hidden="1" x14ac:dyDescent="0.35"/>
    <row r="28912" hidden="1" x14ac:dyDescent="0.35"/>
    <row r="28913" hidden="1" x14ac:dyDescent="0.35"/>
    <row r="28914" hidden="1" x14ac:dyDescent="0.35"/>
    <row r="28915" hidden="1" x14ac:dyDescent="0.35"/>
    <row r="28916" hidden="1" x14ac:dyDescent="0.35"/>
    <row r="28917" hidden="1" x14ac:dyDescent="0.35"/>
    <row r="28918" hidden="1" x14ac:dyDescent="0.35"/>
    <row r="28919" hidden="1" x14ac:dyDescent="0.35"/>
    <row r="28920" hidden="1" x14ac:dyDescent="0.35"/>
    <row r="28921" hidden="1" x14ac:dyDescent="0.35"/>
    <row r="28922" hidden="1" x14ac:dyDescent="0.35"/>
    <row r="28923" hidden="1" x14ac:dyDescent="0.35"/>
    <row r="28924" hidden="1" x14ac:dyDescent="0.35"/>
    <row r="28925" hidden="1" x14ac:dyDescent="0.35"/>
    <row r="28926" hidden="1" x14ac:dyDescent="0.35"/>
    <row r="28927" hidden="1" x14ac:dyDescent="0.35"/>
    <row r="28928" hidden="1" x14ac:dyDescent="0.35"/>
    <row r="28929" hidden="1" x14ac:dyDescent="0.35"/>
    <row r="28930" hidden="1" x14ac:dyDescent="0.35"/>
    <row r="28931" hidden="1" x14ac:dyDescent="0.35"/>
    <row r="28932" hidden="1" x14ac:dyDescent="0.35"/>
    <row r="28933" hidden="1" x14ac:dyDescent="0.35"/>
    <row r="28934" hidden="1" x14ac:dyDescent="0.35"/>
    <row r="28935" hidden="1" x14ac:dyDescent="0.35"/>
    <row r="28936" hidden="1" x14ac:dyDescent="0.35"/>
    <row r="28937" hidden="1" x14ac:dyDescent="0.35"/>
    <row r="28938" hidden="1" x14ac:dyDescent="0.35"/>
    <row r="28939" hidden="1" x14ac:dyDescent="0.35"/>
    <row r="28940" hidden="1" x14ac:dyDescent="0.35"/>
    <row r="28941" hidden="1" x14ac:dyDescent="0.35"/>
    <row r="28942" hidden="1" x14ac:dyDescent="0.35"/>
    <row r="28943" hidden="1" x14ac:dyDescent="0.35"/>
    <row r="28944" hidden="1" x14ac:dyDescent="0.35"/>
    <row r="28945" hidden="1" x14ac:dyDescent="0.35"/>
    <row r="28946" hidden="1" x14ac:dyDescent="0.35"/>
    <row r="28947" hidden="1" x14ac:dyDescent="0.35"/>
    <row r="28948" hidden="1" x14ac:dyDescent="0.35"/>
    <row r="28949" hidden="1" x14ac:dyDescent="0.35"/>
    <row r="28950" hidden="1" x14ac:dyDescent="0.35"/>
    <row r="28951" hidden="1" x14ac:dyDescent="0.35"/>
    <row r="28952" hidden="1" x14ac:dyDescent="0.35"/>
    <row r="28953" hidden="1" x14ac:dyDescent="0.35"/>
    <row r="28954" hidden="1" x14ac:dyDescent="0.35"/>
    <row r="28955" hidden="1" x14ac:dyDescent="0.35"/>
    <row r="28956" hidden="1" x14ac:dyDescent="0.35"/>
    <row r="28957" hidden="1" x14ac:dyDescent="0.35"/>
    <row r="28958" hidden="1" x14ac:dyDescent="0.35"/>
    <row r="28959" hidden="1" x14ac:dyDescent="0.35"/>
    <row r="28960" hidden="1" x14ac:dyDescent="0.35"/>
    <row r="28961" hidden="1" x14ac:dyDescent="0.35"/>
    <row r="28962" hidden="1" x14ac:dyDescent="0.35"/>
    <row r="28963" hidden="1" x14ac:dyDescent="0.35"/>
    <row r="28964" hidden="1" x14ac:dyDescent="0.35"/>
    <row r="28965" hidden="1" x14ac:dyDescent="0.35"/>
    <row r="28966" hidden="1" x14ac:dyDescent="0.35"/>
    <row r="28967" hidden="1" x14ac:dyDescent="0.35"/>
    <row r="28968" hidden="1" x14ac:dyDescent="0.35"/>
    <row r="28969" hidden="1" x14ac:dyDescent="0.35"/>
    <row r="28970" hidden="1" x14ac:dyDescent="0.35"/>
    <row r="28971" hidden="1" x14ac:dyDescent="0.35"/>
    <row r="28972" hidden="1" x14ac:dyDescent="0.35"/>
    <row r="28973" hidden="1" x14ac:dyDescent="0.35"/>
    <row r="28974" hidden="1" x14ac:dyDescent="0.35"/>
    <row r="28975" hidden="1" x14ac:dyDescent="0.35"/>
    <row r="28976" hidden="1" x14ac:dyDescent="0.35"/>
    <row r="28977" hidden="1" x14ac:dyDescent="0.35"/>
    <row r="28978" hidden="1" x14ac:dyDescent="0.35"/>
    <row r="28979" hidden="1" x14ac:dyDescent="0.35"/>
    <row r="28980" hidden="1" x14ac:dyDescent="0.35"/>
    <row r="28981" hidden="1" x14ac:dyDescent="0.35"/>
    <row r="28982" hidden="1" x14ac:dyDescent="0.35"/>
    <row r="28983" hidden="1" x14ac:dyDescent="0.35"/>
    <row r="28984" hidden="1" x14ac:dyDescent="0.35"/>
    <row r="28985" hidden="1" x14ac:dyDescent="0.35"/>
    <row r="28986" hidden="1" x14ac:dyDescent="0.35"/>
    <row r="28987" hidden="1" x14ac:dyDescent="0.35"/>
    <row r="28988" hidden="1" x14ac:dyDescent="0.35"/>
    <row r="28989" hidden="1" x14ac:dyDescent="0.35"/>
    <row r="28990" hidden="1" x14ac:dyDescent="0.35"/>
    <row r="28991" hidden="1" x14ac:dyDescent="0.35"/>
    <row r="28992" hidden="1" x14ac:dyDescent="0.35"/>
    <row r="28993" hidden="1" x14ac:dyDescent="0.35"/>
    <row r="28994" hidden="1" x14ac:dyDescent="0.35"/>
    <row r="28995" hidden="1" x14ac:dyDescent="0.35"/>
    <row r="28996" hidden="1" x14ac:dyDescent="0.35"/>
    <row r="28997" hidden="1" x14ac:dyDescent="0.35"/>
    <row r="28998" hidden="1" x14ac:dyDescent="0.35"/>
    <row r="28999" hidden="1" x14ac:dyDescent="0.35"/>
    <row r="29000" hidden="1" x14ac:dyDescent="0.35"/>
    <row r="29001" hidden="1" x14ac:dyDescent="0.35"/>
    <row r="29002" hidden="1" x14ac:dyDescent="0.35"/>
    <row r="29003" hidden="1" x14ac:dyDescent="0.35"/>
    <row r="29004" hidden="1" x14ac:dyDescent="0.35"/>
    <row r="29005" hidden="1" x14ac:dyDescent="0.35"/>
    <row r="29006" hidden="1" x14ac:dyDescent="0.35"/>
    <row r="29007" hidden="1" x14ac:dyDescent="0.35"/>
    <row r="29008" hidden="1" x14ac:dyDescent="0.35"/>
    <row r="29009" hidden="1" x14ac:dyDescent="0.35"/>
    <row r="29010" hidden="1" x14ac:dyDescent="0.35"/>
    <row r="29011" hidden="1" x14ac:dyDescent="0.35"/>
    <row r="29012" hidden="1" x14ac:dyDescent="0.35"/>
    <row r="29013" hidden="1" x14ac:dyDescent="0.35"/>
    <row r="29014" hidden="1" x14ac:dyDescent="0.35"/>
    <row r="29015" hidden="1" x14ac:dyDescent="0.35"/>
    <row r="29016" hidden="1" x14ac:dyDescent="0.35"/>
    <row r="29017" hidden="1" x14ac:dyDescent="0.35"/>
    <row r="29018" hidden="1" x14ac:dyDescent="0.35"/>
    <row r="29019" hidden="1" x14ac:dyDescent="0.35"/>
    <row r="29020" hidden="1" x14ac:dyDescent="0.35"/>
    <row r="29021" hidden="1" x14ac:dyDescent="0.35"/>
    <row r="29022" hidden="1" x14ac:dyDescent="0.35"/>
    <row r="29023" hidden="1" x14ac:dyDescent="0.35"/>
    <row r="29024" hidden="1" x14ac:dyDescent="0.35"/>
    <row r="29025" hidden="1" x14ac:dyDescent="0.35"/>
    <row r="29026" hidden="1" x14ac:dyDescent="0.35"/>
    <row r="29027" hidden="1" x14ac:dyDescent="0.35"/>
    <row r="29028" hidden="1" x14ac:dyDescent="0.35"/>
    <row r="29029" hidden="1" x14ac:dyDescent="0.35"/>
    <row r="29030" hidden="1" x14ac:dyDescent="0.35"/>
    <row r="29031" hidden="1" x14ac:dyDescent="0.35"/>
    <row r="29032" hidden="1" x14ac:dyDescent="0.35"/>
    <row r="29033" hidden="1" x14ac:dyDescent="0.35"/>
    <row r="29034" hidden="1" x14ac:dyDescent="0.35"/>
    <row r="29035" hidden="1" x14ac:dyDescent="0.35"/>
    <row r="29036" hidden="1" x14ac:dyDescent="0.35"/>
    <row r="29037" hidden="1" x14ac:dyDescent="0.35"/>
    <row r="29038" hidden="1" x14ac:dyDescent="0.35"/>
    <row r="29039" hidden="1" x14ac:dyDescent="0.35"/>
    <row r="29040" hidden="1" x14ac:dyDescent="0.35"/>
    <row r="29041" hidden="1" x14ac:dyDescent="0.35"/>
    <row r="29042" hidden="1" x14ac:dyDescent="0.35"/>
    <row r="29043" hidden="1" x14ac:dyDescent="0.35"/>
    <row r="29044" hidden="1" x14ac:dyDescent="0.35"/>
    <row r="29045" hidden="1" x14ac:dyDescent="0.35"/>
    <row r="29046" hidden="1" x14ac:dyDescent="0.35"/>
    <row r="29047" hidden="1" x14ac:dyDescent="0.35"/>
    <row r="29048" hidden="1" x14ac:dyDescent="0.35"/>
    <row r="29049" hidden="1" x14ac:dyDescent="0.35"/>
    <row r="29050" hidden="1" x14ac:dyDescent="0.35"/>
    <row r="29051" hidden="1" x14ac:dyDescent="0.35"/>
    <row r="29052" hidden="1" x14ac:dyDescent="0.35"/>
    <row r="29053" hidden="1" x14ac:dyDescent="0.35"/>
    <row r="29054" hidden="1" x14ac:dyDescent="0.35"/>
    <row r="29055" hidden="1" x14ac:dyDescent="0.35"/>
    <row r="29056" hidden="1" x14ac:dyDescent="0.35"/>
    <row r="29057" hidden="1" x14ac:dyDescent="0.35"/>
    <row r="29058" hidden="1" x14ac:dyDescent="0.35"/>
    <row r="29059" hidden="1" x14ac:dyDescent="0.35"/>
    <row r="29060" hidden="1" x14ac:dyDescent="0.35"/>
    <row r="29061" hidden="1" x14ac:dyDescent="0.35"/>
    <row r="29062" hidden="1" x14ac:dyDescent="0.35"/>
    <row r="29063" hidden="1" x14ac:dyDescent="0.35"/>
    <row r="29064" hidden="1" x14ac:dyDescent="0.35"/>
    <row r="29065" hidden="1" x14ac:dyDescent="0.35"/>
    <row r="29066" hidden="1" x14ac:dyDescent="0.35"/>
    <row r="29067" hidden="1" x14ac:dyDescent="0.35"/>
    <row r="29068" hidden="1" x14ac:dyDescent="0.35"/>
    <row r="29069" hidden="1" x14ac:dyDescent="0.35"/>
    <row r="29070" hidden="1" x14ac:dyDescent="0.35"/>
    <row r="29071" hidden="1" x14ac:dyDescent="0.35"/>
    <row r="29072" hidden="1" x14ac:dyDescent="0.35"/>
    <row r="29073" hidden="1" x14ac:dyDescent="0.35"/>
    <row r="29074" hidden="1" x14ac:dyDescent="0.35"/>
    <row r="29075" hidden="1" x14ac:dyDescent="0.35"/>
    <row r="29076" hidden="1" x14ac:dyDescent="0.35"/>
    <row r="29077" hidden="1" x14ac:dyDescent="0.35"/>
    <row r="29078" hidden="1" x14ac:dyDescent="0.35"/>
    <row r="29079" hidden="1" x14ac:dyDescent="0.35"/>
    <row r="29080" hidden="1" x14ac:dyDescent="0.35"/>
    <row r="29081" hidden="1" x14ac:dyDescent="0.35"/>
    <row r="29082" hidden="1" x14ac:dyDescent="0.35"/>
    <row r="29083" hidden="1" x14ac:dyDescent="0.35"/>
    <row r="29084" hidden="1" x14ac:dyDescent="0.35"/>
    <row r="29085" hidden="1" x14ac:dyDescent="0.35"/>
    <row r="29086" hidden="1" x14ac:dyDescent="0.35"/>
    <row r="29087" hidden="1" x14ac:dyDescent="0.35"/>
    <row r="29088" hidden="1" x14ac:dyDescent="0.35"/>
    <row r="29089" hidden="1" x14ac:dyDescent="0.35"/>
    <row r="29090" hidden="1" x14ac:dyDescent="0.35"/>
    <row r="29091" hidden="1" x14ac:dyDescent="0.35"/>
    <row r="29092" hidden="1" x14ac:dyDescent="0.35"/>
    <row r="29093" hidden="1" x14ac:dyDescent="0.35"/>
    <row r="29094" hidden="1" x14ac:dyDescent="0.35"/>
    <row r="29095" hidden="1" x14ac:dyDescent="0.35"/>
    <row r="29096" hidden="1" x14ac:dyDescent="0.35"/>
    <row r="29097" hidden="1" x14ac:dyDescent="0.35"/>
    <row r="29098" hidden="1" x14ac:dyDescent="0.35"/>
    <row r="29099" hidden="1" x14ac:dyDescent="0.35"/>
    <row r="29100" hidden="1" x14ac:dyDescent="0.35"/>
    <row r="29101" hidden="1" x14ac:dyDescent="0.35"/>
    <row r="29102" hidden="1" x14ac:dyDescent="0.35"/>
    <row r="29103" hidden="1" x14ac:dyDescent="0.35"/>
    <row r="29104" hidden="1" x14ac:dyDescent="0.35"/>
    <row r="29105" hidden="1" x14ac:dyDescent="0.35"/>
    <row r="29106" hidden="1" x14ac:dyDescent="0.35"/>
    <row r="29107" hidden="1" x14ac:dyDescent="0.35"/>
    <row r="29108" hidden="1" x14ac:dyDescent="0.35"/>
    <row r="29109" hidden="1" x14ac:dyDescent="0.35"/>
    <row r="29110" hidden="1" x14ac:dyDescent="0.35"/>
    <row r="29111" hidden="1" x14ac:dyDescent="0.35"/>
    <row r="29112" hidden="1" x14ac:dyDescent="0.35"/>
    <row r="29113" hidden="1" x14ac:dyDescent="0.35"/>
    <row r="29114" hidden="1" x14ac:dyDescent="0.35"/>
    <row r="29115" hidden="1" x14ac:dyDescent="0.35"/>
    <row r="29116" hidden="1" x14ac:dyDescent="0.35"/>
    <row r="29117" hidden="1" x14ac:dyDescent="0.35"/>
    <row r="29118" hidden="1" x14ac:dyDescent="0.35"/>
    <row r="29119" hidden="1" x14ac:dyDescent="0.35"/>
    <row r="29120" hidden="1" x14ac:dyDescent="0.35"/>
    <row r="29121" hidden="1" x14ac:dyDescent="0.35"/>
    <row r="29122" hidden="1" x14ac:dyDescent="0.35"/>
    <row r="29123" hidden="1" x14ac:dyDescent="0.35"/>
    <row r="29124" hidden="1" x14ac:dyDescent="0.35"/>
    <row r="29125" hidden="1" x14ac:dyDescent="0.35"/>
    <row r="29126" hidden="1" x14ac:dyDescent="0.35"/>
    <row r="29127" hidden="1" x14ac:dyDescent="0.35"/>
    <row r="29128" hidden="1" x14ac:dyDescent="0.35"/>
    <row r="29129" hidden="1" x14ac:dyDescent="0.35"/>
    <row r="29130" hidden="1" x14ac:dyDescent="0.35"/>
    <row r="29131" hidden="1" x14ac:dyDescent="0.35"/>
    <row r="29132" hidden="1" x14ac:dyDescent="0.35"/>
    <row r="29133" hidden="1" x14ac:dyDescent="0.35"/>
    <row r="29134" hidden="1" x14ac:dyDescent="0.35"/>
    <row r="29135" hidden="1" x14ac:dyDescent="0.35"/>
    <row r="29136" hidden="1" x14ac:dyDescent="0.35"/>
    <row r="29137" hidden="1" x14ac:dyDescent="0.35"/>
    <row r="29138" hidden="1" x14ac:dyDescent="0.35"/>
    <row r="29139" hidden="1" x14ac:dyDescent="0.35"/>
    <row r="29140" hidden="1" x14ac:dyDescent="0.35"/>
    <row r="29141" hidden="1" x14ac:dyDescent="0.35"/>
    <row r="29142" hidden="1" x14ac:dyDescent="0.35"/>
    <row r="29143" hidden="1" x14ac:dyDescent="0.35"/>
    <row r="29144" hidden="1" x14ac:dyDescent="0.35"/>
    <row r="29145" hidden="1" x14ac:dyDescent="0.35"/>
    <row r="29146" hidden="1" x14ac:dyDescent="0.35"/>
    <row r="29147" hidden="1" x14ac:dyDescent="0.35"/>
    <row r="29148" hidden="1" x14ac:dyDescent="0.35"/>
    <row r="29149" hidden="1" x14ac:dyDescent="0.35"/>
    <row r="29150" hidden="1" x14ac:dyDescent="0.35"/>
    <row r="29151" hidden="1" x14ac:dyDescent="0.35"/>
    <row r="29152" hidden="1" x14ac:dyDescent="0.35"/>
    <row r="29153" hidden="1" x14ac:dyDescent="0.35"/>
    <row r="29154" hidden="1" x14ac:dyDescent="0.35"/>
    <row r="29155" hidden="1" x14ac:dyDescent="0.35"/>
    <row r="29156" hidden="1" x14ac:dyDescent="0.35"/>
    <row r="29157" hidden="1" x14ac:dyDescent="0.35"/>
    <row r="29158" hidden="1" x14ac:dyDescent="0.35"/>
    <row r="29159" hidden="1" x14ac:dyDescent="0.35"/>
    <row r="29160" hidden="1" x14ac:dyDescent="0.35"/>
    <row r="29161" hidden="1" x14ac:dyDescent="0.35"/>
    <row r="29162" hidden="1" x14ac:dyDescent="0.35"/>
    <row r="29163" hidden="1" x14ac:dyDescent="0.35"/>
    <row r="29164" hidden="1" x14ac:dyDescent="0.35"/>
    <row r="29165" hidden="1" x14ac:dyDescent="0.35"/>
    <row r="29166" hidden="1" x14ac:dyDescent="0.35"/>
    <row r="29167" hidden="1" x14ac:dyDescent="0.35"/>
    <row r="29168" hidden="1" x14ac:dyDescent="0.35"/>
    <row r="29169" hidden="1" x14ac:dyDescent="0.35"/>
    <row r="29170" hidden="1" x14ac:dyDescent="0.35"/>
    <row r="29171" hidden="1" x14ac:dyDescent="0.35"/>
    <row r="29172" hidden="1" x14ac:dyDescent="0.35"/>
    <row r="29173" hidden="1" x14ac:dyDescent="0.35"/>
    <row r="29174" hidden="1" x14ac:dyDescent="0.35"/>
    <row r="29175" hidden="1" x14ac:dyDescent="0.35"/>
    <row r="29176" hidden="1" x14ac:dyDescent="0.35"/>
    <row r="29177" hidden="1" x14ac:dyDescent="0.35"/>
    <row r="29178" hidden="1" x14ac:dyDescent="0.35"/>
    <row r="29179" hidden="1" x14ac:dyDescent="0.35"/>
    <row r="29180" hidden="1" x14ac:dyDescent="0.35"/>
    <row r="29181" hidden="1" x14ac:dyDescent="0.35"/>
    <row r="29182" hidden="1" x14ac:dyDescent="0.35"/>
    <row r="29183" hidden="1" x14ac:dyDescent="0.35"/>
    <row r="29184" hidden="1" x14ac:dyDescent="0.35"/>
    <row r="29185" hidden="1" x14ac:dyDescent="0.35"/>
    <row r="29186" hidden="1" x14ac:dyDescent="0.35"/>
    <row r="29187" hidden="1" x14ac:dyDescent="0.35"/>
    <row r="29188" hidden="1" x14ac:dyDescent="0.35"/>
    <row r="29189" hidden="1" x14ac:dyDescent="0.35"/>
    <row r="29190" hidden="1" x14ac:dyDescent="0.35"/>
    <row r="29191" hidden="1" x14ac:dyDescent="0.35"/>
    <row r="29192" hidden="1" x14ac:dyDescent="0.35"/>
    <row r="29193" hidden="1" x14ac:dyDescent="0.35"/>
    <row r="29194" hidden="1" x14ac:dyDescent="0.35"/>
    <row r="29195" hidden="1" x14ac:dyDescent="0.35"/>
    <row r="29196" hidden="1" x14ac:dyDescent="0.35"/>
    <row r="29197" hidden="1" x14ac:dyDescent="0.35"/>
    <row r="29198" hidden="1" x14ac:dyDescent="0.35"/>
    <row r="29199" hidden="1" x14ac:dyDescent="0.35"/>
    <row r="29200" hidden="1" x14ac:dyDescent="0.35"/>
    <row r="29201" hidden="1" x14ac:dyDescent="0.35"/>
    <row r="29202" hidden="1" x14ac:dyDescent="0.35"/>
    <row r="29203" hidden="1" x14ac:dyDescent="0.35"/>
    <row r="29204" hidden="1" x14ac:dyDescent="0.35"/>
    <row r="29205" hidden="1" x14ac:dyDescent="0.35"/>
    <row r="29206" hidden="1" x14ac:dyDescent="0.35"/>
    <row r="29207" hidden="1" x14ac:dyDescent="0.35"/>
    <row r="29208" hidden="1" x14ac:dyDescent="0.35"/>
    <row r="29209" hidden="1" x14ac:dyDescent="0.35"/>
    <row r="29210" hidden="1" x14ac:dyDescent="0.35"/>
    <row r="29211" hidden="1" x14ac:dyDescent="0.35"/>
    <row r="29212" hidden="1" x14ac:dyDescent="0.35"/>
    <row r="29213" hidden="1" x14ac:dyDescent="0.35"/>
    <row r="29214" hidden="1" x14ac:dyDescent="0.35"/>
    <row r="29215" hidden="1" x14ac:dyDescent="0.35"/>
    <row r="29216" hidden="1" x14ac:dyDescent="0.35"/>
    <row r="29217" hidden="1" x14ac:dyDescent="0.35"/>
    <row r="29218" hidden="1" x14ac:dyDescent="0.35"/>
    <row r="29219" hidden="1" x14ac:dyDescent="0.35"/>
    <row r="29220" hidden="1" x14ac:dyDescent="0.35"/>
    <row r="29221" hidden="1" x14ac:dyDescent="0.35"/>
    <row r="29222" hidden="1" x14ac:dyDescent="0.35"/>
    <row r="29223" hidden="1" x14ac:dyDescent="0.35"/>
    <row r="29224" hidden="1" x14ac:dyDescent="0.35"/>
    <row r="29225" hidden="1" x14ac:dyDescent="0.35"/>
    <row r="29226" hidden="1" x14ac:dyDescent="0.35"/>
    <row r="29227" hidden="1" x14ac:dyDescent="0.35"/>
    <row r="29228" hidden="1" x14ac:dyDescent="0.35"/>
    <row r="29229" hidden="1" x14ac:dyDescent="0.35"/>
    <row r="29230" hidden="1" x14ac:dyDescent="0.35"/>
    <row r="29231" hidden="1" x14ac:dyDescent="0.35"/>
    <row r="29232" hidden="1" x14ac:dyDescent="0.35"/>
    <row r="29233" hidden="1" x14ac:dyDescent="0.35"/>
    <row r="29234" hidden="1" x14ac:dyDescent="0.35"/>
    <row r="29235" hidden="1" x14ac:dyDescent="0.35"/>
    <row r="29236" hidden="1" x14ac:dyDescent="0.35"/>
    <row r="29237" hidden="1" x14ac:dyDescent="0.35"/>
    <row r="29238" hidden="1" x14ac:dyDescent="0.35"/>
    <row r="29239" hidden="1" x14ac:dyDescent="0.35"/>
    <row r="29240" hidden="1" x14ac:dyDescent="0.35"/>
    <row r="29241" hidden="1" x14ac:dyDescent="0.35"/>
    <row r="29242" hidden="1" x14ac:dyDescent="0.35"/>
    <row r="29243" hidden="1" x14ac:dyDescent="0.35"/>
    <row r="29244" hidden="1" x14ac:dyDescent="0.35"/>
    <row r="29245" hidden="1" x14ac:dyDescent="0.35"/>
    <row r="29246" hidden="1" x14ac:dyDescent="0.35"/>
    <row r="29247" hidden="1" x14ac:dyDescent="0.35"/>
    <row r="29248" hidden="1" x14ac:dyDescent="0.35"/>
    <row r="29249" hidden="1" x14ac:dyDescent="0.35"/>
    <row r="29250" hidden="1" x14ac:dyDescent="0.35"/>
    <row r="29251" hidden="1" x14ac:dyDescent="0.35"/>
    <row r="29252" hidden="1" x14ac:dyDescent="0.35"/>
    <row r="29253" hidden="1" x14ac:dyDescent="0.35"/>
    <row r="29254" hidden="1" x14ac:dyDescent="0.35"/>
    <row r="29255" hidden="1" x14ac:dyDescent="0.35"/>
    <row r="29256" hidden="1" x14ac:dyDescent="0.35"/>
    <row r="29257" hidden="1" x14ac:dyDescent="0.35"/>
    <row r="29258" hidden="1" x14ac:dyDescent="0.35"/>
    <row r="29259" hidden="1" x14ac:dyDescent="0.35"/>
    <row r="29260" hidden="1" x14ac:dyDescent="0.35"/>
    <row r="29261" hidden="1" x14ac:dyDescent="0.35"/>
    <row r="29262" hidden="1" x14ac:dyDescent="0.35"/>
    <row r="29263" hidden="1" x14ac:dyDescent="0.35"/>
    <row r="29264" hidden="1" x14ac:dyDescent="0.35"/>
    <row r="29265" hidden="1" x14ac:dyDescent="0.35"/>
    <row r="29266" hidden="1" x14ac:dyDescent="0.35"/>
    <row r="29267" hidden="1" x14ac:dyDescent="0.35"/>
    <row r="29268" hidden="1" x14ac:dyDescent="0.35"/>
    <row r="29269" hidden="1" x14ac:dyDescent="0.35"/>
    <row r="29270" hidden="1" x14ac:dyDescent="0.35"/>
    <row r="29271" hidden="1" x14ac:dyDescent="0.35"/>
    <row r="29272" hidden="1" x14ac:dyDescent="0.35"/>
    <row r="29273" hidden="1" x14ac:dyDescent="0.35"/>
    <row r="29274" hidden="1" x14ac:dyDescent="0.35"/>
    <row r="29275" hidden="1" x14ac:dyDescent="0.35"/>
    <row r="29276" hidden="1" x14ac:dyDescent="0.35"/>
    <row r="29277" hidden="1" x14ac:dyDescent="0.35"/>
    <row r="29278" hidden="1" x14ac:dyDescent="0.35"/>
    <row r="29279" hidden="1" x14ac:dyDescent="0.35"/>
    <row r="29280" hidden="1" x14ac:dyDescent="0.35"/>
    <row r="29281" hidden="1" x14ac:dyDescent="0.35"/>
    <row r="29282" hidden="1" x14ac:dyDescent="0.35"/>
    <row r="29283" hidden="1" x14ac:dyDescent="0.35"/>
    <row r="29284" hidden="1" x14ac:dyDescent="0.35"/>
    <row r="29285" hidden="1" x14ac:dyDescent="0.35"/>
    <row r="29286" hidden="1" x14ac:dyDescent="0.35"/>
    <row r="29287" hidden="1" x14ac:dyDescent="0.35"/>
    <row r="29288" hidden="1" x14ac:dyDescent="0.35"/>
    <row r="29289" hidden="1" x14ac:dyDescent="0.35"/>
    <row r="29290" hidden="1" x14ac:dyDescent="0.35"/>
    <row r="29291" hidden="1" x14ac:dyDescent="0.35"/>
    <row r="29292" hidden="1" x14ac:dyDescent="0.35"/>
    <row r="29293" hidden="1" x14ac:dyDescent="0.35"/>
    <row r="29294" hidden="1" x14ac:dyDescent="0.35"/>
    <row r="29295" hidden="1" x14ac:dyDescent="0.35"/>
    <row r="29296" hidden="1" x14ac:dyDescent="0.35"/>
    <row r="29297" hidden="1" x14ac:dyDescent="0.35"/>
    <row r="29298" hidden="1" x14ac:dyDescent="0.35"/>
    <row r="29299" hidden="1" x14ac:dyDescent="0.35"/>
    <row r="29300" hidden="1" x14ac:dyDescent="0.35"/>
    <row r="29301" hidden="1" x14ac:dyDescent="0.35"/>
    <row r="29302" hidden="1" x14ac:dyDescent="0.35"/>
    <row r="29303" hidden="1" x14ac:dyDescent="0.35"/>
    <row r="29304" hidden="1" x14ac:dyDescent="0.35"/>
    <row r="29305" hidden="1" x14ac:dyDescent="0.35"/>
    <row r="29306" hidden="1" x14ac:dyDescent="0.35"/>
    <row r="29307" hidden="1" x14ac:dyDescent="0.35"/>
    <row r="29308" hidden="1" x14ac:dyDescent="0.35"/>
    <row r="29309" hidden="1" x14ac:dyDescent="0.35"/>
    <row r="29310" hidden="1" x14ac:dyDescent="0.35"/>
    <row r="29311" hidden="1" x14ac:dyDescent="0.35"/>
    <row r="29312" hidden="1" x14ac:dyDescent="0.35"/>
    <row r="29313" hidden="1" x14ac:dyDescent="0.35"/>
    <row r="29314" hidden="1" x14ac:dyDescent="0.35"/>
    <row r="29315" hidden="1" x14ac:dyDescent="0.35"/>
    <row r="29316" hidden="1" x14ac:dyDescent="0.35"/>
    <row r="29317" hidden="1" x14ac:dyDescent="0.35"/>
    <row r="29318" hidden="1" x14ac:dyDescent="0.35"/>
    <row r="29319" hidden="1" x14ac:dyDescent="0.35"/>
    <row r="29320" hidden="1" x14ac:dyDescent="0.35"/>
    <row r="29321" hidden="1" x14ac:dyDescent="0.35"/>
    <row r="29322" hidden="1" x14ac:dyDescent="0.35"/>
    <row r="29323" hidden="1" x14ac:dyDescent="0.35"/>
    <row r="29324" hidden="1" x14ac:dyDescent="0.35"/>
    <row r="29325" hidden="1" x14ac:dyDescent="0.35"/>
    <row r="29326" hidden="1" x14ac:dyDescent="0.35"/>
    <row r="29327" hidden="1" x14ac:dyDescent="0.35"/>
    <row r="29328" hidden="1" x14ac:dyDescent="0.35"/>
    <row r="29329" hidden="1" x14ac:dyDescent="0.35"/>
    <row r="29330" hidden="1" x14ac:dyDescent="0.35"/>
    <row r="29331" hidden="1" x14ac:dyDescent="0.35"/>
    <row r="29332" hidden="1" x14ac:dyDescent="0.35"/>
    <row r="29333" hidden="1" x14ac:dyDescent="0.35"/>
    <row r="29334" hidden="1" x14ac:dyDescent="0.35"/>
    <row r="29335" hidden="1" x14ac:dyDescent="0.35"/>
    <row r="29336" hidden="1" x14ac:dyDescent="0.35"/>
    <row r="29337" hidden="1" x14ac:dyDescent="0.35"/>
    <row r="29338" hidden="1" x14ac:dyDescent="0.35"/>
    <row r="29339" hidden="1" x14ac:dyDescent="0.35"/>
    <row r="29340" hidden="1" x14ac:dyDescent="0.35"/>
    <row r="29341" hidden="1" x14ac:dyDescent="0.35"/>
    <row r="29342" hidden="1" x14ac:dyDescent="0.35"/>
    <row r="29343" hidden="1" x14ac:dyDescent="0.35"/>
    <row r="29344" hidden="1" x14ac:dyDescent="0.35"/>
    <row r="29345" hidden="1" x14ac:dyDescent="0.35"/>
    <row r="29346" hidden="1" x14ac:dyDescent="0.35"/>
    <row r="29347" hidden="1" x14ac:dyDescent="0.35"/>
    <row r="29348" hidden="1" x14ac:dyDescent="0.35"/>
    <row r="29349" hidden="1" x14ac:dyDescent="0.35"/>
    <row r="29350" hidden="1" x14ac:dyDescent="0.35"/>
    <row r="29351" hidden="1" x14ac:dyDescent="0.35"/>
    <row r="29352" hidden="1" x14ac:dyDescent="0.35"/>
    <row r="29353" hidden="1" x14ac:dyDescent="0.35"/>
    <row r="29354" hidden="1" x14ac:dyDescent="0.35"/>
    <row r="29355" hidden="1" x14ac:dyDescent="0.35"/>
    <row r="29356" hidden="1" x14ac:dyDescent="0.35"/>
    <row r="29357" hidden="1" x14ac:dyDescent="0.35"/>
    <row r="29358" hidden="1" x14ac:dyDescent="0.35"/>
    <row r="29359" hidden="1" x14ac:dyDescent="0.35"/>
    <row r="29360" hidden="1" x14ac:dyDescent="0.35"/>
    <row r="29361" hidden="1" x14ac:dyDescent="0.35"/>
    <row r="29362" hidden="1" x14ac:dyDescent="0.35"/>
    <row r="29363" hidden="1" x14ac:dyDescent="0.35"/>
    <row r="29364" hidden="1" x14ac:dyDescent="0.35"/>
    <row r="29365" hidden="1" x14ac:dyDescent="0.35"/>
    <row r="29366" hidden="1" x14ac:dyDescent="0.35"/>
    <row r="29367" hidden="1" x14ac:dyDescent="0.35"/>
    <row r="29368" hidden="1" x14ac:dyDescent="0.35"/>
    <row r="29369" hidden="1" x14ac:dyDescent="0.35"/>
    <row r="29370" hidden="1" x14ac:dyDescent="0.35"/>
    <row r="29371" hidden="1" x14ac:dyDescent="0.35"/>
    <row r="29372" hidden="1" x14ac:dyDescent="0.35"/>
    <row r="29373" hidden="1" x14ac:dyDescent="0.35"/>
    <row r="29374" hidden="1" x14ac:dyDescent="0.35"/>
    <row r="29375" hidden="1" x14ac:dyDescent="0.35"/>
    <row r="29376" hidden="1" x14ac:dyDescent="0.35"/>
    <row r="29377" hidden="1" x14ac:dyDescent="0.35"/>
    <row r="29378" hidden="1" x14ac:dyDescent="0.35"/>
    <row r="29379" hidden="1" x14ac:dyDescent="0.35"/>
    <row r="29380" hidden="1" x14ac:dyDescent="0.35"/>
    <row r="29381" hidden="1" x14ac:dyDescent="0.35"/>
    <row r="29382" hidden="1" x14ac:dyDescent="0.35"/>
    <row r="29383" hidden="1" x14ac:dyDescent="0.35"/>
    <row r="29384" hidden="1" x14ac:dyDescent="0.35"/>
    <row r="29385" hidden="1" x14ac:dyDescent="0.35"/>
    <row r="29386" hidden="1" x14ac:dyDescent="0.35"/>
    <row r="29387" hidden="1" x14ac:dyDescent="0.35"/>
    <row r="29388" hidden="1" x14ac:dyDescent="0.35"/>
    <row r="29389" hidden="1" x14ac:dyDescent="0.35"/>
    <row r="29390" hidden="1" x14ac:dyDescent="0.35"/>
    <row r="29391" hidden="1" x14ac:dyDescent="0.35"/>
    <row r="29392" hidden="1" x14ac:dyDescent="0.35"/>
    <row r="29393" hidden="1" x14ac:dyDescent="0.35"/>
    <row r="29394" hidden="1" x14ac:dyDescent="0.35"/>
    <row r="29395" hidden="1" x14ac:dyDescent="0.35"/>
    <row r="29396" hidden="1" x14ac:dyDescent="0.35"/>
    <row r="29397" hidden="1" x14ac:dyDescent="0.35"/>
    <row r="29398" hidden="1" x14ac:dyDescent="0.35"/>
    <row r="29399" hidden="1" x14ac:dyDescent="0.35"/>
    <row r="29400" hidden="1" x14ac:dyDescent="0.35"/>
    <row r="29401" hidden="1" x14ac:dyDescent="0.35"/>
    <row r="29402" hidden="1" x14ac:dyDescent="0.35"/>
    <row r="29403" hidden="1" x14ac:dyDescent="0.35"/>
    <row r="29404" hidden="1" x14ac:dyDescent="0.35"/>
    <row r="29405" hidden="1" x14ac:dyDescent="0.35"/>
    <row r="29406" hidden="1" x14ac:dyDescent="0.35"/>
    <row r="29407" hidden="1" x14ac:dyDescent="0.35"/>
    <row r="29408" hidden="1" x14ac:dyDescent="0.35"/>
    <row r="29409" hidden="1" x14ac:dyDescent="0.35"/>
    <row r="29410" hidden="1" x14ac:dyDescent="0.35"/>
    <row r="29411" hidden="1" x14ac:dyDescent="0.35"/>
    <row r="29412" hidden="1" x14ac:dyDescent="0.35"/>
    <row r="29413" hidden="1" x14ac:dyDescent="0.35"/>
    <row r="29414" hidden="1" x14ac:dyDescent="0.35"/>
    <row r="29415" hidden="1" x14ac:dyDescent="0.35"/>
    <row r="29416" hidden="1" x14ac:dyDescent="0.35"/>
    <row r="29417" hidden="1" x14ac:dyDescent="0.35"/>
    <row r="29418" hidden="1" x14ac:dyDescent="0.35"/>
    <row r="29419" hidden="1" x14ac:dyDescent="0.35"/>
    <row r="29420" hidden="1" x14ac:dyDescent="0.35"/>
    <row r="29421" hidden="1" x14ac:dyDescent="0.35"/>
    <row r="29422" hidden="1" x14ac:dyDescent="0.35"/>
    <row r="29423" hidden="1" x14ac:dyDescent="0.35"/>
    <row r="29424" hidden="1" x14ac:dyDescent="0.35"/>
    <row r="29425" hidden="1" x14ac:dyDescent="0.35"/>
    <row r="29426" hidden="1" x14ac:dyDescent="0.35"/>
    <row r="29427" hidden="1" x14ac:dyDescent="0.35"/>
    <row r="29428" hidden="1" x14ac:dyDescent="0.35"/>
    <row r="29429" hidden="1" x14ac:dyDescent="0.35"/>
    <row r="29430" hidden="1" x14ac:dyDescent="0.35"/>
    <row r="29431" hidden="1" x14ac:dyDescent="0.35"/>
    <row r="29432" hidden="1" x14ac:dyDescent="0.35"/>
    <row r="29433" hidden="1" x14ac:dyDescent="0.35"/>
    <row r="29434" hidden="1" x14ac:dyDescent="0.35"/>
    <row r="29435" hidden="1" x14ac:dyDescent="0.35"/>
    <row r="29436" hidden="1" x14ac:dyDescent="0.35"/>
    <row r="29437" hidden="1" x14ac:dyDescent="0.35"/>
    <row r="29438" hidden="1" x14ac:dyDescent="0.35"/>
    <row r="29439" hidden="1" x14ac:dyDescent="0.35"/>
    <row r="29440" hidden="1" x14ac:dyDescent="0.35"/>
    <row r="29441" hidden="1" x14ac:dyDescent="0.35"/>
    <row r="29442" hidden="1" x14ac:dyDescent="0.35"/>
    <row r="29443" hidden="1" x14ac:dyDescent="0.35"/>
    <row r="29444" hidden="1" x14ac:dyDescent="0.35"/>
    <row r="29445" hidden="1" x14ac:dyDescent="0.35"/>
    <row r="29446" hidden="1" x14ac:dyDescent="0.35"/>
    <row r="29447" hidden="1" x14ac:dyDescent="0.35"/>
    <row r="29448" hidden="1" x14ac:dyDescent="0.35"/>
    <row r="29449" hidden="1" x14ac:dyDescent="0.35"/>
    <row r="29450" hidden="1" x14ac:dyDescent="0.35"/>
    <row r="29451" hidden="1" x14ac:dyDescent="0.35"/>
    <row r="29452" hidden="1" x14ac:dyDescent="0.35"/>
    <row r="29453" hidden="1" x14ac:dyDescent="0.35"/>
    <row r="29454" hidden="1" x14ac:dyDescent="0.35"/>
    <row r="29455" hidden="1" x14ac:dyDescent="0.35"/>
    <row r="29456" hidden="1" x14ac:dyDescent="0.35"/>
    <row r="29457" hidden="1" x14ac:dyDescent="0.35"/>
    <row r="29458" hidden="1" x14ac:dyDescent="0.35"/>
    <row r="29459" hidden="1" x14ac:dyDescent="0.35"/>
    <row r="29460" hidden="1" x14ac:dyDescent="0.35"/>
    <row r="29461" hidden="1" x14ac:dyDescent="0.35"/>
    <row r="29462" hidden="1" x14ac:dyDescent="0.35"/>
    <row r="29463" hidden="1" x14ac:dyDescent="0.35"/>
    <row r="29464" hidden="1" x14ac:dyDescent="0.35"/>
    <row r="29465" hidden="1" x14ac:dyDescent="0.35"/>
    <row r="29466" hidden="1" x14ac:dyDescent="0.35"/>
    <row r="29467" hidden="1" x14ac:dyDescent="0.35"/>
    <row r="29468" hidden="1" x14ac:dyDescent="0.35"/>
    <row r="29469" hidden="1" x14ac:dyDescent="0.35"/>
    <row r="29470" hidden="1" x14ac:dyDescent="0.35"/>
    <row r="29471" hidden="1" x14ac:dyDescent="0.35"/>
    <row r="29472" hidden="1" x14ac:dyDescent="0.35"/>
    <row r="29473" hidden="1" x14ac:dyDescent="0.35"/>
    <row r="29474" hidden="1" x14ac:dyDescent="0.35"/>
    <row r="29475" hidden="1" x14ac:dyDescent="0.35"/>
    <row r="29476" hidden="1" x14ac:dyDescent="0.35"/>
    <row r="29477" hidden="1" x14ac:dyDescent="0.35"/>
    <row r="29478" hidden="1" x14ac:dyDescent="0.35"/>
    <row r="29479" hidden="1" x14ac:dyDescent="0.35"/>
    <row r="29480" hidden="1" x14ac:dyDescent="0.35"/>
    <row r="29481" hidden="1" x14ac:dyDescent="0.35"/>
    <row r="29482" hidden="1" x14ac:dyDescent="0.35"/>
    <row r="29483" hidden="1" x14ac:dyDescent="0.35"/>
    <row r="29484" hidden="1" x14ac:dyDescent="0.35"/>
    <row r="29485" hidden="1" x14ac:dyDescent="0.35"/>
    <row r="29486" hidden="1" x14ac:dyDescent="0.35"/>
    <row r="29487" hidden="1" x14ac:dyDescent="0.35"/>
    <row r="29488" hidden="1" x14ac:dyDescent="0.35"/>
    <row r="29489" hidden="1" x14ac:dyDescent="0.35"/>
    <row r="29490" hidden="1" x14ac:dyDescent="0.35"/>
    <row r="29491" hidden="1" x14ac:dyDescent="0.35"/>
    <row r="29492" hidden="1" x14ac:dyDescent="0.35"/>
    <row r="29493" hidden="1" x14ac:dyDescent="0.35"/>
    <row r="29494" hidden="1" x14ac:dyDescent="0.35"/>
    <row r="29495" hidden="1" x14ac:dyDescent="0.35"/>
    <row r="29496" hidden="1" x14ac:dyDescent="0.35"/>
    <row r="29497" hidden="1" x14ac:dyDescent="0.35"/>
    <row r="29498" hidden="1" x14ac:dyDescent="0.35"/>
    <row r="29499" hidden="1" x14ac:dyDescent="0.35"/>
    <row r="29500" hidden="1" x14ac:dyDescent="0.35"/>
    <row r="29501" hidden="1" x14ac:dyDescent="0.35"/>
    <row r="29502" hidden="1" x14ac:dyDescent="0.35"/>
    <row r="29503" hidden="1" x14ac:dyDescent="0.35"/>
    <row r="29504" hidden="1" x14ac:dyDescent="0.35"/>
    <row r="29505" hidden="1" x14ac:dyDescent="0.35"/>
    <row r="29506" hidden="1" x14ac:dyDescent="0.35"/>
    <row r="29507" hidden="1" x14ac:dyDescent="0.35"/>
    <row r="29508" hidden="1" x14ac:dyDescent="0.35"/>
    <row r="29509" hidden="1" x14ac:dyDescent="0.35"/>
    <row r="29510" hidden="1" x14ac:dyDescent="0.35"/>
    <row r="29511" hidden="1" x14ac:dyDescent="0.35"/>
    <row r="29512" hidden="1" x14ac:dyDescent="0.35"/>
    <row r="29513" hidden="1" x14ac:dyDescent="0.35"/>
    <row r="29514" hidden="1" x14ac:dyDescent="0.35"/>
    <row r="29515" hidden="1" x14ac:dyDescent="0.35"/>
    <row r="29516" hidden="1" x14ac:dyDescent="0.35"/>
    <row r="29517" hidden="1" x14ac:dyDescent="0.35"/>
    <row r="29518" hidden="1" x14ac:dyDescent="0.35"/>
    <row r="29519" hidden="1" x14ac:dyDescent="0.35"/>
    <row r="29520" hidden="1" x14ac:dyDescent="0.35"/>
    <row r="29521" hidden="1" x14ac:dyDescent="0.35"/>
    <row r="29522" hidden="1" x14ac:dyDescent="0.35"/>
    <row r="29523" hidden="1" x14ac:dyDescent="0.35"/>
    <row r="29524" hidden="1" x14ac:dyDescent="0.35"/>
    <row r="29525" hidden="1" x14ac:dyDescent="0.35"/>
    <row r="29526" hidden="1" x14ac:dyDescent="0.35"/>
    <row r="29527" hidden="1" x14ac:dyDescent="0.35"/>
    <row r="29528" hidden="1" x14ac:dyDescent="0.35"/>
    <row r="29529" hidden="1" x14ac:dyDescent="0.35"/>
    <row r="29530" hidden="1" x14ac:dyDescent="0.35"/>
    <row r="29531" hidden="1" x14ac:dyDescent="0.35"/>
    <row r="29532" hidden="1" x14ac:dyDescent="0.35"/>
    <row r="29533" hidden="1" x14ac:dyDescent="0.35"/>
    <row r="29534" hidden="1" x14ac:dyDescent="0.35"/>
    <row r="29535" hidden="1" x14ac:dyDescent="0.35"/>
    <row r="29536" hidden="1" x14ac:dyDescent="0.35"/>
    <row r="29537" hidden="1" x14ac:dyDescent="0.35"/>
    <row r="29538" hidden="1" x14ac:dyDescent="0.35"/>
    <row r="29539" hidden="1" x14ac:dyDescent="0.35"/>
    <row r="29540" hidden="1" x14ac:dyDescent="0.35"/>
    <row r="29541" hidden="1" x14ac:dyDescent="0.35"/>
    <row r="29542" hidden="1" x14ac:dyDescent="0.35"/>
    <row r="29543" hidden="1" x14ac:dyDescent="0.35"/>
    <row r="29544" hidden="1" x14ac:dyDescent="0.35"/>
    <row r="29545" hidden="1" x14ac:dyDescent="0.35"/>
    <row r="29546" hidden="1" x14ac:dyDescent="0.35"/>
    <row r="29547" hidden="1" x14ac:dyDescent="0.35"/>
    <row r="29548" hidden="1" x14ac:dyDescent="0.35"/>
    <row r="29549" hidden="1" x14ac:dyDescent="0.35"/>
    <row r="29550" hidden="1" x14ac:dyDescent="0.35"/>
    <row r="29551" hidden="1" x14ac:dyDescent="0.35"/>
    <row r="29552" hidden="1" x14ac:dyDescent="0.35"/>
    <row r="29553" hidden="1" x14ac:dyDescent="0.35"/>
    <row r="29554" hidden="1" x14ac:dyDescent="0.35"/>
    <row r="29555" hidden="1" x14ac:dyDescent="0.35"/>
    <row r="29556" hidden="1" x14ac:dyDescent="0.35"/>
    <row r="29557" hidden="1" x14ac:dyDescent="0.35"/>
    <row r="29558" hidden="1" x14ac:dyDescent="0.35"/>
    <row r="29559" hidden="1" x14ac:dyDescent="0.35"/>
    <row r="29560" hidden="1" x14ac:dyDescent="0.35"/>
    <row r="29561" hidden="1" x14ac:dyDescent="0.35"/>
    <row r="29562" hidden="1" x14ac:dyDescent="0.35"/>
    <row r="29563" hidden="1" x14ac:dyDescent="0.35"/>
    <row r="29564" hidden="1" x14ac:dyDescent="0.35"/>
    <row r="29565" hidden="1" x14ac:dyDescent="0.35"/>
    <row r="29566" hidden="1" x14ac:dyDescent="0.35"/>
    <row r="29567" hidden="1" x14ac:dyDescent="0.35"/>
    <row r="29568" hidden="1" x14ac:dyDescent="0.35"/>
    <row r="29569" hidden="1" x14ac:dyDescent="0.35"/>
    <row r="29570" hidden="1" x14ac:dyDescent="0.35"/>
    <row r="29571" hidden="1" x14ac:dyDescent="0.35"/>
    <row r="29572" hidden="1" x14ac:dyDescent="0.35"/>
    <row r="29573" hidden="1" x14ac:dyDescent="0.35"/>
    <row r="29574" hidden="1" x14ac:dyDescent="0.35"/>
    <row r="29575" hidden="1" x14ac:dyDescent="0.35"/>
    <row r="29576" hidden="1" x14ac:dyDescent="0.35"/>
    <row r="29577" hidden="1" x14ac:dyDescent="0.35"/>
    <row r="29578" hidden="1" x14ac:dyDescent="0.35"/>
    <row r="29579" hidden="1" x14ac:dyDescent="0.35"/>
    <row r="29580" hidden="1" x14ac:dyDescent="0.35"/>
    <row r="29581" hidden="1" x14ac:dyDescent="0.35"/>
    <row r="29582" hidden="1" x14ac:dyDescent="0.35"/>
    <row r="29583" hidden="1" x14ac:dyDescent="0.35"/>
    <row r="29584" hidden="1" x14ac:dyDescent="0.35"/>
    <row r="29585" hidden="1" x14ac:dyDescent="0.35"/>
    <row r="29586" hidden="1" x14ac:dyDescent="0.35"/>
    <row r="29587" hidden="1" x14ac:dyDescent="0.35"/>
    <row r="29588" hidden="1" x14ac:dyDescent="0.35"/>
    <row r="29589" hidden="1" x14ac:dyDescent="0.35"/>
    <row r="29590" hidden="1" x14ac:dyDescent="0.35"/>
    <row r="29591" hidden="1" x14ac:dyDescent="0.35"/>
    <row r="29592" hidden="1" x14ac:dyDescent="0.35"/>
    <row r="29593" hidden="1" x14ac:dyDescent="0.35"/>
    <row r="29594" hidden="1" x14ac:dyDescent="0.35"/>
    <row r="29595" hidden="1" x14ac:dyDescent="0.35"/>
    <row r="29596" hidden="1" x14ac:dyDescent="0.35"/>
    <row r="29597" hidden="1" x14ac:dyDescent="0.35"/>
    <row r="29598" hidden="1" x14ac:dyDescent="0.35"/>
    <row r="29599" hidden="1" x14ac:dyDescent="0.35"/>
    <row r="29600" hidden="1" x14ac:dyDescent="0.35"/>
    <row r="29601" hidden="1" x14ac:dyDescent="0.35"/>
    <row r="29602" hidden="1" x14ac:dyDescent="0.35"/>
    <row r="29603" hidden="1" x14ac:dyDescent="0.35"/>
    <row r="29604" hidden="1" x14ac:dyDescent="0.35"/>
    <row r="29605" hidden="1" x14ac:dyDescent="0.35"/>
    <row r="29606" hidden="1" x14ac:dyDescent="0.35"/>
    <row r="29607" hidden="1" x14ac:dyDescent="0.35"/>
    <row r="29608" hidden="1" x14ac:dyDescent="0.35"/>
    <row r="29609" hidden="1" x14ac:dyDescent="0.35"/>
    <row r="29610" hidden="1" x14ac:dyDescent="0.35"/>
    <row r="29611" hidden="1" x14ac:dyDescent="0.35"/>
    <row r="29612" hidden="1" x14ac:dyDescent="0.35"/>
    <row r="29613" hidden="1" x14ac:dyDescent="0.35"/>
    <row r="29614" hidden="1" x14ac:dyDescent="0.35"/>
    <row r="29615" hidden="1" x14ac:dyDescent="0.35"/>
    <row r="29616" hidden="1" x14ac:dyDescent="0.35"/>
    <row r="29617" hidden="1" x14ac:dyDescent="0.35"/>
    <row r="29618" hidden="1" x14ac:dyDescent="0.35"/>
    <row r="29619" hidden="1" x14ac:dyDescent="0.35"/>
    <row r="29620" hidden="1" x14ac:dyDescent="0.35"/>
    <row r="29621" hidden="1" x14ac:dyDescent="0.35"/>
    <row r="29622" hidden="1" x14ac:dyDescent="0.35"/>
    <row r="29623" hidden="1" x14ac:dyDescent="0.35"/>
    <row r="29624" hidden="1" x14ac:dyDescent="0.35"/>
    <row r="29625" hidden="1" x14ac:dyDescent="0.35"/>
    <row r="29626" hidden="1" x14ac:dyDescent="0.35"/>
    <row r="29627" hidden="1" x14ac:dyDescent="0.35"/>
    <row r="29628" hidden="1" x14ac:dyDescent="0.35"/>
    <row r="29629" hidden="1" x14ac:dyDescent="0.35"/>
    <row r="29630" hidden="1" x14ac:dyDescent="0.35"/>
    <row r="29631" hidden="1" x14ac:dyDescent="0.35"/>
    <row r="29632" hidden="1" x14ac:dyDescent="0.35"/>
    <row r="29633" hidden="1" x14ac:dyDescent="0.35"/>
    <row r="29634" hidden="1" x14ac:dyDescent="0.35"/>
    <row r="29635" hidden="1" x14ac:dyDescent="0.35"/>
    <row r="29636" hidden="1" x14ac:dyDescent="0.35"/>
    <row r="29637" hidden="1" x14ac:dyDescent="0.35"/>
    <row r="29638" hidden="1" x14ac:dyDescent="0.35"/>
    <row r="29639" hidden="1" x14ac:dyDescent="0.35"/>
    <row r="29640" hidden="1" x14ac:dyDescent="0.35"/>
    <row r="29641" hidden="1" x14ac:dyDescent="0.35"/>
    <row r="29642" hidden="1" x14ac:dyDescent="0.35"/>
    <row r="29643" hidden="1" x14ac:dyDescent="0.35"/>
    <row r="29644" hidden="1" x14ac:dyDescent="0.35"/>
    <row r="29645" hidden="1" x14ac:dyDescent="0.35"/>
    <row r="29646" hidden="1" x14ac:dyDescent="0.35"/>
    <row r="29647" hidden="1" x14ac:dyDescent="0.35"/>
    <row r="29648" hidden="1" x14ac:dyDescent="0.35"/>
    <row r="29649" hidden="1" x14ac:dyDescent="0.35"/>
    <row r="29650" hidden="1" x14ac:dyDescent="0.35"/>
    <row r="29651" hidden="1" x14ac:dyDescent="0.35"/>
    <row r="29652" hidden="1" x14ac:dyDescent="0.35"/>
    <row r="29653" hidden="1" x14ac:dyDescent="0.35"/>
    <row r="29654" hidden="1" x14ac:dyDescent="0.35"/>
    <row r="29655" hidden="1" x14ac:dyDescent="0.35"/>
    <row r="29656" hidden="1" x14ac:dyDescent="0.35"/>
    <row r="29657" hidden="1" x14ac:dyDescent="0.35"/>
    <row r="29658" hidden="1" x14ac:dyDescent="0.35"/>
    <row r="29659" hidden="1" x14ac:dyDescent="0.35"/>
    <row r="29660" hidden="1" x14ac:dyDescent="0.35"/>
    <row r="29661" hidden="1" x14ac:dyDescent="0.35"/>
    <row r="29662" hidden="1" x14ac:dyDescent="0.35"/>
    <row r="29663" hidden="1" x14ac:dyDescent="0.35"/>
    <row r="29664" hidden="1" x14ac:dyDescent="0.35"/>
    <row r="29665" hidden="1" x14ac:dyDescent="0.35"/>
    <row r="29666" hidden="1" x14ac:dyDescent="0.35"/>
    <row r="29667" hidden="1" x14ac:dyDescent="0.35"/>
    <row r="29668" hidden="1" x14ac:dyDescent="0.35"/>
    <row r="29669" hidden="1" x14ac:dyDescent="0.35"/>
    <row r="29670" hidden="1" x14ac:dyDescent="0.35"/>
    <row r="29671" hidden="1" x14ac:dyDescent="0.35"/>
    <row r="29672" hidden="1" x14ac:dyDescent="0.35"/>
    <row r="29673" hidden="1" x14ac:dyDescent="0.35"/>
    <row r="29674" hidden="1" x14ac:dyDescent="0.35"/>
    <row r="29675" hidden="1" x14ac:dyDescent="0.35"/>
    <row r="29676" hidden="1" x14ac:dyDescent="0.35"/>
    <row r="29677" hidden="1" x14ac:dyDescent="0.35"/>
    <row r="29678" hidden="1" x14ac:dyDescent="0.35"/>
    <row r="29679" hidden="1" x14ac:dyDescent="0.35"/>
    <row r="29680" hidden="1" x14ac:dyDescent="0.35"/>
    <row r="29681" hidden="1" x14ac:dyDescent="0.35"/>
    <row r="29682" hidden="1" x14ac:dyDescent="0.35"/>
    <row r="29683" hidden="1" x14ac:dyDescent="0.35"/>
    <row r="29684" hidden="1" x14ac:dyDescent="0.35"/>
    <row r="29685" hidden="1" x14ac:dyDescent="0.35"/>
    <row r="29686" hidden="1" x14ac:dyDescent="0.35"/>
    <row r="29687" hidden="1" x14ac:dyDescent="0.35"/>
    <row r="29688" hidden="1" x14ac:dyDescent="0.35"/>
    <row r="29689" hidden="1" x14ac:dyDescent="0.35"/>
    <row r="29690" hidden="1" x14ac:dyDescent="0.35"/>
    <row r="29691" hidden="1" x14ac:dyDescent="0.35"/>
    <row r="29692" hidden="1" x14ac:dyDescent="0.35"/>
    <row r="29693" hidden="1" x14ac:dyDescent="0.35"/>
    <row r="29694" hidden="1" x14ac:dyDescent="0.35"/>
    <row r="29695" hidden="1" x14ac:dyDescent="0.35"/>
    <row r="29696" hidden="1" x14ac:dyDescent="0.35"/>
    <row r="29697" hidden="1" x14ac:dyDescent="0.35"/>
    <row r="29698" hidden="1" x14ac:dyDescent="0.35"/>
    <row r="29699" hidden="1" x14ac:dyDescent="0.35"/>
    <row r="29700" hidden="1" x14ac:dyDescent="0.35"/>
    <row r="29701" hidden="1" x14ac:dyDescent="0.35"/>
    <row r="29702" hidden="1" x14ac:dyDescent="0.35"/>
    <row r="29703" hidden="1" x14ac:dyDescent="0.35"/>
    <row r="29704" hidden="1" x14ac:dyDescent="0.35"/>
    <row r="29705" hidden="1" x14ac:dyDescent="0.35"/>
    <row r="29706" hidden="1" x14ac:dyDescent="0.35"/>
    <row r="29707" hidden="1" x14ac:dyDescent="0.35"/>
    <row r="29708" hidden="1" x14ac:dyDescent="0.35"/>
    <row r="29709" hidden="1" x14ac:dyDescent="0.35"/>
    <row r="29710" hidden="1" x14ac:dyDescent="0.35"/>
    <row r="29711" hidden="1" x14ac:dyDescent="0.35"/>
    <row r="29712" hidden="1" x14ac:dyDescent="0.35"/>
    <row r="29713" hidden="1" x14ac:dyDescent="0.35"/>
    <row r="29714" hidden="1" x14ac:dyDescent="0.35"/>
    <row r="29715" hidden="1" x14ac:dyDescent="0.35"/>
    <row r="29716" hidden="1" x14ac:dyDescent="0.35"/>
    <row r="29717" hidden="1" x14ac:dyDescent="0.35"/>
    <row r="29718" hidden="1" x14ac:dyDescent="0.35"/>
    <row r="29719" hidden="1" x14ac:dyDescent="0.35"/>
    <row r="29720" hidden="1" x14ac:dyDescent="0.35"/>
    <row r="29721" hidden="1" x14ac:dyDescent="0.35"/>
    <row r="29722" hidden="1" x14ac:dyDescent="0.35"/>
    <row r="29723" hidden="1" x14ac:dyDescent="0.35"/>
    <row r="29724" hidden="1" x14ac:dyDescent="0.35"/>
    <row r="29725" hidden="1" x14ac:dyDescent="0.35"/>
    <row r="29726" hidden="1" x14ac:dyDescent="0.35"/>
    <row r="29727" hidden="1" x14ac:dyDescent="0.35"/>
    <row r="29728" hidden="1" x14ac:dyDescent="0.35"/>
    <row r="29729" hidden="1" x14ac:dyDescent="0.35"/>
    <row r="29730" hidden="1" x14ac:dyDescent="0.35"/>
    <row r="29731" hidden="1" x14ac:dyDescent="0.35"/>
    <row r="29732" hidden="1" x14ac:dyDescent="0.35"/>
    <row r="29733" hidden="1" x14ac:dyDescent="0.35"/>
    <row r="29734" hidden="1" x14ac:dyDescent="0.35"/>
    <row r="29735" hidden="1" x14ac:dyDescent="0.35"/>
    <row r="29736" hidden="1" x14ac:dyDescent="0.35"/>
    <row r="29737" hidden="1" x14ac:dyDescent="0.35"/>
    <row r="29738" hidden="1" x14ac:dyDescent="0.35"/>
    <row r="29739" hidden="1" x14ac:dyDescent="0.35"/>
    <row r="29740" hidden="1" x14ac:dyDescent="0.35"/>
    <row r="29741" hidden="1" x14ac:dyDescent="0.35"/>
    <row r="29742" hidden="1" x14ac:dyDescent="0.35"/>
    <row r="29743" hidden="1" x14ac:dyDescent="0.35"/>
    <row r="29744" hidden="1" x14ac:dyDescent="0.35"/>
    <row r="29745" hidden="1" x14ac:dyDescent="0.35"/>
    <row r="29746" hidden="1" x14ac:dyDescent="0.35"/>
    <row r="29747" hidden="1" x14ac:dyDescent="0.35"/>
    <row r="29748" hidden="1" x14ac:dyDescent="0.35"/>
    <row r="29749" hidden="1" x14ac:dyDescent="0.35"/>
    <row r="29750" hidden="1" x14ac:dyDescent="0.35"/>
    <row r="29751" hidden="1" x14ac:dyDescent="0.35"/>
    <row r="29752" hidden="1" x14ac:dyDescent="0.35"/>
    <row r="29753" hidden="1" x14ac:dyDescent="0.35"/>
    <row r="29754" hidden="1" x14ac:dyDescent="0.35"/>
    <row r="29755" hidden="1" x14ac:dyDescent="0.35"/>
    <row r="29756" hidden="1" x14ac:dyDescent="0.35"/>
    <row r="29757" hidden="1" x14ac:dyDescent="0.35"/>
    <row r="29758" hidden="1" x14ac:dyDescent="0.35"/>
    <row r="29759" hidden="1" x14ac:dyDescent="0.35"/>
    <row r="29760" hidden="1" x14ac:dyDescent="0.35"/>
    <row r="29761" hidden="1" x14ac:dyDescent="0.35"/>
    <row r="29762" hidden="1" x14ac:dyDescent="0.35"/>
    <row r="29763" hidden="1" x14ac:dyDescent="0.35"/>
    <row r="29764" hidden="1" x14ac:dyDescent="0.35"/>
    <row r="29765" hidden="1" x14ac:dyDescent="0.35"/>
    <row r="29766" hidden="1" x14ac:dyDescent="0.35"/>
    <row r="29767" hidden="1" x14ac:dyDescent="0.35"/>
    <row r="29768" hidden="1" x14ac:dyDescent="0.35"/>
    <row r="29769" hidden="1" x14ac:dyDescent="0.35"/>
    <row r="29770" hidden="1" x14ac:dyDescent="0.35"/>
    <row r="29771" hidden="1" x14ac:dyDescent="0.35"/>
    <row r="29772" hidden="1" x14ac:dyDescent="0.35"/>
    <row r="29773" hidden="1" x14ac:dyDescent="0.35"/>
    <row r="29774" hidden="1" x14ac:dyDescent="0.35"/>
    <row r="29775" hidden="1" x14ac:dyDescent="0.35"/>
    <row r="29776" hidden="1" x14ac:dyDescent="0.35"/>
    <row r="29777" hidden="1" x14ac:dyDescent="0.35"/>
    <row r="29778" hidden="1" x14ac:dyDescent="0.35"/>
    <row r="29779" hidden="1" x14ac:dyDescent="0.35"/>
    <row r="29780" hidden="1" x14ac:dyDescent="0.35"/>
    <row r="29781" hidden="1" x14ac:dyDescent="0.35"/>
    <row r="29782" hidden="1" x14ac:dyDescent="0.35"/>
    <row r="29783" hidden="1" x14ac:dyDescent="0.35"/>
    <row r="29784" hidden="1" x14ac:dyDescent="0.35"/>
    <row r="29785" hidden="1" x14ac:dyDescent="0.35"/>
    <row r="29786" hidden="1" x14ac:dyDescent="0.35"/>
    <row r="29787" hidden="1" x14ac:dyDescent="0.35"/>
    <row r="29788" hidden="1" x14ac:dyDescent="0.35"/>
    <row r="29789" hidden="1" x14ac:dyDescent="0.35"/>
    <row r="29790" hidden="1" x14ac:dyDescent="0.35"/>
    <row r="29791" hidden="1" x14ac:dyDescent="0.35"/>
    <row r="29792" hidden="1" x14ac:dyDescent="0.35"/>
    <row r="29793" hidden="1" x14ac:dyDescent="0.35"/>
    <row r="29794" hidden="1" x14ac:dyDescent="0.35"/>
    <row r="29795" hidden="1" x14ac:dyDescent="0.35"/>
    <row r="29796" hidden="1" x14ac:dyDescent="0.35"/>
    <row r="29797" hidden="1" x14ac:dyDescent="0.35"/>
    <row r="29798" hidden="1" x14ac:dyDescent="0.35"/>
    <row r="29799" hidden="1" x14ac:dyDescent="0.35"/>
    <row r="29800" hidden="1" x14ac:dyDescent="0.35"/>
    <row r="29801" hidden="1" x14ac:dyDescent="0.35"/>
    <row r="29802" hidden="1" x14ac:dyDescent="0.35"/>
    <row r="29803" hidden="1" x14ac:dyDescent="0.35"/>
    <row r="29804" hidden="1" x14ac:dyDescent="0.35"/>
    <row r="29805" hidden="1" x14ac:dyDescent="0.35"/>
    <row r="29806" hidden="1" x14ac:dyDescent="0.35"/>
    <row r="29807" hidden="1" x14ac:dyDescent="0.35"/>
    <row r="29808" hidden="1" x14ac:dyDescent="0.35"/>
    <row r="29809" hidden="1" x14ac:dyDescent="0.35"/>
    <row r="29810" hidden="1" x14ac:dyDescent="0.35"/>
    <row r="29811" hidden="1" x14ac:dyDescent="0.35"/>
    <row r="29812" hidden="1" x14ac:dyDescent="0.35"/>
    <row r="29813" hidden="1" x14ac:dyDescent="0.35"/>
    <row r="29814" hidden="1" x14ac:dyDescent="0.35"/>
    <row r="29815" hidden="1" x14ac:dyDescent="0.35"/>
    <row r="29816" hidden="1" x14ac:dyDescent="0.35"/>
    <row r="29817" hidden="1" x14ac:dyDescent="0.35"/>
    <row r="29818" hidden="1" x14ac:dyDescent="0.35"/>
    <row r="29819" hidden="1" x14ac:dyDescent="0.35"/>
    <row r="29820" hidden="1" x14ac:dyDescent="0.35"/>
    <row r="29821" hidden="1" x14ac:dyDescent="0.35"/>
    <row r="29822" hidden="1" x14ac:dyDescent="0.35"/>
    <row r="29823" hidden="1" x14ac:dyDescent="0.35"/>
    <row r="29824" hidden="1" x14ac:dyDescent="0.35"/>
    <row r="29825" hidden="1" x14ac:dyDescent="0.35"/>
    <row r="29826" hidden="1" x14ac:dyDescent="0.35"/>
    <row r="29827" hidden="1" x14ac:dyDescent="0.35"/>
    <row r="29828" hidden="1" x14ac:dyDescent="0.35"/>
    <row r="29829" hidden="1" x14ac:dyDescent="0.35"/>
    <row r="29830" hidden="1" x14ac:dyDescent="0.35"/>
    <row r="29831" hidden="1" x14ac:dyDescent="0.35"/>
    <row r="29832" hidden="1" x14ac:dyDescent="0.35"/>
    <row r="29833" hidden="1" x14ac:dyDescent="0.35"/>
    <row r="29834" hidden="1" x14ac:dyDescent="0.35"/>
    <row r="29835" hidden="1" x14ac:dyDescent="0.35"/>
    <row r="29836" hidden="1" x14ac:dyDescent="0.35"/>
    <row r="29837" hidden="1" x14ac:dyDescent="0.35"/>
    <row r="29838" hidden="1" x14ac:dyDescent="0.35"/>
    <row r="29839" hidden="1" x14ac:dyDescent="0.35"/>
    <row r="29840" hidden="1" x14ac:dyDescent="0.35"/>
    <row r="29841" hidden="1" x14ac:dyDescent="0.35"/>
    <row r="29842" hidden="1" x14ac:dyDescent="0.35"/>
    <row r="29843" hidden="1" x14ac:dyDescent="0.35"/>
    <row r="29844" hidden="1" x14ac:dyDescent="0.35"/>
    <row r="29845" hidden="1" x14ac:dyDescent="0.35"/>
    <row r="29846" hidden="1" x14ac:dyDescent="0.35"/>
    <row r="29847" hidden="1" x14ac:dyDescent="0.35"/>
    <row r="29848" hidden="1" x14ac:dyDescent="0.35"/>
    <row r="29849" hidden="1" x14ac:dyDescent="0.35"/>
    <row r="29850" hidden="1" x14ac:dyDescent="0.35"/>
    <row r="29851" hidden="1" x14ac:dyDescent="0.35"/>
    <row r="29852" hidden="1" x14ac:dyDescent="0.35"/>
    <row r="29853" hidden="1" x14ac:dyDescent="0.35"/>
    <row r="29854" hidden="1" x14ac:dyDescent="0.35"/>
    <row r="29855" hidden="1" x14ac:dyDescent="0.35"/>
    <row r="29856" hidden="1" x14ac:dyDescent="0.35"/>
    <row r="29857" hidden="1" x14ac:dyDescent="0.35"/>
    <row r="29858" hidden="1" x14ac:dyDescent="0.35"/>
    <row r="29859" hidden="1" x14ac:dyDescent="0.35"/>
    <row r="29860" hidden="1" x14ac:dyDescent="0.35"/>
    <row r="29861" hidden="1" x14ac:dyDescent="0.35"/>
    <row r="29862" hidden="1" x14ac:dyDescent="0.35"/>
    <row r="29863" hidden="1" x14ac:dyDescent="0.35"/>
    <row r="29864" hidden="1" x14ac:dyDescent="0.35"/>
    <row r="29865" hidden="1" x14ac:dyDescent="0.35"/>
    <row r="29866" hidden="1" x14ac:dyDescent="0.35"/>
    <row r="29867" hidden="1" x14ac:dyDescent="0.35"/>
    <row r="29868" hidden="1" x14ac:dyDescent="0.35"/>
    <row r="29869" hidden="1" x14ac:dyDescent="0.35"/>
    <row r="29870" hidden="1" x14ac:dyDescent="0.35"/>
    <row r="29871" hidden="1" x14ac:dyDescent="0.35"/>
    <row r="29872" hidden="1" x14ac:dyDescent="0.35"/>
    <row r="29873" hidden="1" x14ac:dyDescent="0.35"/>
    <row r="29874" hidden="1" x14ac:dyDescent="0.35"/>
    <row r="29875" hidden="1" x14ac:dyDescent="0.35"/>
    <row r="29876" hidden="1" x14ac:dyDescent="0.35"/>
    <row r="29877" hidden="1" x14ac:dyDescent="0.35"/>
    <row r="29878" hidden="1" x14ac:dyDescent="0.35"/>
    <row r="29879" hidden="1" x14ac:dyDescent="0.35"/>
    <row r="29880" hidden="1" x14ac:dyDescent="0.35"/>
    <row r="29881" hidden="1" x14ac:dyDescent="0.35"/>
    <row r="29882" hidden="1" x14ac:dyDescent="0.35"/>
    <row r="29883" hidden="1" x14ac:dyDescent="0.35"/>
    <row r="29884" hidden="1" x14ac:dyDescent="0.35"/>
    <row r="29885" hidden="1" x14ac:dyDescent="0.35"/>
    <row r="29886" hidden="1" x14ac:dyDescent="0.35"/>
    <row r="29887" hidden="1" x14ac:dyDescent="0.35"/>
    <row r="29888" hidden="1" x14ac:dyDescent="0.35"/>
    <row r="29889" hidden="1" x14ac:dyDescent="0.35"/>
    <row r="29890" hidden="1" x14ac:dyDescent="0.35"/>
    <row r="29891" hidden="1" x14ac:dyDescent="0.35"/>
    <row r="29892" hidden="1" x14ac:dyDescent="0.35"/>
    <row r="29893" hidden="1" x14ac:dyDescent="0.35"/>
    <row r="29894" hidden="1" x14ac:dyDescent="0.35"/>
    <row r="29895" hidden="1" x14ac:dyDescent="0.35"/>
    <row r="29896" hidden="1" x14ac:dyDescent="0.35"/>
    <row r="29897" hidden="1" x14ac:dyDescent="0.35"/>
    <row r="29898" hidden="1" x14ac:dyDescent="0.35"/>
    <row r="29899" hidden="1" x14ac:dyDescent="0.35"/>
    <row r="29900" hidden="1" x14ac:dyDescent="0.35"/>
    <row r="29901" hidden="1" x14ac:dyDescent="0.35"/>
    <row r="29902" hidden="1" x14ac:dyDescent="0.35"/>
    <row r="29903" hidden="1" x14ac:dyDescent="0.35"/>
    <row r="29904" hidden="1" x14ac:dyDescent="0.35"/>
    <row r="29905" hidden="1" x14ac:dyDescent="0.35"/>
    <row r="29906" hidden="1" x14ac:dyDescent="0.35"/>
    <row r="29907" hidden="1" x14ac:dyDescent="0.35"/>
    <row r="29908" hidden="1" x14ac:dyDescent="0.35"/>
    <row r="29909" hidden="1" x14ac:dyDescent="0.35"/>
    <row r="29910" hidden="1" x14ac:dyDescent="0.35"/>
    <row r="29911" hidden="1" x14ac:dyDescent="0.35"/>
    <row r="29912" hidden="1" x14ac:dyDescent="0.35"/>
    <row r="29913" hidden="1" x14ac:dyDescent="0.35"/>
    <row r="29914" hidden="1" x14ac:dyDescent="0.35"/>
    <row r="29915" hidden="1" x14ac:dyDescent="0.35"/>
    <row r="29916" hidden="1" x14ac:dyDescent="0.35"/>
    <row r="29917" hidden="1" x14ac:dyDescent="0.35"/>
    <row r="29918" hidden="1" x14ac:dyDescent="0.35"/>
    <row r="29919" hidden="1" x14ac:dyDescent="0.35"/>
    <row r="29920" hidden="1" x14ac:dyDescent="0.35"/>
    <row r="29921" hidden="1" x14ac:dyDescent="0.35"/>
    <row r="29922" hidden="1" x14ac:dyDescent="0.35"/>
    <row r="29923" hidden="1" x14ac:dyDescent="0.35"/>
    <row r="29924" hidden="1" x14ac:dyDescent="0.35"/>
    <row r="29925" hidden="1" x14ac:dyDescent="0.35"/>
    <row r="29926" hidden="1" x14ac:dyDescent="0.35"/>
    <row r="29927" hidden="1" x14ac:dyDescent="0.35"/>
    <row r="29928" hidden="1" x14ac:dyDescent="0.35"/>
    <row r="29929" hidden="1" x14ac:dyDescent="0.35"/>
    <row r="29930" hidden="1" x14ac:dyDescent="0.35"/>
    <row r="29931" hidden="1" x14ac:dyDescent="0.35"/>
    <row r="29932" hidden="1" x14ac:dyDescent="0.35"/>
    <row r="29933" hidden="1" x14ac:dyDescent="0.35"/>
    <row r="29934" hidden="1" x14ac:dyDescent="0.35"/>
    <row r="29935" hidden="1" x14ac:dyDescent="0.35"/>
    <row r="29936" hidden="1" x14ac:dyDescent="0.35"/>
    <row r="29937" hidden="1" x14ac:dyDescent="0.35"/>
    <row r="29938" hidden="1" x14ac:dyDescent="0.35"/>
    <row r="29939" hidden="1" x14ac:dyDescent="0.35"/>
    <row r="29940" hidden="1" x14ac:dyDescent="0.35"/>
    <row r="29941" hidden="1" x14ac:dyDescent="0.35"/>
    <row r="29942" hidden="1" x14ac:dyDescent="0.35"/>
    <row r="29943" hidden="1" x14ac:dyDescent="0.35"/>
    <row r="29944" hidden="1" x14ac:dyDescent="0.35"/>
    <row r="29945" hidden="1" x14ac:dyDescent="0.35"/>
    <row r="29946" hidden="1" x14ac:dyDescent="0.35"/>
    <row r="29947" hidden="1" x14ac:dyDescent="0.35"/>
    <row r="29948" hidden="1" x14ac:dyDescent="0.35"/>
    <row r="29949" hidden="1" x14ac:dyDescent="0.35"/>
    <row r="29950" hidden="1" x14ac:dyDescent="0.35"/>
    <row r="29951" hidden="1" x14ac:dyDescent="0.35"/>
    <row r="29952" hidden="1" x14ac:dyDescent="0.35"/>
    <row r="29953" hidden="1" x14ac:dyDescent="0.35"/>
    <row r="29954" hidden="1" x14ac:dyDescent="0.35"/>
    <row r="29955" hidden="1" x14ac:dyDescent="0.35"/>
    <row r="29956" hidden="1" x14ac:dyDescent="0.35"/>
    <row r="29957" hidden="1" x14ac:dyDescent="0.35"/>
    <row r="29958" hidden="1" x14ac:dyDescent="0.35"/>
    <row r="29959" hidden="1" x14ac:dyDescent="0.35"/>
    <row r="29960" hidden="1" x14ac:dyDescent="0.35"/>
    <row r="29961" hidden="1" x14ac:dyDescent="0.35"/>
    <row r="29962" hidden="1" x14ac:dyDescent="0.35"/>
    <row r="29963" hidden="1" x14ac:dyDescent="0.35"/>
    <row r="29964" hidden="1" x14ac:dyDescent="0.35"/>
    <row r="29965" hidden="1" x14ac:dyDescent="0.35"/>
    <row r="29966" hidden="1" x14ac:dyDescent="0.35"/>
    <row r="29967" hidden="1" x14ac:dyDescent="0.35"/>
    <row r="29968" hidden="1" x14ac:dyDescent="0.35"/>
    <row r="29969" hidden="1" x14ac:dyDescent="0.35"/>
    <row r="29970" hidden="1" x14ac:dyDescent="0.35"/>
    <row r="29971" hidden="1" x14ac:dyDescent="0.35"/>
    <row r="29972" hidden="1" x14ac:dyDescent="0.35"/>
    <row r="29973" hidden="1" x14ac:dyDescent="0.35"/>
    <row r="29974" hidden="1" x14ac:dyDescent="0.35"/>
    <row r="29975" hidden="1" x14ac:dyDescent="0.35"/>
    <row r="29976" hidden="1" x14ac:dyDescent="0.35"/>
    <row r="29977" hidden="1" x14ac:dyDescent="0.35"/>
    <row r="29978" hidden="1" x14ac:dyDescent="0.35"/>
    <row r="29979" hidden="1" x14ac:dyDescent="0.35"/>
    <row r="29980" hidden="1" x14ac:dyDescent="0.35"/>
    <row r="29981" hidden="1" x14ac:dyDescent="0.35"/>
    <row r="29982" hidden="1" x14ac:dyDescent="0.35"/>
    <row r="29983" hidden="1" x14ac:dyDescent="0.35"/>
    <row r="29984" hidden="1" x14ac:dyDescent="0.35"/>
    <row r="29985" hidden="1" x14ac:dyDescent="0.35"/>
    <row r="29986" hidden="1" x14ac:dyDescent="0.35"/>
    <row r="29987" hidden="1" x14ac:dyDescent="0.35"/>
    <row r="29988" hidden="1" x14ac:dyDescent="0.35"/>
    <row r="29989" hidden="1" x14ac:dyDescent="0.35"/>
    <row r="29990" hidden="1" x14ac:dyDescent="0.35"/>
    <row r="29991" hidden="1" x14ac:dyDescent="0.35"/>
    <row r="29992" hidden="1" x14ac:dyDescent="0.35"/>
    <row r="29993" hidden="1" x14ac:dyDescent="0.35"/>
    <row r="29994" hidden="1" x14ac:dyDescent="0.35"/>
    <row r="29995" hidden="1" x14ac:dyDescent="0.35"/>
    <row r="29996" hidden="1" x14ac:dyDescent="0.35"/>
    <row r="29997" hidden="1" x14ac:dyDescent="0.35"/>
    <row r="29998" hidden="1" x14ac:dyDescent="0.35"/>
    <row r="29999" hidden="1" x14ac:dyDescent="0.35"/>
    <row r="30000" hidden="1" x14ac:dyDescent="0.35"/>
    <row r="30001" hidden="1" x14ac:dyDescent="0.35"/>
    <row r="30002" hidden="1" x14ac:dyDescent="0.35"/>
    <row r="30003" hidden="1" x14ac:dyDescent="0.35"/>
    <row r="30004" hidden="1" x14ac:dyDescent="0.35"/>
    <row r="30005" hidden="1" x14ac:dyDescent="0.35"/>
    <row r="30006" hidden="1" x14ac:dyDescent="0.35"/>
    <row r="30007" hidden="1" x14ac:dyDescent="0.35"/>
    <row r="30008" hidden="1" x14ac:dyDescent="0.35"/>
    <row r="30009" hidden="1" x14ac:dyDescent="0.35"/>
    <row r="30010" hidden="1" x14ac:dyDescent="0.35"/>
    <row r="30011" hidden="1" x14ac:dyDescent="0.35"/>
    <row r="30012" hidden="1" x14ac:dyDescent="0.35"/>
    <row r="30013" hidden="1" x14ac:dyDescent="0.35"/>
    <row r="30014" hidden="1" x14ac:dyDescent="0.35"/>
    <row r="30015" hidden="1" x14ac:dyDescent="0.35"/>
    <row r="30016" hidden="1" x14ac:dyDescent="0.35"/>
    <row r="30017" hidden="1" x14ac:dyDescent="0.35"/>
    <row r="30018" hidden="1" x14ac:dyDescent="0.35"/>
    <row r="30019" hidden="1" x14ac:dyDescent="0.35"/>
    <row r="30020" hidden="1" x14ac:dyDescent="0.35"/>
    <row r="30021" hidden="1" x14ac:dyDescent="0.35"/>
    <row r="30022" hidden="1" x14ac:dyDescent="0.35"/>
    <row r="30023" hidden="1" x14ac:dyDescent="0.35"/>
    <row r="30024" hidden="1" x14ac:dyDescent="0.35"/>
    <row r="30025" hidden="1" x14ac:dyDescent="0.35"/>
    <row r="30026" hidden="1" x14ac:dyDescent="0.35"/>
    <row r="30027" hidden="1" x14ac:dyDescent="0.35"/>
    <row r="30028" hidden="1" x14ac:dyDescent="0.35"/>
    <row r="30029" hidden="1" x14ac:dyDescent="0.35"/>
    <row r="30030" hidden="1" x14ac:dyDescent="0.35"/>
    <row r="30031" hidden="1" x14ac:dyDescent="0.35"/>
    <row r="30032" hidden="1" x14ac:dyDescent="0.35"/>
    <row r="30033" hidden="1" x14ac:dyDescent="0.35"/>
    <row r="30034" hidden="1" x14ac:dyDescent="0.35"/>
    <row r="30035" hidden="1" x14ac:dyDescent="0.35"/>
    <row r="30036" hidden="1" x14ac:dyDescent="0.35"/>
    <row r="30037" hidden="1" x14ac:dyDescent="0.35"/>
    <row r="30038" hidden="1" x14ac:dyDescent="0.35"/>
    <row r="30039" hidden="1" x14ac:dyDescent="0.35"/>
    <row r="30040" hidden="1" x14ac:dyDescent="0.35"/>
    <row r="30041" hidden="1" x14ac:dyDescent="0.35"/>
    <row r="30042" hidden="1" x14ac:dyDescent="0.35"/>
    <row r="30043" hidden="1" x14ac:dyDescent="0.35"/>
    <row r="30044" hidden="1" x14ac:dyDescent="0.35"/>
    <row r="30045" hidden="1" x14ac:dyDescent="0.35"/>
    <row r="30046" hidden="1" x14ac:dyDescent="0.35"/>
    <row r="30047" hidden="1" x14ac:dyDescent="0.35"/>
    <row r="30048" hidden="1" x14ac:dyDescent="0.35"/>
    <row r="30049" hidden="1" x14ac:dyDescent="0.35"/>
    <row r="30050" hidden="1" x14ac:dyDescent="0.35"/>
    <row r="30051" hidden="1" x14ac:dyDescent="0.35"/>
    <row r="30052" hidden="1" x14ac:dyDescent="0.35"/>
    <row r="30053" hidden="1" x14ac:dyDescent="0.35"/>
    <row r="30054" hidden="1" x14ac:dyDescent="0.35"/>
    <row r="30055" hidden="1" x14ac:dyDescent="0.35"/>
    <row r="30056" hidden="1" x14ac:dyDescent="0.35"/>
    <row r="30057" hidden="1" x14ac:dyDescent="0.35"/>
    <row r="30058" hidden="1" x14ac:dyDescent="0.35"/>
    <row r="30059" hidden="1" x14ac:dyDescent="0.35"/>
    <row r="30060" hidden="1" x14ac:dyDescent="0.35"/>
    <row r="30061" hidden="1" x14ac:dyDescent="0.35"/>
    <row r="30062" hidden="1" x14ac:dyDescent="0.35"/>
    <row r="30063" hidden="1" x14ac:dyDescent="0.35"/>
    <row r="30064" hidden="1" x14ac:dyDescent="0.35"/>
    <row r="30065" hidden="1" x14ac:dyDescent="0.35"/>
    <row r="30066" hidden="1" x14ac:dyDescent="0.35"/>
    <row r="30067" hidden="1" x14ac:dyDescent="0.35"/>
    <row r="30068" hidden="1" x14ac:dyDescent="0.35"/>
    <row r="30069" hidden="1" x14ac:dyDescent="0.35"/>
    <row r="30070" hidden="1" x14ac:dyDescent="0.35"/>
    <row r="30071" hidden="1" x14ac:dyDescent="0.35"/>
    <row r="30072" hidden="1" x14ac:dyDescent="0.35"/>
    <row r="30073" hidden="1" x14ac:dyDescent="0.35"/>
    <row r="30074" hidden="1" x14ac:dyDescent="0.35"/>
    <row r="30075" hidden="1" x14ac:dyDescent="0.35"/>
    <row r="30076" hidden="1" x14ac:dyDescent="0.35"/>
    <row r="30077" hidden="1" x14ac:dyDescent="0.35"/>
    <row r="30078" hidden="1" x14ac:dyDescent="0.35"/>
    <row r="30079" hidden="1" x14ac:dyDescent="0.35"/>
    <row r="30080" hidden="1" x14ac:dyDescent="0.35"/>
    <row r="30081" hidden="1" x14ac:dyDescent="0.35"/>
    <row r="30082" hidden="1" x14ac:dyDescent="0.35"/>
    <row r="30083" hidden="1" x14ac:dyDescent="0.35"/>
    <row r="30084" hidden="1" x14ac:dyDescent="0.35"/>
    <row r="30085" hidden="1" x14ac:dyDescent="0.35"/>
    <row r="30086" hidden="1" x14ac:dyDescent="0.35"/>
    <row r="30087" hidden="1" x14ac:dyDescent="0.35"/>
    <row r="30088" hidden="1" x14ac:dyDescent="0.35"/>
    <row r="30089" hidden="1" x14ac:dyDescent="0.35"/>
    <row r="30090" hidden="1" x14ac:dyDescent="0.35"/>
    <row r="30091" hidden="1" x14ac:dyDescent="0.35"/>
    <row r="30092" hidden="1" x14ac:dyDescent="0.35"/>
    <row r="30093" hidden="1" x14ac:dyDescent="0.35"/>
    <row r="30094" hidden="1" x14ac:dyDescent="0.35"/>
    <row r="30095" hidden="1" x14ac:dyDescent="0.35"/>
    <row r="30096" hidden="1" x14ac:dyDescent="0.35"/>
    <row r="30097" hidden="1" x14ac:dyDescent="0.35"/>
    <row r="30098" hidden="1" x14ac:dyDescent="0.35"/>
    <row r="30099" hidden="1" x14ac:dyDescent="0.35"/>
    <row r="30100" hidden="1" x14ac:dyDescent="0.35"/>
    <row r="30101" hidden="1" x14ac:dyDescent="0.35"/>
    <row r="30102" hidden="1" x14ac:dyDescent="0.35"/>
    <row r="30103" hidden="1" x14ac:dyDescent="0.35"/>
    <row r="30104" hidden="1" x14ac:dyDescent="0.35"/>
    <row r="30105" hidden="1" x14ac:dyDescent="0.35"/>
    <row r="30106" hidden="1" x14ac:dyDescent="0.35"/>
    <row r="30107" hidden="1" x14ac:dyDescent="0.35"/>
    <row r="30108" hidden="1" x14ac:dyDescent="0.35"/>
    <row r="30109" hidden="1" x14ac:dyDescent="0.35"/>
    <row r="30110" hidden="1" x14ac:dyDescent="0.35"/>
    <row r="30111" hidden="1" x14ac:dyDescent="0.35"/>
    <row r="30112" hidden="1" x14ac:dyDescent="0.35"/>
    <row r="30113" hidden="1" x14ac:dyDescent="0.35"/>
    <row r="30114" hidden="1" x14ac:dyDescent="0.35"/>
    <row r="30115" hidden="1" x14ac:dyDescent="0.35"/>
    <row r="30116" hidden="1" x14ac:dyDescent="0.35"/>
    <row r="30117" hidden="1" x14ac:dyDescent="0.35"/>
    <row r="30118" hidden="1" x14ac:dyDescent="0.35"/>
    <row r="30119" hidden="1" x14ac:dyDescent="0.35"/>
    <row r="30120" hidden="1" x14ac:dyDescent="0.35"/>
    <row r="30121" hidden="1" x14ac:dyDescent="0.35"/>
    <row r="30122" hidden="1" x14ac:dyDescent="0.35"/>
    <row r="30123" hidden="1" x14ac:dyDescent="0.35"/>
    <row r="30124" hidden="1" x14ac:dyDescent="0.35"/>
    <row r="30125" hidden="1" x14ac:dyDescent="0.35"/>
    <row r="30126" hidden="1" x14ac:dyDescent="0.35"/>
    <row r="30127" hidden="1" x14ac:dyDescent="0.35"/>
    <row r="30128" hidden="1" x14ac:dyDescent="0.35"/>
    <row r="30129" hidden="1" x14ac:dyDescent="0.35"/>
    <row r="30130" hidden="1" x14ac:dyDescent="0.35"/>
    <row r="30131" hidden="1" x14ac:dyDescent="0.35"/>
    <row r="30132" hidden="1" x14ac:dyDescent="0.35"/>
    <row r="30133" hidden="1" x14ac:dyDescent="0.35"/>
    <row r="30134" hidden="1" x14ac:dyDescent="0.35"/>
    <row r="30135" hidden="1" x14ac:dyDescent="0.35"/>
    <row r="30136" hidden="1" x14ac:dyDescent="0.35"/>
    <row r="30137" hidden="1" x14ac:dyDescent="0.35"/>
    <row r="30138" hidden="1" x14ac:dyDescent="0.35"/>
    <row r="30139" hidden="1" x14ac:dyDescent="0.35"/>
    <row r="30140" hidden="1" x14ac:dyDescent="0.35"/>
    <row r="30141" hidden="1" x14ac:dyDescent="0.35"/>
    <row r="30142" hidden="1" x14ac:dyDescent="0.35"/>
    <row r="30143" hidden="1" x14ac:dyDescent="0.35"/>
    <row r="30144" hidden="1" x14ac:dyDescent="0.35"/>
    <row r="30145" hidden="1" x14ac:dyDescent="0.35"/>
    <row r="30146" hidden="1" x14ac:dyDescent="0.35"/>
    <row r="30147" hidden="1" x14ac:dyDescent="0.35"/>
    <row r="30148" hidden="1" x14ac:dyDescent="0.35"/>
    <row r="30149" hidden="1" x14ac:dyDescent="0.35"/>
    <row r="30150" hidden="1" x14ac:dyDescent="0.35"/>
    <row r="30151" hidden="1" x14ac:dyDescent="0.35"/>
    <row r="30152" hidden="1" x14ac:dyDescent="0.35"/>
    <row r="30153" hidden="1" x14ac:dyDescent="0.35"/>
    <row r="30154" hidden="1" x14ac:dyDescent="0.35"/>
    <row r="30155" hidden="1" x14ac:dyDescent="0.35"/>
    <row r="30156" hidden="1" x14ac:dyDescent="0.35"/>
    <row r="30157" hidden="1" x14ac:dyDescent="0.35"/>
    <row r="30158" hidden="1" x14ac:dyDescent="0.35"/>
    <row r="30159" hidden="1" x14ac:dyDescent="0.35"/>
    <row r="30160" hidden="1" x14ac:dyDescent="0.35"/>
    <row r="30161" hidden="1" x14ac:dyDescent="0.35"/>
    <row r="30162" hidden="1" x14ac:dyDescent="0.35"/>
    <row r="30163" hidden="1" x14ac:dyDescent="0.35"/>
    <row r="30164" hidden="1" x14ac:dyDescent="0.35"/>
    <row r="30165" hidden="1" x14ac:dyDescent="0.35"/>
    <row r="30166" hidden="1" x14ac:dyDescent="0.35"/>
    <row r="30167" hidden="1" x14ac:dyDescent="0.35"/>
    <row r="30168" hidden="1" x14ac:dyDescent="0.35"/>
    <row r="30169" hidden="1" x14ac:dyDescent="0.35"/>
    <row r="30170" hidden="1" x14ac:dyDescent="0.35"/>
    <row r="30171" hidden="1" x14ac:dyDescent="0.35"/>
    <row r="30172" hidden="1" x14ac:dyDescent="0.35"/>
    <row r="30173" hidden="1" x14ac:dyDescent="0.35"/>
    <row r="30174" hidden="1" x14ac:dyDescent="0.35"/>
    <row r="30175" hidden="1" x14ac:dyDescent="0.35"/>
    <row r="30176" hidden="1" x14ac:dyDescent="0.35"/>
    <row r="30177" hidden="1" x14ac:dyDescent="0.35"/>
    <row r="30178" hidden="1" x14ac:dyDescent="0.35"/>
    <row r="30179" hidden="1" x14ac:dyDescent="0.35"/>
    <row r="30180" hidden="1" x14ac:dyDescent="0.35"/>
    <row r="30181" hidden="1" x14ac:dyDescent="0.35"/>
    <row r="30182" hidden="1" x14ac:dyDescent="0.35"/>
    <row r="30183" hidden="1" x14ac:dyDescent="0.35"/>
    <row r="30184" hidden="1" x14ac:dyDescent="0.35"/>
    <row r="30185" hidden="1" x14ac:dyDescent="0.35"/>
    <row r="30186" hidden="1" x14ac:dyDescent="0.35"/>
    <row r="30187" hidden="1" x14ac:dyDescent="0.35"/>
    <row r="30188" hidden="1" x14ac:dyDescent="0.35"/>
    <row r="30189" hidden="1" x14ac:dyDescent="0.35"/>
    <row r="30190" hidden="1" x14ac:dyDescent="0.35"/>
    <row r="30191" hidden="1" x14ac:dyDescent="0.35"/>
    <row r="30192" hidden="1" x14ac:dyDescent="0.35"/>
    <row r="30193" hidden="1" x14ac:dyDescent="0.35"/>
    <row r="30194" hidden="1" x14ac:dyDescent="0.35"/>
    <row r="30195" hidden="1" x14ac:dyDescent="0.35"/>
    <row r="30196" hidden="1" x14ac:dyDescent="0.35"/>
    <row r="30197" hidden="1" x14ac:dyDescent="0.35"/>
    <row r="30198" hidden="1" x14ac:dyDescent="0.35"/>
    <row r="30199" hidden="1" x14ac:dyDescent="0.35"/>
    <row r="30200" hidden="1" x14ac:dyDescent="0.35"/>
    <row r="30201" hidden="1" x14ac:dyDescent="0.35"/>
    <row r="30202" hidden="1" x14ac:dyDescent="0.35"/>
    <row r="30203" hidden="1" x14ac:dyDescent="0.35"/>
    <row r="30204" hidden="1" x14ac:dyDescent="0.35"/>
    <row r="30205" hidden="1" x14ac:dyDescent="0.35"/>
    <row r="30206" hidden="1" x14ac:dyDescent="0.35"/>
    <row r="30207" hidden="1" x14ac:dyDescent="0.35"/>
    <row r="30208" hidden="1" x14ac:dyDescent="0.35"/>
    <row r="30209" hidden="1" x14ac:dyDescent="0.35"/>
    <row r="30210" hidden="1" x14ac:dyDescent="0.35"/>
    <row r="30211" hidden="1" x14ac:dyDescent="0.35"/>
    <row r="30212" hidden="1" x14ac:dyDescent="0.35"/>
    <row r="30213" hidden="1" x14ac:dyDescent="0.35"/>
    <row r="30214" hidden="1" x14ac:dyDescent="0.35"/>
    <row r="30215" hidden="1" x14ac:dyDescent="0.35"/>
    <row r="30216" hidden="1" x14ac:dyDescent="0.35"/>
    <row r="30217" hidden="1" x14ac:dyDescent="0.35"/>
    <row r="30218" hidden="1" x14ac:dyDescent="0.35"/>
    <row r="30219" hidden="1" x14ac:dyDescent="0.35"/>
    <row r="30220" hidden="1" x14ac:dyDescent="0.35"/>
    <row r="30221" hidden="1" x14ac:dyDescent="0.35"/>
    <row r="30222" hidden="1" x14ac:dyDescent="0.35"/>
    <row r="30223" hidden="1" x14ac:dyDescent="0.35"/>
    <row r="30224" hidden="1" x14ac:dyDescent="0.35"/>
    <row r="30225" hidden="1" x14ac:dyDescent="0.35"/>
    <row r="30226" hidden="1" x14ac:dyDescent="0.35"/>
    <row r="30227" hidden="1" x14ac:dyDescent="0.35"/>
    <row r="30228" hidden="1" x14ac:dyDescent="0.35"/>
    <row r="30229" hidden="1" x14ac:dyDescent="0.35"/>
    <row r="30230" hidden="1" x14ac:dyDescent="0.35"/>
    <row r="30231" hidden="1" x14ac:dyDescent="0.35"/>
    <row r="30232" hidden="1" x14ac:dyDescent="0.35"/>
    <row r="30233" hidden="1" x14ac:dyDescent="0.35"/>
    <row r="30234" hidden="1" x14ac:dyDescent="0.35"/>
    <row r="30235" hidden="1" x14ac:dyDescent="0.35"/>
    <row r="30236" hidden="1" x14ac:dyDescent="0.35"/>
    <row r="30237" hidden="1" x14ac:dyDescent="0.35"/>
    <row r="30238" hidden="1" x14ac:dyDescent="0.35"/>
    <row r="30239" hidden="1" x14ac:dyDescent="0.35"/>
    <row r="30240" hidden="1" x14ac:dyDescent="0.35"/>
    <row r="30241" hidden="1" x14ac:dyDescent="0.35"/>
    <row r="30242" hidden="1" x14ac:dyDescent="0.35"/>
    <row r="30243" hidden="1" x14ac:dyDescent="0.35"/>
    <row r="30244" hidden="1" x14ac:dyDescent="0.35"/>
    <row r="30245" hidden="1" x14ac:dyDescent="0.35"/>
    <row r="30246" hidden="1" x14ac:dyDescent="0.35"/>
    <row r="30247" hidden="1" x14ac:dyDescent="0.35"/>
    <row r="30248" hidden="1" x14ac:dyDescent="0.35"/>
    <row r="30249" hidden="1" x14ac:dyDescent="0.35"/>
    <row r="30250" hidden="1" x14ac:dyDescent="0.35"/>
    <row r="30251" hidden="1" x14ac:dyDescent="0.35"/>
    <row r="30252" hidden="1" x14ac:dyDescent="0.35"/>
    <row r="30253" hidden="1" x14ac:dyDescent="0.35"/>
    <row r="30254" hidden="1" x14ac:dyDescent="0.35"/>
    <row r="30255" hidden="1" x14ac:dyDescent="0.35"/>
    <row r="30256" hidden="1" x14ac:dyDescent="0.35"/>
    <row r="30257" hidden="1" x14ac:dyDescent="0.35"/>
    <row r="30258" hidden="1" x14ac:dyDescent="0.35"/>
    <row r="30259" hidden="1" x14ac:dyDescent="0.35"/>
    <row r="30260" hidden="1" x14ac:dyDescent="0.35"/>
    <row r="30261" hidden="1" x14ac:dyDescent="0.35"/>
    <row r="30262" hidden="1" x14ac:dyDescent="0.35"/>
    <row r="30263" hidden="1" x14ac:dyDescent="0.35"/>
    <row r="30264" hidden="1" x14ac:dyDescent="0.35"/>
    <row r="30265" hidden="1" x14ac:dyDescent="0.35"/>
    <row r="30266" hidden="1" x14ac:dyDescent="0.35"/>
    <row r="30267" hidden="1" x14ac:dyDescent="0.35"/>
    <row r="30268" hidden="1" x14ac:dyDescent="0.35"/>
    <row r="30269" hidden="1" x14ac:dyDescent="0.35"/>
    <row r="30270" hidden="1" x14ac:dyDescent="0.35"/>
    <row r="30271" hidden="1" x14ac:dyDescent="0.35"/>
    <row r="30272" hidden="1" x14ac:dyDescent="0.35"/>
    <row r="30273" hidden="1" x14ac:dyDescent="0.35"/>
    <row r="30274" hidden="1" x14ac:dyDescent="0.35"/>
    <row r="30275" hidden="1" x14ac:dyDescent="0.35"/>
    <row r="30276" hidden="1" x14ac:dyDescent="0.35"/>
    <row r="30277" hidden="1" x14ac:dyDescent="0.35"/>
    <row r="30278" hidden="1" x14ac:dyDescent="0.35"/>
    <row r="30279" hidden="1" x14ac:dyDescent="0.35"/>
    <row r="30280" hidden="1" x14ac:dyDescent="0.35"/>
    <row r="30281" hidden="1" x14ac:dyDescent="0.35"/>
    <row r="30282" hidden="1" x14ac:dyDescent="0.35"/>
    <row r="30283" hidden="1" x14ac:dyDescent="0.35"/>
    <row r="30284" hidden="1" x14ac:dyDescent="0.35"/>
    <row r="30285" hidden="1" x14ac:dyDescent="0.35"/>
    <row r="30286" hidden="1" x14ac:dyDescent="0.35"/>
    <row r="30287" hidden="1" x14ac:dyDescent="0.35"/>
    <row r="30288" hidden="1" x14ac:dyDescent="0.35"/>
    <row r="30289" hidden="1" x14ac:dyDescent="0.35"/>
    <row r="30290" hidden="1" x14ac:dyDescent="0.35"/>
    <row r="30291" hidden="1" x14ac:dyDescent="0.35"/>
    <row r="30292" hidden="1" x14ac:dyDescent="0.35"/>
    <row r="30293" hidden="1" x14ac:dyDescent="0.35"/>
    <row r="30294" hidden="1" x14ac:dyDescent="0.35"/>
    <row r="30295" hidden="1" x14ac:dyDescent="0.35"/>
    <row r="30296" hidden="1" x14ac:dyDescent="0.35"/>
    <row r="30297" hidden="1" x14ac:dyDescent="0.35"/>
    <row r="30298" hidden="1" x14ac:dyDescent="0.35"/>
    <row r="30299" hidden="1" x14ac:dyDescent="0.35"/>
    <row r="30300" hidden="1" x14ac:dyDescent="0.35"/>
    <row r="30301" hidden="1" x14ac:dyDescent="0.35"/>
    <row r="30302" hidden="1" x14ac:dyDescent="0.35"/>
    <row r="30303" hidden="1" x14ac:dyDescent="0.35"/>
    <row r="30304" hidden="1" x14ac:dyDescent="0.35"/>
    <row r="30305" hidden="1" x14ac:dyDescent="0.35"/>
    <row r="30306" hidden="1" x14ac:dyDescent="0.35"/>
    <row r="30307" hidden="1" x14ac:dyDescent="0.35"/>
    <row r="30308" hidden="1" x14ac:dyDescent="0.35"/>
    <row r="30309" hidden="1" x14ac:dyDescent="0.35"/>
    <row r="30310" hidden="1" x14ac:dyDescent="0.35"/>
    <row r="30311" hidden="1" x14ac:dyDescent="0.35"/>
    <row r="30312" hidden="1" x14ac:dyDescent="0.35"/>
    <row r="30313" hidden="1" x14ac:dyDescent="0.35"/>
    <row r="30314" hidden="1" x14ac:dyDescent="0.35"/>
    <row r="30315" hidden="1" x14ac:dyDescent="0.35"/>
    <row r="30316" hidden="1" x14ac:dyDescent="0.35"/>
    <row r="30317" hidden="1" x14ac:dyDescent="0.35"/>
    <row r="30318" hidden="1" x14ac:dyDescent="0.35"/>
    <row r="30319" hidden="1" x14ac:dyDescent="0.35"/>
    <row r="30320" hidden="1" x14ac:dyDescent="0.35"/>
    <row r="30321" hidden="1" x14ac:dyDescent="0.35"/>
    <row r="30322" hidden="1" x14ac:dyDescent="0.35"/>
    <row r="30323" hidden="1" x14ac:dyDescent="0.35"/>
    <row r="30324" hidden="1" x14ac:dyDescent="0.35"/>
    <row r="30325" hidden="1" x14ac:dyDescent="0.35"/>
    <row r="30326" hidden="1" x14ac:dyDescent="0.35"/>
    <row r="30327" hidden="1" x14ac:dyDescent="0.35"/>
    <row r="30328" hidden="1" x14ac:dyDescent="0.35"/>
    <row r="30329" hidden="1" x14ac:dyDescent="0.35"/>
    <row r="30330" hidden="1" x14ac:dyDescent="0.35"/>
    <row r="30331" hidden="1" x14ac:dyDescent="0.35"/>
    <row r="30332" hidden="1" x14ac:dyDescent="0.35"/>
    <row r="30333" hidden="1" x14ac:dyDescent="0.35"/>
    <row r="30334" hidden="1" x14ac:dyDescent="0.35"/>
    <row r="30335" hidden="1" x14ac:dyDescent="0.35"/>
    <row r="30336" hidden="1" x14ac:dyDescent="0.35"/>
    <row r="30337" hidden="1" x14ac:dyDescent="0.35"/>
    <row r="30338" hidden="1" x14ac:dyDescent="0.35"/>
    <row r="30339" hidden="1" x14ac:dyDescent="0.35"/>
    <row r="30340" hidden="1" x14ac:dyDescent="0.35"/>
    <row r="30341" hidden="1" x14ac:dyDescent="0.35"/>
    <row r="30342" hidden="1" x14ac:dyDescent="0.35"/>
    <row r="30343" hidden="1" x14ac:dyDescent="0.35"/>
    <row r="30344" hidden="1" x14ac:dyDescent="0.35"/>
    <row r="30345" hidden="1" x14ac:dyDescent="0.35"/>
    <row r="30346" hidden="1" x14ac:dyDescent="0.35"/>
    <row r="30347" hidden="1" x14ac:dyDescent="0.35"/>
    <row r="30348" hidden="1" x14ac:dyDescent="0.35"/>
    <row r="30349" hidden="1" x14ac:dyDescent="0.35"/>
    <row r="30350" hidden="1" x14ac:dyDescent="0.35"/>
    <row r="30351" hidden="1" x14ac:dyDescent="0.35"/>
    <row r="30352" hidden="1" x14ac:dyDescent="0.35"/>
    <row r="30353" hidden="1" x14ac:dyDescent="0.35"/>
    <row r="30354" hidden="1" x14ac:dyDescent="0.35"/>
    <row r="30355" hidden="1" x14ac:dyDescent="0.35"/>
    <row r="30356" hidden="1" x14ac:dyDescent="0.35"/>
    <row r="30357" hidden="1" x14ac:dyDescent="0.35"/>
    <row r="30358" hidden="1" x14ac:dyDescent="0.35"/>
    <row r="30359" hidden="1" x14ac:dyDescent="0.35"/>
    <row r="30360" hidden="1" x14ac:dyDescent="0.35"/>
    <row r="30361" hidden="1" x14ac:dyDescent="0.35"/>
    <row r="30362" hidden="1" x14ac:dyDescent="0.35"/>
    <row r="30363" hidden="1" x14ac:dyDescent="0.35"/>
    <row r="30364" hidden="1" x14ac:dyDescent="0.35"/>
    <row r="30365" hidden="1" x14ac:dyDescent="0.35"/>
    <row r="30366" hidden="1" x14ac:dyDescent="0.35"/>
    <row r="30367" hidden="1" x14ac:dyDescent="0.35"/>
    <row r="30368" hidden="1" x14ac:dyDescent="0.35"/>
    <row r="30369" hidden="1" x14ac:dyDescent="0.35"/>
    <row r="30370" hidden="1" x14ac:dyDescent="0.35"/>
    <row r="30371" hidden="1" x14ac:dyDescent="0.35"/>
    <row r="30372" hidden="1" x14ac:dyDescent="0.35"/>
    <row r="30373" hidden="1" x14ac:dyDescent="0.35"/>
    <row r="30374" hidden="1" x14ac:dyDescent="0.35"/>
    <row r="30375" hidden="1" x14ac:dyDescent="0.35"/>
    <row r="30376" hidden="1" x14ac:dyDescent="0.35"/>
    <row r="30377" hidden="1" x14ac:dyDescent="0.35"/>
    <row r="30378" hidden="1" x14ac:dyDescent="0.35"/>
    <row r="30379" hidden="1" x14ac:dyDescent="0.35"/>
    <row r="30380" hidden="1" x14ac:dyDescent="0.35"/>
    <row r="30381" hidden="1" x14ac:dyDescent="0.35"/>
    <row r="30382" hidden="1" x14ac:dyDescent="0.35"/>
    <row r="30383" hidden="1" x14ac:dyDescent="0.35"/>
    <row r="30384" hidden="1" x14ac:dyDescent="0.35"/>
    <row r="30385" hidden="1" x14ac:dyDescent="0.35"/>
    <row r="30386" hidden="1" x14ac:dyDescent="0.35"/>
    <row r="30387" hidden="1" x14ac:dyDescent="0.35"/>
    <row r="30388" hidden="1" x14ac:dyDescent="0.35"/>
    <row r="30389" hidden="1" x14ac:dyDescent="0.35"/>
    <row r="30390" hidden="1" x14ac:dyDescent="0.35"/>
    <row r="30391" hidden="1" x14ac:dyDescent="0.35"/>
    <row r="30392" hidden="1" x14ac:dyDescent="0.35"/>
    <row r="30393" hidden="1" x14ac:dyDescent="0.35"/>
    <row r="30394" hidden="1" x14ac:dyDescent="0.35"/>
    <row r="30395" hidden="1" x14ac:dyDescent="0.35"/>
    <row r="30396" hidden="1" x14ac:dyDescent="0.35"/>
    <row r="30397" hidden="1" x14ac:dyDescent="0.35"/>
    <row r="30398" hidden="1" x14ac:dyDescent="0.35"/>
    <row r="30399" hidden="1" x14ac:dyDescent="0.35"/>
    <row r="30400" hidden="1" x14ac:dyDescent="0.35"/>
    <row r="30401" hidden="1" x14ac:dyDescent="0.35"/>
    <row r="30402" hidden="1" x14ac:dyDescent="0.35"/>
    <row r="30403" hidden="1" x14ac:dyDescent="0.35"/>
    <row r="30404" hidden="1" x14ac:dyDescent="0.35"/>
    <row r="30405" hidden="1" x14ac:dyDescent="0.35"/>
    <row r="30406" hidden="1" x14ac:dyDescent="0.35"/>
    <row r="30407" hidden="1" x14ac:dyDescent="0.35"/>
    <row r="30408" hidden="1" x14ac:dyDescent="0.35"/>
    <row r="30409" hidden="1" x14ac:dyDescent="0.35"/>
    <row r="30410" hidden="1" x14ac:dyDescent="0.35"/>
    <row r="30411" hidden="1" x14ac:dyDescent="0.35"/>
    <row r="30412" hidden="1" x14ac:dyDescent="0.35"/>
    <row r="30413" hidden="1" x14ac:dyDescent="0.35"/>
    <row r="30414" hidden="1" x14ac:dyDescent="0.35"/>
    <row r="30415" hidden="1" x14ac:dyDescent="0.35"/>
    <row r="30416" hidden="1" x14ac:dyDescent="0.35"/>
    <row r="30417" hidden="1" x14ac:dyDescent="0.35"/>
    <row r="30418" hidden="1" x14ac:dyDescent="0.35"/>
    <row r="30419" hidden="1" x14ac:dyDescent="0.35"/>
    <row r="30420" hidden="1" x14ac:dyDescent="0.35"/>
    <row r="30421" hidden="1" x14ac:dyDescent="0.35"/>
    <row r="30422" hidden="1" x14ac:dyDescent="0.35"/>
    <row r="30423" hidden="1" x14ac:dyDescent="0.35"/>
    <row r="30424" hidden="1" x14ac:dyDescent="0.35"/>
    <row r="30425" hidden="1" x14ac:dyDescent="0.35"/>
    <row r="30426" hidden="1" x14ac:dyDescent="0.35"/>
    <row r="30427" hidden="1" x14ac:dyDescent="0.35"/>
    <row r="30428" hidden="1" x14ac:dyDescent="0.35"/>
    <row r="30429" hidden="1" x14ac:dyDescent="0.35"/>
    <row r="30430" hidden="1" x14ac:dyDescent="0.35"/>
    <row r="30431" hidden="1" x14ac:dyDescent="0.35"/>
    <row r="30432" hidden="1" x14ac:dyDescent="0.35"/>
    <row r="30433" hidden="1" x14ac:dyDescent="0.35"/>
    <row r="30434" hidden="1" x14ac:dyDescent="0.35"/>
    <row r="30435" hidden="1" x14ac:dyDescent="0.35"/>
    <row r="30436" hidden="1" x14ac:dyDescent="0.35"/>
    <row r="30437" hidden="1" x14ac:dyDescent="0.35"/>
    <row r="30438" hidden="1" x14ac:dyDescent="0.35"/>
    <row r="30439" hidden="1" x14ac:dyDescent="0.35"/>
    <row r="30440" hidden="1" x14ac:dyDescent="0.35"/>
    <row r="30441" hidden="1" x14ac:dyDescent="0.35"/>
    <row r="30442" hidden="1" x14ac:dyDescent="0.35"/>
    <row r="30443" hidden="1" x14ac:dyDescent="0.35"/>
    <row r="30444" hidden="1" x14ac:dyDescent="0.35"/>
    <row r="30445" hidden="1" x14ac:dyDescent="0.35"/>
    <row r="30446" hidden="1" x14ac:dyDescent="0.35"/>
    <row r="30447" hidden="1" x14ac:dyDescent="0.35"/>
    <row r="30448" hidden="1" x14ac:dyDescent="0.35"/>
    <row r="30449" hidden="1" x14ac:dyDescent="0.35"/>
    <row r="30450" hidden="1" x14ac:dyDescent="0.35"/>
    <row r="30451" hidden="1" x14ac:dyDescent="0.35"/>
    <row r="30452" hidden="1" x14ac:dyDescent="0.35"/>
    <row r="30453" hidden="1" x14ac:dyDescent="0.35"/>
    <row r="30454" hidden="1" x14ac:dyDescent="0.35"/>
    <row r="30455" hidden="1" x14ac:dyDescent="0.35"/>
    <row r="30456" hidden="1" x14ac:dyDescent="0.35"/>
    <row r="30457" hidden="1" x14ac:dyDescent="0.35"/>
    <row r="30458" hidden="1" x14ac:dyDescent="0.35"/>
    <row r="30459" hidden="1" x14ac:dyDescent="0.35"/>
    <row r="30460" hidden="1" x14ac:dyDescent="0.35"/>
    <row r="30461" hidden="1" x14ac:dyDescent="0.35"/>
    <row r="30462" hidden="1" x14ac:dyDescent="0.35"/>
    <row r="30463" hidden="1" x14ac:dyDescent="0.35"/>
    <row r="30464" hidden="1" x14ac:dyDescent="0.35"/>
    <row r="30465" hidden="1" x14ac:dyDescent="0.35"/>
    <row r="30466" hidden="1" x14ac:dyDescent="0.35"/>
    <row r="30467" hidden="1" x14ac:dyDescent="0.35"/>
    <row r="30468" hidden="1" x14ac:dyDescent="0.35"/>
    <row r="30469" hidden="1" x14ac:dyDescent="0.35"/>
    <row r="30470" hidden="1" x14ac:dyDescent="0.35"/>
    <row r="30471" hidden="1" x14ac:dyDescent="0.35"/>
    <row r="30472" hidden="1" x14ac:dyDescent="0.35"/>
    <row r="30473" hidden="1" x14ac:dyDescent="0.35"/>
    <row r="30474" hidden="1" x14ac:dyDescent="0.35"/>
    <row r="30475" hidden="1" x14ac:dyDescent="0.35"/>
    <row r="30476" hidden="1" x14ac:dyDescent="0.35"/>
    <row r="30477" hidden="1" x14ac:dyDescent="0.35"/>
    <row r="30478" hidden="1" x14ac:dyDescent="0.35"/>
    <row r="30479" hidden="1" x14ac:dyDescent="0.35"/>
    <row r="30480" hidden="1" x14ac:dyDescent="0.35"/>
    <row r="30481" hidden="1" x14ac:dyDescent="0.35"/>
    <row r="30482" hidden="1" x14ac:dyDescent="0.35"/>
    <row r="30483" hidden="1" x14ac:dyDescent="0.35"/>
    <row r="30484" hidden="1" x14ac:dyDescent="0.35"/>
    <row r="30485" hidden="1" x14ac:dyDescent="0.35"/>
    <row r="30486" hidden="1" x14ac:dyDescent="0.35"/>
    <row r="30487" hidden="1" x14ac:dyDescent="0.35"/>
    <row r="30488" hidden="1" x14ac:dyDescent="0.35"/>
    <row r="30489" hidden="1" x14ac:dyDescent="0.35"/>
    <row r="30490" hidden="1" x14ac:dyDescent="0.35"/>
    <row r="30491" hidden="1" x14ac:dyDescent="0.35"/>
    <row r="30492" hidden="1" x14ac:dyDescent="0.35"/>
    <row r="30493" hidden="1" x14ac:dyDescent="0.35"/>
    <row r="30494" hidden="1" x14ac:dyDescent="0.35"/>
    <row r="30495" hidden="1" x14ac:dyDescent="0.35"/>
    <row r="30496" hidden="1" x14ac:dyDescent="0.35"/>
    <row r="30497" hidden="1" x14ac:dyDescent="0.35"/>
    <row r="30498" hidden="1" x14ac:dyDescent="0.35"/>
    <row r="30499" hidden="1" x14ac:dyDescent="0.35"/>
    <row r="30500" hidden="1" x14ac:dyDescent="0.35"/>
    <row r="30501" hidden="1" x14ac:dyDescent="0.35"/>
    <row r="30502" hidden="1" x14ac:dyDescent="0.35"/>
    <row r="30503" hidden="1" x14ac:dyDescent="0.35"/>
    <row r="30504" hidden="1" x14ac:dyDescent="0.35"/>
    <row r="30505" hidden="1" x14ac:dyDescent="0.35"/>
    <row r="30506" hidden="1" x14ac:dyDescent="0.35"/>
    <row r="30507" hidden="1" x14ac:dyDescent="0.35"/>
    <row r="30508" hidden="1" x14ac:dyDescent="0.35"/>
    <row r="30509" hidden="1" x14ac:dyDescent="0.35"/>
    <row r="30510" hidden="1" x14ac:dyDescent="0.35"/>
    <row r="30511" hidden="1" x14ac:dyDescent="0.35"/>
    <row r="30512" hidden="1" x14ac:dyDescent="0.35"/>
    <row r="30513" hidden="1" x14ac:dyDescent="0.35"/>
    <row r="30514" hidden="1" x14ac:dyDescent="0.35"/>
    <row r="30515" hidden="1" x14ac:dyDescent="0.35"/>
    <row r="30516" hidden="1" x14ac:dyDescent="0.35"/>
    <row r="30517" hidden="1" x14ac:dyDescent="0.35"/>
    <row r="30518" hidden="1" x14ac:dyDescent="0.35"/>
    <row r="30519" hidden="1" x14ac:dyDescent="0.35"/>
    <row r="30520" hidden="1" x14ac:dyDescent="0.35"/>
    <row r="30521" hidden="1" x14ac:dyDescent="0.35"/>
    <row r="30522" hidden="1" x14ac:dyDescent="0.35"/>
    <row r="30523" hidden="1" x14ac:dyDescent="0.35"/>
    <row r="30524" hidden="1" x14ac:dyDescent="0.35"/>
    <row r="30525" hidden="1" x14ac:dyDescent="0.35"/>
    <row r="30526" hidden="1" x14ac:dyDescent="0.35"/>
    <row r="30527" hidden="1" x14ac:dyDescent="0.35"/>
    <row r="30528" hidden="1" x14ac:dyDescent="0.35"/>
    <row r="30529" hidden="1" x14ac:dyDescent="0.35"/>
    <row r="30530" hidden="1" x14ac:dyDescent="0.35"/>
    <row r="30531" hidden="1" x14ac:dyDescent="0.35"/>
    <row r="30532" hidden="1" x14ac:dyDescent="0.35"/>
    <row r="30533" hidden="1" x14ac:dyDescent="0.35"/>
    <row r="30534" hidden="1" x14ac:dyDescent="0.35"/>
    <row r="30535" hidden="1" x14ac:dyDescent="0.35"/>
    <row r="30536" hidden="1" x14ac:dyDescent="0.35"/>
    <row r="30537" hidden="1" x14ac:dyDescent="0.35"/>
    <row r="30538" hidden="1" x14ac:dyDescent="0.35"/>
    <row r="30539" hidden="1" x14ac:dyDescent="0.35"/>
    <row r="30540" hidden="1" x14ac:dyDescent="0.35"/>
    <row r="30541" hidden="1" x14ac:dyDescent="0.35"/>
    <row r="30542" hidden="1" x14ac:dyDescent="0.35"/>
    <row r="30543" hidden="1" x14ac:dyDescent="0.35"/>
    <row r="30544" hidden="1" x14ac:dyDescent="0.35"/>
    <row r="30545" hidden="1" x14ac:dyDescent="0.35"/>
    <row r="30546" hidden="1" x14ac:dyDescent="0.35"/>
    <row r="30547" hidden="1" x14ac:dyDescent="0.35"/>
    <row r="30548" hidden="1" x14ac:dyDescent="0.35"/>
    <row r="30549" hidden="1" x14ac:dyDescent="0.35"/>
    <row r="30550" hidden="1" x14ac:dyDescent="0.35"/>
    <row r="30551" hidden="1" x14ac:dyDescent="0.35"/>
    <row r="30552" hidden="1" x14ac:dyDescent="0.35"/>
    <row r="30553" hidden="1" x14ac:dyDescent="0.35"/>
    <row r="30554" hidden="1" x14ac:dyDescent="0.35"/>
    <row r="30555" hidden="1" x14ac:dyDescent="0.35"/>
    <row r="30556" hidden="1" x14ac:dyDescent="0.35"/>
    <row r="30557" hidden="1" x14ac:dyDescent="0.35"/>
    <row r="30558" hidden="1" x14ac:dyDescent="0.35"/>
    <row r="30559" hidden="1" x14ac:dyDescent="0.35"/>
    <row r="30560" hidden="1" x14ac:dyDescent="0.35"/>
    <row r="30561" hidden="1" x14ac:dyDescent="0.35"/>
    <row r="30562" hidden="1" x14ac:dyDescent="0.35"/>
    <row r="30563" hidden="1" x14ac:dyDescent="0.35"/>
    <row r="30564" hidden="1" x14ac:dyDescent="0.35"/>
    <row r="30565" hidden="1" x14ac:dyDescent="0.35"/>
    <row r="30566" hidden="1" x14ac:dyDescent="0.35"/>
    <row r="30567" hidden="1" x14ac:dyDescent="0.35"/>
    <row r="30568" hidden="1" x14ac:dyDescent="0.35"/>
    <row r="30569" hidden="1" x14ac:dyDescent="0.35"/>
    <row r="30570" hidden="1" x14ac:dyDescent="0.35"/>
    <row r="30571" hidden="1" x14ac:dyDescent="0.35"/>
    <row r="30572" hidden="1" x14ac:dyDescent="0.35"/>
    <row r="30573" hidden="1" x14ac:dyDescent="0.35"/>
    <row r="30574" hidden="1" x14ac:dyDescent="0.35"/>
    <row r="30575" hidden="1" x14ac:dyDescent="0.35"/>
    <row r="30576" hidden="1" x14ac:dyDescent="0.35"/>
    <row r="30577" hidden="1" x14ac:dyDescent="0.35"/>
    <row r="30578" hidden="1" x14ac:dyDescent="0.35"/>
    <row r="30579" hidden="1" x14ac:dyDescent="0.35"/>
    <row r="30580" hidden="1" x14ac:dyDescent="0.35"/>
    <row r="30581" hidden="1" x14ac:dyDescent="0.35"/>
    <row r="30582" hidden="1" x14ac:dyDescent="0.35"/>
    <row r="30583" hidden="1" x14ac:dyDescent="0.35"/>
    <row r="30584" hidden="1" x14ac:dyDescent="0.35"/>
    <row r="30585" hidden="1" x14ac:dyDescent="0.35"/>
    <row r="30586" hidden="1" x14ac:dyDescent="0.35"/>
    <row r="30587" hidden="1" x14ac:dyDescent="0.35"/>
    <row r="30588" hidden="1" x14ac:dyDescent="0.35"/>
    <row r="30589" hidden="1" x14ac:dyDescent="0.35"/>
    <row r="30590" hidden="1" x14ac:dyDescent="0.35"/>
    <row r="30591" hidden="1" x14ac:dyDescent="0.35"/>
    <row r="30592" hidden="1" x14ac:dyDescent="0.35"/>
    <row r="30593" hidden="1" x14ac:dyDescent="0.35"/>
    <row r="30594" hidden="1" x14ac:dyDescent="0.35"/>
    <row r="30595" hidden="1" x14ac:dyDescent="0.35"/>
    <row r="30596" hidden="1" x14ac:dyDescent="0.35"/>
    <row r="30597" hidden="1" x14ac:dyDescent="0.35"/>
    <row r="30598" hidden="1" x14ac:dyDescent="0.35"/>
    <row r="30599" hidden="1" x14ac:dyDescent="0.35"/>
    <row r="30600" hidden="1" x14ac:dyDescent="0.35"/>
    <row r="30601" hidden="1" x14ac:dyDescent="0.35"/>
    <row r="30602" hidden="1" x14ac:dyDescent="0.35"/>
    <row r="30603" hidden="1" x14ac:dyDescent="0.35"/>
    <row r="30604" hidden="1" x14ac:dyDescent="0.35"/>
    <row r="30605" hidden="1" x14ac:dyDescent="0.35"/>
    <row r="30606" hidden="1" x14ac:dyDescent="0.35"/>
    <row r="30607" hidden="1" x14ac:dyDescent="0.35"/>
    <row r="30608" hidden="1" x14ac:dyDescent="0.35"/>
    <row r="30609" hidden="1" x14ac:dyDescent="0.35"/>
    <row r="30610" hidden="1" x14ac:dyDescent="0.35"/>
    <row r="30611" hidden="1" x14ac:dyDescent="0.35"/>
    <row r="30612" hidden="1" x14ac:dyDescent="0.35"/>
    <row r="30613" hidden="1" x14ac:dyDescent="0.35"/>
    <row r="30614" hidden="1" x14ac:dyDescent="0.35"/>
    <row r="30615" hidden="1" x14ac:dyDescent="0.35"/>
    <row r="30616" hidden="1" x14ac:dyDescent="0.35"/>
    <row r="30617" hidden="1" x14ac:dyDescent="0.35"/>
    <row r="30618" hidden="1" x14ac:dyDescent="0.35"/>
    <row r="30619" hidden="1" x14ac:dyDescent="0.35"/>
    <row r="30620" hidden="1" x14ac:dyDescent="0.35"/>
    <row r="30621" hidden="1" x14ac:dyDescent="0.35"/>
    <row r="30622" hidden="1" x14ac:dyDescent="0.35"/>
    <row r="30623" hidden="1" x14ac:dyDescent="0.35"/>
    <row r="30624" hidden="1" x14ac:dyDescent="0.35"/>
    <row r="30625" hidden="1" x14ac:dyDescent="0.35"/>
    <row r="30626" hidden="1" x14ac:dyDescent="0.35"/>
    <row r="30627" hidden="1" x14ac:dyDescent="0.35"/>
    <row r="30628" hidden="1" x14ac:dyDescent="0.35"/>
    <row r="30629" hidden="1" x14ac:dyDescent="0.35"/>
    <row r="30630" hidden="1" x14ac:dyDescent="0.35"/>
    <row r="30631" hidden="1" x14ac:dyDescent="0.35"/>
    <row r="30632" hidden="1" x14ac:dyDescent="0.35"/>
    <row r="30633" hidden="1" x14ac:dyDescent="0.35"/>
    <row r="30634" hidden="1" x14ac:dyDescent="0.35"/>
    <row r="30635" hidden="1" x14ac:dyDescent="0.35"/>
    <row r="30636" hidden="1" x14ac:dyDescent="0.35"/>
    <row r="30637" hidden="1" x14ac:dyDescent="0.35"/>
    <row r="30638" hidden="1" x14ac:dyDescent="0.35"/>
    <row r="30639" hidden="1" x14ac:dyDescent="0.35"/>
    <row r="30640" hidden="1" x14ac:dyDescent="0.35"/>
    <row r="30641" hidden="1" x14ac:dyDescent="0.35"/>
    <row r="30642" hidden="1" x14ac:dyDescent="0.35"/>
    <row r="30643" hidden="1" x14ac:dyDescent="0.35"/>
    <row r="30644" hidden="1" x14ac:dyDescent="0.35"/>
    <row r="30645" hidden="1" x14ac:dyDescent="0.35"/>
    <row r="30646" hidden="1" x14ac:dyDescent="0.35"/>
    <row r="30647" hidden="1" x14ac:dyDescent="0.35"/>
    <row r="30648" hidden="1" x14ac:dyDescent="0.35"/>
    <row r="30649" hidden="1" x14ac:dyDescent="0.35"/>
    <row r="30650" hidden="1" x14ac:dyDescent="0.35"/>
    <row r="30651" hidden="1" x14ac:dyDescent="0.35"/>
    <row r="30652" hidden="1" x14ac:dyDescent="0.35"/>
    <row r="30653" hidden="1" x14ac:dyDescent="0.35"/>
    <row r="30654" hidden="1" x14ac:dyDescent="0.35"/>
    <row r="30655" hidden="1" x14ac:dyDescent="0.35"/>
    <row r="30656" hidden="1" x14ac:dyDescent="0.35"/>
    <row r="30657" hidden="1" x14ac:dyDescent="0.35"/>
    <row r="30658" hidden="1" x14ac:dyDescent="0.35"/>
    <row r="30659" hidden="1" x14ac:dyDescent="0.35"/>
    <row r="30660" hidden="1" x14ac:dyDescent="0.35"/>
    <row r="30661" hidden="1" x14ac:dyDescent="0.35"/>
    <row r="30662" hidden="1" x14ac:dyDescent="0.35"/>
    <row r="30663" hidden="1" x14ac:dyDescent="0.35"/>
    <row r="30664" hidden="1" x14ac:dyDescent="0.35"/>
    <row r="30665" hidden="1" x14ac:dyDescent="0.35"/>
    <row r="30666" hidden="1" x14ac:dyDescent="0.35"/>
    <row r="30667" hidden="1" x14ac:dyDescent="0.35"/>
    <row r="30668" hidden="1" x14ac:dyDescent="0.35"/>
    <row r="30669" hidden="1" x14ac:dyDescent="0.35"/>
    <row r="30670" hidden="1" x14ac:dyDescent="0.35"/>
    <row r="30671" hidden="1" x14ac:dyDescent="0.35"/>
    <row r="30672" hidden="1" x14ac:dyDescent="0.35"/>
    <row r="30673" hidden="1" x14ac:dyDescent="0.35"/>
    <row r="30674" hidden="1" x14ac:dyDescent="0.35"/>
    <row r="30675" hidden="1" x14ac:dyDescent="0.35"/>
    <row r="30676" hidden="1" x14ac:dyDescent="0.35"/>
    <row r="30677" hidden="1" x14ac:dyDescent="0.35"/>
    <row r="30678" hidden="1" x14ac:dyDescent="0.35"/>
    <row r="30679" hidden="1" x14ac:dyDescent="0.35"/>
    <row r="30680" hidden="1" x14ac:dyDescent="0.35"/>
    <row r="30681" hidden="1" x14ac:dyDescent="0.35"/>
    <row r="30682" hidden="1" x14ac:dyDescent="0.35"/>
    <row r="30683" hidden="1" x14ac:dyDescent="0.35"/>
    <row r="30684" hidden="1" x14ac:dyDescent="0.35"/>
    <row r="30685" hidden="1" x14ac:dyDescent="0.35"/>
    <row r="30686" hidden="1" x14ac:dyDescent="0.35"/>
    <row r="30687" hidden="1" x14ac:dyDescent="0.35"/>
    <row r="30688" hidden="1" x14ac:dyDescent="0.35"/>
    <row r="30689" hidden="1" x14ac:dyDescent="0.35"/>
    <row r="30690" hidden="1" x14ac:dyDescent="0.35"/>
    <row r="30691" hidden="1" x14ac:dyDescent="0.35"/>
    <row r="30692" hidden="1" x14ac:dyDescent="0.35"/>
    <row r="30693" hidden="1" x14ac:dyDescent="0.35"/>
    <row r="30694" hidden="1" x14ac:dyDescent="0.35"/>
    <row r="30695" hidden="1" x14ac:dyDescent="0.35"/>
    <row r="30696" hidden="1" x14ac:dyDescent="0.35"/>
    <row r="30697" hidden="1" x14ac:dyDescent="0.35"/>
    <row r="30698" hidden="1" x14ac:dyDescent="0.35"/>
    <row r="30699" hidden="1" x14ac:dyDescent="0.35"/>
    <row r="30700" hidden="1" x14ac:dyDescent="0.35"/>
    <row r="30701" hidden="1" x14ac:dyDescent="0.35"/>
    <row r="30702" hidden="1" x14ac:dyDescent="0.35"/>
    <row r="30703" hidden="1" x14ac:dyDescent="0.35"/>
    <row r="30704" hidden="1" x14ac:dyDescent="0.35"/>
    <row r="30705" hidden="1" x14ac:dyDescent="0.35"/>
    <row r="30706" hidden="1" x14ac:dyDescent="0.35"/>
    <row r="30707" hidden="1" x14ac:dyDescent="0.35"/>
    <row r="30708" hidden="1" x14ac:dyDescent="0.35"/>
    <row r="30709" hidden="1" x14ac:dyDescent="0.35"/>
    <row r="30710" hidden="1" x14ac:dyDescent="0.35"/>
    <row r="30711" hidden="1" x14ac:dyDescent="0.35"/>
    <row r="30712" hidden="1" x14ac:dyDescent="0.35"/>
    <row r="30713" hidden="1" x14ac:dyDescent="0.35"/>
    <row r="30714" hidden="1" x14ac:dyDescent="0.35"/>
    <row r="30715" hidden="1" x14ac:dyDescent="0.35"/>
    <row r="30716" hidden="1" x14ac:dyDescent="0.35"/>
    <row r="30717" hidden="1" x14ac:dyDescent="0.35"/>
    <row r="30718" hidden="1" x14ac:dyDescent="0.35"/>
    <row r="30719" hidden="1" x14ac:dyDescent="0.35"/>
    <row r="30720" hidden="1" x14ac:dyDescent="0.35"/>
    <row r="30721" hidden="1" x14ac:dyDescent="0.35"/>
    <row r="30722" hidden="1" x14ac:dyDescent="0.35"/>
    <row r="30723" hidden="1" x14ac:dyDescent="0.35"/>
    <row r="30724" hidden="1" x14ac:dyDescent="0.35"/>
    <row r="30725" hidden="1" x14ac:dyDescent="0.35"/>
    <row r="30726" hidden="1" x14ac:dyDescent="0.35"/>
    <row r="30727" hidden="1" x14ac:dyDescent="0.35"/>
    <row r="30728" hidden="1" x14ac:dyDescent="0.35"/>
    <row r="30729" hidden="1" x14ac:dyDescent="0.35"/>
    <row r="30730" hidden="1" x14ac:dyDescent="0.35"/>
    <row r="30731" hidden="1" x14ac:dyDescent="0.35"/>
    <row r="30732" hidden="1" x14ac:dyDescent="0.35"/>
    <row r="30733" hidden="1" x14ac:dyDescent="0.35"/>
    <row r="30734" hidden="1" x14ac:dyDescent="0.35"/>
    <row r="30735" hidden="1" x14ac:dyDescent="0.35"/>
    <row r="30736" hidden="1" x14ac:dyDescent="0.35"/>
    <row r="30737" hidden="1" x14ac:dyDescent="0.35"/>
    <row r="30738" hidden="1" x14ac:dyDescent="0.35"/>
    <row r="30739" hidden="1" x14ac:dyDescent="0.35"/>
    <row r="30740" hidden="1" x14ac:dyDescent="0.35"/>
    <row r="30741" hidden="1" x14ac:dyDescent="0.35"/>
    <row r="30742" hidden="1" x14ac:dyDescent="0.35"/>
    <row r="30743" hidden="1" x14ac:dyDescent="0.35"/>
    <row r="30744" hidden="1" x14ac:dyDescent="0.35"/>
    <row r="30745" hidden="1" x14ac:dyDescent="0.35"/>
    <row r="30746" hidden="1" x14ac:dyDescent="0.35"/>
    <row r="30747" hidden="1" x14ac:dyDescent="0.35"/>
    <row r="30748" hidden="1" x14ac:dyDescent="0.35"/>
    <row r="30749" hidden="1" x14ac:dyDescent="0.35"/>
    <row r="30750" hidden="1" x14ac:dyDescent="0.35"/>
    <row r="30751" hidden="1" x14ac:dyDescent="0.35"/>
    <row r="30752" hidden="1" x14ac:dyDescent="0.35"/>
    <row r="30753" hidden="1" x14ac:dyDescent="0.35"/>
    <row r="30754" hidden="1" x14ac:dyDescent="0.35"/>
    <row r="30755" hidden="1" x14ac:dyDescent="0.35"/>
    <row r="30756" hidden="1" x14ac:dyDescent="0.35"/>
    <row r="30757" hidden="1" x14ac:dyDescent="0.35"/>
    <row r="30758" hidden="1" x14ac:dyDescent="0.35"/>
    <row r="30759" hidden="1" x14ac:dyDescent="0.35"/>
    <row r="30760" hidden="1" x14ac:dyDescent="0.35"/>
    <row r="30761" hidden="1" x14ac:dyDescent="0.35"/>
    <row r="30762" hidden="1" x14ac:dyDescent="0.35"/>
    <row r="30763" hidden="1" x14ac:dyDescent="0.35"/>
    <row r="30764" hidden="1" x14ac:dyDescent="0.35"/>
    <row r="30765" hidden="1" x14ac:dyDescent="0.35"/>
    <row r="30766" hidden="1" x14ac:dyDescent="0.35"/>
    <row r="30767" hidden="1" x14ac:dyDescent="0.35"/>
    <row r="30768" hidden="1" x14ac:dyDescent="0.35"/>
    <row r="30769" hidden="1" x14ac:dyDescent="0.35"/>
    <row r="30770" hidden="1" x14ac:dyDescent="0.35"/>
    <row r="30771" hidden="1" x14ac:dyDescent="0.35"/>
    <row r="30772" hidden="1" x14ac:dyDescent="0.35"/>
    <row r="30773" hidden="1" x14ac:dyDescent="0.35"/>
    <row r="30774" hidden="1" x14ac:dyDescent="0.35"/>
    <row r="30775" hidden="1" x14ac:dyDescent="0.35"/>
    <row r="30776" hidden="1" x14ac:dyDescent="0.35"/>
    <row r="30777" hidden="1" x14ac:dyDescent="0.35"/>
    <row r="30778" hidden="1" x14ac:dyDescent="0.35"/>
    <row r="30779" hidden="1" x14ac:dyDescent="0.35"/>
    <row r="30780" hidden="1" x14ac:dyDescent="0.35"/>
    <row r="30781" hidden="1" x14ac:dyDescent="0.35"/>
    <row r="30782" hidden="1" x14ac:dyDescent="0.35"/>
    <row r="30783" hidden="1" x14ac:dyDescent="0.35"/>
    <row r="30784" hidden="1" x14ac:dyDescent="0.35"/>
    <row r="30785" hidden="1" x14ac:dyDescent="0.35"/>
    <row r="30786" hidden="1" x14ac:dyDescent="0.35"/>
    <row r="30787" hidden="1" x14ac:dyDescent="0.35"/>
    <row r="30788" hidden="1" x14ac:dyDescent="0.35"/>
    <row r="30789" hidden="1" x14ac:dyDescent="0.35"/>
    <row r="30790" hidden="1" x14ac:dyDescent="0.35"/>
    <row r="30791" hidden="1" x14ac:dyDescent="0.35"/>
    <row r="30792" hidden="1" x14ac:dyDescent="0.35"/>
    <row r="30793" hidden="1" x14ac:dyDescent="0.35"/>
    <row r="30794" hidden="1" x14ac:dyDescent="0.35"/>
    <row r="30795" hidden="1" x14ac:dyDescent="0.35"/>
    <row r="30796" hidden="1" x14ac:dyDescent="0.35"/>
    <row r="30797" hidden="1" x14ac:dyDescent="0.35"/>
    <row r="30798" hidden="1" x14ac:dyDescent="0.35"/>
    <row r="30799" hidden="1" x14ac:dyDescent="0.35"/>
    <row r="30800" hidden="1" x14ac:dyDescent="0.35"/>
    <row r="30801" hidden="1" x14ac:dyDescent="0.35"/>
    <row r="30802" hidden="1" x14ac:dyDescent="0.35"/>
    <row r="30803" hidden="1" x14ac:dyDescent="0.35"/>
    <row r="30804" hidden="1" x14ac:dyDescent="0.35"/>
    <row r="30805" hidden="1" x14ac:dyDescent="0.35"/>
    <row r="30806" hidden="1" x14ac:dyDescent="0.35"/>
    <row r="30807" hidden="1" x14ac:dyDescent="0.35"/>
    <row r="30808" hidden="1" x14ac:dyDescent="0.35"/>
    <row r="30809" hidden="1" x14ac:dyDescent="0.35"/>
    <row r="30810" hidden="1" x14ac:dyDescent="0.35"/>
    <row r="30811" hidden="1" x14ac:dyDescent="0.35"/>
    <row r="30812" hidden="1" x14ac:dyDescent="0.35"/>
    <row r="30813" hidden="1" x14ac:dyDescent="0.35"/>
    <row r="30814" hidden="1" x14ac:dyDescent="0.35"/>
    <row r="30815" hidden="1" x14ac:dyDescent="0.35"/>
    <row r="30816" hidden="1" x14ac:dyDescent="0.35"/>
    <row r="30817" hidden="1" x14ac:dyDescent="0.35"/>
    <row r="30818" hidden="1" x14ac:dyDescent="0.35"/>
    <row r="30819" hidden="1" x14ac:dyDescent="0.35"/>
    <row r="30820" hidden="1" x14ac:dyDescent="0.35"/>
    <row r="30821" hidden="1" x14ac:dyDescent="0.35"/>
    <row r="30822" hidden="1" x14ac:dyDescent="0.35"/>
    <row r="30823" hidden="1" x14ac:dyDescent="0.35"/>
    <row r="30824" hidden="1" x14ac:dyDescent="0.35"/>
    <row r="30825" hidden="1" x14ac:dyDescent="0.35"/>
    <row r="30826" hidden="1" x14ac:dyDescent="0.35"/>
    <row r="30827" hidden="1" x14ac:dyDescent="0.35"/>
    <row r="30828" hidden="1" x14ac:dyDescent="0.35"/>
    <row r="30829" hidden="1" x14ac:dyDescent="0.35"/>
    <row r="30830" hidden="1" x14ac:dyDescent="0.35"/>
    <row r="30831" hidden="1" x14ac:dyDescent="0.35"/>
    <row r="30832" hidden="1" x14ac:dyDescent="0.35"/>
    <row r="30833" hidden="1" x14ac:dyDescent="0.35"/>
    <row r="30834" hidden="1" x14ac:dyDescent="0.35"/>
    <row r="30835" hidden="1" x14ac:dyDescent="0.35"/>
    <row r="30836" hidden="1" x14ac:dyDescent="0.35"/>
    <row r="30837" hidden="1" x14ac:dyDescent="0.35"/>
    <row r="30838" hidden="1" x14ac:dyDescent="0.35"/>
    <row r="30839" hidden="1" x14ac:dyDescent="0.35"/>
    <row r="30840" hidden="1" x14ac:dyDescent="0.35"/>
    <row r="30841" hidden="1" x14ac:dyDescent="0.35"/>
    <row r="30842" hidden="1" x14ac:dyDescent="0.35"/>
    <row r="30843" hidden="1" x14ac:dyDescent="0.35"/>
    <row r="30844" hidden="1" x14ac:dyDescent="0.35"/>
    <row r="30845" hidden="1" x14ac:dyDescent="0.35"/>
    <row r="30846" hidden="1" x14ac:dyDescent="0.35"/>
    <row r="30847" hidden="1" x14ac:dyDescent="0.35"/>
    <row r="30848" hidden="1" x14ac:dyDescent="0.35"/>
    <row r="30849" hidden="1" x14ac:dyDescent="0.35"/>
    <row r="30850" hidden="1" x14ac:dyDescent="0.35"/>
    <row r="30851" hidden="1" x14ac:dyDescent="0.35"/>
    <row r="30852" hidden="1" x14ac:dyDescent="0.35"/>
    <row r="30853" hidden="1" x14ac:dyDescent="0.35"/>
    <row r="30854" hidden="1" x14ac:dyDescent="0.35"/>
    <row r="30855" hidden="1" x14ac:dyDescent="0.35"/>
    <row r="30856" hidden="1" x14ac:dyDescent="0.35"/>
    <row r="30857" hidden="1" x14ac:dyDescent="0.35"/>
    <row r="30858" hidden="1" x14ac:dyDescent="0.35"/>
    <row r="30859" hidden="1" x14ac:dyDescent="0.35"/>
    <row r="30860" hidden="1" x14ac:dyDescent="0.35"/>
    <row r="30861" hidden="1" x14ac:dyDescent="0.35"/>
    <row r="30862" hidden="1" x14ac:dyDescent="0.35"/>
    <row r="30863" hidden="1" x14ac:dyDescent="0.35"/>
    <row r="30864" hidden="1" x14ac:dyDescent="0.35"/>
    <row r="30865" hidden="1" x14ac:dyDescent="0.35"/>
    <row r="30866" hidden="1" x14ac:dyDescent="0.35"/>
    <row r="30867" hidden="1" x14ac:dyDescent="0.35"/>
    <row r="30868" hidden="1" x14ac:dyDescent="0.35"/>
    <row r="30869" hidden="1" x14ac:dyDescent="0.35"/>
    <row r="30870" hidden="1" x14ac:dyDescent="0.35"/>
    <row r="30871" hidden="1" x14ac:dyDescent="0.35"/>
    <row r="30872" hidden="1" x14ac:dyDescent="0.35"/>
    <row r="30873" hidden="1" x14ac:dyDescent="0.35"/>
    <row r="30874" hidden="1" x14ac:dyDescent="0.35"/>
    <row r="30875" hidden="1" x14ac:dyDescent="0.35"/>
    <row r="30876" hidden="1" x14ac:dyDescent="0.35"/>
    <row r="30877" hidden="1" x14ac:dyDescent="0.35"/>
    <row r="30878" hidden="1" x14ac:dyDescent="0.35"/>
    <row r="30879" hidden="1" x14ac:dyDescent="0.35"/>
    <row r="30880" hidden="1" x14ac:dyDescent="0.35"/>
    <row r="30881" hidden="1" x14ac:dyDescent="0.35"/>
    <row r="30882" hidden="1" x14ac:dyDescent="0.35"/>
    <row r="30883" hidden="1" x14ac:dyDescent="0.35"/>
    <row r="30884" hidden="1" x14ac:dyDescent="0.35"/>
    <row r="30885" hidden="1" x14ac:dyDescent="0.35"/>
    <row r="30886" hidden="1" x14ac:dyDescent="0.35"/>
    <row r="30887" hidden="1" x14ac:dyDescent="0.35"/>
    <row r="30888" hidden="1" x14ac:dyDescent="0.35"/>
    <row r="30889" hidden="1" x14ac:dyDescent="0.35"/>
    <row r="30890" hidden="1" x14ac:dyDescent="0.35"/>
    <row r="30891" hidden="1" x14ac:dyDescent="0.35"/>
    <row r="30892" hidden="1" x14ac:dyDescent="0.35"/>
    <row r="30893" hidden="1" x14ac:dyDescent="0.35"/>
    <row r="30894" hidden="1" x14ac:dyDescent="0.35"/>
    <row r="30895" hidden="1" x14ac:dyDescent="0.35"/>
    <row r="30896" hidden="1" x14ac:dyDescent="0.35"/>
    <row r="30897" hidden="1" x14ac:dyDescent="0.35"/>
    <row r="30898" hidden="1" x14ac:dyDescent="0.35"/>
    <row r="30899" hidden="1" x14ac:dyDescent="0.35"/>
    <row r="30900" hidden="1" x14ac:dyDescent="0.35"/>
    <row r="30901" hidden="1" x14ac:dyDescent="0.35"/>
    <row r="30902" hidden="1" x14ac:dyDescent="0.35"/>
    <row r="30903" hidden="1" x14ac:dyDescent="0.35"/>
    <row r="30904" hidden="1" x14ac:dyDescent="0.35"/>
    <row r="30905" hidden="1" x14ac:dyDescent="0.35"/>
    <row r="30906" hidden="1" x14ac:dyDescent="0.35"/>
    <row r="30907" hidden="1" x14ac:dyDescent="0.35"/>
    <row r="30908" hidden="1" x14ac:dyDescent="0.35"/>
    <row r="30909" hidden="1" x14ac:dyDescent="0.35"/>
    <row r="30910" hidden="1" x14ac:dyDescent="0.35"/>
    <row r="30911" hidden="1" x14ac:dyDescent="0.35"/>
    <row r="30912" hidden="1" x14ac:dyDescent="0.35"/>
    <row r="30913" hidden="1" x14ac:dyDescent="0.35"/>
    <row r="30914" hidden="1" x14ac:dyDescent="0.35"/>
    <row r="30915" hidden="1" x14ac:dyDescent="0.35"/>
    <row r="30916" hidden="1" x14ac:dyDescent="0.35"/>
    <row r="30917" hidden="1" x14ac:dyDescent="0.35"/>
    <row r="30918" hidden="1" x14ac:dyDescent="0.35"/>
    <row r="30919" hidden="1" x14ac:dyDescent="0.35"/>
    <row r="30920" hidden="1" x14ac:dyDescent="0.35"/>
    <row r="30921" hidden="1" x14ac:dyDescent="0.35"/>
    <row r="30922" hidden="1" x14ac:dyDescent="0.35"/>
    <row r="30923" hidden="1" x14ac:dyDescent="0.35"/>
    <row r="30924" hidden="1" x14ac:dyDescent="0.35"/>
    <row r="30925" hidden="1" x14ac:dyDescent="0.35"/>
    <row r="30926" hidden="1" x14ac:dyDescent="0.35"/>
    <row r="30927" hidden="1" x14ac:dyDescent="0.35"/>
    <row r="30928" hidden="1" x14ac:dyDescent="0.35"/>
    <row r="30929" hidden="1" x14ac:dyDescent="0.35"/>
    <row r="30930" hidden="1" x14ac:dyDescent="0.35"/>
    <row r="30931" hidden="1" x14ac:dyDescent="0.35"/>
    <row r="30932" hidden="1" x14ac:dyDescent="0.35"/>
    <row r="30933" hidden="1" x14ac:dyDescent="0.35"/>
    <row r="30934" hidden="1" x14ac:dyDescent="0.35"/>
    <row r="30935" hidden="1" x14ac:dyDescent="0.35"/>
    <row r="30936" hidden="1" x14ac:dyDescent="0.35"/>
    <row r="30937" hidden="1" x14ac:dyDescent="0.35"/>
    <row r="30938" hidden="1" x14ac:dyDescent="0.35"/>
    <row r="30939" hidden="1" x14ac:dyDescent="0.35"/>
    <row r="30940" hidden="1" x14ac:dyDescent="0.35"/>
    <row r="30941" hidden="1" x14ac:dyDescent="0.35"/>
    <row r="30942" hidden="1" x14ac:dyDescent="0.35"/>
    <row r="30943" hidden="1" x14ac:dyDescent="0.35"/>
    <row r="30944" hidden="1" x14ac:dyDescent="0.35"/>
    <row r="30945" hidden="1" x14ac:dyDescent="0.35"/>
    <row r="30946" hidden="1" x14ac:dyDescent="0.35"/>
    <row r="30947" hidden="1" x14ac:dyDescent="0.35"/>
    <row r="30948" hidden="1" x14ac:dyDescent="0.35"/>
    <row r="30949" hidden="1" x14ac:dyDescent="0.35"/>
    <row r="30950" hidden="1" x14ac:dyDescent="0.35"/>
    <row r="30951" hidden="1" x14ac:dyDescent="0.35"/>
    <row r="30952" hidden="1" x14ac:dyDescent="0.35"/>
    <row r="30953" hidden="1" x14ac:dyDescent="0.35"/>
    <row r="30954" hidden="1" x14ac:dyDescent="0.35"/>
    <row r="30955" hidden="1" x14ac:dyDescent="0.35"/>
    <row r="30956" hidden="1" x14ac:dyDescent="0.35"/>
    <row r="30957" hidden="1" x14ac:dyDescent="0.35"/>
    <row r="30958" hidden="1" x14ac:dyDescent="0.35"/>
    <row r="30959" hidden="1" x14ac:dyDescent="0.35"/>
    <row r="30960" hidden="1" x14ac:dyDescent="0.35"/>
    <row r="30961" hidden="1" x14ac:dyDescent="0.35"/>
    <row r="30962" hidden="1" x14ac:dyDescent="0.35"/>
    <row r="30963" hidden="1" x14ac:dyDescent="0.35"/>
    <row r="30964" hidden="1" x14ac:dyDescent="0.35"/>
    <row r="30965" hidden="1" x14ac:dyDescent="0.35"/>
    <row r="30966" hidden="1" x14ac:dyDescent="0.35"/>
    <row r="30967" hidden="1" x14ac:dyDescent="0.35"/>
    <row r="30968" hidden="1" x14ac:dyDescent="0.35"/>
    <row r="30969" hidden="1" x14ac:dyDescent="0.35"/>
    <row r="30970" hidden="1" x14ac:dyDescent="0.35"/>
    <row r="30971" hidden="1" x14ac:dyDescent="0.35"/>
    <row r="30972" hidden="1" x14ac:dyDescent="0.35"/>
    <row r="30973" hidden="1" x14ac:dyDescent="0.35"/>
    <row r="30974" hidden="1" x14ac:dyDescent="0.35"/>
    <row r="30975" hidden="1" x14ac:dyDescent="0.35"/>
    <row r="30976" hidden="1" x14ac:dyDescent="0.35"/>
    <row r="30977" hidden="1" x14ac:dyDescent="0.35"/>
    <row r="30978" hidden="1" x14ac:dyDescent="0.35"/>
    <row r="30979" hidden="1" x14ac:dyDescent="0.35"/>
    <row r="30980" hidden="1" x14ac:dyDescent="0.35"/>
    <row r="30981" hidden="1" x14ac:dyDescent="0.35"/>
    <row r="30982" hidden="1" x14ac:dyDescent="0.35"/>
    <row r="30983" hidden="1" x14ac:dyDescent="0.35"/>
    <row r="30984" hidden="1" x14ac:dyDescent="0.35"/>
    <row r="30985" hidden="1" x14ac:dyDescent="0.35"/>
    <row r="30986" hidden="1" x14ac:dyDescent="0.35"/>
    <row r="30987" hidden="1" x14ac:dyDescent="0.35"/>
    <row r="30988" hidden="1" x14ac:dyDescent="0.35"/>
    <row r="30989" hidden="1" x14ac:dyDescent="0.35"/>
    <row r="30990" hidden="1" x14ac:dyDescent="0.35"/>
    <row r="30991" hidden="1" x14ac:dyDescent="0.35"/>
    <row r="30992" hidden="1" x14ac:dyDescent="0.35"/>
    <row r="30993" hidden="1" x14ac:dyDescent="0.35"/>
    <row r="30994" hidden="1" x14ac:dyDescent="0.35"/>
    <row r="30995" hidden="1" x14ac:dyDescent="0.35"/>
    <row r="30996" hidden="1" x14ac:dyDescent="0.35"/>
    <row r="30997" hidden="1" x14ac:dyDescent="0.35"/>
    <row r="30998" hidden="1" x14ac:dyDescent="0.35"/>
    <row r="30999" hidden="1" x14ac:dyDescent="0.35"/>
    <row r="31000" hidden="1" x14ac:dyDescent="0.35"/>
    <row r="31001" hidden="1" x14ac:dyDescent="0.35"/>
    <row r="31002" hidden="1" x14ac:dyDescent="0.35"/>
    <row r="31003" hidden="1" x14ac:dyDescent="0.35"/>
    <row r="31004" hidden="1" x14ac:dyDescent="0.35"/>
    <row r="31005" hidden="1" x14ac:dyDescent="0.35"/>
    <row r="31006" hidden="1" x14ac:dyDescent="0.35"/>
    <row r="31007" hidden="1" x14ac:dyDescent="0.35"/>
    <row r="31008" hidden="1" x14ac:dyDescent="0.35"/>
    <row r="31009" hidden="1" x14ac:dyDescent="0.35"/>
    <row r="31010" hidden="1" x14ac:dyDescent="0.35"/>
    <row r="31011" hidden="1" x14ac:dyDescent="0.35"/>
    <row r="31012" hidden="1" x14ac:dyDescent="0.35"/>
    <row r="31013" hidden="1" x14ac:dyDescent="0.35"/>
    <row r="31014" hidden="1" x14ac:dyDescent="0.35"/>
    <row r="31015" hidden="1" x14ac:dyDescent="0.35"/>
    <row r="31016" hidden="1" x14ac:dyDescent="0.35"/>
    <row r="31017" hidden="1" x14ac:dyDescent="0.35"/>
    <row r="31018" hidden="1" x14ac:dyDescent="0.35"/>
    <row r="31019" hidden="1" x14ac:dyDescent="0.35"/>
    <row r="31020" hidden="1" x14ac:dyDescent="0.35"/>
    <row r="31021" hidden="1" x14ac:dyDescent="0.35"/>
    <row r="31022" hidden="1" x14ac:dyDescent="0.35"/>
    <row r="31023" hidden="1" x14ac:dyDescent="0.35"/>
    <row r="31024" hidden="1" x14ac:dyDescent="0.35"/>
    <row r="31025" hidden="1" x14ac:dyDescent="0.35"/>
    <row r="31026" hidden="1" x14ac:dyDescent="0.35"/>
    <row r="31027" hidden="1" x14ac:dyDescent="0.35"/>
    <row r="31028" hidden="1" x14ac:dyDescent="0.35"/>
    <row r="31029" hidden="1" x14ac:dyDescent="0.35"/>
    <row r="31030" hidden="1" x14ac:dyDescent="0.35"/>
    <row r="31031" hidden="1" x14ac:dyDescent="0.35"/>
    <row r="31032" hidden="1" x14ac:dyDescent="0.35"/>
    <row r="31033" hidden="1" x14ac:dyDescent="0.35"/>
    <row r="31034" hidden="1" x14ac:dyDescent="0.35"/>
    <row r="31035" hidden="1" x14ac:dyDescent="0.35"/>
    <row r="31036" hidden="1" x14ac:dyDescent="0.35"/>
    <row r="31037" hidden="1" x14ac:dyDescent="0.35"/>
    <row r="31038" hidden="1" x14ac:dyDescent="0.35"/>
    <row r="31039" hidden="1" x14ac:dyDescent="0.35"/>
    <row r="31040" hidden="1" x14ac:dyDescent="0.35"/>
    <row r="31041" hidden="1" x14ac:dyDescent="0.35"/>
    <row r="31042" hidden="1" x14ac:dyDescent="0.35"/>
    <row r="31043" hidden="1" x14ac:dyDescent="0.35"/>
    <row r="31044" hidden="1" x14ac:dyDescent="0.35"/>
    <row r="31045" hidden="1" x14ac:dyDescent="0.35"/>
    <row r="31046" hidden="1" x14ac:dyDescent="0.35"/>
    <row r="31047" hidden="1" x14ac:dyDescent="0.35"/>
    <row r="31048" hidden="1" x14ac:dyDescent="0.35"/>
    <row r="31049" hidden="1" x14ac:dyDescent="0.35"/>
    <row r="31050" hidden="1" x14ac:dyDescent="0.35"/>
    <row r="31051" hidden="1" x14ac:dyDescent="0.35"/>
    <row r="31052" hidden="1" x14ac:dyDescent="0.35"/>
    <row r="31053" hidden="1" x14ac:dyDescent="0.35"/>
    <row r="31054" hidden="1" x14ac:dyDescent="0.35"/>
    <row r="31055" hidden="1" x14ac:dyDescent="0.35"/>
    <row r="31056" hidden="1" x14ac:dyDescent="0.35"/>
    <row r="31057" hidden="1" x14ac:dyDescent="0.35"/>
    <row r="31058" hidden="1" x14ac:dyDescent="0.35"/>
    <row r="31059" hidden="1" x14ac:dyDescent="0.35"/>
    <row r="31060" hidden="1" x14ac:dyDescent="0.35"/>
    <row r="31061" hidden="1" x14ac:dyDescent="0.35"/>
    <row r="31062" hidden="1" x14ac:dyDescent="0.35"/>
    <row r="31063" hidden="1" x14ac:dyDescent="0.35"/>
    <row r="31064" hidden="1" x14ac:dyDescent="0.35"/>
    <row r="31065" hidden="1" x14ac:dyDescent="0.35"/>
    <row r="31066" hidden="1" x14ac:dyDescent="0.35"/>
    <row r="31067" hidden="1" x14ac:dyDescent="0.35"/>
    <row r="31068" hidden="1" x14ac:dyDescent="0.35"/>
    <row r="31069" hidden="1" x14ac:dyDescent="0.35"/>
    <row r="31070" hidden="1" x14ac:dyDescent="0.35"/>
    <row r="31071" hidden="1" x14ac:dyDescent="0.35"/>
    <row r="31072" hidden="1" x14ac:dyDescent="0.35"/>
    <row r="31073" hidden="1" x14ac:dyDescent="0.35"/>
    <row r="31074" hidden="1" x14ac:dyDescent="0.35"/>
    <row r="31075" hidden="1" x14ac:dyDescent="0.35"/>
    <row r="31076" hidden="1" x14ac:dyDescent="0.35"/>
    <row r="31077" hidden="1" x14ac:dyDescent="0.35"/>
    <row r="31078" hidden="1" x14ac:dyDescent="0.35"/>
    <row r="31079" hidden="1" x14ac:dyDescent="0.35"/>
    <row r="31080" hidden="1" x14ac:dyDescent="0.35"/>
    <row r="31081" hidden="1" x14ac:dyDescent="0.35"/>
    <row r="31082" hidden="1" x14ac:dyDescent="0.35"/>
    <row r="31083" hidden="1" x14ac:dyDescent="0.35"/>
    <row r="31084" hidden="1" x14ac:dyDescent="0.35"/>
    <row r="31085" hidden="1" x14ac:dyDescent="0.35"/>
    <row r="31086" hidden="1" x14ac:dyDescent="0.35"/>
    <row r="31087" hidden="1" x14ac:dyDescent="0.35"/>
    <row r="31088" hidden="1" x14ac:dyDescent="0.35"/>
    <row r="31089" hidden="1" x14ac:dyDescent="0.35"/>
    <row r="31090" hidden="1" x14ac:dyDescent="0.35"/>
    <row r="31091" hidden="1" x14ac:dyDescent="0.35"/>
    <row r="31092" hidden="1" x14ac:dyDescent="0.35"/>
    <row r="31093" hidden="1" x14ac:dyDescent="0.35"/>
    <row r="31094" hidden="1" x14ac:dyDescent="0.35"/>
    <row r="31095" hidden="1" x14ac:dyDescent="0.35"/>
    <row r="31096" hidden="1" x14ac:dyDescent="0.35"/>
    <row r="31097" hidden="1" x14ac:dyDescent="0.35"/>
    <row r="31098" hidden="1" x14ac:dyDescent="0.35"/>
    <row r="31099" hidden="1" x14ac:dyDescent="0.35"/>
    <row r="31100" hidden="1" x14ac:dyDescent="0.35"/>
    <row r="31101" hidden="1" x14ac:dyDescent="0.35"/>
    <row r="31102" hidden="1" x14ac:dyDescent="0.35"/>
    <row r="31103" hidden="1" x14ac:dyDescent="0.35"/>
    <row r="31104" hidden="1" x14ac:dyDescent="0.35"/>
    <row r="31105" hidden="1" x14ac:dyDescent="0.35"/>
    <row r="31106" hidden="1" x14ac:dyDescent="0.35"/>
    <row r="31107" hidden="1" x14ac:dyDescent="0.35"/>
    <row r="31108" hidden="1" x14ac:dyDescent="0.35"/>
    <row r="31109" hidden="1" x14ac:dyDescent="0.35"/>
    <row r="31110" hidden="1" x14ac:dyDescent="0.35"/>
    <row r="31111" hidden="1" x14ac:dyDescent="0.35"/>
    <row r="31112" hidden="1" x14ac:dyDescent="0.35"/>
    <row r="31113" hidden="1" x14ac:dyDescent="0.35"/>
    <row r="31114" hidden="1" x14ac:dyDescent="0.35"/>
    <row r="31115" hidden="1" x14ac:dyDescent="0.35"/>
    <row r="31116" hidden="1" x14ac:dyDescent="0.35"/>
    <row r="31117" hidden="1" x14ac:dyDescent="0.35"/>
    <row r="31118" hidden="1" x14ac:dyDescent="0.35"/>
    <row r="31119" hidden="1" x14ac:dyDescent="0.35"/>
    <row r="31120" hidden="1" x14ac:dyDescent="0.35"/>
    <row r="31121" hidden="1" x14ac:dyDescent="0.35"/>
    <row r="31122" hidden="1" x14ac:dyDescent="0.35"/>
    <row r="31123" hidden="1" x14ac:dyDescent="0.35"/>
    <row r="31124" hidden="1" x14ac:dyDescent="0.35"/>
    <row r="31125" hidden="1" x14ac:dyDescent="0.35"/>
    <row r="31126" hidden="1" x14ac:dyDescent="0.35"/>
    <row r="31127" hidden="1" x14ac:dyDescent="0.35"/>
    <row r="31128" hidden="1" x14ac:dyDescent="0.35"/>
    <row r="31129" hidden="1" x14ac:dyDescent="0.35"/>
    <row r="31130" hidden="1" x14ac:dyDescent="0.35"/>
    <row r="31131" hidden="1" x14ac:dyDescent="0.35"/>
    <row r="31132" hidden="1" x14ac:dyDescent="0.35"/>
    <row r="31133" hidden="1" x14ac:dyDescent="0.35"/>
    <row r="31134" hidden="1" x14ac:dyDescent="0.35"/>
    <row r="31135" hidden="1" x14ac:dyDescent="0.35"/>
    <row r="31136" hidden="1" x14ac:dyDescent="0.35"/>
    <row r="31137" hidden="1" x14ac:dyDescent="0.35"/>
    <row r="31138" hidden="1" x14ac:dyDescent="0.35"/>
    <row r="31139" hidden="1" x14ac:dyDescent="0.35"/>
    <row r="31140" hidden="1" x14ac:dyDescent="0.35"/>
    <row r="31141" hidden="1" x14ac:dyDescent="0.35"/>
    <row r="31142" hidden="1" x14ac:dyDescent="0.35"/>
    <row r="31143" hidden="1" x14ac:dyDescent="0.35"/>
    <row r="31144" hidden="1" x14ac:dyDescent="0.35"/>
    <row r="31145" hidden="1" x14ac:dyDescent="0.35"/>
    <row r="31146" hidden="1" x14ac:dyDescent="0.35"/>
    <row r="31147" hidden="1" x14ac:dyDescent="0.35"/>
    <row r="31148" hidden="1" x14ac:dyDescent="0.35"/>
    <row r="31149" hidden="1" x14ac:dyDescent="0.35"/>
    <row r="31150" hidden="1" x14ac:dyDescent="0.35"/>
    <row r="31151" hidden="1" x14ac:dyDescent="0.35"/>
    <row r="31152" hidden="1" x14ac:dyDescent="0.35"/>
    <row r="31153" hidden="1" x14ac:dyDescent="0.35"/>
    <row r="31154" hidden="1" x14ac:dyDescent="0.35"/>
    <row r="31155" hidden="1" x14ac:dyDescent="0.35"/>
    <row r="31156" hidden="1" x14ac:dyDescent="0.35"/>
    <row r="31157" hidden="1" x14ac:dyDescent="0.35"/>
    <row r="31158" hidden="1" x14ac:dyDescent="0.35"/>
    <row r="31159" hidden="1" x14ac:dyDescent="0.35"/>
    <row r="31160" hidden="1" x14ac:dyDescent="0.35"/>
    <row r="31161" hidden="1" x14ac:dyDescent="0.35"/>
    <row r="31162" hidden="1" x14ac:dyDescent="0.35"/>
    <row r="31163" hidden="1" x14ac:dyDescent="0.35"/>
    <row r="31164" hidden="1" x14ac:dyDescent="0.35"/>
    <row r="31165" hidden="1" x14ac:dyDescent="0.35"/>
    <row r="31166" hidden="1" x14ac:dyDescent="0.35"/>
    <row r="31167" hidden="1" x14ac:dyDescent="0.35"/>
    <row r="31168" hidden="1" x14ac:dyDescent="0.35"/>
    <row r="31169" hidden="1" x14ac:dyDescent="0.35"/>
    <row r="31170" hidden="1" x14ac:dyDescent="0.35"/>
    <row r="31171" hidden="1" x14ac:dyDescent="0.35"/>
    <row r="31172" hidden="1" x14ac:dyDescent="0.35"/>
    <row r="31173" hidden="1" x14ac:dyDescent="0.35"/>
    <row r="31174" hidden="1" x14ac:dyDescent="0.35"/>
    <row r="31175" hidden="1" x14ac:dyDescent="0.35"/>
    <row r="31176" hidden="1" x14ac:dyDescent="0.35"/>
    <row r="31177" hidden="1" x14ac:dyDescent="0.35"/>
    <row r="31178" hidden="1" x14ac:dyDescent="0.35"/>
    <row r="31179" hidden="1" x14ac:dyDescent="0.35"/>
    <row r="31180" hidden="1" x14ac:dyDescent="0.35"/>
    <row r="31181" hidden="1" x14ac:dyDescent="0.35"/>
    <row r="31182" hidden="1" x14ac:dyDescent="0.35"/>
    <row r="31183" hidden="1" x14ac:dyDescent="0.35"/>
    <row r="31184" hidden="1" x14ac:dyDescent="0.35"/>
    <row r="31185" hidden="1" x14ac:dyDescent="0.35"/>
    <row r="31186" hidden="1" x14ac:dyDescent="0.35"/>
    <row r="31187" hidden="1" x14ac:dyDescent="0.35"/>
    <row r="31188" hidden="1" x14ac:dyDescent="0.35"/>
    <row r="31189" hidden="1" x14ac:dyDescent="0.35"/>
    <row r="31190" hidden="1" x14ac:dyDescent="0.35"/>
    <row r="31191" hidden="1" x14ac:dyDescent="0.35"/>
    <row r="31192" hidden="1" x14ac:dyDescent="0.35"/>
    <row r="31193" hidden="1" x14ac:dyDescent="0.35"/>
    <row r="31194" hidden="1" x14ac:dyDescent="0.35"/>
    <row r="31195" hidden="1" x14ac:dyDescent="0.35"/>
    <row r="31196" hidden="1" x14ac:dyDescent="0.35"/>
    <row r="31197" hidden="1" x14ac:dyDescent="0.35"/>
    <row r="31198" hidden="1" x14ac:dyDescent="0.35"/>
    <row r="31199" hidden="1" x14ac:dyDescent="0.35"/>
    <row r="31200" hidden="1" x14ac:dyDescent="0.35"/>
    <row r="31201" hidden="1" x14ac:dyDescent="0.35"/>
    <row r="31202" hidden="1" x14ac:dyDescent="0.35"/>
    <row r="31203" hidden="1" x14ac:dyDescent="0.35"/>
    <row r="31204" hidden="1" x14ac:dyDescent="0.35"/>
    <row r="31205" hidden="1" x14ac:dyDescent="0.35"/>
    <row r="31206" hidden="1" x14ac:dyDescent="0.35"/>
    <row r="31207" hidden="1" x14ac:dyDescent="0.35"/>
    <row r="31208" hidden="1" x14ac:dyDescent="0.35"/>
    <row r="31209" hidden="1" x14ac:dyDescent="0.35"/>
    <row r="31210" hidden="1" x14ac:dyDescent="0.35"/>
    <row r="31211" hidden="1" x14ac:dyDescent="0.35"/>
    <row r="31212" hidden="1" x14ac:dyDescent="0.35"/>
    <row r="31213" hidden="1" x14ac:dyDescent="0.35"/>
    <row r="31214" hidden="1" x14ac:dyDescent="0.35"/>
    <row r="31215" hidden="1" x14ac:dyDescent="0.35"/>
    <row r="31216" hidden="1" x14ac:dyDescent="0.35"/>
    <row r="31217" hidden="1" x14ac:dyDescent="0.35"/>
    <row r="31218" hidden="1" x14ac:dyDescent="0.35"/>
    <row r="31219" hidden="1" x14ac:dyDescent="0.35"/>
    <row r="31220" hidden="1" x14ac:dyDescent="0.35"/>
    <row r="31221" hidden="1" x14ac:dyDescent="0.35"/>
    <row r="31222" hidden="1" x14ac:dyDescent="0.35"/>
    <row r="31223" hidden="1" x14ac:dyDescent="0.35"/>
    <row r="31224" hidden="1" x14ac:dyDescent="0.35"/>
    <row r="31225" hidden="1" x14ac:dyDescent="0.35"/>
    <row r="31226" hidden="1" x14ac:dyDescent="0.35"/>
    <row r="31227" hidden="1" x14ac:dyDescent="0.35"/>
    <row r="31228" hidden="1" x14ac:dyDescent="0.35"/>
    <row r="31229" hidden="1" x14ac:dyDescent="0.35"/>
    <row r="31230" hidden="1" x14ac:dyDescent="0.35"/>
    <row r="31231" hidden="1" x14ac:dyDescent="0.35"/>
    <row r="31232" hidden="1" x14ac:dyDescent="0.35"/>
    <row r="31233" hidden="1" x14ac:dyDescent="0.35"/>
    <row r="31234" hidden="1" x14ac:dyDescent="0.35"/>
    <row r="31235" hidden="1" x14ac:dyDescent="0.35"/>
    <row r="31236" hidden="1" x14ac:dyDescent="0.35"/>
    <row r="31237" hidden="1" x14ac:dyDescent="0.35"/>
    <row r="31238" hidden="1" x14ac:dyDescent="0.35"/>
    <row r="31239" hidden="1" x14ac:dyDescent="0.35"/>
    <row r="31240" hidden="1" x14ac:dyDescent="0.35"/>
    <row r="31241" hidden="1" x14ac:dyDescent="0.35"/>
    <row r="31242" hidden="1" x14ac:dyDescent="0.35"/>
    <row r="31243" hidden="1" x14ac:dyDescent="0.35"/>
    <row r="31244" hidden="1" x14ac:dyDescent="0.35"/>
    <row r="31245" hidden="1" x14ac:dyDescent="0.35"/>
    <row r="31246" hidden="1" x14ac:dyDescent="0.35"/>
    <row r="31247" hidden="1" x14ac:dyDescent="0.35"/>
    <row r="31248" hidden="1" x14ac:dyDescent="0.35"/>
    <row r="31249" hidden="1" x14ac:dyDescent="0.35"/>
    <row r="31250" hidden="1" x14ac:dyDescent="0.35"/>
    <row r="31251" hidden="1" x14ac:dyDescent="0.35"/>
    <row r="31252" hidden="1" x14ac:dyDescent="0.35"/>
    <row r="31253" hidden="1" x14ac:dyDescent="0.35"/>
    <row r="31254" hidden="1" x14ac:dyDescent="0.35"/>
    <row r="31255" hidden="1" x14ac:dyDescent="0.35"/>
    <row r="31256" hidden="1" x14ac:dyDescent="0.35"/>
    <row r="31257" hidden="1" x14ac:dyDescent="0.35"/>
    <row r="31258" hidden="1" x14ac:dyDescent="0.35"/>
    <row r="31259" hidden="1" x14ac:dyDescent="0.35"/>
    <row r="31260" hidden="1" x14ac:dyDescent="0.35"/>
    <row r="31261" hidden="1" x14ac:dyDescent="0.35"/>
    <row r="31262" hidden="1" x14ac:dyDescent="0.35"/>
    <row r="31263" hidden="1" x14ac:dyDescent="0.35"/>
    <row r="31264" hidden="1" x14ac:dyDescent="0.35"/>
    <row r="31265" hidden="1" x14ac:dyDescent="0.35"/>
    <row r="31266" hidden="1" x14ac:dyDescent="0.35"/>
    <row r="31267" hidden="1" x14ac:dyDescent="0.35"/>
    <row r="31268" hidden="1" x14ac:dyDescent="0.35"/>
    <row r="31269" hidden="1" x14ac:dyDescent="0.35"/>
    <row r="31270" hidden="1" x14ac:dyDescent="0.35"/>
    <row r="31271" hidden="1" x14ac:dyDescent="0.35"/>
    <row r="31272" hidden="1" x14ac:dyDescent="0.35"/>
    <row r="31273" hidden="1" x14ac:dyDescent="0.35"/>
    <row r="31274" hidden="1" x14ac:dyDescent="0.35"/>
    <row r="31275" hidden="1" x14ac:dyDescent="0.35"/>
    <row r="31276" hidden="1" x14ac:dyDescent="0.35"/>
    <row r="31277" hidden="1" x14ac:dyDescent="0.35"/>
    <row r="31278" hidden="1" x14ac:dyDescent="0.35"/>
    <row r="31279" hidden="1" x14ac:dyDescent="0.35"/>
    <row r="31280" hidden="1" x14ac:dyDescent="0.35"/>
    <row r="31281" hidden="1" x14ac:dyDescent="0.35"/>
    <row r="31282" hidden="1" x14ac:dyDescent="0.35"/>
    <row r="31283" hidden="1" x14ac:dyDescent="0.35"/>
    <row r="31284" hidden="1" x14ac:dyDescent="0.35"/>
    <row r="31285" hidden="1" x14ac:dyDescent="0.35"/>
    <row r="31286" hidden="1" x14ac:dyDescent="0.35"/>
    <row r="31287" hidden="1" x14ac:dyDescent="0.35"/>
    <row r="31288" hidden="1" x14ac:dyDescent="0.35"/>
    <row r="31289" hidden="1" x14ac:dyDescent="0.35"/>
    <row r="31290" hidden="1" x14ac:dyDescent="0.35"/>
    <row r="31291" hidden="1" x14ac:dyDescent="0.35"/>
    <row r="31292" hidden="1" x14ac:dyDescent="0.35"/>
    <row r="31293" hidden="1" x14ac:dyDescent="0.35"/>
    <row r="31294" hidden="1" x14ac:dyDescent="0.35"/>
    <row r="31295" hidden="1" x14ac:dyDescent="0.35"/>
    <row r="31296" hidden="1" x14ac:dyDescent="0.35"/>
    <row r="31297" hidden="1" x14ac:dyDescent="0.35"/>
    <row r="31298" hidden="1" x14ac:dyDescent="0.35"/>
    <row r="31299" hidden="1" x14ac:dyDescent="0.35"/>
    <row r="31300" hidden="1" x14ac:dyDescent="0.35"/>
    <row r="31301" hidden="1" x14ac:dyDescent="0.35"/>
    <row r="31302" hidden="1" x14ac:dyDescent="0.35"/>
    <row r="31303" hidden="1" x14ac:dyDescent="0.35"/>
    <row r="31304" hidden="1" x14ac:dyDescent="0.35"/>
    <row r="31305" hidden="1" x14ac:dyDescent="0.35"/>
    <row r="31306" hidden="1" x14ac:dyDescent="0.35"/>
    <row r="31307" hidden="1" x14ac:dyDescent="0.35"/>
    <row r="31308" hidden="1" x14ac:dyDescent="0.35"/>
    <row r="31309" hidden="1" x14ac:dyDescent="0.35"/>
    <row r="31310" hidden="1" x14ac:dyDescent="0.35"/>
    <row r="31311" hidden="1" x14ac:dyDescent="0.35"/>
    <row r="31312" hidden="1" x14ac:dyDescent="0.35"/>
    <row r="31313" hidden="1" x14ac:dyDescent="0.35"/>
    <row r="31314" hidden="1" x14ac:dyDescent="0.35"/>
    <row r="31315" hidden="1" x14ac:dyDescent="0.35"/>
    <row r="31316" hidden="1" x14ac:dyDescent="0.35"/>
    <row r="31317" hidden="1" x14ac:dyDescent="0.35"/>
    <row r="31318" hidden="1" x14ac:dyDescent="0.35"/>
    <row r="31319" hidden="1" x14ac:dyDescent="0.35"/>
    <row r="31320" hidden="1" x14ac:dyDescent="0.35"/>
    <row r="31321" hidden="1" x14ac:dyDescent="0.35"/>
    <row r="31322" hidden="1" x14ac:dyDescent="0.35"/>
    <row r="31323" hidden="1" x14ac:dyDescent="0.35"/>
    <row r="31324" hidden="1" x14ac:dyDescent="0.35"/>
    <row r="31325" hidden="1" x14ac:dyDescent="0.35"/>
    <row r="31326" hidden="1" x14ac:dyDescent="0.35"/>
    <row r="31327" hidden="1" x14ac:dyDescent="0.35"/>
    <row r="31328" hidden="1" x14ac:dyDescent="0.35"/>
    <row r="31329" hidden="1" x14ac:dyDescent="0.35"/>
    <row r="31330" hidden="1" x14ac:dyDescent="0.35"/>
    <row r="31331" hidden="1" x14ac:dyDescent="0.35"/>
    <row r="31332" hidden="1" x14ac:dyDescent="0.35"/>
    <row r="31333" hidden="1" x14ac:dyDescent="0.35"/>
    <row r="31334" hidden="1" x14ac:dyDescent="0.35"/>
    <row r="31335" hidden="1" x14ac:dyDescent="0.35"/>
    <row r="31336" hidden="1" x14ac:dyDescent="0.35"/>
    <row r="31337" hidden="1" x14ac:dyDescent="0.35"/>
    <row r="31338" hidden="1" x14ac:dyDescent="0.35"/>
    <row r="31339" hidden="1" x14ac:dyDescent="0.35"/>
    <row r="31340" hidden="1" x14ac:dyDescent="0.35"/>
    <row r="31341" hidden="1" x14ac:dyDescent="0.35"/>
    <row r="31342" hidden="1" x14ac:dyDescent="0.35"/>
    <row r="31343" hidden="1" x14ac:dyDescent="0.35"/>
    <row r="31344" hidden="1" x14ac:dyDescent="0.35"/>
    <row r="31345" hidden="1" x14ac:dyDescent="0.35"/>
    <row r="31346" hidden="1" x14ac:dyDescent="0.35"/>
    <row r="31347" hidden="1" x14ac:dyDescent="0.35"/>
    <row r="31348" hidden="1" x14ac:dyDescent="0.35"/>
    <row r="31349" hidden="1" x14ac:dyDescent="0.35"/>
    <row r="31350" hidden="1" x14ac:dyDescent="0.35"/>
    <row r="31351" hidden="1" x14ac:dyDescent="0.35"/>
    <row r="31352" hidden="1" x14ac:dyDescent="0.35"/>
    <row r="31353" hidden="1" x14ac:dyDescent="0.35"/>
    <row r="31354" hidden="1" x14ac:dyDescent="0.35"/>
    <row r="31355" hidden="1" x14ac:dyDescent="0.35"/>
    <row r="31356" hidden="1" x14ac:dyDescent="0.35"/>
    <row r="31357" hidden="1" x14ac:dyDescent="0.35"/>
    <row r="31358" hidden="1" x14ac:dyDescent="0.35"/>
    <row r="31359" hidden="1" x14ac:dyDescent="0.35"/>
    <row r="31360" hidden="1" x14ac:dyDescent="0.35"/>
    <row r="31361" hidden="1" x14ac:dyDescent="0.35"/>
    <row r="31362" hidden="1" x14ac:dyDescent="0.35"/>
    <row r="31363" hidden="1" x14ac:dyDescent="0.35"/>
    <row r="31364" hidden="1" x14ac:dyDescent="0.35"/>
    <row r="31365" hidden="1" x14ac:dyDescent="0.35"/>
    <row r="31366" hidden="1" x14ac:dyDescent="0.35"/>
    <row r="31367" hidden="1" x14ac:dyDescent="0.35"/>
    <row r="31368" hidden="1" x14ac:dyDescent="0.35"/>
    <row r="31369" hidden="1" x14ac:dyDescent="0.35"/>
    <row r="31370" hidden="1" x14ac:dyDescent="0.35"/>
    <row r="31371" hidden="1" x14ac:dyDescent="0.35"/>
    <row r="31372" hidden="1" x14ac:dyDescent="0.35"/>
    <row r="31373" hidden="1" x14ac:dyDescent="0.35"/>
    <row r="31374" hidden="1" x14ac:dyDescent="0.35"/>
    <row r="31375" hidden="1" x14ac:dyDescent="0.35"/>
    <row r="31376" hidden="1" x14ac:dyDescent="0.35"/>
    <row r="31377" hidden="1" x14ac:dyDescent="0.35"/>
    <row r="31378" hidden="1" x14ac:dyDescent="0.35"/>
    <row r="31379" hidden="1" x14ac:dyDescent="0.35"/>
    <row r="31380" hidden="1" x14ac:dyDescent="0.35"/>
    <row r="31381" hidden="1" x14ac:dyDescent="0.35"/>
    <row r="31382" hidden="1" x14ac:dyDescent="0.35"/>
    <row r="31383" hidden="1" x14ac:dyDescent="0.35"/>
    <row r="31384" hidden="1" x14ac:dyDescent="0.35"/>
    <row r="31385" hidden="1" x14ac:dyDescent="0.35"/>
    <row r="31386" hidden="1" x14ac:dyDescent="0.35"/>
    <row r="31387" hidden="1" x14ac:dyDescent="0.35"/>
    <row r="31388" hidden="1" x14ac:dyDescent="0.35"/>
    <row r="31389" hidden="1" x14ac:dyDescent="0.35"/>
    <row r="31390" hidden="1" x14ac:dyDescent="0.35"/>
    <row r="31391" hidden="1" x14ac:dyDescent="0.35"/>
    <row r="31392" hidden="1" x14ac:dyDescent="0.35"/>
    <row r="31393" hidden="1" x14ac:dyDescent="0.35"/>
    <row r="31394" hidden="1" x14ac:dyDescent="0.35"/>
    <row r="31395" hidden="1" x14ac:dyDescent="0.35"/>
    <row r="31396" hidden="1" x14ac:dyDescent="0.35"/>
    <row r="31397" hidden="1" x14ac:dyDescent="0.35"/>
    <row r="31398" hidden="1" x14ac:dyDescent="0.35"/>
    <row r="31399" hidden="1" x14ac:dyDescent="0.35"/>
    <row r="31400" hidden="1" x14ac:dyDescent="0.35"/>
    <row r="31401" hidden="1" x14ac:dyDescent="0.35"/>
    <row r="31402" hidden="1" x14ac:dyDescent="0.35"/>
    <row r="31403" hidden="1" x14ac:dyDescent="0.35"/>
    <row r="31404" hidden="1" x14ac:dyDescent="0.35"/>
    <row r="31405" hidden="1" x14ac:dyDescent="0.35"/>
    <row r="31406" hidden="1" x14ac:dyDescent="0.35"/>
    <row r="31407" hidden="1" x14ac:dyDescent="0.35"/>
    <row r="31408" hidden="1" x14ac:dyDescent="0.35"/>
    <row r="31409" hidden="1" x14ac:dyDescent="0.35"/>
    <row r="31410" hidden="1" x14ac:dyDescent="0.35"/>
    <row r="31411" hidden="1" x14ac:dyDescent="0.35"/>
    <row r="31412" hidden="1" x14ac:dyDescent="0.35"/>
    <row r="31413" hidden="1" x14ac:dyDescent="0.35"/>
    <row r="31414" hidden="1" x14ac:dyDescent="0.35"/>
    <row r="31415" hidden="1" x14ac:dyDescent="0.35"/>
    <row r="31416" hidden="1" x14ac:dyDescent="0.35"/>
    <row r="31417" hidden="1" x14ac:dyDescent="0.35"/>
    <row r="31418" hidden="1" x14ac:dyDescent="0.35"/>
    <row r="31419" hidden="1" x14ac:dyDescent="0.35"/>
    <row r="31420" hidden="1" x14ac:dyDescent="0.35"/>
    <row r="31421" hidden="1" x14ac:dyDescent="0.35"/>
    <row r="31422" hidden="1" x14ac:dyDescent="0.35"/>
    <row r="31423" hidden="1" x14ac:dyDescent="0.35"/>
    <row r="31424" hidden="1" x14ac:dyDescent="0.35"/>
    <row r="31425" hidden="1" x14ac:dyDescent="0.35"/>
    <row r="31426" hidden="1" x14ac:dyDescent="0.35"/>
    <row r="31427" hidden="1" x14ac:dyDescent="0.35"/>
    <row r="31428" hidden="1" x14ac:dyDescent="0.35"/>
    <row r="31429" hidden="1" x14ac:dyDescent="0.35"/>
    <row r="31430" hidden="1" x14ac:dyDescent="0.35"/>
    <row r="31431" hidden="1" x14ac:dyDescent="0.35"/>
    <row r="31432" hidden="1" x14ac:dyDescent="0.35"/>
    <row r="31433" hidden="1" x14ac:dyDescent="0.35"/>
    <row r="31434" hidden="1" x14ac:dyDescent="0.35"/>
    <row r="31435" hidden="1" x14ac:dyDescent="0.35"/>
    <row r="31436" hidden="1" x14ac:dyDescent="0.35"/>
    <row r="31437" hidden="1" x14ac:dyDescent="0.35"/>
    <row r="31438" hidden="1" x14ac:dyDescent="0.35"/>
    <row r="31439" hidden="1" x14ac:dyDescent="0.35"/>
    <row r="31440" hidden="1" x14ac:dyDescent="0.35"/>
    <row r="31441" hidden="1" x14ac:dyDescent="0.35"/>
    <row r="31442" hidden="1" x14ac:dyDescent="0.35"/>
    <row r="31443" hidden="1" x14ac:dyDescent="0.35"/>
    <row r="31444" hidden="1" x14ac:dyDescent="0.35"/>
    <row r="31445" hidden="1" x14ac:dyDescent="0.35"/>
    <row r="31446" hidden="1" x14ac:dyDescent="0.35"/>
    <row r="31447" hidden="1" x14ac:dyDescent="0.35"/>
    <row r="31448" hidden="1" x14ac:dyDescent="0.35"/>
    <row r="31449" hidden="1" x14ac:dyDescent="0.35"/>
    <row r="31450" hidden="1" x14ac:dyDescent="0.35"/>
    <row r="31451" hidden="1" x14ac:dyDescent="0.35"/>
    <row r="31452" hidden="1" x14ac:dyDescent="0.35"/>
    <row r="31453" hidden="1" x14ac:dyDescent="0.35"/>
    <row r="31454" hidden="1" x14ac:dyDescent="0.35"/>
    <row r="31455" hidden="1" x14ac:dyDescent="0.35"/>
    <row r="31456" hidden="1" x14ac:dyDescent="0.35"/>
    <row r="31457" hidden="1" x14ac:dyDescent="0.35"/>
    <row r="31458" hidden="1" x14ac:dyDescent="0.35"/>
    <row r="31459" hidden="1" x14ac:dyDescent="0.35"/>
    <row r="31460" hidden="1" x14ac:dyDescent="0.35"/>
    <row r="31461" hidden="1" x14ac:dyDescent="0.35"/>
    <row r="31462" hidden="1" x14ac:dyDescent="0.35"/>
    <row r="31463" hidden="1" x14ac:dyDescent="0.35"/>
    <row r="31464" hidden="1" x14ac:dyDescent="0.35"/>
    <row r="31465" hidden="1" x14ac:dyDescent="0.35"/>
    <row r="31466" hidden="1" x14ac:dyDescent="0.35"/>
    <row r="31467" hidden="1" x14ac:dyDescent="0.35"/>
    <row r="31468" hidden="1" x14ac:dyDescent="0.35"/>
    <row r="31469" hidden="1" x14ac:dyDescent="0.35"/>
    <row r="31470" hidden="1" x14ac:dyDescent="0.35"/>
    <row r="31471" hidden="1" x14ac:dyDescent="0.35"/>
    <row r="31472" hidden="1" x14ac:dyDescent="0.35"/>
    <row r="31473" hidden="1" x14ac:dyDescent="0.35"/>
    <row r="31474" hidden="1" x14ac:dyDescent="0.35"/>
    <row r="31475" hidden="1" x14ac:dyDescent="0.35"/>
    <row r="31476" hidden="1" x14ac:dyDescent="0.35"/>
    <row r="31477" hidden="1" x14ac:dyDescent="0.35"/>
    <row r="31478" hidden="1" x14ac:dyDescent="0.35"/>
    <row r="31479" hidden="1" x14ac:dyDescent="0.35"/>
    <row r="31480" hidden="1" x14ac:dyDescent="0.35"/>
    <row r="31481" hidden="1" x14ac:dyDescent="0.35"/>
    <row r="31482" hidden="1" x14ac:dyDescent="0.35"/>
    <row r="31483" hidden="1" x14ac:dyDescent="0.35"/>
    <row r="31484" hidden="1" x14ac:dyDescent="0.35"/>
    <row r="31485" hidden="1" x14ac:dyDescent="0.35"/>
    <row r="31486" hidden="1" x14ac:dyDescent="0.35"/>
    <row r="31487" hidden="1" x14ac:dyDescent="0.35"/>
    <row r="31488" hidden="1" x14ac:dyDescent="0.35"/>
    <row r="31489" hidden="1" x14ac:dyDescent="0.35"/>
    <row r="31490" hidden="1" x14ac:dyDescent="0.35"/>
    <row r="31491" hidden="1" x14ac:dyDescent="0.35"/>
    <row r="31492" hidden="1" x14ac:dyDescent="0.35"/>
    <row r="31493" hidden="1" x14ac:dyDescent="0.35"/>
    <row r="31494" hidden="1" x14ac:dyDescent="0.35"/>
    <row r="31495" hidden="1" x14ac:dyDescent="0.35"/>
    <row r="31496" hidden="1" x14ac:dyDescent="0.35"/>
    <row r="31497" hidden="1" x14ac:dyDescent="0.35"/>
    <row r="31498" hidden="1" x14ac:dyDescent="0.35"/>
    <row r="31499" hidden="1" x14ac:dyDescent="0.35"/>
    <row r="31500" hidden="1" x14ac:dyDescent="0.35"/>
    <row r="31501" hidden="1" x14ac:dyDescent="0.35"/>
    <row r="31502" hidden="1" x14ac:dyDescent="0.35"/>
    <row r="31503" hidden="1" x14ac:dyDescent="0.35"/>
    <row r="31504" hidden="1" x14ac:dyDescent="0.35"/>
    <row r="31505" hidden="1" x14ac:dyDescent="0.35"/>
    <row r="31506" hidden="1" x14ac:dyDescent="0.35"/>
    <row r="31507" hidden="1" x14ac:dyDescent="0.35"/>
    <row r="31508" hidden="1" x14ac:dyDescent="0.35"/>
    <row r="31509" hidden="1" x14ac:dyDescent="0.35"/>
    <row r="31510" hidden="1" x14ac:dyDescent="0.35"/>
    <row r="31511" hidden="1" x14ac:dyDescent="0.35"/>
    <row r="31512" hidden="1" x14ac:dyDescent="0.35"/>
    <row r="31513" hidden="1" x14ac:dyDescent="0.35"/>
    <row r="31514" hidden="1" x14ac:dyDescent="0.35"/>
    <row r="31515" hidden="1" x14ac:dyDescent="0.35"/>
    <row r="31516" hidden="1" x14ac:dyDescent="0.35"/>
    <row r="31517" hidden="1" x14ac:dyDescent="0.35"/>
    <row r="31518" hidden="1" x14ac:dyDescent="0.35"/>
    <row r="31519" hidden="1" x14ac:dyDescent="0.35"/>
    <row r="31520" hidden="1" x14ac:dyDescent="0.35"/>
    <row r="31521" hidden="1" x14ac:dyDescent="0.35"/>
    <row r="31522" hidden="1" x14ac:dyDescent="0.35"/>
    <row r="31523" hidden="1" x14ac:dyDescent="0.35"/>
    <row r="31524" hidden="1" x14ac:dyDescent="0.35"/>
    <row r="31525" hidden="1" x14ac:dyDescent="0.35"/>
    <row r="31526" hidden="1" x14ac:dyDescent="0.35"/>
    <row r="31527" hidden="1" x14ac:dyDescent="0.35"/>
    <row r="31528" hidden="1" x14ac:dyDescent="0.35"/>
    <row r="31529" hidden="1" x14ac:dyDescent="0.35"/>
    <row r="31530" hidden="1" x14ac:dyDescent="0.35"/>
    <row r="31531" hidden="1" x14ac:dyDescent="0.35"/>
    <row r="31532" hidden="1" x14ac:dyDescent="0.35"/>
    <row r="31533" hidden="1" x14ac:dyDescent="0.35"/>
    <row r="31534" hidden="1" x14ac:dyDescent="0.35"/>
    <row r="31535" hidden="1" x14ac:dyDescent="0.35"/>
    <row r="31536" hidden="1" x14ac:dyDescent="0.35"/>
    <row r="31537" hidden="1" x14ac:dyDescent="0.35"/>
    <row r="31538" hidden="1" x14ac:dyDescent="0.35"/>
    <row r="31539" hidden="1" x14ac:dyDescent="0.35"/>
    <row r="31540" hidden="1" x14ac:dyDescent="0.35"/>
    <row r="31541" hidden="1" x14ac:dyDescent="0.35"/>
    <row r="31542" hidden="1" x14ac:dyDescent="0.35"/>
    <row r="31543" hidden="1" x14ac:dyDescent="0.35"/>
    <row r="31544" hidden="1" x14ac:dyDescent="0.35"/>
    <row r="31545" hidden="1" x14ac:dyDescent="0.35"/>
    <row r="31546" hidden="1" x14ac:dyDescent="0.35"/>
    <row r="31547" hidden="1" x14ac:dyDescent="0.35"/>
    <row r="31548" hidden="1" x14ac:dyDescent="0.35"/>
    <row r="31549" hidden="1" x14ac:dyDescent="0.35"/>
    <row r="31550" hidden="1" x14ac:dyDescent="0.35"/>
    <row r="31551" hidden="1" x14ac:dyDescent="0.35"/>
    <row r="31552" hidden="1" x14ac:dyDescent="0.35"/>
    <row r="31553" hidden="1" x14ac:dyDescent="0.35"/>
    <row r="31554" hidden="1" x14ac:dyDescent="0.35"/>
    <row r="31555" hidden="1" x14ac:dyDescent="0.35"/>
    <row r="31556" hidden="1" x14ac:dyDescent="0.35"/>
    <row r="31557" hidden="1" x14ac:dyDescent="0.35"/>
    <row r="31558" hidden="1" x14ac:dyDescent="0.35"/>
    <row r="31559" hidden="1" x14ac:dyDescent="0.35"/>
    <row r="31560" hidden="1" x14ac:dyDescent="0.35"/>
    <row r="31561" hidden="1" x14ac:dyDescent="0.35"/>
    <row r="31562" hidden="1" x14ac:dyDescent="0.35"/>
    <row r="31563" hidden="1" x14ac:dyDescent="0.35"/>
    <row r="31564" hidden="1" x14ac:dyDescent="0.35"/>
    <row r="31565" hidden="1" x14ac:dyDescent="0.35"/>
    <row r="31566" hidden="1" x14ac:dyDescent="0.35"/>
    <row r="31567" hidden="1" x14ac:dyDescent="0.35"/>
    <row r="31568" hidden="1" x14ac:dyDescent="0.35"/>
    <row r="31569" hidden="1" x14ac:dyDescent="0.35"/>
    <row r="31570" hidden="1" x14ac:dyDescent="0.35"/>
    <row r="31571" hidden="1" x14ac:dyDescent="0.35"/>
    <row r="31572" hidden="1" x14ac:dyDescent="0.35"/>
    <row r="31573" hidden="1" x14ac:dyDescent="0.35"/>
    <row r="31574" hidden="1" x14ac:dyDescent="0.35"/>
    <row r="31575" hidden="1" x14ac:dyDescent="0.35"/>
    <row r="31576" hidden="1" x14ac:dyDescent="0.35"/>
    <row r="31577" hidden="1" x14ac:dyDescent="0.35"/>
    <row r="31578" hidden="1" x14ac:dyDescent="0.35"/>
    <row r="31579" hidden="1" x14ac:dyDescent="0.35"/>
    <row r="31580" hidden="1" x14ac:dyDescent="0.35"/>
    <row r="31581" hidden="1" x14ac:dyDescent="0.35"/>
    <row r="31582" hidden="1" x14ac:dyDescent="0.35"/>
    <row r="31583" hidden="1" x14ac:dyDescent="0.35"/>
    <row r="31584" hidden="1" x14ac:dyDescent="0.35"/>
    <row r="31585" hidden="1" x14ac:dyDescent="0.35"/>
    <row r="31586" hidden="1" x14ac:dyDescent="0.35"/>
    <row r="31587" hidden="1" x14ac:dyDescent="0.35"/>
    <row r="31588" hidden="1" x14ac:dyDescent="0.35"/>
    <row r="31589" hidden="1" x14ac:dyDescent="0.35"/>
    <row r="31590" hidden="1" x14ac:dyDescent="0.35"/>
    <row r="31591" hidden="1" x14ac:dyDescent="0.35"/>
    <row r="31592" hidden="1" x14ac:dyDescent="0.35"/>
    <row r="31593" hidden="1" x14ac:dyDescent="0.35"/>
    <row r="31594" hidden="1" x14ac:dyDescent="0.35"/>
    <row r="31595" hidden="1" x14ac:dyDescent="0.35"/>
    <row r="31596" hidden="1" x14ac:dyDescent="0.35"/>
    <row r="31597" hidden="1" x14ac:dyDescent="0.35"/>
    <row r="31598" hidden="1" x14ac:dyDescent="0.35"/>
    <row r="31599" hidden="1" x14ac:dyDescent="0.35"/>
    <row r="31600" hidden="1" x14ac:dyDescent="0.35"/>
    <row r="31601" hidden="1" x14ac:dyDescent="0.35"/>
    <row r="31602" hidden="1" x14ac:dyDescent="0.35"/>
    <row r="31603" hidden="1" x14ac:dyDescent="0.35"/>
    <row r="31604" hidden="1" x14ac:dyDescent="0.35"/>
    <row r="31605" hidden="1" x14ac:dyDescent="0.35"/>
    <row r="31606" hidden="1" x14ac:dyDescent="0.35"/>
    <row r="31607" hidden="1" x14ac:dyDescent="0.35"/>
    <row r="31608" hidden="1" x14ac:dyDescent="0.35"/>
    <row r="31609" hidden="1" x14ac:dyDescent="0.35"/>
    <row r="31610" hidden="1" x14ac:dyDescent="0.35"/>
    <row r="31611" hidden="1" x14ac:dyDescent="0.35"/>
    <row r="31612" hidden="1" x14ac:dyDescent="0.35"/>
    <row r="31613" hidden="1" x14ac:dyDescent="0.35"/>
    <row r="31614" hidden="1" x14ac:dyDescent="0.35"/>
    <row r="31615" hidden="1" x14ac:dyDescent="0.35"/>
    <row r="31616" hidden="1" x14ac:dyDescent="0.35"/>
    <row r="31617" hidden="1" x14ac:dyDescent="0.35"/>
    <row r="31618" hidden="1" x14ac:dyDescent="0.35"/>
    <row r="31619" hidden="1" x14ac:dyDescent="0.35"/>
    <row r="31620" hidden="1" x14ac:dyDescent="0.35"/>
    <row r="31621" hidden="1" x14ac:dyDescent="0.35"/>
    <row r="31622" hidden="1" x14ac:dyDescent="0.35"/>
    <row r="31623" hidden="1" x14ac:dyDescent="0.35"/>
    <row r="31624" hidden="1" x14ac:dyDescent="0.35"/>
    <row r="31625" hidden="1" x14ac:dyDescent="0.35"/>
    <row r="31626" hidden="1" x14ac:dyDescent="0.35"/>
    <row r="31627" hidden="1" x14ac:dyDescent="0.35"/>
    <row r="31628" hidden="1" x14ac:dyDescent="0.35"/>
    <row r="31629" hidden="1" x14ac:dyDescent="0.35"/>
    <row r="31630" hidden="1" x14ac:dyDescent="0.35"/>
    <row r="31631" hidden="1" x14ac:dyDescent="0.35"/>
    <row r="31632" hidden="1" x14ac:dyDescent="0.35"/>
    <row r="31633" hidden="1" x14ac:dyDescent="0.35"/>
    <row r="31634" hidden="1" x14ac:dyDescent="0.35"/>
    <row r="31635" hidden="1" x14ac:dyDescent="0.35"/>
    <row r="31636" hidden="1" x14ac:dyDescent="0.35"/>
    <row r="31637" hidden="1" x14ac:dyDescent="0.35"/>
    <row r="31638" hidden="1" x14ac:dyDescent="0.35"/>
    <row r="31639" hidden="1" x14ac:dyDescent="0.35"/>
    <row r="31640" hidden="1" x14ac:dyDescent="0.35"/>
    <row r="31641" hidden="1" x14ac:dyDescent="0.35"/>
    <row r="31642" hidden="1" x14ac:dyDescent="0.35"/>
    <row r="31643" hidden="1" x14ac:dyDescent="0.35"/>
    <row r="31644" hidden="1" x14ac:dyDescent="0.35"/>
    <row r="31645" hidden="1" x14ac:dyDescent="0.35"/>
    <row r="31646" hidden="1" x14ac:dyDescent="0.35"/>
    <row r="31647" hidden="1" x14ac:dyDescent="0.35"/>
    <row r="31648" hidden="1" x14ac:dyDescent="0.35"/>
    <row r="31649" hidden="1" x14ac:dyDescent="0.35"/>
    <row r="31650" hidden="1" x14ac:dyDescent="0.35"/>
    <row r="31651" hidden="1" x14ac:dyDescent="0.35"/>
    <row r="31652" hidden="1" x14ac:dyDescent="0.35"/>
    <row r="31653" hidden="1" x14ac:dyDescent="0.35"/>
    <row r="31654" hidden="1" x14ac:dyDescent="0.35"/>
    <row r="31655" hidden="1" x14ac:dyDescent="0.35"/>
    <row r="31656" hidden="1" x14ac:dyDescent="0.35"/>
    <row r="31657" hidden="1" x14ac:dyDescent="0.35"/>
    <row r="31658" hidden="1" x14ac:dyDescent="0.35"/>
    <row r="31659" hidden="1" x14ac:dyDescent="0.35"/>
    <row r="31660" hidden="1" x14ac:dyDescent="0.35"/>
    <row r="31661" hidden="1" x14ac:dyDescent="0.35"/>
    <row r="31662" hidden="1" x14ac:dyDescent="0.35"/>
    <row r="31663" hidden="1" x14ac:dyDescent="0.35"/>
    <row r="31664" hidden="1" x14ac:dyDescent="0.35"/>
    <row r="31665" hidden="1" x14ac:dyDescent="0.35"/>
    <row r="31666" hidden="1" x14ac:dyDescent="0.35"/>
    <row r="31667" hidden="1" x14ac:dyDescent="0.35"/>
    <row r="31668" hidden="1" x14ac:dyDescent="0.35"/>
    <row r="31669" hidden="1" x14ac:dyDescent="0.35"/>
    <row r="31670" hidden="1" x14ac:dyDescent="0.35"/>
    <row r="31671" hidden="1" x14ac:dyDescent="0.35"/>
    <row r="31672" hidden="1" x14ac:dyDescent="0.35"/>
    <row r="31673" hidden="1" x14ac:dyDescent="0.35"/>
    <row r="31674" hidden="1" x14ac:dyDescent="0.35"/>
    <row r="31675" hidden="1" x14ac:dyDescent="0.35"/>
    <row r="31676" hidden="1" x14ac:dyDescent="0.35"/>
    <row r="31677" hidden="1" x14ac:dyDescent="0.35"/>
    <row r="31678" hidden="1" x14ac:dyDescent="0.35"/>
    <row r="31679" hidden="1" x14ac:dyDescent="0.35"/>
    <row r="31680" hidden="1" x14ac:dyDescent="0.35"/>
    <row r="31681" hidden="1" x14ac:dyDescent="0.35"/>
    <row r="31682" hidden="1" x14ac:dyDescent="0.35"/>
    <row r="31683" hidden="1" x14ac:dyDescent="0.35"/>
    <row r="31684" hidden="1" x14ac:dyDescent="0.35"/>
    <row r="31685" hidden="1" x14ac:dyDescent="0.35"/>
    <row r="31686" hidden="1" x14ac:dyDescent="0.35"/>
    <row r="31687" hidden="1" x14ac:dyDescent="0.35"/>
    <row r="31688" hidden="1" x14ac:dyDescent="0.35"/>
    <row r="31689" hidden="1" x14ac:dyDescent="0.35"/>
    <row r="31690" hidden="1" x14ac:dyDescent="0.35"/>
    <row r="31691" hidden="1" x14ac:dyDescent="0.35"/>
    <row r="31692" hidden="1" x14ac:dyDescent="0.35"/>
    <row r="31693" hidden="1" x14ac:dyDescent="0.35"/>
    <row r="31694" hidden="1" x14ac:dyDescent="0.35"/>
    <row r="31695" hidden="1" x14ac:dyDescent="0.35"/>
    <row r="31696" hidden="1" x14ac:dyDescent="0.35"/>
    <row r="31697" hidden="1" x14ac:dyDescent="0.35"/>
    <row r="31698" hidden="1" x14ac:dyDescent="0.35"/>
    <row r="31699" hidden="1" x14ac:dyDescent="0.35"/>
    <row r="31700" hidden="1" x14ac:dyDescent="0.35"/>
    <row r="31701" hidden="1" x14ac:dyDescent="0.35"/>
    <row r="31702" hidden="1" x14ac:dyDescent="0.35"/>
    <row r="31703" hidden="1" x14ac:dyDescent="0.35"/>
    <row r="31704" hidden="1" x14ac:dyDescent="0.35"/>
    <row r="31705" hidden="1" x14ac:dyDescent="0.35"/>
    <row r="31706" hidden="1" x14ac:dyDescent="0.35"/>
    <row r="31707" hidden="1" x14ac:dyDescent="0.35"/>
    <row r="31708" hidden="1" x14ac:dyDescent="0.35"/>
    <row r="31709" hidden="1" x14ac:dyDescent="0.35"/>
    <row r="31710" hidden="1" x14ac:dyDescent="0.35"/>
    <row r="31711" hidden="1" x14ac:dyDescent="0.35"/>
    <row r="31712" hidden="1" x14ac:dyDescent="0.35"/>
    <row r="31713" hidden="1" x14ac:dyDescent="0.35"/>
    <row r="31714" hidden="1" x14ac:dyDescent="0.35"/>
    <row r="31715" hidden="1" x14ac:dyDescent="0.35"/>
    <row r="31716" hidden="1" x14ac:dyDescent="0.35"/>
    <row r="31717" hidden="1" x14ac:dyDescent="0.35"/>
    <row r="31718" hidden="1" x14ac:dyDescent="0.35"/>
    <row r="31719" hidden="1" x14ac:dyDescent="0.35"/>
    <row r="31720" hidden="1" x14ac:dyDescent="0.35"/>
    <row r="31721" hidden="1" x14ac:dyDescent="0.35"/>
    <row r="31722" hidden="1" x14ac:dyDescent="0.35"/>
    <row r="31723" hidden="1" x14ac:dyDescent="0.35"/>
    <row r="31724" hidden="1" x14ac:dyDescent="0.35"/>
    <row r="31725" hidden="1" x14ac:dyDescent="0.35"/>
    <row r="31726" hidden="1" x14ac:dyDescent="0.35"/>
    <row r="31727" hidden="1" x14ac:dyDescent="0.35"/>
    <row r="31728" hidden="1" x14ac:dyDescent="0.35"/>
    <row r="31729" hidden="1" x14ac:dyDescent="0.35"/>
    <row r="31730" hidden="1" x14ac:dyDescent="0.35"/>
    <row r="31731" hidden="1" x14ac:dyDescent="0.35"/>
    <row r="31732" hidden="1" x14ac:dyDescent="0.35"/>
    <row r="31733" hidden="1" x14ac:dyDescent="0.35"/>
    <row r="31734" hidden="1" x14ac:dyDescent="0.35"/>
    <row r="31735" hidden="1" x14ac:dyDescent="0.35"/>
    <row r="31736" hidden="1" x14ac:dyDescent="0.35"/>
    <row r="31737" hidden="1" x14ac:dyDescent="0.35"/>
    <row r="31738" hidden="1" x14ac:dyDescent="0.35"/>
    <row r="31739" hidden="1" x14ac:dyDescent="0.35"/>
    <row r="31740" hidden="1" x14ac:dyDescent="0.35"/>
    <row r="31741" hidden="1" x14ac:dyDescent="0.35"/>
    <row r="31742" hidden="1" x14ac:dyDescent="0.35"/>
    <row r="31743" hidden="1" x14ac:dyDescent="0.35"/>
    <row r="31744" hidden="1" x14ac:dyDescent="0.35"/>
    <row r="31745" hidden="1" x14ac:dyDescent="0.35"/>
    <row r="31746" hidden="1" x14ac:dyDescent="0.35"/>
    <row r="31747" hidden="1" x14ac:dyDescent="0.35"/>
    <row r="31748" hidden="1" x14ac:dyDescent="0.35"/>
    <row r="31749" hidden="1" x14ac:dyDescent="0.35"/>
    <row r="31750" hidden="1" x14ac:dyDescent="0.35"/>
    <row r="31751" hidden="1" x14ac:dyDescent="0.35"/>
    <row r="31752" hidden="1" x14ac:dyDescent="0.35"/>
    <row r="31753" hidden="1" x14ac:dyDescent="0.35"/>
    <row r="31754" hidden="1" x14ac:dyDescent="0.35"/>
    <row r="31755" hidden="1" x14ac:dyDescent="0.35"/>
    <row r="31756" hidden="1" x14ac:dyDescent="0.35"/>
    <row r="31757" hidden="1" x14ac:dyDescent="0.35"/>
    <row r="31758" hidden="1" x14ac:dyDescent="0.35"/>
    <row r="31759" hidden="1" x14ac:dyDescent="0.35"/>
    <row r="31760" hidden="1" x14ac:dyDescent="0.35"/>
    <row r="31761" hidden="1" x14ac:dyDescent="0.35"/>
    <row r="31762" hidden="1" x14ac:dyDescent="0.35"/>
    <row r="31763" hidden="1" x14ac:dyDescent="0.35"/>
    <row r="31764" hidden="1" x14ac:dyDescent="0.35"/>
    <row r="31765" hidden="1" x14ac:dyDescent="0.35"/>
    <row r="31766" hidden="1" x14ac:dyDescent="0.35"/>
    <row r="31767" hidden="1" x14ac:dyDescent="0.35"/>
    <row r="31768" hidden="1" x14ac:dyDescent="0.35"/>
    <row r="31769" hidden="1" x14ac:dyDescent="0.35"/>
    <row r="31770" hidden="1" x14ac:dyDescent="0.35"/>
    <row r="31771" hidden="1" x14ac:dyDescent="0.35"/>
    <row r="31772" hidden="1" x14ac:dyDescent="0.35"/>
    <row r="31773" hidden="1" x14ac:dyDescent="0.35"/>
    <row r="31774" hidden="1" x14ac:dyDescent="0.35"/>
    <row r="31775" hidden="1" x14ac:dyDescent="0.35"/>
    <row r="31776" hidden="1" x14ac:dyDescent="0.35"/>
    <row r="31777" hidden="1" x14ac:dyDescent="0.35"/>
    <row r="31778" hidden="1" x14ac:dyDescent="0.35"/>
    <row r="31779" hidden="1" x14ac:dyDescent="0.35"/>
    <row r="31780" hidden="1" x14ac:dyDescent="0.35"/>
    <row r="31781" hidden="1" x14ac:dyDescent="0.35"/>
    <row r="31782" hidden="1" x14ac:dyDescent="0.35"/>
    <row r="31783" hidden="1" x14ac:dyDescent="0.35"/>
    <row r="31784" hidden="1" x14ac:dyDescent="0.35"/>
    <row r="31785" hidden="1" x14ac:dyDescent="0.35"/>
    <row r="31786" hidden="1" x14ac:dyDescent="0.35"/>
    <row r="31787" hidden="1" x14ac:dyDescent="0.35"/>
    <row r="31788" hidden="1" x14ac:dyDescent="0.35"/>
    <row r="31789" hidden="1" x14ac:dyDescent="0.35"/>
    <row r="31790" hidden="1" x14ac:dyDescent="0.35"/>
    <row r="31791" hidden="1" x14ac:dyDescent="0.35"/>
    <row r="31792" hidden="1" x14ac:dyDescent="0.35"/>
    <row r="31793" hidden="1" x14ac:dyDescent="0.35"/>
    <row r="31794" hidden="1" x14ac:dyDescent="0.35"/>
    <row r="31795" hidden="1" x14ac:dyDescent="0.35"/>
    <row r="31796" hidden="1" x14ac:dyDescent="0.35"/>
    <row r="31797" hidden="1" x14ac:dyDescent="0.35"/>
    <row r="31798" hidden="1" x14ac:dyDescent="0.35"/>
    <row r="31799" hidden="1" x14ac:dyDescent="0.35"/>
    <row r="31800" hidden="1" x14ac:dyDescent="0.35"/>
    <row r="31801" hidden="1" x14ac:dyDescent="0.35"/>
    <row r="31802" hidden="1" x14ac:dyDescent="0.35"/>
    <row r="31803" hidden="1" x14ac:dyDescent="0.35"/>
    <row r="31804" hidden="1" x14ac:dyDescent="0.35"/>
    <row r="31805" hidden="1" x14ac:dyDescent="0.35"/>
    <row r="31806" hidden="1" x14ac:dyDescent="0.35"/>
    <row r="31807" hidden="1" x14ac:dyDescent="0.35"/>
    <row r="31808" hidden="1" x14ac:dyDescent="0.35"/>
    <row r="31809" hidden="1" x14ac:dyDescent="0.35"/>
    <row r="31810" hidden="1" x14ac:dyDescent="0.35"/>
    <row r="31811" hidden="1" x14ac:dyDescent="0.35"/>
    <row r="31812" hidden="1" x14ac:dyDescent="0.35"/>
    <row r="31813" hidden="1" x14ac:dyDescent="0.35"/>
    <row r="31814" hidden="1" x14ac:dyDescent="0.35"/>
    <row r="31815" hidden="1" x14ac:dyDescent="0.35"/>
    <row r="31816" hidden="1" x14ac:dyDescent="0.35"/>
    <row r="31817" hidden="1" x14ac:dyDescent="0.35"/>
    <row r="31818" hidden="1" x14ac:dyDescent="0.35"/>
    <row r="31819" hidden="1" x14ac:dyDescent="0.35"/>
    <row r="31820" hidden="1" x14ac:dyDescent="0.35"/>
    <row r="31821" hidden="1" x14ac:dyDescent="0.35"/>
    <row r="31822" hidden="1" x14ac:dyDescent="0.35"/>
    <row r="31823" hidden="1" x14ac:dyDescent="0.35"/>
    <row r="31824" hidden="1" x14ac:dyDescent="0.35"/>
    <row r="31825" hidden="1" x14ac:dyDescent="0.35"/>
    <row r="31826" hidden="1" x14ac:dyDescent="0.35"/>
    <row r="31827" hidden="1" x14ac:dyDescent="0.35"/>
    <row r="31828" hidden="1" x14ac:dyDescent="0.35"/>
    <row r="31829" hidden="1" x14ac:dyDescent="0.35"/>
    <row r="31830" hidden="1" x14ac:dyDescent="0.35"/>
    <row r="31831" hidden="1" x14ac:dyDescent="0.35"/>
    <row r="31832" hidden="1" x14ac:dyDescent="0.35"/>
    <row r="31833" hidden="1" x14ac:dyDescent="0.35"/>
    <row r="31834" hidden="1" x14ac:dyDescent="0.35"/>
    <row r="31835" hidden="1" x14ac:dyDescent="0.35"/>
    <row r="31836" hidden="1" x14ac:dyDescent="0.35"/>
    <row r="31837" hidden="1" x14ac:dyDescent="0.35"/>
    <row r="31838" hidden="1" x14ac:dyDescent="0.35"/>
    <row r="31839" hidden="1" x14ac:dyDescent="0.35"/>
    <row r="31840" hidden="1" x14ac:dyDescent="0.35"/>
    <row r="31841" hidden="1" x14ac:dyDescent="0.35"/>
    <row r="31842" hidden="1" x14ac:dyDescent="0.35"/>
    <row r="31843" hidden="1" x14ac:dyDescent="0.35"/>
    <row r="31844" hidden="1" x14ac:dyDescent="0.35"/>
    <row r="31845" hidden="1" x14ac:dyDescent="0.35"/>
    <row r="31846" hidden="1" x14ac:dyDescent="0.35"/>
    <row r="31847" hidden="1" x14ac:dyDescent="0.35"/>
    <row r="31848" hidden="1" x14ac:dyDescent="0.35"/>
    <row r="31849" hidden="1" x14ac:dyDescent="0.35"/>
    <row r="31850" hidden="1" x14ac:dyDescent="0.35"/>
    <row r="31851" hidden="1" x14ac:dyDescent="0.35"/>
    <row r="31852" hidden="1" x14ac:dyDescent="0.35"/>
    <row r="31853" hidden="1" x14ac:dyDescent="0.35"/>
    <row r="31854" hidden="1" x14ac:dyDescent="0.35"/>
    <row r="31855" hidden="1" x14ac:dyDescent="0.35"/>
    <row r="31856" hidden="1" x14ac:dyDescent="0.35"/>
    <row r="31857" hidden="1" x14ac:dyDescent="0.35"/>
    <row r="31858" hidden="1" x14ac:dyDescent="0.35"/>
    <row r="31859" hidden="1" x14ac:dyDescent="0.35"/>
    <row r="31860" hidden="1" x14ac:dyDescent="0.35"/>
    <row r="31861" hidden="1" x14ac:dyDescent="0.35"/>
    <row r="31862" hidden="1" x14ac:dyDescent="0.35"/>
    <row r="31863" hidden="1" x14ac:dyDescent="0.35"/>
    <row r="31864" hidden="1" x14ac:dyDescent="0.35"/>
    <row r="31865" hidden="1" x14ac:dyDescent="0.35"/>
    <row r="31866" hidden="1" x14ac:dyDescent="0.35"/>
    <row r="31867" hidden="1" x14ac:dyDescent="0.35"/>
    <row r="31868" hidden="1" x14ac:dyDescent="0.35"/>
    <row r="31869" hidden="1" x14ac:dyDescent="0.35"/>
    <row r="31870" hidden="1" x14ac:dyDescent="0.35"/>
    <row r="31871" hidden="1" x14ac:dyDescent="0.35"/>
    <row r="31872" hidden="1" x14ac:dyDescent="0.35"/>
    <row r="31873" hidden="1" x14ac:dyDescent="0.35"/>
    <row r="31874" hidden="1" x14ac:dyDescent="0.35"/>
    <row r="31875" hidden="1" x14ac:dyDescent="0.35"/>
    <row r="31876" hidden="1" x14ac:dyDescent="0.35"/>
    <row r="31877" hidden="1" x14ac:dyDescent="0.35"/>
    <row r="31878" hidden="1" x14ac:dyDescent="0.35"/>
    <row r="31879" hidden="1" x14ac:dyDescent="0.35"/>
    <row r="31880" hidden="1" x14ac:dyDescent="0.35"/>
    <row r="31881" hidden="1" x14ac:dyDescent="0.35"/>
    <row r="31882" hidden="1" x14ac:dyDescent="0.35"/>
    <row r="31883" hidden="1" x14ac:dyDescent="0.35"/>
    <row r="31884" hidden="1" x14ac:dyDescent="0.35"/>
    <row r="31885" hidden="1" x14ac:dyDescent="0.35"/>
    <row r="31886" hidden="1" x14ac:dyDescent="0.35"/>
    <row r="31887" hidden="1" x14ac:dyDescent="0.35"/>
    <row r="31888" hidden="1" x14ac:dyDescent="0.35"/>
    <row r="31889" hidden="1" x14ac:dyDescent="0.35"/>
    <row r="31890" hidden="1" x14ac:dyDescent="0.35"/>
    <row r="31891" hidden="1" x14ac:dyDescent="0.35"/>
    <row r="31892" hidden="1" x14ac:dyDescent="0.35"/>
    <row r="31893" hidden="1" x14ac:dyDescent="0.35"/>
    <row r="31894" hidden="1" x14ac:dyDescent="0.35"/>
    <row r="31895" hidden="1" x14ac:dyDescent="0.35"/>
    <row r="31896" hidden="1" x14ac:dyDescent="0.35"/>
    <row r="31897" hidden="1" x14ac:dyDescent="0.35"/>
    <row r="31898" hidden="1" x14ac:dyDescent="0.35"/>
    <row r="31899" hidden="1" x14ac:dyDescent="0.35"/>
    <row r="31900" hidden="1" x14ac:dyDescent="0.35"/>
    <row r="31901" hidden="1" x14ac:dyDescent="0.35"/>
    <row r="31902" hidden="1" x14ac:dyDescent="0.35"/>
    <row r="31903" hidden="1" x14ac:dyDescent="0.35"/>
    <row r="31904" hidden="1" x14ac:dyDescent="0.35"/>
    <row r="31905" hidden="1" x14ac:dyDescent="0.35"/>
    <row r="31906" hidden="1" x14ac:dyDescent="0.35"/>
    <row r="31907" hidden="1" x14ac:dyDescent="0.35"/>
    <row r="31908" hidden="1" x14ac:dyDescent="0.35"/>
    <row r="31909" hidden="1" x14ac:dyDescent="0.35"/>
    <row r="31910" hidden="1" x14ac:dyDescent="0.35"/>
    <row r="31911" hidden="1" x14ac:dyDescent="0.35"/>
    <row r="31912" hidden="1" x14ac:dyDescent="0.35"/>
    <row r="31913" hidden="1" x14ac:dyDescent="0.35"/>
    <row r="31914" hidden="1" x14ac:dyDescent="0.35"/>
    <row r="31915" hidden="1" x14ac:dyDescent="0.35"/>
    <row r="31916" hidden="1" x14ac:dyDescent="0.35"/>
    <row r="31917" hidden="1" x14ac:dyDescent="0.35"/>
    <row r="31918" hidden="1" x14ac:dyDescent="0.35"/>
    <row r="31919" hidden="1" x14ac:dyDescent="0.35"/>
    <row r="31920" hidden="1" x14ac:dyDescent="0.35"/>
    <row r="31921" hidden="1" x14ac:dyDescent="0.35"/>
    <row r="31922" hidden="1" x14ac:dyDescent="0.35"/>
    <row r="31923" hidden="1" x14ac:dyDescent="0.35"/>
    <row r="31924" hidden="1" x14ac:dyDescent="0.35"/>
    <row r="31925" hidden="1" x14ac:dyDescent="0.35"/>
    <row r="31926" hidden="1" x14ac:dyDescent="0.35"/>
    <row r="31927" hidden="1" x14ac:dyDescent="0.35"/>
    <row r="31928" hidden="1" x14ac:dyDescent="0.35"/>
    <row r="31929" hidden="1" x14ac:dyDescent="0.35"/>
    <row r="31930" hidden="1" x14ac:dyDescent="0.35"/>
    <row r="31931" hidden="1" x14ac:dyDescent="0.35"/>
    <row r="31932" hidden="1" x14ac:dyDescent="0.35"/>
    <row r="31933" hidden="1" x14ac:dyDescent="0.35"/>
    <row r="31934" hidden="1" x14ac:dyDescent="0.35"/>
    <row r="31935" hidden="1" x14ac:dyDescent="0.35"/>
    <row r="31936" hidden="1" x14ac:dyDescent="0.35"/>
    <row r="31937" hidden="1" x14ac:dyDescent="0.35"/>
    <row r="31938" hidden="1" x14ac:dyDescent="0.35"/>
    <row r="31939" hidden="1" x14ac:dyDescent="0.35"/>
    <row r="31940" hidden="1" x14ac:dyDescent="0.35"/>
    <row r="31941" hidden="1" x14ac:dyDescent="0.35"/>
    <row r="31942" hidden="1" x14ac:dyDescent="0.35"/>
    <row r="31943" hidden="1" x14ac:dyDescent="0.35"/>
    <row r="31944" hidden="1" x14ac:dyDescent="0.35"/>
    <row r="31945" hidden="1" x14ac:dyDescent="0.35"/>
    <row r="31946" hidden="1" x14ac:dyDescent="0.35"/>
    <row r="31947" hidden="1" x14ac:dyDescent="0.35"/>
    <row r="31948" hidden="1" x14ac:dyDescent="0.35"/>
    <row r="31949" hidden="1" x14ac:dyDescent="0.35"/>
    <row r="31950" hidden="1" x14ac:dyDescent="0.35"/>
    <row r="31951" hidden="1" x14ac:dyDescent="0.35"/>
    <row r="31952" hidden="1" x14ac:dyDescent="0.35"/>
    <row r="31953" hidden="1" x14ac:dyDescent="0.35"/>
    <row r="31954" hidden="1" x14ac:dyDescent="0.35"/>
    <row r="31955" hidden="1" x14ac:dyDescent="0.35"/>
    <row r="31956" hidden="1" x14ac:dyDescent="0.35"/>
    <row r="31957" hidden="1" x14ac:dyDescent="0.35"/>
    <row r="31958" hidden="1" x14ac:dyDescent="0.35"/>
    <row r="31959" hidden="1" x14ac:dyDescent="0.35"/>
    <row r="31960" hidden="1" x14ac:dyDescent="0.35"/>
    <row r="31961" hidden="1" x14ac:dyDescent="0.35"/>
    <row r="31962" hidden="1" x14ac:dyDescent="0.35"/>
    <row r="31963" hidden="1" x14ac:dyDescent="0.35"/>
    <row r="31964" hidden="1" x14ac:dyDescent="0.35"/>
    <row r="31965" hidden="1" x14ac:dyDescent="0.35"/>
    <row r="31966" hidden="1" x14ac:dyDescent="0.35"/>
    <row r="31967" hidden="1" x14ac:dyDescent="0.35"/>
    <row r="31968" hidden="1" x14ac:dyDescent="0.35"/>
    <row r="31969" hidden="1" x14ac:dyDescent="0.35"/>
    <row r="31970" hidden="1" x14ac:dyDescent="0.35"/>
    <row r="31971" hidden="1" x14ac:dyDescent="0.35"/>
    <row r="31972" hidden="1" x14ac:dyDescent="0.35"/>
    <row r="31973" hidden="1" x14ac:dyDescent="0.35"/>
    <row r="31974" hidden="1" x14ac:dyDescent="0.35"/>
    <row r="31975" hidden="1" x14ac:dyDescent="0.35"/>
    <row r="31976" hidden="1" x14ac:dyDescent="0.35"/>
    <row r="31977" hidden="1" x14ac:dyDescent="0.35"/>
    <row r="31978" hidden="1" x14ac:dyDescent="0.35"/>
    <row r="31979" hidden="1" x14ac:dyDescent="0.35"/>
    <row r="31980" hidden="1" x14ac:dyDescent="0.35"/>
    <row r="31981" hidden="1" x14ac:dyDescent="0.35"/>
    <row r="31982" hidden="1" x14ac:dyDescent="0.35"/>
    <row r="31983" hidden="1" x14ac:dyDescent="0.35"/>
    <row r="31984" hidden="1" x14ac:dyDescent="0.35"/>
    <row r="31985" hidden="1" x14ac:dyDescent="0.35"/>
    <row r="31986" hidden="1" x14ac:dyDescent="0.35"/>
    <row r="31987" hidden="1" x14ac:dyDescent="0.35"/>
    <row r="31988" hidden="1" x14ac:dyDescent="0.35"/>
    <row r="31989" hidden="1" x14ac:dyDescent="0.35"/>
    <row r="31990" hidden="1" x14ac:dyDescent="0.35"/>
    <row r="31991" hidden="1" x14ac:dyDescent="0.35"/>
    <row r="31992" hidden="1" x14ac:dyDescent="0.35"/>
    <row r="31993" hidden="1" x14ac:dyDescent="0.35"/>
    <row r="31994" hidden="1" x14ac:dyDescent="0.35"/>
    <row r="31995" hidden="1" x14ac:dyDescent="0.35"/>
    <row r="31996" hidden="1" x14ac:dyDescent="0.35"/>
    <row r="31997" hidden="1" x14ac:dyDescent="0.35"/>
    <row r="31998" hidden="1" x14ac:dyDescent="0.35"/>
    <row r="31999" hidden="1" x14ac:dyDescent="0.35"/>
    <row r="32000" hidden="1" x14ac:dyDescent="0.35"/>
    <row r="32001" hidden="1" x14ac:dyDescent="0.35"/>
    <row r="32002" hidden="1" x14ac:dyDescent="0.35"/>
    <row r="32003" hidden="1" x14ac:dyDescent="0.35"/>
    <row r="32004" hidden="1" x14ac:dyDescent="0.35"/>
    <row r="32005" hidden="1" x14ac:dyDescent="0.35"/>
    <row r="32006" hidden="1" x14ac:dyDescent="0.35"/>
    <row r="32007" hidden="1" x14ac:dyDescent="0.35"/>
    <row r="32008" hidden="1" x14ac:dyDescent="0.35"/>
    <row r="32009" hidden="1" x14ac:dyDescent="0.35"/>
    <row r="32010" hidden="1" x14ac:dyDescent="0.35"/>
    <row r="32011" hidden="1" x14ac:dyDescent="0.35"/>
    <row r="32012" hidden="1" x14ac:dyDescent="0.35"/>
    <row r="32013" hidden="1" x14ac:dyDescent="0.35"/>
    <row r="32014" hidden="1" x14ac:dyDescent="0.35"/>
    <row r="32015" hidden="1" x14ac:dyDescent="0.35"/>
    <row r="32016" hidden="1" x14ac:dyDescent="0.35"/>
    <row r="32017" hidden="1" x14ac:dyDescent="0.35"/>
    <row r="32018" hidden="1" x14ac:dyDescent="0.35"/>
    <row r="32019" hidden="1" x14ac:dyDescent="0.35"/>
    <row r="32020" hidden="1" x14ac:dyDescent="0.35"/>
    <row r="32021" hidden="1" x14ac:dyDescent="0.35"/>
    <row r="32022" hidden="1" x14ac:dyDescent="0.35"/>
    <row r="32023" hidden="1" x14ac:dyDescent="0.35"/>
    <row r="32024" hidden="1" x14ac:dyDescent="0.35"/>
    <row r="32025" hidden="1" x14ac:dyDescent="0.35"/>
    <row r="32026" hidden="1" x14ac:dyDescent="0.35"/>
    <row r="32027" hidden="1" x14ac:dyDescent="0.35"/>
    <row r="32028" hidden="1" x14ac:dyDescent="0.35"/>
    <row r="32029" hidden="1" x14ac:dyDescent="0.35"/>
    <row r="32030" hidden="1" x14ac:dyDescent="0.35"/>
    <row r="32031" hidden="1" x14ac:dyDescent="0.35"/>
    <row r="32032" hidden="1" x14ac:dyDescent="0.35"/>
    <row r="32033" hidden="1" x14ac:dyDescent="0.35"/>
    <row r="32034" hidden="1" x14ac:dyDescent="0.35"/>
    <row r="32035" hidden="1" x14ac:dyDescent="0.35"/>
    <row r="32036" hidden="1" x14ac:dyDescent="0.35"/>
    <row r="32037" hidden="1" x14ac:dyDescent="0.35"/>
    <row r="32038" hidden="1" x14ac:dyDescent="0.35"/>
    <row r="32039" hidden="1" x14ac:dyDescent="0.35"/>
    <row r="32040" hidden="1" x14ac:dyDescent="0.35"/>
    <row r="32041" hidden="1" x14ac:dyDescent="0.35"/>
    <row r="32042" hidden="1" x14ac:dyDescent="0.35"/>
    <row r="32043" hidden="1" x14ac:dyDescent="0.35"/>
    <row r="32044" hidden="1" x14ac:dyDescent="0.35"/>
    <row r="32045" hidden="1" x14ac:dyDescent="0.35"/>
    <row r="32046" hidden="1" x14ac:dyDescent="0.35"/>
    <row r="32047" hidden="1" x14ac:dyDescent="0.35"/>
    <row r="32048" hidden="1" x14ac:dyDescent="0.35"/>
    <row r="32049" hidden="1" x14ac:dyDescent="0.35"/>
    <row r="32050" hidden="1" x14ac:dyDescent="0.35"/>
    <row r="32051" hidden="1" x14ac:dyDescent="0.35"/>
    <row r="32052" hidden="1" x14ac:dyDescent="0.35"/>
    <row r="32053" hidden="1" x14ac:dyDescent="0.35"/>
    <row r="32054" hidden="1" x14ac:dyDescent="0.35"/>
    <row r="32055" hidden="1" x14ac:dyDescent="0.35"/>
    <row r="32056" hidden="1" x14ac:dyDescent="0.35"/>
    <row r="32057" hidden="1" x14ac:dyDescent="0.35"/>
    <row r="32058" hidden="1" x14ac:dyDescent="0.35"/>
    <row r="32059" hidden="1" x14ac:dyDescent="0.35"/>
    <row r="32060" hidden="1" x14ac:dyDescent="0.35"/>
    <row r="32061" hidden="1" x14ac:dyDescent="0.35"/>
    <row r="32062" hidden="1" x14ac:dyDescent="0.35"/>
    <row r="32063" hidden="1" x14ac:dyDescent="0.35"/>
    <row r="32064" hidden="1" x14ac:dyDescent="0.35"/>
    <row r="32065" hidden="1" x14ac:dyDescent="0.35"/>
    <row r="32066" hidden="1" x14ac:dyDescent="0.35"/>
    <row r="32067" hidden="1" x14ac:dyDescent="0.35"/>
    <row r="32068" hidden="1" x14ac:dyDescent="0.35"/>
    <row r="32069" hidden="1" x14ac:dyDescent="0.35"/>
    <row r="32070" hidden="1" x14ac:dyDescent="0.35"/>
    <row r="32071" hidden="1" x14ac:dyDescent="0.35"/>
    <row r="32072" hidden="1" x14ac:dyDescent="0.35"/>
    <row r="32073" hidden="1" x14ac:dyDescent="0.35"/>
    <row r="32074" hidden="1" x14ac:dyDescent="0.35"/>
    <row r="32075" hidden="1" x14ac:dyDescent="0.35"/>
    <row r="32076" hidden="1" x14ac:dyDescent="0.35"/>
    <row r="32077" hidden="1" x14ac:dyDescent="0.35"/>
    <row r="32078" hidden="1" x14ac:dyDescent="0.35"/>
    <row r="32079" hidden="1" x14ac:dyDescent="0.35"/>
    <row r="32080" hidden="1" x14ac:dyDescent="0.35"/>
    <row r="32081" hidden="1" x14ac:dyDescent="0.35"/>
    <row r="32082" hidden="1" x14ac:dyDescent="0.35"/>
    <row r="32083" hidden="1" x14ac:dyDescent="0.35"/>
    <row r="32084" hidden="1" x14ac:dyDescent="0.35"/>
    <row r="32085" hidden="1" x14ac:dyDescent="0.35"/>
    <row r="32086" hidden="1" x14ac:dyDescent="0.35"/>
    <row r="32087" hidden="1" x14ac:dyDescent="0.35"/>
    <row r="32088" hidden="1" x14ac:dyDescent="0.35"/>
    <row r="32089" hidden="1" x14ac:dyDescent="0.35"/>
    <row r="32090" hidden="1" x14ac:dyDescent="0.35"/>
    <row r="32091" hidden="1" x14ac:dyDescent="0.35"/>
    <row r="32092" hidden="1" x14ac:dyDescent="0.35"/>
    <row r="32093" hidden="1" x14ac:dyDescent="0.35"/>
    <row r="32094" hidden="1" x14ac:dyDescent="0.35"/>
    <row r="32095" hidden="1" x14ac:dyDescent="0.35"/>
    <row r="32096" hidden="1" x14ac:dyDescent="0.35"/>
    <row r="32097" hidden="1" x14ac:dyDescent="0.35"/>
    <row r="32098" hidden="1" x14ac:dyDescent="0.35"/>
    <row r="32099" hidden="1" x14ac:dyDescent="0.35"/>
    <row r="32100" hidden="1" x14ac:dyDescent="0.35"/>
    <row r="32101" hidden="1" x14ac:dyDescent="0.35"/>
    <row r="32102" hidden="1" x14ac:dyDescent="0.35"/>
    <row r="32103" hidden="1" x14ac:dyDescent="0.35"/>
    <row r="32104" hidden="1" x14ac:dyDescent="0.35"/>
    <row r="32105" hidden="1" x14ac:dyDescent="0.35"/>
    <row r="32106" hidden="1" x14ac:dyDescent="0.35"/>
    <row r="32107" hidden="1" x14ac:dyDescent="0.35"/>
    <row r="32108" hidden="1" x14ac:dyDescent="0.35"/>
    <row r="32109" hidden="1" x14ac:dyDescent="0.35"/>
    <row r="32110" hidden="1" x14ac:dyDescent="0.35"/>
    <row r="32111" hidden="1" x14ac:dyDescent="0.35"/>
    <row r="32112" hidden="1" x14ac:dyDescent="0.35"/>
    <row r="32113" hidden="1" x14ac:dyDescent="0.35"/>
    <row r="32114" hidden="1" x14ac:dyDescent="0.35"/>
    <row r="32115" hidden="1" x14ac:dyDescent="0.35"/>
    <row r="32116" hidden="1" x14ac:dyDescent="0.35"/>
    <row r="32117" hidden="1" x14ac:dyDescent="0.35"/>
    <row r="32118" hidden="1" x14ac:dyDescent="0.35"/>
    <row r="32119" hidden="1" x14ac:dyDescent="0.35"/>
    <row r="32120" hidden="1" x14ac:dyDescent="0.35"/>
    <row r="32121" hidden="1" x14ac:dyDescent="0.35"/>
    <row r="32122" hidden="1" x14ac:dyDescent="0.35"/>
    <row r="32123" hidden="1" x14ac:dyDescent="0.35"/>
    <row r="32124" hidden="1" x14ac:dyDescent="0.35"/>
    <row r="32125" hidden="1" x14ac:dyDescent="0.35"/>
    <row r="32126" hidden="1" x14ac:dyDescent="0.35"/>
    <row r="32127" hidden="1" x14ac:dyDescent="0.35"/>
    <row r="32128" hidden="1" x14ac:dyDescent="0.35"/>
    <row r="32129" hidden="1" x14ac:dyDescent="0.35"/>
    <row r="32130" hidden="1" x14ac:dyDescent="0.35"/>
    <row r="32131" hidden="1" x14ac:dyDescent="0.35"/>
    <row r="32132" hidden="1" x14ac:dyDescent="0.35"/>
    <row r="32133" hidden="1" x14ac:dyDescent="0.35"/>
    <row r="32134" hidden="1" x14ac:dyDescent="0.35"/>
    <row r="32135" hidden="1" x14ac:dyDescent="0.35"/>
    <row r="32136" hidden="1" x14ac:dyDescent="0.35"/>
    <row r="32137" hidden="1" x14ac:dyDescent="0.35"/>
    <row r="32138" hidden="1" x14ac:dyDescent="0.35"/>
    <row r="32139" hidden="1" x14ac:dyDescent="0.35"/>
    <row r="32140" hidden="1" x14ac:dyDescent="0.35"/>
    <row r="32141" hidden="1" x14ac:dyDescent="0.35"/>
    <row r="32142" hidden="1" x14ac:dyDescent="0.35"/>
    <row r="32143" hidden="1" x14ac:dyDescent="0.35"/>
    <row r="32144" hidden="1" x14ac:dyDescent="0.35"/>
    <row r="32145" hidden="1" x14ac:dyDescent="0.35"/>
    <row r="32146" hidden="1" x14ac:dyDescent="0.35"/>
    <row r="32147" hidden="1" x14ac:dyDescent="0.35"/>
    <row r="32148" hidden="1" x14ac:dyDescent="0.35"/>
    <row r="32149" hidden="1" x14ac:dyDescent="0.35"/>
    <row r="32150" hidden="1" x14ac:dyDescent="0.35"/>
    <row r="32151" hidden="1" x14ac:dyDescent="0.35"/>
    <row r="32152" hidden="1" x14ac:dyDescent="0.35"/>
    <row r="32153" hidden="1" x14ac:dyDescent="0.35"/>
    <row r="32154" hidden="1" x14ac:dyDescent="0.35"/>
    <row r="32155" hidden="1" x14ac:dyDescent="0.35"/>
    <row r="32156" hidden="1" x14ac:dyDescent="0.35"/>
    <row r="32157" hidden="1" x14ac:dyDescent="0.35"/>
    <row r="32158" hidden="1" x14ac:dyDescent="0.35"/>
    <row r="32159" hidden="1" x14ac:dyDescent="0.35"/>
    <row r="32160" hidden="1" x14ac:dyDescent="0.35"/>
    <row r="32161" hidden="1" x14ac:dyDescent="0.35"/>
    <row r="32162" hidden="1" x14ac:dyDescent="0.35"/>
    <row r="32163" hidden="1" x14ac:dyDescent="0.35"/>
    <row r="32164" hidden="1" x14ac:dyDescent="0.35"/>
    <row r="32165" hidden="1" x14ac:dyDescent="0.35"/>
    <row r="32166" hidden="1" x14ac:dyDescent="0.35"/>
    <row r="32167" hidden="1" x14ac:dyDescent="0.35"/>
    <row r="32168" hidden="1" x14ac:dyDescent="0.35"/>
    <row r="32169" hidden="1" x14ac:dyDescent="0.35"/>
    <row r="32170" hidden="1" x14ac:dyDescent="0.35"/>
    <row r="32171" hidden="1" x14ac:dyDescent="0.35"/>
    <row r="32172" hidden="1" x14ac:dyDescent="0.35"/>
    <row r="32173" hidden="1" x14ac:dyDescent="0.35"/>
    <row r="32174" hidden="1" x14ac:dyDescent="0.35"/>
    <row r="32175" hidden="1" x14ac:dyDescent="0.35"/>
    <row r="32176" hidden="1" x14ac:dyDescent="0.35"/>
    <row r="32177" hidden="1" x14ac:dyDescent="0.35"/>
    <row r="32178" hidden="1" x14ac:dyDescent="0.35"/>
    <row r="32179" hidden="1" x14ac:dyDescent="0.35"/>
    <row r="32180" hidden="1" x14ac:dyDescent="0.35"/>
    <row r="32181" hidden="1" x14ac:dyDescent="0.35"/>
    <row r="32182" hidden="1" x14ac:dyDescent="0.35"/>
    <row r="32183" hidden="1" x14ac:dyDescent="0.35"/>
    <row r="32184" hidden="1" x14ac:dyDescent="0.35"/>
    <row r="32185" hidden="1" x14ac:dyDescent="0.35"/>
    <row r="32186" hidden="1" x14ac:dyDescent="0.35"/>
    <row r="32187" hidden="1" x14ac:dyDescent="0.35"/>
    <row r="32188" hidden="1" x14ac:dyDescent="0.35"/>
    <row r="32189" hidden="1" x14ac:dyDescent="0.35"/>
    <row r="32190" hidden="1" x14ac:dyDescent="0.35"/>
    <row r="32191" hidden="1" x14ac:dyDescent="0.35"/>
    <row r="32192" hidden="1" x14ac:dyDescent="0.35"/>
    <row r="32193" hidden="1" x14ac:dyDescent="0.35"/>
    <row r="32194" hidden="1" x14ac:dyDescent="0.35"/>
    <row r="32195" hidden="1" x14ac:dyDescent="0.35"/>
    <row r="32196" hidden="1" x14ac:dyDescent="0.35"/>
    <row r="32197" hidden="1" x14ac:dyDescent="0.35"/>
    <row r="32198" hidden="1" x14ac:dyDescent="0.35"/>
    <row r="32199" hidden="1" x14ac:dyDescent="0.35"/>
    <row r="32200" hidden="1" x14ac:dyDescent="0.35"/>
    <row r="32201" hidden="1" x14ac:dyDescent="0.35"/>
    <row r="32202" hidden="1" x14ac:dyDescent="0.35"/>
    <row r="32203" hidden="1" x14ac:dyDescent="0.35"/>
    <row r="32204" hidden="1" x14ac:dyDescent="0.35"/>
    <row r="32205" hidden="1" x14ac:dyDescent="0.35"/>
    <row r="32206" hidden="1" x14ac:dyDescent="0.35"/>
    <row r="32207" hidden="1" x14ac:dyDescent="0.35"/>
    <row r="32208" hidden="1" x14ac:dyDescent="0.35"/>
    <row r="32209" hidden="1" x14ac:dyDescent="0.35"/>
    <row r="32210" hidden="1" x14ac:dyDescent="0.35"/>
    <row r="32211" hidden="1" x14ac:dyDescent="0.35"/>
    <row r="32212" hidden="1" x14ac:dyDescent="0.35"/>
    <row r="32213" hidden="1" x14ac:dyDescent="0.35"/>
    <row r="32214" hidden="1" x14ac:dyDescent="0.35"/>
    <row r="32215" hidden="1" x14ac:dyDescent="0.35"/>
    <row r="32216" hidden="1" x14ac:dyDescent="0.35"/>
    <row r="32217" hidden="1" x14ac:dyDescent="0.35"/>
    <row r="32218" hidden="1" x14ac:dyDescent="0.35"/>
    <row r="32219" hidden="1" x14ac:dyDescent="0.35"/>
    <row r="32220" hidden="1" x14ac:dyDescent="0.35"/>
    <row r="32221" hidden="1" x14ac:dyDescent="0.35"/>
    <row r="32222" hidden="1" x14ac:dyDescent="0.35"/>
    <row r="32223" hidden="1" x14ac:dyDescent="0.35"/>
    <row r="32224" hidden="1" x14ac:dyDescent="0.35"/>
    <row r="32225" hidden="1" x14ac:dyDescent="0.35"/>
    <row r="32226" hidden="1" x14ac:dyDescent="0.35"/>
    <row r="32227" hidden="1" x14ac:dyDescent="0.35"/>
    <row r="32228" hidden="1" x14ac:dyDescent="0.35"/>
    <row r="32229" hidden="1" x14ac:dyDescent="0.35"/>
    <row r="32230" hidden="1" x14ac:dyDescent="0.35"/>
    <row r="32231" hidden="1" x14ac:dyDescent="0.35"/>
    <row r="32232" hidden="1" x14ac:dyDescent="0.35"/>
    <row r="32233" hidden="1" x14ac:dyDescent="0.35"/>
    <row r="32234" hidden="1" x14ac:dyDescent="0.35"/>
    <row r="32235" hidden="1" x14ac:dyDescent="0.35"/>
    <row r="32236" hidden="1" x14ac:dyDescent="0.35"/>
    <row r="32237" hidden="1" x14ac:dyDescent="0.35"/>
    <row r="32238" hidden="1" x14ac:dyDescent="0.35"/>
    <row r="32239" hidden="1" x14ac:dyDescent="0.35"/>
    <row r="32240" hidden="1" x14ac:dyDescent="0.35"/>
    <row r="32241" hidden="1" x14ac:dyDescent="0.35"/>
    <row r="32242" hidden="1" x14ac:dyDescent="0.35"/>
    <row r="32243" hidden="1" x14ac:dyDescent="0.35"/>
    <row r="32244" hidden="1" x14ac:dyDescent="0.35"/>
    <row r="32245" hidden="1" x14ac:dyDescent="0.35"/>
    <row r="32246" hidden="1" x14ac:dyDescent="0.35"/>
    <row r="32247" hidden="1" x14ac:dyDescent="0.35"/>
    <row r="32248" hidden="1" x14ac:dyDescent="0.35"/>
    <row r="32249" hidden="1" x14ac:dyDescent="0.35"/>
    <row r="32250" hidden="1" x14ac:dyDescent="0.35"/>
    <row r="32251" hidden="1" x14ac:dyDescent="0.35"/>
    <row r="32252" hidden="1" x14ac:dyDescent="0.35"/>
    <row r="32253" hidden="1" x14ac:dyDescent="0.35"/>
    <row r="32254" hidden="1" x14ac:dyDescent="0.35"/>
    <row r="32255" hidden="1" x14ac:dyDescent="0.35"/>
    <row r="32256" hidden="1" x14ac:dyDescent="0.35"/>
    <row r="32257" hidden="1" x14ac:dyDescent="0.35"/>
    <row r="32258" hidden="1" x14ac:dyDescent="0.35"/>
    <row r="32259" hidden="1" x14ac:dyDescent="0.35"/>
    <row r="32260" hidden="1" x14ac:dyDescent="0.35"/>
    <row r="32261" hidden="1" x14ac:dyDescent="0.35"/>
    <row r="32262" hidden="1" x14ac:dyDescent="0.35"/>
    <row r="32263" hidden="1" x14ac:dyDescent="0.35"/>
    <row r="32264" hidden="1" x14ac:dyDescent="0.35"/>
    <row r="32265" hidden="1" x14ac:dyDescent="0.35"/>
    <row r="32266" hidden="1" x14ac:dyDescent="0.35"/>
    <row r="32267" hidden="1" x14ac:dyDescent="0.35"/>
    <row r="32268" hidden="1" x14ac:dyDescent="0.35"/>
    <row r="32269" hidden="1" x14ac:dyDescent="0.35"/>
    <row r="32270" hidden="1" x14ac:dyDescent="0.35"/>
    <row r="32271" hidden="1" x14ac:dyDescent="0.35"/>
    <row r="32272" hidden="1" x14ac:dyDescent="0.35"/>
    <row r="32273" hidden="1" x14ac:dyDescent="0.35"/>
    <row r="32274" hidden="1" x14ac:dyDescent="0.35"/>
    <row r="32275" hidden="1" x14ac:dyDescent="0.35"/>
    <row r="32276" hidden="1" x14ac:dyDescent="0.35"/>
    <row r="32277" hidden="1" x14ac:dyDescent="0.35"/>
    <row r="32278" hidden="1" x14ac:dyDescent="0.35"/>
    <row r="32279" hidden="1" x14ac:dyDescent="0.35"/>
    <row r="32280" hidden="1" x14ac:dyDescent="0.35"/>
    <row r="32281" hidden="1" x14ac:dyDescent="0.35"/>
    <row r="32282" hidden="1" x14ac:dyDescent="0.35"/>
    <row r="32283" hidden="1" x14ac:dyDescent="0.35"/>
    <row r="32284" hidden="1" x14ac:dyDescent="0.35"/>
    <row r="32285" hidden="1" x14ac:dyDescent="0.35"/>
    <row r="32286" hidden="1" x14ac:dyDescent="0.35"/>
    <row r="32287" hidden="1" x14ac:dyDescent="0.35"/>
    <row r="32288" hidden="1" x14ac:dyDescent="0.35"/>
    <row r="32289" hidden="1" x14ac:dyDescent="0.35"/>
    <row r="32290" hidden="1" x14ac:dyDescent="0.35"/>
    <row r="32291" hidden="1" x14ac:dyDescent="0.35"/>
    <row r="32292" hidden="1" x14ac:dyDescent="0.35"/>
    <row r="32293" hidden="1" x14ac:dyDescent="0.35"/>
    <row r="32294" hidden="1" x14ac:dyDescent="0.35"/>
    <row r="32295" hidden="1" x14ac:dyDescent="0.35"/>
    <row r="32296" hidden="1" x14ac:dyDescent="0.35"/>
    <row r="32297" hidden="1" x14ac:dyDescent="0.35"/>
    <row r="32298" hidden="1" x14ac:dyDescent="0.35"/>
    <row r="32299" hidden="1" x14ac:dyDescent="0.35"/>
    <row r="32300" hidden="1" x14ac:dyDescent="0.35"/>
    <row r="32301" hidden="1" x14ac:dyDescent="0.35"/>
    <row r="32302" hidden="1" x14ac:dyDescent="0.35"/>
    <row r="32303" hidden="1" x14ac:dyDescent="0.35"/>
    <row r="32304" hidden="1" x14ac:dyDescent="0.35"/>
    <row r="32305" hidden="1" x14ac:dyDescent="0.35"/>
    <row r="32306" hidden="1" x14ac:dyDescent="0.35"/>
    <row r="32307" hidden="1" x14ac:dyDescent="0.35"/>
    <row r="32308" hidden="1" x14ac:dyDescent="0.35"/>
    <row r="32309" hidden="1" x14ac:dyDescent="0.35"/>
    <row r="32310" hidden="1" x14ac:dyDescent="0.35"/>
    <row r="32311" hidden="1" x14ac:dyDescent="0.35"/>
    <row r="32312" hidden="1" x14ac:dyDescent="0.35"/>
    <row r="32313" hidden="1" x14ac:dyDescent="0.35"/>
    <row r="32314" hidden="1" x14ac:dyDescent="0.35"/>
    <row r="32315" hidden="1" x14ac:dyDescent="0.35"/>
    <row r="32316" hidden="1" x14ac:dyDescent="0.35"/>
    <row r="32317" hidden="1" x14ac:dyDescent="0.35"/>
    <row r="32318" hidden="1" x14ac:dyDescent="0.35"/>
    <row r="32319" hidden="1" x14ac:dyDescent="0.35"/>
    <row r="32320" hidden="1" x14ac:dyDescent="0.35"/>
    <row r="32321" hidden="1" x14ac:dyDescent="0.35"/>
    <row r="32322" hidden="1" x14ac:dyDescent="0.35"/>
    <row r="32323" hidden="1" x14ac:dyDescent="0.35"/>
    <row r="32324" hidden="1" x14ac:dyDescent="0.35"/>
    <row r="32325" hidden="1" x14ac:dyDescent="0.35"/>
    <row r="32326" hidden="1" x14ac:dyDescent="0.35"/>
    <row r="32327" hidden="1" x14ac:dyDescent="0.35"/>
    <row r="32328" hidden="1" x14ac:dyDescent="0.35"/>
    <row r="32329" hidden="1" x14ac:dyDescent="0.35"/>
    <row r="32330" hidden="1" x14ac:dyDescent="0.35"/>
    <row r="32331" hidden="1" x14ac:dyDescent="0.35"/>
    <row r="32332" hidden="1" x14ac:dyDescent="0.35"/>
    <row r="32333" hidden="1" x14ac:dyDescent="0.35"/>
    <row r="32334" hidden="1" x14ac:dyDescent="0.35"/>
    <row r="32335" hidden="1" x14ac:dyDescent="0.35"/>
    <row r="32336" hidden="1" x14ac:dyDescent="0.35"/>
    <row r="32337" hidden="1" x14ac:dyDescent="0.35"/>
    <row r="32338" hidden="1" x14ac:dyDescent="0.35"/>
    <row r="32339" hidden="1" x14ac:dyDescent="0.35"/>
    <row r="32340" hidden="1" x14ac:dyDescent="0.35"/>
    <row r="32341" hidden="1" x14ac:dyDescent="0.35"/>
    <row r="32342" hidden="1" x14ac:dyDescent="0.35"/>
    <row r="32343" hidden="1" x14ac:dyDescent="0.35"/>
    <row r="32344" hidden="1" x14ac:dyDescent="0.35"/>
    <row r="32345" hidden="1" x14ac:dyDescent="0.35"/>
    <row r="32346" hidden="1" x14ac:dyDescent="0.35"/>
    <row r="32347" hidden="1" x14ac:dyDescent="0.35"/>
    <row r="32348" hidden="1" x14ac:dyDescent="0.35"/>
    <row r="32349" hidden="1" x14ac:dyDescent="0.35"/>
    <row r="32350" hidden="1" x14ac:dyDescent="0.35"/>
    <row r="32351" hidden="1" x14ac:dyDescent="0.35"/>
    <row r="32352" hidden="1" x14ac:dyDescent="0.35"/>
    <row r="32353" hidden="1" x14ac:dyDescent="0.35"/>
    <row r="32354" hidden="1" x14ac:dyDescent="0.35"/>
    <row r="32355" hidden="1" x14ac:dyDescent="0.35"/>
    <row r="32356" hidden="1" x14ac:dyDescent="0.35"/>
    <row r="32357" hidden="1" x14ac:dyDescent="0.35"/>
    <row r="32358" hidden="1" x14ac:dyDescent="0.35"/>
    <row r="32359" hidden="1" x14ac:dyDescent="0.35"/>
    <row r="32360" hidden="1" x14ac:dyDescent="0.35"/>
    <row r="32361" hidden="1" x14ac:dyDescent="0.35"/>
    <row r="32362" hidden="1" x14ac:dyDescent="0.35"/>
    <row r="32363" hidden="1" x14ac:dyDescent="0.35"/>
    <row r="32364" hidden="1" x14ac:dyDescent="0.35"/>
    <row r="32365" hidden="1" x14ac:dyDescent="0.35"/>
    <row r="32366" hidden="1" x14ac:dyDescent="0.35"/>
    <row r="32367" hidden="1" x14ac:dyDescent="0.35"/>
    <row r="32368" hidden="1" x14ac:dyDescent="0.35"/>
    <row r="32369" hidden="1" x14ac:dyDescent="0.35"/>
    <row r="32370" hidden="1" x14ac:dyDescent="0.35"/>
    <row r="32371" hidden="1" x14ac:dyDescent="0.35"/>
    <row r="32372" hidden="1" x14ac:dyDescent="0.35"/>
    <row r="32373" hidden="1" x14ac:dyDescent="0.35"/>
    <row r="32374" hidden="1" x14ac:dyDescent="0.35"/>
    <row r="32375" hidden="1" x14ac:dyDescent="0.35"/>
    <row r="32376" hidden="1" x14ac:dyDescent="0.35"/>
    <row r="32377" hidden="1" x14ac:dyDescent="0.35"/>
    <row r="32378" hidden="1" x14ac:dyDescent="0.35"/>
    <row r="32379" hidden="1" x14ac:dyDescent="0.35"/>
    <row r="32380" hidden="1" x14ac:dyDescent="0.35"/>
    <row r="32381" hidden="1" x14ac:dyDescent="0.35"/>
    <row r="32382" hidden="1" x14ac:dyDescent="0.35"/>
    <row r="32383" hidden="1" x14ac:dyDescent="0.35"/>
    <row r="32384" hidden="1" x14ac:dyDescent="0.35"/>
    <row r="32385" hidden="1" x14ac:dyDescent="0.35"/>
    <row r="32386" hidden="1" x14ac:dyDescent="0.35"/>
    <row r="32387" hidden="1" x14ac:dyDescent="0.35"/>
    <row r="32388" hidden="1" x14ac:dyDescent="0.35"/>
    <row r="32389" hidden="1" x14ac:dyDescent="0.35"/>
    <row r="32390" hidden="1" x14ac:dyDescent="0.35"/>
    <row r="32391" hidden="1" x14ac:dyDescent="0.35"/>
    <row r="32392" hidden="1" x14ac:dyDescent="0.35"/>
    <row r="32393" hidden="1" x14ac:dyDescent="0.35"/>
    <row r="32394" hidden="1" x14ac:dyDescent="0.35"/>
    <row r="32395" hidden="1" x14ac:dyDescent="0.35"/>
    <row r="32396" hidden="1" x14ac:dyDescent="0.35"/>
    <row r="32397" hidden="1" x14ac:dyDescent="0.35"/>
    <row r="32398" hidden="1" x14ac:dyDescent="0.35"/>
    <row r="32399" hidden="1" x14ac:dyDescent="0.35"/>
    <row r="32400" hidden="1" x14ac:dyDescent="0.35"/>
    <row r="32401" hidden="1" x14ac:dyDescent="0.35"/>
    <row r="32402" hidden="1" x14ac:dyDescent="0.35"/>
    <row r="32403" hidden="1" x14ac:dyDescent="0.35"/>
    <row r="32404" hidden="1" x14ac:dyDescent="0.35"/>
    <row r="32405" hidden="1" x14ac:dyDescent="0.35"/>
    <row r="32406" hidden="1" x14ac:dyDescent="0.35"/>
    <row r="32407" hidden="1" x14ac:dyDescent="0.35"/>
    <row r="32408" hidden="1" x14ac:dyDescent="0.35"/>
    <row r="32409" hidden="1" x14ac:dyDescent="0.35"/>
    <row r="32410" hidden="1" x14ac:dyDescent="0.35"/>
    <row r="32411" hidden="1" x14ac:dyDescent="0.35"/>
    <row r="32412" hidden="1" x14ac:dyDescent="0.35"/>
    <row r="32413" hidden="1" x14ac:dyDescent="0.35"/>
    <row r="32414" hidden="1" x14ac:dyDescent="0.35"/>
    <row r="32415" hidden="1" x14ac:dyDescent="0.35"/>
    <row r="32416" hidden="1" x14ac:dyDescent="0.35"/>
    <row r="32417" hidden="1" x14ac:dyDescent="0.35"/>
    <row r="32418" hidden="1" x14ac:dyDescent="0.35"/>
    <row r="32419" hidden="1" x14ac:dyDescent="0.35"/>
    <row r="32420" hidden="1" x14ac:dyDescent="0.35"/>
    <row r="32421" hidden="1" x14ac:dyDescent="0.35"/>
    <row r="32422" hidden="1" x14ac:dyDescent="0.35"/>
    <row r="32423" hidden="1" x14ac:dyDescent="0.35"/>
    <row r="32424" hidden="1" x14ac:dyDescent="0.35"/>
    <row r="32425" hidden="1" x14ac:dyDescent="0.35"/>
    <row r="32426" hidden="1" x14ac:dyDescent="0.35"/>
    <row r="32427" hidden="1" x14ac:dyDescent="0.35"/>
    <row r="32428" hidden="1" x14ac:dyDescent="0.35"/>
    <row r="32429" hidden="1" x14ac:dyDescent="0.35"/>
    <row r="32430" hidden="1" x14ac:dyDescent="0.35"/>
    <row r="32431" hidden="1" x14ac:dyDescent="0.35"/>
    <row r="32432" hidden="1" x14ac:dyDescent="0.35"/>
    <row r="32433" hidden="1" x14ac:dyDescent="0.35"/>
    <row r="32434" hidden="1" x14ac:dyDescent="0.35"/>
    <row r="32435" hidden="1" x14ac:dyDescent="0.35"/>
    <row r="32436" hidden="1" x14ac:dyDescent="0.35"/>
    <row r="32437" hidden="1" x14ac:dyDescent="0.35"/>
    <row r="32438" hidden="1" x14ac:dyDescent="0.35"/>
    <row r="32439" hidden="1" x14ac:dyDescent="0.35"/>
    <row r="32440" hidden="1" x14ac:dyDescent="0.35"/>
    <row r="32441" hidden="1" x14ac:dyDescent="0.35"/>
    <row r="32442" hidden="1" x14ac:dyDescent="0.35"/>
    <row r="32443" hidden="1" x14ac:dyDescent="0.35"/>
    <row r="32444" hidden="1" x14ac:dyDescent="0.35"/>
    <row r="32445" hidden="1" x14ac:dyDescent="0.35"/>
    <row r="32446" hidden="1" x14ac:dyDescent="0.35"/>
    <row r="32447" hidden="1" x14ac:dyDescent="0.35"/>
    <row r="32448" hidden="1" x14ac:dyDescent="0.35"/>
    <row r="32449" hidden="1" x14ac:dyDescent="0.35"/>
    <row r="32450" hidden="1" x14ac:dyDescent="0.35"/>
    <row r="32451" hidden="1" x14ac:dyDescent="0.35"/>
    <row r="32452" hidden="1" x14ac:dyDescent="0.35"/>
    <row r="32453" hidden="1" x14ac:dyDescent="0.35"/>
    <row r="32454" hidden="1" x14ac:dyDescent="0.35"/>
    <row r="32455" hidden="1" x14ac:dyDescent="0.35"/>
    <row r="32456" hidden="1" x14ac:dyDescent="0.35"/>
    <row r="32457" hidden="1" x14ac:dyDescent="0.35"/>
    <row r="32458" hidden="1" x14ac:dyDescent="0.35"/>
    <row r="32459" hidden="1" x14ac:dyDescent="0.35"/>
    <row r="32460" hidden="1" x14ac:dyDescent="0.35"/>
    <row r="32461" hidden="1" x14ac:dyDescent="0.35"/>
    <row r="32462" hidden="1" x14ac:dyDescent="0.35"/>
    <row r="32463" hidden="1" x14ac:dyDescent="0.35"/>
    <row r="32464" hidden="1" x14ac:dyDescent="0.35"/>
    <row r="32465" hidden="1" x14ac:dyDescent="0.35"/>
    <row r="32466" hidden="1" x14ac:dyDescent="0.35"/>
    <row r="32467" hidden="1" x14ac:dyDescent="0.35"/>
    <row r="32468" hidden="1" x14ac:dyDescent="0.35"/>
    <row r="32469" hidden="1" x14ac:dyDescent="0.35"/>
    <row r="32470" hidden="1" x14ac:dyDescent="0.35"/>
    <row r="32471" hidden="1" x14ac:dyDescent="0.35"/>
    <row r="32472" hidden="1" x14ac:dyDescent="0.35"/>
    <row r="32473" hidden="1" x14ac:dyDescent="0.35"/>
    <row r="32474" hidden="1" x14ac:dyDescent="0.35"/>
    <row r="32475" hidden="1" x14ac:dyDescent="0.35"/>
    <row r="32476" hidden="1" x14ac:dyDescent="0.35"/>
    <row r="32477" hidden="1" x14ac:dyDescent="0.35"/>
    <row r="32478" hidden="1" x14ac:dyDescent="0.35"/>
    <row r="32479" hidden="1" x14ac:dyDescent="0.35"/>
    <row r="32480" hidden="1" x14ac:dyDescent="0.35"/>
    <row r="32481" hidden="1" x14ac:dyDescent="0.35"/>
    <row r="32482" hidden="1" x14ac:dyDescent="0.35"/>
    <row r="32483" hidden="1" x14ac:dyDescent="0.35"/>
    <row r="32484" hidden="1" x14ac:dyDescent="0.35"/>
    <row r="32485" hidden="1" x14ac:dyDescent="0.35"/>
    <row r="32486" hidden="1" x14ac:dyDescent="0.35"/>
    <row r="32487" hidden="1" x14ac:dyDescent="0.35"/>
    <row r="32488" hidden="1" x14ac:dyDescent="0.35"/>
    <row r="32489" hidden="1" x14ac:dyDescent="0.35"/>
    <row r="32490" hidden="1" x14ac:dyDescent="0.35"/>
    <row r="32491" hidden="1" x14ac:dyDescent="0.35"/>
    <row r="32492" hidden="1" x14ac:dyDescent="0.35"/>
    <row r="32493" hidden="1" x14ac:dyDescent="0.35"/>
    <row r="32494" hidden="1" x14ac:dyDescent="0.35"/>
    <row r="32495" hidden="1" x14ac:dyDescent="0.35"/>
    <row r="32496" hidden="1" x14ac:dyDescent="0.35"/>
    <row r="32497" hidden="1" x14ac:dyDescent="0.35"/>
    <row r="32498" hidden="1" x14ac:dyDescent="0.35"/>
    <row r="32499" hidden="1" x14ac:dyDescent="0.35"/>
    <row r="32500" hidden="1" x14ac:dyDescent="0.35"/>
    <row r="32501" hidden="1" x14ac:dyDescent="0.35"/>
    <row r="32502" hidden="1" x14ac:dyDescent="0.35"/>
    <row r="32503" hidden="1" x14ac:dyDescent="0.35"/>
    <row r="32504" hidden="1" x14ac:dyDescent="0.35"/>
    <row r="32505" hidden="1" x14ac:dyDescent="0.35"/>
    <row r="32506" hidden="1" x14ac:dyDescent="0.35"/>
    <row r="32507" hidden="1" x14ac:dyDescent="0.35"/>
    <row r="32508" hidden="1" x14ac:dyDescent="0.35"/>
    <row r="32509" hidden="1" x14ac:dyDescent="0.35"/>
    <row r="32510" hidden="1" x14ac:dyDescent="0.35"/>
    <row r="32511" hidden="1" x14ac:dyDescent="0.35"/>
    <row r="32512" hidden="1" x14ac:dyDescent="0.35"/>
    <row r="32513" hidden="1" x14ac:dyDescent="0.35"/>
    <row r="32514" hidden="1" x14ac:dyDescent="0.35"/>
    <row r="32515" hidden="1" x14ac:dyDescent="0.35"/>
    <row r="32516" hidden="1" x14ac:dyDescent="0.35"/>
    <row r="32517" hidden="1" x14ac:dyDescent="0.35"/>
    <row r="32518" hidden="1" x14ac:dyDescent="0.35"/>
    <row r="32519" hidden="1" x14ac:dyDescent="0.35"/>
    <row r="32520" hidden="1" x14ac:dyDescent="0.35"/>
    <row r="32521" hidden="1" x14ac:dyDescent="0.35"/>
    <row r="32522" hidden="1" x14ac:dyDescent="0.35"/>
    <row r="32523" hidden="1" x14ac:dyDescent="0.35"/>
    <row r="32524" hidden="1" x14ac:dyDescent="0.35"/>
    <row r="32525" hidden="1" x14ac:dyDescent="0.35"/>
    <row r="32526" hidden="1" x14ac:dyDescent="0.35"/>
    <row r="32527" hidden="1" x14ac:dyDescent="0.35"/>
    <row r="32528" hidden="1" x14ac:dyDescent="0.35"/>
    <row r="32529" hidden="1" x14ac:dyDescent="0.35"/>
    <row r="32530" hidden="1" x14ac:dyDescent="0.35"/>
    <row r="32531" hidden="1" x14ac:dyDescent="0.35"/>
    <row r="32532" hidden="1" x14ac:dyDescent="0.35"/>
    <row r="32533" hidden="1" x14ac:dyDescent="0.35"/>
    <row r="32534" hidden="1" x14ac:dyDescent="0.35"/>
    <row r="32535" hidden="1" x14ac:dyDescent="0.35"/>
    <row r="32536" hidden="1" x14ac:dyDescent="0.35"/>
    <row r="32537" hidden="1" x14ac:dyDescent="0.35"/>
    <row r="32538" hidden="1" x14ac:dyDescent="0.35"/>
    <row r="32539" hidden="1" x14ac:dyDescent="0.35"/>
    <row r="32540" hidden="1" x14ac:dyDescent="0.35"/>
    <row r="32541" hidden="1" x14ac:dyDescent="0.35"/>
    <row r="32542" hidden="1" x14ac:dyDescent="0.35"/>
    <row r="32543" hidden="1" x14ac:dyDescent="0.35"/>
    <row r="32544" hidden="1" x14ac:dyDescent="0.35"/>
    <row r="32545" hidden="1" x14ac:dyDescent="0.35"/>
    <row r="32546" hidden="1" x14ac:dyDescent="0.35"/>
    <row r="32547" hidden="1" x14ac:dyDescent="0.35"/>
    <row r="32548" hidden="1" x14ac:dyDescent="0.35"/>
    <row r="32549" hidden="1" x14ac:dyDescent="0.35"/>
    <row r="32550" hidden="1" x14ac:dyDescent="0.35"/>
    <row r="32551" hidden="1" x14ac:dyDescent="0.35"/>
    <row r="32552" hidden="1" x14ac:dyDescent="0.35"/>
    <row r="32553" hidden="1" x14ac:dyDescent="0.35"/>
    <row r="32554" hidden="1" x14ac:dyDescent="0.35"/>
    <row r="32555" hidden="1" x14ac:dyDescent="0.35"/>
    <row r="32556" hidden="1" x14ac:dyDescent="0.35"/>
    <row r="32557" hidden="1" x14ac:dyDescent="0.35"/>
    <row r="32558" hidden="1" x14ac:dyDescent="0.35"/>
    <row r="32559" hidden="1" x14ac:dyDescent="0.35"/>
    <row r="32560" hidden="1" x14ac:dyDescent="0.35"/>
    <row r="32561" hidden="1" x14ac:dyDescent="0.35"/>
    <row r="32562" hidden="1" x14ac:dyDescent="0.35"/>
    <row r="32563" hidden="1" x14ac:dyDescent="0.35"/>
    <row r="32564" hidden="1" x14ac:dyDescent="0.35"/>
    <row r="32565" hidden="1" x14ac:dyDescent="0.35"/>
    <row r="32566" hidden="1" x14ac:dyDescent="0.35"/>
    <row r="32567" hidden="1" x14ac:dyDescent="0.35"/>
    <row r="32568" hidden="1" x14ac:dyDescent="0.35"/>
    <row r="32569" hidden="1" x14ac:dyDescent="0.35"/>
    <row r="32570" hidden="1" x14ac:dyDescent="0.35"/>
    <row r="32571" hidden="1" x14ac:dyDescent="0.35"/>
    <row r="32572" hidden="1" x14ac:dyDescent="0.35"/>
    <row r="32573" hidden="1" x14ac:dyDescent="0.35"/>
    <row r="32574" hidden="1" x14ac:dyDescent="0.35"/>
    <row r="32575" hidden="1" x14ac:dyDescent="0.35"/>
    <row r="32576" hidden="1" x14ac:dyDescent="0.35"/>
    <row r="32577" hidden="1" x14ac:dyDescent="0.35"/>
    <row r="32578" hidden="1" x14ac:dyDescent="0.35"/>
    <row r="32579" hidden="1" x14ac:dyDescent="0.35"/>
    <row r="32580" hidden="1" x14ac:dyDescent="0.35"/>
    <row r="32581" hidden="1" x14ac:dyDescent="0.35"/>
    <row r="32582" hidden="1" x14ac:dyDescent="0.35"/>
    <row r="32583" hidden="1" x14ac:dyDescent="0.35"/>
    <row r="32584" hidden="1" x14ac:dyDescent="0.35"/>
    <row r="32585" hidden="1" x14ac:dyDescent="0.35"/>
    <row r="32586" hidden="1" x14ac:dyDescent="0.35"/>
    <row r="32587" hidden="1" x14ac:dyDescent="0.35"/>
    <row r="32588" hidden="1" x14ac:dyDescent="0.35"/>
    <row r="32589" hidden="1" x14ac:dyDescent="0.35"/>
    <row r="32590" hidden="1" x14ac:dyDescent="0.35"/>
    <row r="32591" hidden="1" x14ac:dyDescent="0.35"/>
    <row r="32592" hidden="1" x14ac:dyDescent="0.35"/>
    <row r="32593" hidden="1" x14ac:dyDescent="0.35"/>
    <row r="32594" hidden="1" x14ac:dyDescent="0.35"/>
    <row r="32595" hidden="1" x14ac:dyDescent="0.35"/>
    <row r="32596" hidden="1" x14ac:dyDescent="0.35"/>
    <row r="32597" hidden="1" x14ac:dyDescent="0.35"/>
    <row r="32598" hidden="1" x14ac:dyDescent="0.35"/>
    <row r="32599" hidden="1" x14ac:dyDescent="0.35"/>
    <row r="32600" hidden="1" x14ac:dyDescent="0.35"/>
    <row r="32601" hidden="1" x14ac:dyDescent="0.35"/>
    <row r="32602" hidden="1" x14ac:dyDescent="0.35"/>
    <row r="32603" hidden="1" x14ac:dyDescent="0.35"/>
    <row r="32604" hidden="1" x14ac:dyDescent="0.35"/>
    <row r="32605" hidden="1" x14ac:dyDescent="0.35"/>
    <row r="32606" hidden="1" x14ac:dyDescent="0.35"/>
    <row r="32607" hidden="1" x14ac:dyDescent="0.35"/>
    <row r="32608" hidden="1" x14ac:dyDescent="0.35"/>
    <row r="32609" hidden="1" x14ac:dyDescent="0.35"/>
    <row r="32610" hidden="1" x14ac:dyDescent="0.35"/>
    <row r="32611" hidden="1" x14ac:dyDescent="0.35"/>
    <row r="32612" hidden="1" x14ac:dyDescent="0.35"/>
    <row r="32613" hidden="1" x14ac:dyDescent="0.35"/>
    <row r="32614" hidden="1" x14ac:dyDescent="0.35"/>
    <row r="32615" hidden="1" x14ac:dyDescent="0.35"/>
    <row r="32616" hidden="1" x14ac:dyDescent="0.35"/>
    <row r="32617" hidden="1" x14ac:dyDescent="0.35"/>
    <row r="32618" hidden="1" x14ac:dyDescent="0.35"/>
    <row r="32619" hidden="1" x14ac:dyDescent="0.35"/>
    <row r="32620" hidden="1" x14ac:dyDescent="0.35"/>
    <row r="32621" hidden="1" x14ac:dyDescent="0.35"/>
    <row r="32622" hidden="1" x14ac:dyDescent="0.35"/>
    <row r="32623" hidden="1" x14ac:dyDescent="0.35"/>
    <row r="32624" hidden="1" x14ac:dyDescent="0.35"/>
    <row r="32625" hidden="1" x14ac:dyDescent="0.35"/>
    <row r="32626" hidden="1" x14ac:dyDescent="0.35"/>
    <row r="32627" hidden="1" x14ac:dyDescent="0.35"/>
    <row r="32628" hidden="1" x14ac:dyDescent="0.35"/>
    <row r="32629" hidden="1" x14ac:dyDescent="0.35"/>
    <row r="32630" hidden="1" x14ac:dyDescent="0.35"/>
    <row r="32631" hidden="1" x14ac:dyDescent="0.35"/>
    <row r="32632" hidden="1" x14ac:dyDescent="0.35"/>
    <row r="32633" hidden="1" x14ac:dyDescent="0.35"/>
    <row r="32634" hidden="1" x14ac:dyDescent="0.35"/>
    <row r="32635" hidden="1" x14ac:dyDescent="0.35"/>
    <row r="32636" hidden="1" x14ac:dyDescent="0.35"/>
    <row r="32637" hidden="1" x14ac:dyDescent="0.35"/>
    <row r="32638" hidden="1" x14ac:dyDescent="0.35"/>
    <row r="32639" hidden="1" x14ac:dyDescent="0.35"/>
    <row r="32640" hidden="1" x14ac:dyDescent="0.35"/>
    <row r="32641" hidden="1" x14ac:dyDescent="0.35"/>
    <row r="32642" hidden="1" x14ac:dyDescent="0.35"/>
    <row r="32643" hidden="1" x14ac:dyDescent="0.35"/>
    <row r="32644" hidden="1" x14ac:dyDescent="0.35"/>
    <row r="32645" hidden="1" x14ac:dyDescent="0.35"/>
    <row r="32646" hidden="1" x14ac:dyDescent="0.35"/>
    <row r="32647" hidden="1" x14ac:dyDescent="0.35"/>
    <row r="32648" hidden="1" x14ac:dyDescent="0.35"/>
    <row r="32649" hidden="1" x14ac:dyDescent="0.35"/>
    <row r="32650" hidden="1" x14ac:dyDescent="0.35"/>
    <row r="32651" hidden="1" x14ac:dyDescent="0.35"/>
    <row r="32652" hidden="1" x14ac:dyDescent="0.35"/>
    <row r="32653" hidden="1" x14ac:dyDescent="0.35"/>
    <row r="32654" hidden="1" x14ac:dyDescent="0.35"/>
    <row r="32655" hidden="1" x14ac:dyDescent="0.35"/>
    <row r="32656" hidden="1" x14ac:dyDescent="0.35"/>
    <row r="32657" hidden="1" x14ac:dyDescent="0.35"/>
    <row r="32658" hidden="1" x14ac:dyDescent="0.35"/>
    <row r="32659" hidden="1" x14ac:dyDescent="0.35"/>
    <row r="32660" hidden="1" x14ac:dyDescent="0.35"/>
    <row r="32661" hidden="1" x14ac:dyDescent="0.35"/>
    <row r="32662" hidden="1" x14ac:dyDescent="0.35"/>
    <row r="32663" hidden="1" x14ac:dyDescent="0.35"/>
    <row r="32664" hidden="1" x14ac:dyDescent="0.35"/>
    <row r="32665" hidden="1" x14ac:dyDescent="0.35"/>
    <row r="32666" hidden="1" x14ac:dyDescent="0.35"/>
    <row r="32667" hidden="1" x14ac:dyDescent="0.35"/>
    <row r="32668" hidden="1" x14ac:dyDescent="0.35"/>
    <row r="32669" hidden="1" x14ac:dyDescent="0.35"/>
    <row r="32670" hidden="1" x14ac:dyDescent="0.35"/>
    <row r="32671" hidden="1" x14ac:dyDescent="0.35"/>
    <row r="32672" hidden="1" x14ac:dyDescent="0.35"/>
    <row r="32673" hidden="1" x14ac:dyDescent="0.35"/>
    <row r="32674" hidden="1" x14ac:dyDescent="0.35"/>
    <row r="32675" hidden="1" x14ac:dyDescent="0.35"/>
    <row r="32676" hidden="1" x14ac:dyDescent="0.35"/>
    <row r="32677" hidden="1" x14ac:dyDescent="0.35"/>
    <row r="32678" hidden="1" x14ac:dyDescent="0.35"/>
    <row r="32679" hidden="1" x14ac:dyDescent="0.35"/>
    <row r="32680" hidden="1" x14ac:dyDescent="0.35"/>
    <row r="32681" hidden="1" x14ac:dyDescent="0.35"/>
    <row r="32682" hidden="1" x14ac:dyDescent="0.35"/>
    <row r="32683" hidden="1" x14ac:dyDescent="0.35"/>
    <row r="32684" hidden="1" x14ac:dyDescent="0.35"/>
    <row r="32685" hidden="1" x14ac:dyDescent="0.35"/>
    <row r="32686" hidden="1" x14ac:dyDescent="0.35"/>
    <row r="32687" hidden="1" x14ac:dyDescent="0.35"/>
    <row r="32688" hidden="1" x14ac:dyDescent="0.35"/>
    <row r="32689" hidden="1" x14ac:dyDescent="0.35"/>
    <row r="32690" hidden="1" x14ac:dyDescent="0.35"/>
    <row r="32691" hidden="1" x14ac:dyDescent="0.35"/>
    <row r="32692" hidden="1" x14ac:dyDescent="0.35"/>
    <row r="32693" hidden="1" x14ac:dyDescent="0.35"/>
    <row r="32694" hidden="1" x14ac:dyDescent="0.35"/>
    <row r="32695" hidden="1" x14ac:dyDescent="0.35"/>
    <row r="32696" hidden="1" x14ac:dyDescent="0.35"/>
    <row r="32697" hidden="1" x14ac:dyDescent="0.35"/>
    <row r="32698" hidden="1" x14ac:dyDescent="0.35"/>
    <row r="32699" hidden="1" x14ac:dyDescent="0.35"/>
    <row r="32700" hidden="1" x14ac:dyDescent="0.35"/>
    <row r="32701" hidden="1" x14ac:dyDescent="0.35"/>
    <row r="32702" hidden="1" x14ac:dyDescent="0.35"/>
    <row r="32703" hidden="1" x14ac:dyDescent="0.35"/>
    <row r="32704" hidden="1" x14ac:dyDescent="0.35"/>
    <row r="32705" hidden="1" x14ac:dyDescent="0.35"/>
    <row r="32706" hidden="1" x14ac:dyDescent="0.35"/>
    <row r="32707" hidden="1" x14ac:dyDescent="0.35"/>
    <row r="32708" hidden="1" x14ac:dyDescent="0.35"/>
    <row r="32709" hidden="1" x14ac:dyDescent="0.35"/>
    <row r="32710" hidden="1" x14ac:dyDescent="0.35"/>
    <row r="32711" hidden="1" x14ac:dyDescent="0.35"/>
    <row r="32712" hidden="1" x14ac:dyDescent="0.35"/>
    <row r="32713" hidden="1" x14ac:dyDescent="0.35"/>
    <row r="32714" hidden="1" x14ac:dyDescent="0.35"/>
    <row r="32715" hidden="1" x14ac:dyDescent="0.35"/>
    <row r="32716" hidden="1" x14ac:dyDescent="0.35"/>
    <row r="32717" hidden="1" x14ac:dyDescent="0.35"/>
    <row r="32718" hidden="1" x14ac:dyDescent="0.35"/>
    <row r="32719" hidden="1" x14ac:dyDescent="0.35"/>
    <row r="32720" hidden="1" x14ac:dyDescent="0.35"/>
    <row r="32721" hidden="1" x14ac:dyDescent="0.35"/>
    <row r="32722" hidden="1" x14ac:dyDescent="0.35"/>
    <row r="32723" hidden="1" x14ac:dyDescent="0.35"/>
    <row r="32724" hidden="1" x14ac:dyDescent="0.35"/>
    <row r="32725" hidden="1" x14ac:dyDescent="0.35"/>
    <row r="32726" hidden="1" x14ac:dyDescent="0.35"/>
    <row r="32727" hidden="1" x14ac:dyDescent="0.35"/>
    <row r="32728" hidden="1" x14ac:dyDescent="0.35"/>
    <row r="32729" hidden="1" x14ac:dyDescent="0.35"/>
    <row r="32730" hidden="1" x14ac:dyDescent="0.35"/>
    <row r="32731" hidden="1" x14ac:dyDescent="0.35"/>
    <row r="32732" hidden="1" x14ac:dyDescent="0.35"/>
    <row r="32733" hidden="1" x14ac:dyDescent="0.35"/>
    <row r="32734" hidden="1" x14ac:dyDescent="0.35"/>
    <row r="32735" hidden="1" x14ac:dyDescent="0.35"/>
    <row r="32736" hidden="1" x14ac:dyDescent="0.35"/>
    <row r="32737" hidden="1" x14ac:dyDescent="0.35"/>
    <row r="32738" hidden="1" x14ac:dyDescent="0.35"/>
    <row r="32739" hidden="1" x14ac:dyDescent="0.35"/>
    <row r="32740" hidden="1" x14ac:dyDescent="0.35"/>
    <row r="32741" hidden="1" x14ac:dyDescent="0.35"/>
    <row r="32742" hidden="1" x14ac:dyDescent="0.35"/>
    <row r="32743" hidden="1" x14ac:dyDescent="0.35"/>
    <row r="32744" hidden="1" x14ac:dyDescent="0.35"/>
    <row r="32745" hidden="1" x14ac:dyDescent="0.35"/>
    <row r="32746" hidden="1" x14ac:dyDescent="0.35"/>
    <row r="32747" hidden="1" x14ac:dyDescent="0.35"/>
    <row r="32748" hidden="1" x14ac:dyDescent="0.35"/>
    <row r="32749" hidden="1" x14ac:dyDescent="0.35"/>
    <row r="32750" hidden="1" x14ac:dyDescent="0.35"/>
    <row r="32751" hidden="1" x14ac:dyDescent="0.35"/>
    <row r="32752" hidden="1" x14ac:dyDescent="0.35"/>
    <row r="32753" hidden="1" x14ac:dyDescent="0.35"/>
    <row r="32754" hidden="1" x14ac:dyDescent="0.35"/>
    <row r="32755" hidden="1" x14ac:dyDescent="0.35"/>
    <row r="32756" hidden="1" x14ac:dyDescent="0.35"/>
    <row r="32757" hidden="1" x14ac:dyDescent="0.35"/>
    <row r="32758" hidden="1" x14ac:dyDescent="0.35"/>
    <row r="32759" hidden="1" x14ac:dyDescent="0.35"/>
    <row r="32760" hidden="1" x14ac:dyDescent="0.35"/>
    <row r="32761" hidden="1" x14ac:dyDescent="0.35"/>
    <row r="32762" hidden="1" x14ac:dyDescent="0.35"/>
    <row r="32763" hidden="1" x14ac:dyDescent="0.35"/>
    <row r="32764" hidden="1" x14ac:dyDescent="0.35"/>
    <row r="32765" hidden="1" x14ac:dyDescent="0.35"/>
    <row r="32766" hidden="1" x14ac:dyDescent="0.35"/>
    <row r="32767" hidden="1" x14ac:dyDescent="0.35"/>
    <row r="32768" hidden="1" x14ac:dyDescent="0.35"/>
    <row r="32769" hidden="1" x14ac:dyDescent="0.35"/>
    <row r="32770" hidden="1" x14ac:dyDescent="0.35"/>
    <row r="32771" hidden="1" x14ac:dyDescent="0.35"/>
    <row r="32772" hidden="1" x14ac:dyDescent="0.35"/>
    <row r="32773" hidden="1" x14ac:dyDescent="0.35"/>
    <row r="32774" hidden="1" x14ac:dyDescent="0.35"/>
    <row r="32775" hidden="1" x14ac:dyDescent="0.35"/>
    <row r="32776" hidden="1" x14ac:dyDescent="0.35"/>
    <row r="32777" hidden="1" x14ac:dyDescent="0.35"/>
    <row r="32778" hidden="1" x14ac:dyDescent="0.35"/>
    <row r="32779" hidden="1" x14ac:dyDescent="0.35"/>
    <row r="32780" hidden="1" x14ac:dyDescent="0.35"/>
    <row r="32781" hidden="1" x14ac:dyDescent="0.35"/>
    <row r="32782" hidden="1" x14ac:dyDescent="0.35"/>
    <row r="32783" hidden="1" x14ac:dyDescent="0.35"/>
    <row r="32784" hidden="1" x14ac:dyDescent="0.35"/>
    <row r="32785" hidden="1" x14ac:dyDescent="0.35"/>
    <row r="32786" hidden="1" x14ac:dyDescent="0.35"/>
    <row r="32787" hidden="1" x14ac:dyDescent="0.35"/>
    <row r="32788" hidden="1" x14ac:dyDescent="0.35"/>
    <row r="32789" hidden="1" x14ac:dyDescent="0.35"/>
    <row r="32790" hidden="1" x14ac:dyDescent="0.35"/>
    <row r="32791" hidden="1" x14ac:dyDescent="0.35"/>
    <row r="32792" hidden="1" x14ac:dyDescent="0.35"/>
    <row r="32793" hidden="1" x14ac:dyDescent="0.35"/>
    <row r="32794" hidden="1" x14ac:dyDescent="0.35"/>
    <row r="32795" hidden="1" x14ac:dyDescent="0.35"/>
    <row r="32796" hidden="1" x14ac:dyDescent="0.35"/>
    <row r="32797" hidden="1" x14ac:dyDescent="0.35"/>
    <row r="32798" hidden="1" x14ac:dyDescent="0.35"/>
    <row r="32799" hidden="1" x14ac:dyDescent="0.35"/>
    <row r="32800" hidden="1" x14ac:dyDescent="0.35"/>
    <row r="32801" hidden="1" x14ac:dyDescent="0.35"/>
    <row r="32802" hidden="1" x14ac:dyDescent="0.35"/>
    <row r="32803" hidden="1" x14ac:dyDescent="0.35"/>
    <row r="32804" hidden="1" x14ac:dyDescent="0.35"/>
    <row r="32805" hidden="1" x14ac:dyDescent="0.35"/>
    <row r="32806" hidden="1" x14ac:dyDescent="0.35"/>
    <row r="32807" hidden="1" x14ac:dyDescent="0.35"/>
    <row r="32808" hidden="1" x14ac:dyDescent="0.35"/>
    <row r="32809" hidden="1" x14ac:dyDescent="0.35"/>
    <row r="32810" hidden="1" x14ac:dyDescent="0.35"/>
    <row r="32811" hidden="1" x14ac:dyDescent="0.35"/>
    <row r="32812" hidden="1" x14ac:dyDescent="0.35"/>
    <row r="32813" hidden="1" x14ac:dyDescent="0.35"/>
    <row r="32814" hidden="1" x14ac:dyDescent="0.35"/>
    <row r="32815" hidden="1" x14ac:dyDescent="0.35"/>
    <row r="32816" hidden="1" x14ac:dyDescent="0.35"/>
    <row r="32817" hidden="1" x14ac:dyDescent="0.35"/>
    <row r="32818" hidden="1" x14ac:dyDescent="0.35"/>
    <row r="32819" hidden="1" x14ac:dyDescent="0.35"/>
    <row r="32820" hidden="1" x14ac:dyDescent="0.35"/>
    <row r="32821" hidden="1" x14ac:dyDescent="0.35"/>
    <row r="32822" hidden="1" x14ac:dyDescent="0.35"/>
    <row r="32823" hidden="1" x14ac:dyDescent="0.35"/>
    <row r="32824" hidden="1" x14ac:dyDescent="0.35"/>
    <row r="32825" hidden="1" x14ac:dyDescent="0.35"/>
    <row r="32826" hidden="1" x14ac:dyDescent="0.35"/>
    <row r="32827" hidden="1" x14ac:dyDescent="0.35"/>
    <row r="32828" hidden="1" x14ac:dyDescent="0.35"/>
    <row r="32829" hidden="1" x14ac:dyDescent="0.35"/>
    <row r="32830" hidden="1" x14ac:dyDescent="0.35"/>
    <row r="32831" hidden="1" x14ac:dyDescent="0.35"/>
    <row r="32832" hidden="1" x14ac:dyDescent="0.35"/>
    <row r="32833" hidden="1" x14ac:dyDescent="0.35"/>
    <row r="32834" hidden="1" x14ac:dyDescent="0.35"/>
    <row r="32835" hidden="1" x14ac:dyDescent="0.35"/>
    <row r="32836" hidden="1" x14ac:dyDescent="0.35"/>
    <row r="32837" hidden="1" x14ac:dyDescent="0.35"/>
    <row r="32838" hidden="1" x14ac:dyDescent="0.35"/>
    <row r="32839" hidden="1" x14ac:dyDescent="0.35"/>
    <row r="32840" hidden="1" x14ac:dyDescent="0.35"/>
    <row r="32841" hidden="1" x14ac:dyDescent="0.35"/>
    <row r="32842" hidden="1" x14ac:dyDescent="0.35"/>
    <row r="32843" hidden="1" x14ac:dyDescent="0.35"/>
    <row r="32844" hidden="1" x14ac:dyDescent="0.35"/>
    <row r="32845" hidden="1" x14ac:dyDescent="0.35"/>
    <row r="32846" hidden="1" x14ac:dyDescent="0.35"/>
    <row r="32847" hidden="1" x14ac:dyDescent="0.35"/>
    <row r="32848" hidden="1" x14ac:dyDescent="0.35"/>
    <row r="32849" hidden="1" x14ac:dyDescent="0.35"/>
    <row r="32850" hidden="1" x14ac:dyDescent="0.35"/>
    <row r="32851" hidden="1" x14ac:dyDescent="0.35"/>
    <row r="32852" hidden="1" x14ac:dyDescent="0.35"/>
    <row r="32853" hidden="1" x14ac:dyDescent="0.35"/>
    <row r="32854" hidden="1" x14ac:dyDescent="0.35"/>
    <row r="32855" hidden="1" x14ac:dyDescent="0.35"/>
    <row r="32856" hidden="1" x14ac:dyDescent="0.35"/>
    <row r="32857" hidden="1" x14ac:dyDescent="0.35"/>
    <row r="32858" hidden="1" x14ac:dyDescent="0.35"/>
    <row r="32859" hidden="1" x14ac:dyDescent="0.35"/>
    <row r="32860" hidden="1" x14ac:dyDescent="0.35"/>
    <row r="32861" hidden="1" x14ac:dyDescent="0.35"/>
    <row r="32862" hidden="1" x14ac:dyDescent="0.35"/>
    <row r="32863" hidden="1" x14ac:dyDescent="0.35"/>
    <row r="32864" hidden="1" x14ac:dyDescent="0.35"/>
    <row r="32865" hidden="1" x14ac:dyDescent="0.35"/>
    <row r="32866" hidden="1" x14ac:dyDescent="0.35"/>
    <row r="32867" hidden="1" x14ac:dyDescent="0.35"/>
    <row r="32868" hidden="1" x14ac:dyDescent="0.35"/>
    <row r="32869" hidden="1" x14ac:dyDescent="0.35"/>
    <row r="32870" hidden="1" x14ac:dyDescent="0.35"/>
    <row r="32871" hidden="1" x14ac:dyDescent="0.35"/>
    <row r="32872" hidden="1" x14ac:dyDescent="0.35"/>
    <row r="32873" hidden="1" x14ac:dyDescent="0.35"/>
    <row r="32874" hidden="1" x14ac:dyDescent="0.35"/>
    <row r="32875" hidden="1" x14ac:dyDescent="0.35"/>
    <row r="32876" hidden="1" x14ac:dyDescent="0.35"/>
    <row r="32877" hidden="1" x14ac:dyDescent="0.35"/>
    <row r="32878" hidden="1" x14ac:dyDescent="0.35"/>
    <row r="32879" hidden="1" x14ac:dyDescent="0.35"/>
    <row r="32880" hidden="1" x14ac:dyDescent="0.35"/>
    <row r="32881" hidden="1" x14ac:dyDescent="0.35"/>
    <row r="32882" hidden="1" x14ac:dyDescent="0.35"/>
    <row r="32883" hidden="1" x14ac:dyDescent="0.35"/>
    <row r="32884" hidden="1" x14ac:dyDescent="0.35"/>
    <row r="32885" hidden="1" x14ac:dyDescent="0.35"/>
    <row r="32886" hidden="1" x14ac:dyDescent="0.35"/>
    <row r="32887" hidden="1" x14ac:dyDescent="0.35"/>
    <row r="32888" hidden="1" x14ac:dyDescent="0.35"/>
    <row r="32889" hidden="1" x14ac:dyDescent="0.35"/>
    <row r="32890" hidden="1" x14ac:dyDescent="0.35"/>
    <row r="32891" hidden="1" x14ac:dyDescent="0.35"/>
    <row r="32892" hidden="1" x14ac:dyDescent="0.35"/>
    <row r="32893" hidden="1" x14ac:dyDescent="0.35"/>
    <row r="32894" hidden="1" x14ac:dyDescent="0.35"/>
    <row r="32895" hidden="1" x14ac:dyDescent="0.35"/>
    <row r="32896" hidden="1" x14ac:dyDescent="0.35"/>
    <row r="32897" hidden="1" x14ac:dyDescent="0.35"/>
    <row r="32898" hidden="1" x14ac:dyDescent="0.35"/>
    <row r="32899" hidden="1" x14ac:dyDescent="0.35"/>
    <row r="32900" hidden="1" x14ac:dyDescent="0.35"/>
    <row r="32901" hidden="1" x14ac:dyDescent="0.35"/>
    <row r="32902" hidden="1" x14ac:dyDescent="0.35"/>
    <row r="32903" hidden="1" x14ac:dyDescent="0.35"/>
    <row r="32904" hidden="1" x14ac:dyDescent="0.35"/>
    <row r="32905" hidden="1" x14ac:dyDescent="0.35"/>
    <row r="32906" hidden="1" x14ac:dyDescent="0.35"/>
    <row r="32907" hidden="1" x14ac:dyDescent="0.35"/>
    <row r="32908" hidden="1" x14ac:dyDescent="0.35"/>
    <row r="32909" hidden="1" x14ac:dyDescent="0.35"/>
    <row r="32910" hidden="1" x14ac:dyDescent="0.35"/>
    <row r="32911" hidden="1" x14ac:dyDescent="0.35"/>
    <row r="32912" hidden="1" x14ac:dyDescent="0.35"/>
    <row r="32913" hidden="1" x14ac:dyDescent="0.35"/>
    <row r="32914" hidden="1" x14ac:dyDescent="0.35"/>
    <row r="32915" hidden="1" x14ac:dyDescent="0.35"/>
    <row r="32916" hidden="1" x14ac:dyDescent="0.35"/>
    <row r="32917" hidden="1" x14ac:dyDescent="0.35"/>
    <row r="32918" hidden="1" x14ac:dyDescent="0.35"/>
    <row r="32919" hidden="1" x14ac:dyDescent="0.35"/>
    <row r="32920" hidden="1" x14ac:dyDescent="0.35"/>
    <row r="32921" hidden="1" x14ac:dyDescent="0.35"/>
    <row r="32922" hidden="1" x14ac:dyDescent="0.35"/>
    <row r="32923" hidden="1" x14ac:dyDescent="0.35"/>
    <row r="32924" hidden="1" x14ac:dyDescent="0.35"/>
    <row r="32925" hidden="1" x14ac:dyDescent="0.35"/>
    <row r="32926" hidden="1" x14ac:dyDescent="0.35"/>
    <row r="32927" hidden="1" x14ac:dyDescent="0.35"/>
    <row r="32928" hidden="1" x14ac:dyDescent="0.35"/>
    <row r="32929" hidden="1" x14ac:dyDescent="0.35"/>
    <row r="32930" hidden="1" x14ac:dyDescent="0.35"/>
    <row r="32931" hidden="1" x14ac:dyDescent="0.35"/>
    <row r="32932" hidden="1" x14ac:dyDescent="0.35"/>
    <row r="32933" hidden="1" x14ac:dyDescent="0.35"/>
    <row r="32934" hidden="1" x14ac:dyDescent="0.35"/>
    <row r="32935" hidden="1" x14ac:dyDescent="0.35"/>
    <row r="32936" hidden="1" x14ac:dyDescent="0.35"/>
    <row r="32937" hidden="1" x14ac:dyDescent="0.35"/>
    <row r="32938" hidden="1" x14ac:dyDescent="0.35"/>
    <row r="32939" hidden="1" x14ac:dyDescent="0.35"/>
    <row r="32940" hidden="1" x14ac:dyDescent="0.35"/>
    <row r="32941" hidden="1" x14ac:dyDescent="0.35"/>
    <row r="32942" hidden="1" x14ac:dyDescent="0.35"/>
    <row r="32943" hidden="1" x14ac:dyDescent="0.35"/>
    <row r="32944" hidden="1" x14ac:dyDescent="0.35"/>
    <row r="32945" hidden="1" x14ac:dyDescent="0.35"/>
    <row r="32946" hidden="1" x14ac:dyDescent="0.35"/>
    <row r="32947" hidden="1" x14ac:dyDescent="0.35"/>
    <row r="32948" hidden="1" x14ac:dyDescent="0.35"/>
    <row r="32949" hidden="1" x14ac:dyDescent="0.35"/>
    <row r="32950" hidden="1" x14ac:dyDescent="0.35"/>
    <row r="32951" hidden="1" x14ac:dyDescent="0.35"/>
    <row r="32952" hidden="1" x14ac:dyDescent="0.35"/>
    <row r="32953" hidden="1" x14ac:dyDescent="0.35"/>
    <row r="32954" hidden="1" x14ac:dyDescent="0.35"/>
    <row r="32955" hidden="1" x14ac:dyDescent="0.35"/>
    <row r="32956" hidden="1" x14ac:dyDescent="0.35"/>
    <row r="32957" hidden="1" x14ac:dyDescent="0.35"/>
    <row r="32958" hidden="1" x14ac:dyDescent="0.35"/>
    <row r="32959" hidden="1" x14ac:dyDescent="0.35"/>
    <row r="32960" hidden="1" x14ac:dyDescent="0.35"/>
    <row r="32961" hidden="1" x14ac:dyDescent="0.35"/>
    <row r="32962" hidden="1" x14ac:dyDescent="0.35"/>
    <row r="32963" hidden="1" x14ac:dyDescent="0.35"/>
    <row r="32964" hidden="1" x14ac:dyDescent="0.35"/>
    <row r="32965" hidden="1" x14ac:dyDescent="0.35"/>
    <row r="32966" hidden="1" x14ac:dyDescent="0.35"/>
    <row r="32967" hidden="1" x14ac:dyDescent="0.35"/>
    <row r="32968" hidden="1" x14ac:dyDescent="0.35"/>
    <row r="32969" hidden="1" x14ac:dyDescent="0.35"/>
    <row r="32970" hidden="1" x14ac:dyDescent="0.35"/>
    <row r="32971" hidden="1" x14ac:dyDescent="0.35"/>
    <row r="32972" hidden="1" x14ac:dyDescent="0.35"/>
    <row r="32973" hidden="1" x14ac:dyDescent="0.35"/>
    <row r="32974" hidden="1" x14ac:dyDescent="0.35"/>
    <row r="32975" hidden="1" x14ac:dyDescent="0.35"/>
    <row r="32976" hidden="1" x14ac:dyDescent="0.35"/>
    <row r="32977" hidden="1" x14ac:dyDescent="0.35"/>
    <row r="32978" hidden="1" x14ac:dyDescent="0.35"/>
    <row r="32979" hidden="1" x14ac:dyDescent="0.35"/>
    <row r="32980" hidden="1" x14ac:dyDescent="0.35"/>
    <row r="32981" hidden="1" x14ac:dyDescent="0.35"/>
    <row r="32982" hidden="1" x14ac:dyDescent="0.35"/>
    <row r="32983" hidden="1" x14ac:dyDescent="0.35"/>
    <row r="32984" hidden="1" x14ac:dyDescent="0.35"/>
    <row r="32985" hidden="1" x14ac:dyDescent="0.35"/>
    <row r="32986" hidden="1" x14ac:dyDescent="0.35"/>
    <row r="32987" hidden="1" x14ac:dyDescent="0.35"/>
    <row r="32988" hidden="1" x14ac:dyDescent="0.35"/>
    <row r="32989" hidden="1" x14ac:dyDescent="0.35"/>
    <row r="32990" hidden="1" x14ac:dyDescent="0.35"/>
    <row r="32991" hidden="1" x14ac:dyDescent="0.35"/>
    <row r="32992" hidden="1" x14ac:dyDescent="0.35"/>
    <row r="32993" hidden="1" x14ac:dyDescent="0.35"/>
    <row r="32994" hidden="1" x14ac:dyDescent="0.35"/>
    <row r="32995" hidden="1" x14ac:dyDescent="0.35"/>
    <row r="32996" hidden="1" x14ac:dyDescent="0.35"/>
    <row r="32997" hidden="1" x14ac:dyDescent="0.35"/>
    <row r="32998" hidden="1" x14ac:dyDescent="0.35"/>
    <row r="32999" hidden="1" x14ac:dyDescent="0.35"/>
    <row r="33000" hidden="1" x14ac:dyDescent="0.35"/>
    <row r="33001" hidden="1" x14ac:dyDescent="0.35"/>
    <row r="33002" hidden="1" x14ac:dyDescent="0.35"/>
    <row r="33003" hidden="1" x14ac:dyDescent="0.35"/>
    <row r="33004" hidden="1" x14ac:dyDescent="0.35"/>
    <row r="33005" hidden="1" x14ac:dyDescent="0.35"/>
    <row r="33006" hidden="1" x14ac:dyDescent="0.35"/>
    <row r="33007" hidden="1" x14ac:dyDescent="0.35"/>
    <row r="33008" hidden="1" x14ac:dyDescent="0.35"/>
    <row r="33009" hidden="1" x14ac:dyDescent="0.35"/>
    <row r="33010" hidden="1" x14ac:dyDescent="0.35"/>
    <row r="33011" hidden="1" x14ac:dyDescent="0.35"/>
    <row r="33012" hidden="1" x14ac:dyDescent="0.35"/>
    <row r="33013" hidden="1" x14ac:dyDescent="0.35"/>
    <row r="33014" hidden="1" x14ac:dyDescent="0.35"/>
    <row r="33015" hidden="1" x14ac:dyDescent="0.35"/>
    <row r="33016" hidden="1" x14ac:dyDescent="0.35"/>
    <row r="33017" hidden="1" x14ac:dyDescent="0.35"/>
    <row r="33018" hidden="1" x14ac:dyDescent="0.35"/>
    <row r="33019" hidden="1" x14ac:dyDescent="0.35"/>
    <row r="33020" hidden="1" x14ac:dyDescent="0.35"/>
    <row r="33021" hidden="1" x14ac:dyDescent="0.35"/>
    <row r="33022" hidden="1" x14ac:dyDescent="0.35"/>
    <row r="33023" hidden="1" x14ac:dyDescent="0.35"/>
    <row r="33024" hidden="1" x14ac:dyDescent="0.35"/>
    <row r="33025" hidden="1" x14ac:dyDescent="0.35"/>
    <row r="33026" hidden="1" x14ac:dyDescent="0.35"/>
    <row r="33027" hidden="1" x14ac:dyDescent="0.35"/>
    <row r="33028" hidden="1" x14ac:dyDescent="0.35"/>
    <row r="33029" hidden="1" x14ac:dyDescent="0.35"/>
    <row r="33030" hidden="1" x14ac:dyDescent="0.35"/>
    <row r="33031" hidden="1" x14ac:dyDescent="0.35"/>
    <row r="33032" hidden="1" x14ac:dyDescent="0.35"/>
    <row r="33033" hidden="1" x14ac:dyDescent="0.35"/>
    <row r="33034" hidden="1" x14ac:dyDescent="0.35"/>
    <row r="33035" hidden="1" x14ac:dyDescent="0.35"/>
    <row r="33036" hidden="1" x14ac:dyDescent="0.35"/>
    <row r="33037" hidden="1" x14ac:dyDescent="0.35"/>
    <row r="33038" hidden="1" x14ac:dyDescent="0.35"/>
    <row r="33039" hidden="1" x14ac:dyDescent="0.35"/>
    <row r="33040" hidden="1" x14ac:dyDescent="0.35"/>
    <row r="33041" hidden="1" x14ac:dyDescent="0.35"/>
    <row r="33042" hidden="1" x14ac:dyDescent="0.35"/>
    <row r="33043" hidden="1" x14ac:dyDescent="0.35"/>
    <row r="33044" hidden="1" x14ac:dyDescent="0.35"/>
    <row r="33045" hidden="1" x14ac:dyDescent="0.35"/>
    <row r="33046" hidden="1" x14ac:dyDescent="0.35"/>
    <row r="33047" hidden="1" x14ac:dyDescent="0.35"/>
    <row r="33048" hidden="1" x14ac:dyDescent="0.35"/>
    <row r="33049" hidden="1" x14ac:dyDescent="0.35"/>
    <row r="33050" hidden="1" x14ac:dyDescent="0.35"/>
    <row r="33051" hidden="1" x14ac:dyDescent="0.35"/>
    <row r="33052" hidden="1" x14ac:dyDescent="0.35"/>
    <row r="33053" hidden="1" x14ac:dyDescent="0.35"/>
    <row r="33054" hidden="1" x14ac:dyDescent="0.35"/>
    <row r="33055" hidden="1" x14ac:dyDescent="0.35"/>
    <row r="33056" hidden="1" x14ac:dyDescent="0.35"/>
    <row r="33057" hidden="1" x14ac:dyDescent="0.35"/>
    <row r="33058" hidden="1" x14ac:dyDescent="0.35"/>
    <row r="33059" hidden="1" x14ac:dyDescent="0.35"/>
    <row r="33060" hidden="1" x14ac:dyDescent="0.35"/>
    <row r="33061" hidden="1" x14ac:dyDescent="0.35"/>
    <row r="33062" hidden="1" x14ac:dyDescent="0.35"/>
    <row r="33063" hidden="1" x14ac:dyDescent="0.35"/>
    <row r="33064" hidden="1" x14ac:dyDescent="0.35"/>
    <row r="33065" hidden="1" x14ac:dyDescent="0.35"/>
    <row r="33066" hidden="1" x14ac:dyDescent="0.35"/>
    <row r="33067" hidden="1" x14ac:dyDescent="0.35"/>
    <row r="33068" hidden="1" x14ac:dyDescent="0.35"/>
    <row r="33069" hidden="1" x14ac:dyDescent="0.35"/>
    <row r="33070" hidden="1" x14ac:dyDescent="0.35"/>
    <row r="33071" hidden="1" x14ac:dyDescent="0.35"/>
    <row r="33072" hidden="1" x14ac:dyDescent="0.35"/>
    <row r="33073" hidden="1" x14ac:dyDescent="0.35"/>
    <row r="33074" hidden="1" x14ac:dyDescent="0.35"/>
    <row r="33075" hidden="1" x14ac:dyDescent="0.35"/>
    <row r="33076" hidden="1" x14ac:dyDescent="0.35"/>
    <row r="33077" hidden="1" x14ac:dyDescent="0.35"/>
    <row r="33078" hidden="1" x14ac:dyDescent="0.35"/>
    <row r="33079" hidden="1" x14ac:dyDescent="0.35"/>
    <row r="33080" hidden="1" x14ac:dyDescent="0.35"/>
    <row r="33081" hidden="1" x14ac:dyDescent="0.35"/>
    <row r="33082" hidden="1" x14ac:dyDescent="0.35"/>
    <row r="33083" hidden="1" x14ac:dyDescent="0.35"/>
    <row r="33084" hidden="1" x14ac:dyDescent="0.35"/>
    <row r="33085" hidden="1" x14ac:dyDescent="0.35"/>
    <row r="33086" hidden="1" x14ac:dyDescent="0.35"/>
    <row r="33087" hidden="1" x14ac:dyDescent="0.35"/>
    <row r="33088" hidden="1" x14ac:dyDescent="0.35"/>
    <row r="33089" hidden="1" x14ac:dyDescent="0.35"/>
    <row r="33090" hidden="1" x14ac:dyDescent="0.35"/>
    <row r="33091" hidden="1" x14ac:dyDescent="0.35"/>
    <row r="33092" hidden="1" x14ac:dyDescent="0.35"/>
    <row r="33093" hidden="1" x14ac:dyDescent="0.35"/>
    <row r="33094" hidden="1" x14ac:dyDescent="0.35"/>
    <row r="33095" hidden="1" x14ac:dyDescent="0.35"/>
    <row r="33096" hidden="1" x14ac:dyDescent="0.35"/>
    <row r="33097" hidden="1" x14ac:dyDescent="0.35"/>
    <row r="33098" hidden="1" x14ac:dyDescent="0.35"/>
    <row r="33099" hidden="1" x14ac:dyDescent="0.35"/>
    <row r="33100" hidden="1" x14ac:dyDescent="0.35"/>
    <row r="33101" hidden="1" x14ac:dyDescent="0.35"/>
    <row r="33102" hidden="1" x14ac:dyDescent="0.35"/>
    <row r="33103" hidden="1" x14ac:dyDescent="0.35"/>
    <row r="33104" hidden="1" x14ac:dyDescent="0.35"/>
    <row r="33105" hidden="1" x14ac:dyDescent="0.35"/>
    <row r="33106" hidden="1" x14ac:dyDescent="0.35"/>
    <row r="33107" hidden="1" x14ac:dyDescent="0.35"/>
    <row r="33108" hidden="1" x14ac:dyDescent="0.35"/>
    <row r="33109" hidden="1" x14ac:dyDescent="0.35"/>
    <row r="33110" hidden="1" x14ac:dyDescent="0.35"/>
    <row r="33111" hidden="1" x14ac:dyDescent="0.35"/>
    <row r="33112" hidden="1" x14ac:dyDescent="0.35"/>
    <row r="33113" hidden="1" x14ac:dyDescent="0.35"/>
    <row r="33114" hidden="1" x14ac:dyDescent="0.35"/>
    <row r="33115" hidden="1" x14ac:dyDescent="0.35"/>
    <row r="33116" hidden="1" x14ac:dyDescent="0.35"/>
    <row r="33117" hidden="1" x14ac:dyDescent="0.35"/>
    <row r="33118" hidden="1" x14ac:dyDescent="0.35"/>
    <row r="33119" hidden="1" x14ac:dyDescent="0.35"/>
    <row r="33120" hidden="1" x14ac:dyDescent="0.35"/>
    <row r="33121" hidden="1" x14ac:dyDescent="0.35"/>
    <row r="33122" hidden="1" x14ac:dyDescent="0.35"/>
    <row r="33123" hidden="1" x14ac:dyDescent="0.35"/>
    <row r="33124" hidden="1" x14ac:dyDescent="0.35"/>
    <row r="33125" hidden="1" x14ac:dyDescent="0.35"/>
    <row r="33126" hidden="1" x14ac:dyDescent="0.35"/>
    <row r="33127" hidden="1" x14ac:dyDescent="0.35"/>
    <row r="33128" hidden="1" x14ac:dyDescent="0.35"/>
    <row r="33129" hidden="1" x14ac:dyDescent="0.35"/>
    <row r="33130" hidden="1" x14ac:dyDescent="0.35"/>
    <row r="33131" hidden="1" x14ac:dyDescent="0.35"/>
    <row r="33132" hidden="1" x14ac:dyDescent="0.35"/>
    <row r="33133" hidden="1" x14ac:dyDescent="0.35"/>
    <row r="33134" hidden="1" x14ac:dyDescent="0.35"/>
    <row r="33135" hidden="1" x14ac:dyDescent="0.35"/>
    <row r="33136" hidden="1" x14ac:dyDescent="0.35"/>
    <row r="33137" hidden="1" x14ac:dyDescent="0.35"/>
    <row r="33138" hidden="1" x14ac:dyDescent="0.35"/>
    <row r="33139" hidden="1" x14ac:dyDescent="0.35"/>
    <row r="33140" hidden="1" x14ac:dyDescent="0.35"/>
    <row r="33141" hidden="1" x14ac:dyDescent="0.35"/>
    <row r="33142" hidden="1" x14ac:dyDescent="0.35"/>
    <row r="33143" hidden="1" x14ac:dyDescent="0.35"/>
    <row r="33144" hidden="1" x14ac:dyDescent="0.35"/>
    <row r="33145" hidden="1" x14ac:dyDescent="0.35"/>
    <row r="33146" hidden="1" x14ac:dyDescent="0.35"/>
    <row r="33147" hidden="1" x14ac:dyDescent="0.35"/>
    <row r="33148" hidden="1" x14ac:dyDescent="0.35"/>
    <row r="33149" hidden="1" x14ac:dyDescent="0.35"/>
    <row r="33150" hidden="1" x14ac:dyDescent="0.35"/>
    <row r="33151" hidden="1" x14ac:dyDescent="0.35"/>
    <row r="33152" hidden="1" x14ac:dyDescent="0.35"/>
    <row r="33153" hidden="1" x14ac:dyDescent="0.35"/>
    <row r="33154" hidden="1" x14ac:dyDescent="0.35"/>
    <row r="33155" hidden="1" x14ac:dyDescent="0.35"/>
    <row r="33156" hidden="1" x14ac:dyDescent="0.35"/>
    <row r="33157" hidden="1" x14ac:dyDescent="0.35"/>
    <row r="33158" hidden="1" x14ac:dyDescent="0.35"/>
    <row r="33159" hidden="1" x14ac:dyDescent="0.35"/>
    <row r="33160" hidden="1" x14ac:dyDescent="0.35"/>
    <row r="33161" hidden="1" x14ac:dyDescent="0.35"/>
    <row r="33162" hidden="1" x14ac:dyDescent="0.35"/>
    <row r="33163" hidden="1" x14ac:dyDescent="0.35"/>
    <row r="33164" hidden="1" x14ac:dyDescent="0.35"/>
    <row r="33165" hidden="1" x14ac:dyDescent="0.35"/>
    <row r="33166" hidden="1" x14ac:dyDescent="0.35"/>
    <row r="33167" hidden="1" x14ac:dyDescent="0.35"/>
    <row r="33168" hidden="1" x14ac:dyDescent="0.35"/>
    <row r="33169" hidden="1" x14ac:dyDescent="0.35"/>
    <row r="33170" hidden="1" x14ac:dyDescent="0.35"/>
    <row r="33171" hidden="1" x14ac:dyDescent="0.35"/>
    <row r="33172" hidden="1" x14ac:dyDescent="0.35"/>
    <row r="33173" hidden="1" x14ac:dyDescent="0.35"/>
    <row r="33174" hidden="1" x14ac:dyDescent="0.35"/>
    <row r="33175" hidden="1" x14ac:dyDescent="0.35"/>
    <row r="33176" hidden="1" x14ac:dyDescent="0.35"/>
    <row r="33177" hidden="1" x14ac:dyDescent="0.35"/>
    <row r="33178" hidden="1" x14ac:dyDescent="0.35"/>
    <row r="33179" hidden="1" x14ac:dyDescent="0.35"/>
    <row r="33180" hidden="1" x14ac:dyDescent="0.35"/>
    <row r="33181" hidden="1" x14ac:dyDescent="0.35"/>
    <row r="33182" hidden="1" x14ac:dyDescent="0.35"/>
    <row r="33183" hidden="1" x14ac:dyDescent="0.35"/>
    <row r="33184" hidden="1" x14ac:dyDescent="0.35"/>
    <row r="33185" hidden="1" x14ac:dyDescent="0.35"/>
    <row r="33186" hidden="1" x14ac:dyDescent="0.35"/>
    <row r="33187" hidden="1" x14ac:dyDescent="0.35"/>
    <row r="33188" hidden="1" x14ac:dyDescent="0.35"/>
    <row r="33189" hidden="1" x14ac:dyDescent="0.35"/>
    <row r="33190" hidden="1" x14ac:dyDescent="0.35"/>
    <row r="33191" hidden="1" x14ac:dyDescent="0.35"/>
    <row r="33192" hidden="1" x14ac:dyDescent="0.35"/>
    <row r="33193" hidden="1" x14ac:dyDescent="0.35"/>
    <row r="33194" hidden="1" x14ac:dyDescent="0.35"/>
    <row r="33195" hidden="1" x14ac:dyDescent="0.35"/>
    <row r="33196" hidden="1" x14ac:dyDescent="0.35"/>
    <row r="33197" hidden="1" x14ac:dyDescent="0.35"/>
    <row r="33198" hidden="1" x14ac:dyDescent="0.35"/>
    <row r="33199" hidden="1" x14ac:dyDescent="0.35"/>
    <row r="33200" hidden="1" x14ac:dyDescent="0.35"/>
    <row r="33201" hidden="1" x14ac:dyDescent="0.35"/>
    <row r="33202" hidden="1" x14ac:dyDescent="0.35"/>
    <row r="33203" hidden="1" x14ac:dyDescent="0.35"/>
    <row r="33204" hidden="1" x14ac:dyDescent="0.35"/>
    <row r="33205" hidden="1" x14ac:dyDescent="0.35"/>
    <row r="33206" hidden="1" x14ac:dyDescent="0.35"/>
    <row r="33207" hidden="1" x14ac:dyDescent="0.35"/>
    <row r="33208" hidden="1" x14ac:dyDescent="0.35"/>
    <row r="33209" hidden="1" x14ac:dyDescent="0.35"/>
    <row r="33210" hidden="1" x14ac:dyDescent="0.35"/>
    <row r="33211" hidden="1" x14ac:dyDescent="0.35"/>
    <row r="33212" hidden="1" x14ac:dyDescent="0.35"/>
    <row r="33213" hidden="1" x14ac:dyDescent="0.35"/>
    <row r="33214" hidden="1" x14ac:dyDescent="0.35"/>
    <row r="33215" hidden="1" x14ac:dyDescent="0.35"/>
    <row r="33216" hidden="1" x14ac:dyDescent="0.35"/>
    <row r="33217" hidden="1" x14ac:dyDescent="0.35"/>
    <row r="33218" hidden="1" x14ac:dyDescent="0.35"/>
    <row r="33219" hidden="1" x14ac:dyDescent="0.35"/>
    <row r="33220" hidden="1" x14ac:dyDescent="0.35"/>
    <row r="33221" hidden="1" x14ac:dyDescent="0.35"/>
    <row r="33222" hidden="1" x14ac:dyDescent="0.35"/>
    <row r="33223" hidden="1" x14ac:dyDescent="0.35"/>
    <row r="33224" hidden="1" x14ac:dyDescent="0.35"/>
    <row r="33225" hidden="1" x14ac:dyDescent="0.35"/>
    <row r="33226" hidden="1" x14ac:dyDescent="0.35"/>
    <row r="33227" hidden="1" x14ac:dyDescent="0.35"/>
    <row r="33228" hidden="1" x14ac:dyDescent="0.35"/>
    <row r="33229" hidden="1" x14ac:dyDescent="0.35"/>
    <row r="33230" hidden="1" x14ac:dyDescent="0.35"/>
    <row r="33231" hidden="1" x14ac:dyDescent="0.35"/>
    <row r="33232" hidden="1" x14ac:dyDescent="0.35"/>
    <row r="33233" hidden="1" x14ac:dyDescent="0.35"/>
    <row r="33234" hidden="1" x14ac:dyDescent="0.35"/>
    <row r="33235" hidden="1" x14ac:dyDescent="0.35"/>
    <row r="33236" hidden="1" x14ac:dyDescent="0.35"/>
    <row r="33237" hidden="1" x14ac:dyDescent="0.35"/>
    <row r="33238" hidden="1" x14ac:dyDescent="0.35"/>
    <row r="33239" hidden="1" x14ac:dyDescent="0.35"/>
    <row r="33240" hidden="1" x14ac:dyDescent="0.35"/>
    <row r="33241" hidden="1" x14ac:dyDescent="0.35"/>
    <row r="33242" hidden="1" x14ac:dyDescent="0.35"/>
    <row r="33243" hidden="1" x14ac:dyDescent="0.35"/>
    <row r="33244" hidden="1" x14ac:dyDescent="0.35"/>
    <row r="33245" hidden="1" x14ac:dyDescent="0.35"/>
    <row r="33246" hidden="1" x14ac:dyDescent="0.35"/>
    <row r="33247" hidden="1" x14ac:dyDescent="0.35"/>
    <row r="33248" hidden="1" x14ac:dyDescent="0.35"/>
    <row r="33249" hidden="1" x14ac:dyDescent="0.35"/>
    <row r="33250" hidden="1" x14ac:dyDescent="0.35"/>
    <row r="33251" hidden="1" x14ac:dyDescent="0.35"/>
    <row r="33252" hidden="1" x14ac:dyDescent="0.35"/>
    <row r="33253" hidden="1" x14ac:dyDescent="0.35"/>
    <row r="33254" hidden="1" x14ac:dyDescent="0.35"/>
    <row r="33255" hidden="1" x14ac:dyDescent="0.35"/>
    <row r="33256" hidden="1" x14ac:dyDescent="0.35"/>
    <row r="33257" hidden="1" x14ac:dyDescent="0.35"/>
    <row r="33258" hidden="1" x14ac:dyDescent="0.35"/>
    <row r="33259" hidden="1" x14ac:dyDescent="0.35"/>
    <row r="33260" hidden="1" x14ac:dyDescent="0.35"/>
    <row r="33261" hidden="1" x14ac:dyDescent="0.35"/>
    <row r="33262" hidden="1" x14ac:dyDescent="0.35"/>
    <row r="33263" hidden="1" x14ac:dyDescent="0.35"/>
    <row r="33264" hidden="1" x14ac:dyDescent="0.35"/>
    <row r="33265" hidden="1" x14ac:dyDescent="0.35"/>
    <row r="33266" hidden="1" x14ac:dyDescent="0.35"/>
    <row r="33267" hidden="1" x14ac:dyDescent="0.35"/>
    <row r="33268" hidden="1" x14ac:dyDescent="0.35"/>
    <row r="33269" hidden="1" x14ac:dyDescent="0.35"/>
    <row r="33270" hidden="1" x14ac:dyDescent="0.35"/>
    <row r="33271" hidden="1" x14ac:dyDescent="0.35"/>
    <row r="33272" hidden="1" x14ac:dyDescent="0.35"/>
    <row r="33273" hidden="1" x14ac:dyDescent="0.35"/>
    <row r="33274" hidden="1" x14ac:dyDescent="0.35"/>
    <row r="33275" hidden="1" x14ac:dyDescent="0.35"/>
    <row r="33276" hidden="1" x14ac:dyDescent="0.35"/>
    <row r="33277" hidden="1" x14ac:dyDescent="0.35"/>
    <row r="33278" hidden="1" x14ac:dyDescent="0.35"/>
    <row r="33279" hidden="1" x14ac:dyDescent="0.35"/>
    <row r="33280" hidden="1" x14ac:dyDescent="0.35"/>
    <row r="33281" hidden="1" x14ac:dyDescent="0.35"/>
    <row r="33282" hidden="1" x14ac:dyDescent="0.35"/>
    <row r="33283" hidden="1" x14ac:dyDescent="0.35"/>
    <row r="33284" hidden="1" x14ac:dyDescent="0.35"/>
    <row r="33285" hidden="1" x14ac:dyDescent="0.35"/>
    <row r="33286" hidden="1" x14ac:dyDescent="0.35"/>
    <row r="33287" hidden="1" x14ac:dyDescent="0.35"/>
    <row r="33288" hidden="1" x14ac:dyDescent="0.35"/>
    <row r="33289" hidden="1" x14ac:dyDescent="0.35"/>
    <row r="33290" hidden="1" x14ac:dyDescent="0.35"/>
    <row r="33291" hidden="1" x14ac:dyDescent="0.35"/>
    <row r="33292" hidden="1" x14ac:dyDescent="0.35"/>
    <row r="33293" hidden="1" x14ac:dyDescent="0.35"/>
    <row r="33294" hidden="1" x14ac:dyDescent="0.35"/>
    <row r="33295" hidden="1" x14ac:dyDescent="0.35"/>
    <row r="33296" hidden="1" x14ac:dyDescent="0.35"/>
    <row r="33297" hidden="1" x14ac:dyDescent="0.35"/>
    <row r="33298" hidden="1" x14ac:dyDescent="0.35"/>
    <row r="33299" hidden="1" x14ac:dyDescent="0.35"/>
    <row r="33300" hidden="1" x14ac:dyDescent="0.35"/>
    <row r="33301" hidden="1" x14ac:dyDescent="0.35"/>
    <row r="33302" hidden="1" x14ac:dyDescent="0.35"/>
    <row r="33303" hidden="1" x14ac:dyDescent="0.35"/>
    <row r="33304" hidden="1" x14ac:dyDescent="0.35"/>
    <row r="33305" hidden="1" x14ac:dyDescent="0.35"/>
    <row r="33306" hidden="1" x14ac:dyDescent="0.35"/>
    <row r="33307" hidden="1" x14ac:dyDescent="0.35"/>
    <row r="33308" hidden="1" x14ac:dyDescent="0.35"/>
    <row r="33309" hidden="1" x14ac:dyDescent="0.35"/>
    <row r="33310" hidden="1" x14ac:dyDescent="0.35"/>
    <row r="33311" hidden="1" x14ac:dyDescent="0.35"/>
    <row r="33312" hidden="1" x14ac:dyDescent="0.35"/>
    <row r="33313" hidden="1" x14ac:dyDescent="0.35"/>
    <row r="33314" hidden="1" x14ac:dyDescent="0.35"/>
    <row r="33315" hidden="1" x14ac:dyDescent="0.35"/>
    <row r="33316" hidden="1" x14ac:dyDescent="0.35"/>
    <row r="33317" hidden="1" x14ac:dyDescent="0.35"/>
    <row r="33318" hidden="1" x14ac:dyDescent="0.35"/>
    <row r="33319" hidden="1" x14ac:dyDescent="0.35"/>
    <row r="33320" hidden="1" x14ac:dyDescent="0.35"/>
    <row r="33321" hidden="1" x14ac:dyDescent="0.35"/>
    <row r="33322" hidden="1" x14ac:dyDescent="0.35"/>
    <row r="33323" hidden="1" x14ac:dyDescent="0.35"/>
    <row r="33324" hidden="1" x14ac:dyDescent="0.35"/>
    <row r="33325" hidden="1" x14ac:dyDescent="0.35"/>
    <row r="33326" hidden="1" x14ac:dyDescent="0.35"/>
    <row r="33327" hidden="1" x14ac:dyDescent="0.35"/>
    <row r="33328" hidden="1" x14ac:dyDescent="0.35"/>
    <row r="33329" hidden="1" x14ac:dyDescent="0.35"/>
    <row r="33330" hidden="1" x14ac:dyDescent="0.35"/>
    <row r="33331" hidden="1" x14ac:dyDescent="0.35"/>
    <row r="33332" hidden="1" x14ac:dyDescent="0.35"/>
    <row r="33333" hidden="1" x14ac:dyDescent="0.35"/>
    <row r="33334" hidden="1" x14ac:dyDescent="0.35"/>
    <row r="33335" hidden="1" x14ac:dyDescent="0.35"/>
    <row r="33336" hidden="1" x14ac:dyDescent="0.35"/>
    <row r="33337" hidden="1" x14ac:dyDescent="0.35"/>
    <row r="33338" hidden="1" x14ac:dyDescent="0.35"/>
    <row r="33339" hidden="1" x14ac:dyDescent="0.35"/>
    <row r="33340" hidden="1" x14ac:dyDescent="0.35"/>
    <row r="33341" hidden="1" x14ac:dyDescent="0.35"/>
    <row r="33342" hidden="1" x14ac:dyDescent="0.35"/>
    <row r="33343" hidden="1" x14ac:dyDescent="0.35"/>
    <row r="33344" hidden="1" x14ac:dyDescent="0.35"/>
    <row r="33345" hidden="1" x14ac:dyDescent="0.35"/>
    <row r="33346" hidden="1" x14ac:dyDescent="0.35"/>
    <row r="33347" hidden="1" x14ac:dyDescent="0.35"/>
    <row r="33348" hidden="1" x14ac:dyDescent="0.35"/>
    <row r="33349" hidden="1" x14ac:dyDescent="0.35"/>
    <row r="33350" hidden="1" x14ac:dyDescent="0.35"/>
    <row r="33351" hidden="1" x14ac:dyDescent="0.35"/>
    <row r="33352" hidden="1" x14ac:dyDescent="0.35"/>
    <row r="33353" hidden="1" x14ac:dyDescent="0.35"/>
    <row r="33354" hidden="1" x14ac:dyDescent="0.35"/>
    <row r="33355" hidden="1" x14ac:dyDescent="0.35"/>
    <row r="33356" hidden="1" x14ac:dyDescent="0.35"/>
    <row r="33357" hidden="1" x14ac:dyDescent="0.35"/>
    <row r="33358" hidden="1" x14ac:dyDescent="0.35"/>
    <row r="33359" hidden="1" x14ac:dyDescent="0.35"/>
    <row r="33360" hidden="1" x14ac:dyDescent="0.35"/>
    <row r="33361" hidden="1" x14ac:dyDescent="0.35"/>
    <row r="33362" hidden="1" x14ac:dyDescent="0.35"/>
    <row r="33363" hidden="1" x14ac:dyDescent="0.35"/>
    <row r="33364" hidden="1" x14ac:dyDescent="0.35"/>
    <row r="33365" hidden="1" x14ac:dyDescent="0.35"/>
    <row r="33366" hidden="1" x14ac:dyDescent="0.35"/>
    <row r="33367" hidden="1" x14ac:dyDescent="0.35"/>
    <row r="33368" hidden="1" x14ac:dyDescent="0.35"/>
    <row r="33369" hidden="1" x14ac:dyDescent="0.35"/>
    <row r="33370" hidden="1" x14ac:dyDescent="0.35"/>
    <row r="33371" hidden="1" x14ac:dyDescent="0.35"/>
    <row r="33372" hidden="1" x14ac:dyDescent="0.35"/>
    <row r="33373" hidden="1" x14ac:dyDescent="0.35"/>
    <row r="33374" hidden="1" x14ac:dyDescent="0.35"/>
    <row r="33375" hidden="1" x14ac:dyDescent="0.35"/>
    <row r="33376" hidden="1" x14ac:dyDescent="0.35"/>
    <row r="33377" hidden="1" x14ac:dyDescent="0.35"/>
    <row r="33378" hidden="1" x14ac:dyDescent="0.35"/>
    <row r="33379" hidden="1" x14ac:dyDescent="0.35"/>
    <row r="33380" hidden="1" x14ac:dyDescent="0.35"/>
    <row r="33381" hidden="1" x14ac:dyDescent="0.35"/>
    <row r="33382" hidden="1" x14ac:dyDescent="0.35"/>
    <row r="33383" hidden="1" x14ac:dyDescent="0.35"/>
    <row r="33384" hidden="1" x14ac:dyDescent="0.35"/>
    <row r="33385" hidden="1" x14ac:dyDescent="0.35"/>
    <row r="33386" hidden="1" x14ac:dyDescent="0.35"/>
    <row r="33387" hidden="1" x14ac:dyDescent="0.35"/>
    <row r="33388" hidden="1" x14ac:dyDescent="0.35"/>
    <row r="33389" hidden="1" x14ac:dyDescent="0.35"/>
    <row r="33390" hidden="1" x14ac:dyDescent="0.35"/>
    <row r="33391" hidden="1" x14ac:dyDescent="0.35"/>
    <row r="33392" hidden="1" x14ac:dyDescent="0.35"/>
    <row r="33393" hidden="1" x14ac:dyDescent="0.35"/>
    <row r="33394" hidden="1" x14ac:dyDescent="0.35"/>
    <row r="33395" hidden="1" x14ac:dyDescent="0.35"/>
    <row r="33396" hidden="1" x14ac:dyDescent="0.35"/>
    <row r="33397" hidden="1" x14ac:dyDescent="0.35"/>
    <row r="33398" hidden="1" x14ac:dyDescent="0.35"/>
    <row r="33399" hidden="1" x14ac:dyDescent="0.35"/>
    <row r="33400" hidden="1" x14ac:dyDescent="0.35"/>
    <row r="33401" hidden="1" x14ac:dyDescent="0.35"/>
    <row r="33402" hidden="1" x14ac:dyDescent="0.35"/>
    <row r="33403" hidden="1" x14ac:dyDescent="0.35"/>
    <row r="33404" hidden="1" x14ac:dyDescent="0.35"/>
    <row r="33405" hidden="1" x14ac:dyDescent="0.35"/>
    <row r="33406" hidden="1" x14ac:dyDescent="0.35"/>
    <row r="33407" hidden="1" x14ac:dyDescent="0.35"/>
    <row r="33408" hidden="1" x14ac:dyDescent="0.35"/>
    <row r="33409" hidden="1" x14ac:dyDescent="0.35"/>
    <row r="33410" hidden="1" x14ac:dyDescent="0.35"/>
    <row r="33411" hidden="1" x14ac:dyDescent="0.35"/>
    <row r="33412" hidden="1" x14ac:dyDescent="0.35"/>
    <row r="33413" hidden="1" x14ac:dyDescent="0.35"/>
    <row r="33414" hidden="1" x14ac:dyDescent="0.35"/>
    <row r="33415" hidden="1" x14ac:dyDescent="0.35"/>
    <row r="33416" hidden="1" x14ac:dyDescent="0.35"/>
    <row r="33417" hidden="1" x14ac:dyDescent="0.35"/>
    <row r="33418" hidden="1" x14ac:dyDescent="0.35"/>
    <row r="33419" hidden="1" x14ac:dyDescent="0.35"/>
    <row r="33420" hidden="1" x14ac:dyDescent="0.35"/>
    <row r="33421" hidden="1" x14ac:dyDescent="0.35"/>
    <row r="33422" hidden="1" x14ac:dyDescent="0.35"/>
    <row r="33423" hidden="1" x14ac:dyDescent="0.35"/>
    <row r="33424" hidden="1" x14ac:dyDescent="0.35"/>
    <row r="33425" hidden="1" x14ac:dyDescent="0.35"/>
    <row r="33426" hidden="1" x14ac:dyDescent="0.35"/>
    <row r="33427" hidden="1" x14ac:dyDescent="0.35"/>
    <row r="33428" hidden="1" x14ac:dyDescent="0.35"/>
    <row r="33429" hidden="1" x14ac:dyDescent="0.35"/>
    <row r="33430" hidden="1" x14ac:dyDescent="0.35"/>
    <row r="33431" hidden="1" x14ac:dyDescent="0.35"/>
    <row r="33432" hidden="1" x14ac:dyDescent="0.35"/>
    <row r="33433" hidden="1" x14ac:dyDescent="0.35"/>
    <row r="33434" hidden="1" x14ac:dyDescent="0.35"/>
    <row r="33435" hidden="1" x14ac:dyDescent="0.35"/>
    <row r="33436" hidden="1" x14ac:dyDescent="0.35"/>
    <row r="33437" hidden="1" x14ac:dyDescent="0.35"/>
    <row r="33438" hidden="1" x14ac:dyDescent="0.35"/>
    <row r="33439" hidden="1" x14ac:dyDescent="0.35"/>
    <row r="33440" hidden="1" x14ac:dyDescent="0.35"/>
    <row r="33441" hidden="1" x14ac:dyDescent="0.35"/>
    <row r="33442" hidden="1" x14ac:dyDescent="0.35"/>
    <row r="33443" hidden="1" x14ac:dyDescent="0.35"/>
    <row r="33444" hidden="1" x14ac:dyDescent="0.35"/>
    <row r="33445" hidden="1" x14ac:dyDescent="0.35"/>
    <row r="33446" hidden="1" x14ac:dyDescent="0.35"/>
    <row r="33447" hidden="1" x14ac:dyDescent="0.35"/>
    <row r="33448" hidden="1" x14ac:dyDescent="0.35"/>
    <row r="33449" hidden="1" x14ac:dyDescent="0.35"/>
    <row r="33450" hidden="1" x14ac:dyDescent="0.35"/>
    <row r="33451" hidden="1" x14ac:dyDescent="0.35"/>
    <row r="33452" hidden="1" x14ac:dyDescent="0.35"/>
    <row r="33453" hidden="1" x14ac:dyDescent="0.35"/>
    <row r="33454" hidden="1" x14ac:dyDescent="0.35"/>
    <row r="33455" hidden="1" x14ac:dyDescent="0.35"/>
    <row r="33456" hidden="1" x14ac:dyDescent="0.35"/>
    <row r="33457" hidden="1" x14ac:dyDescent="0.35"/>
    <row r="33458" hidden="1" x14ac:dyDescent="0.35"/>
    <row r="33459" hidden="1" x14ac:dyDescent="0.35"/>
    <row r="33460" hidden="1" x14ac:dyDescent="0.35"/>
    <row r="33461" hidden="1" x14ac:dyDescent="0.35"/>
    <row r="33462" hidden="1" x14ac:dyDescent="0.35"/>
    <row r="33463" hidden="1" x14ac:dyDescent="0.35"/>
    <row r="33464" hidden="1" x14ac:dyDescent="0.35"/>
    <row r="33465" hidden="1" x14ac:dyDescent="0.35"/>
    <row r="33466" hidden="1" x14ac:dyDescent="0.35"/>
    <row r="33467" hidden="1" x14ac:dyDescent="0.35"/>
    <row r="33468" hidden="1" x14ac:dyDescent="0.35"/>
    <row r="33469" hidden="1" x14ac:dyDescent="0.35"/>
    <row r="33470" hidden="1" x14ac:dyDescent="0.35"/>
    <row r="33471" hidden="1" x14ac:dyDescent="0.35"/>
    <row r="33472" hidden="1" x14ac:dyDescent="0.35"/>
    <row r="33473" hidden="1" x14ac:dyDescent="0.35"/>
    <row r="33474" hidden="1" x14ac:dyDescent="0.35"/>
    <row r="33475" hidden="1" x14ac:dyDescent="0.35"/>
    <row r="33476" hidden="1" x14ac:dyDescent="0.35"/>
    <row r="33477" hidden="1" x14ac:dyDescent="0.35"/>
    <row r="33478" hidden="1" x14ac:dyDescent="0.35"/>
    <row r="33479" hidden="1" x14ac:dyDescent="0.35"/>
    <row r="33480" hidden="1" x14ac:dyDescent="0.35"/>
    <row r="33481" hidden="1" x14ac:dyDescent="0.35"/>
    <row r="33482" hidden="1" x14ac:dyDescent="0.35"/>
    <row r="33483" hidden="1" x14ac:dyDescent="0.35"/>
    <row r="33484" hidden="1" x14ac:dyDescent="0.35"/>
    <row r="33485" hidden="1" x14ac:dyDescent="0.35"/>
    <row r="33486" hidden="1" x14ac:dyDescent="0.35"/>
    <row r="33487" hidden="1" x14ac:dyDescent="0.35"/>
    <row r="33488" hidden="1" x14ac:dyDescent="0.35"/>
    <row r="33489" hidden="1" x14ac:dyDescent="0.35"/>
    <row r="33490" hidden="1" x14ac:dyDescent="0.35"/>
    <row r="33491" hidden="1" x14ac:dyDescent="0.35"/>
    <row r="33492" hidden="1" x14ac:dyDescent="0.35"/>
    <row r="33493" hidden="1" x14ac:dyDescent="0.35"/>
    <row r="33494" hidden="1" x14ac:dyDescent="0.35"/>
    <row r="33495" hidden="1" x14ac:dyDescent="0.35"/>
    <row r="33496" hidden="1" x14ac:dyDescent="0.35"/>
    <row r="33497" hidden="1" x14ac:dyDescent="0.35"/>
    <row r="33498" hidden="1" x14ac:dyDescent="0.35"/>
    <row r="33499" hidden="1" x14ac:dyDescent="0.35"/>
    <row r="33500" hidden="1" x14ac:dyDescent="0.35"/>
    <row r="33501" hidden="1" x14ac:dyDescent="0.35"/>
    <row r="33502" hidden="1" x14ac:dyDescent="0.35"/>
    <row r="33503" hidden="1" x14ac:dyDescent="0.35"/>
    <row r="33504" hidden="1" x14ac:dyDescent="0.35"/>
    <row r="33505" hidden="1" x14ac:dyDescent="0.35"/>
    <row r="33506" hidden="1" x14ac:dyDescent="0.35"/>
    <row r="33507" hidden="1" x14ac:dyDescent="0.35"/>
    <row r="33508" hidden="1" x14ac:dyDescent="0.35"/>
    <row r="33509" hidden="1" x14ac:dyDescent="0.35"/>
    <row r="33510" hidden="1" x14ac:dyDescent="0.35"/>
    <row r="33511" hidden="1" x14ac:dyDescent="0.35"/>
    <row r="33512" hidden="1" x14ac:dyDescent="0.35"/>
    <row r="33513" hidden="1" x14ac:dyDescent="0.35"/>
    <row r="33514" hidden="1" x14ac:dyDescent="0.35"/>
    <row r="33515" hidden="1" x14ac:dyDescent="0.35"/>
    <row r="33516" hidden="1" x14ac:dyDescent="0.35"/>
    <row r="33517" hidden="1" x14ac:dyDescent="0.35"/>
    <row r="33518" hidden="1" x14ac:dyDescent="0.35"/>
    <row r="33519" hidden="1" x14ac:dyDescent="0.35"/>
    <row r="33520" hidden="1" x14ac:dyDescent="0.35"/>
    <row r="33521" hidden="1" x14ac:dyDescent="0.35"/>
    <row r="33522" hidden="1" x14ac:dyDescent="0.35"/>
    <row r="33523" hidden="1" x14ac:dyDescent="0.35"/>
    <row r="33524" hidden="1" x14ac:dyDescent="0.35"/>
    <row r="33525" hidden="1" x14ac:dyDescent="0.35"/>
    <row r="33526" hidden="1" x14ac:dyDescent="0.35"/>
    <row r="33527" hidden="1" x14ac:dyDescent="0.35"/>
    <row r="33528" hidden="1" x14ac:dyDescent="0.35"/>
    <row r="33529" hidden="1" x14ac:dyDescent="0.35"/>
    <row r="33530" hidden="1" x14ac:dyDescent="0.35"/>
    <row r="33531" hidden="1" x14ac:dyDescent="0.35"/>
    <row r="33532" hidden="1" x14ac:dyDescent="0.35"/>
    <row r="33533" hidden="1" x14ac:dyDescent="0.35"/>
    <row r="33534" hidden="1" x14ac:dyDescent="0.35"/>
    <row r="33535" hidden="1" x14ac:dyDescent="0.35"/>
    <row r="33536" hidden="1" x14ac:dyDescent="0.35"/>
    <row r="33537" hidden="1" x14ac:dyDescent="0.35"/>
    <row r="33538" hidden="1" x14ac:dyDescent="0.35"/>
    <row r="33539" hidden="1" x14ac:dyDescent="0.35"/>
    <row r="33540" hidden="1" x14ac:dyDescent="0.35"/>
    <row r="33541" hidden="1" x14ac:dyDescent="0.35"/>
    <row r="33542" hidden="1" x14ac:dyDescent="0.35"/>
    <row r="33543" hidden="1" x14ac:dyDescent="0.35"/>
    <row r="33544" hidden="1" x14ac:dyDescent="0.35"/>
    <row r="33545" hidden="1" x14ac:dyDescent="0.35"/>
    <row r="33546" hidden="1" x14ac:dyDescent="0.35"/>
    <row r="33547" hidden="1" x14ac:dyDescent="0.35"/>
    <row r="33548" hidden="1" x14ac:dyDescent="0.35"/>
    <row r="33549" hidden="1" x14ac:dyDescent="0.35"/>
    <row r="33550" hidden="1" x14ac:dyDescent="0.35"/>
    <row r="33551" hidden="1" x14ac:dyDescent="0.35"/>
    <row r="33552" hidden="1" x14ac:dyDescent="0.35"/>
    <row r="33553" hidden="1" x14ac:dyDescent="0.35"/>
    <row r="33554" hidden="1" x14ac:dyDescent="0.35"/>
    <row r="33555" hidden="1" x14ac:dyDescent="0.35"/>
    <row r="33556" hidden="1" x14ac:dyDescent="0.35"/>
    <row r="33557" hidden="1" x14ac:dyDescent="0.35"/>
    <row r="33558" hidden="1" x14ac:dyDescent="0.35"/>
    <row r="33559" hidden="1" x14ac:dyDescent="0.35"/>
    <row r="33560" hidden="1" x14ac:dyDescent="0.35"/>
    <row r="33561" hidden="1" x14ac:dyDescent="0.35"/>
    <row r="33562" hidden="1" x14ac:dyDescent="0.35"/>
    <row r="33563" hidden="1" x14ac:dyDescent="0.35"/>
    <row r="33564" hidden="1" x14ac:dyDescent="0.35"/>
    <row r="33565" hidden="1" x14ac:dyDescent="0.35"/>
    <row r="33566" hidden="1" x14ac:dyDescent="0.35"/>
    <row r="33567" hidden="1" x14ac:dyDescent="0.35"/>
    <row r="33568" hidden="1" x14ac:dyDescent="0.35"/>
    <row r="33569" hidden="1" x14ac:dyDescent="0.35"/>
    <row r="33570" hidden="1" x14ac:dyDescent="0.35"/>
    <row r="33571" hidden="1" x14ac:dyDescent="0.35"/>
    <row r="33572" hidden="1" x14ac:dyDescent="0.35"/>
    <row r="33573" hidden="1" x14ac:dyDescent="0.35"/>
    <row r="33574" hidden="1" x14ac:dyDescent="0.35"/>
    <row r="33575" hidden="1" x14ac:dyDescent="0.35"/>
    <row r="33576" hidden="1" x14ac:dyDescent="0.35"/>
    <row r="33577" hidden="1" x14ac:dyDescent="0.35"/>
    <row r="33578" hidden="1" x14ac:dyDescent="0.35"/>
    <row r="33579" hidden="1" x14ac:dyDescent="0.35"/>
    <row r="33580" hidden="1" x14ac:dyDescent="0.35"/>
    <row r="33581" hidden="1" x14ac:dyDescent="0.35"/>
    <row r="33582" hidden="1" x14ac:dyDescent="0.35"/>
    <row r="33583" hidden="1" x14ac:dyDescent="0.35"/>
    <row r="33584" hidden="1" x14ac:dyDescent="0.35"/>
    <row r="33585" hidden="1" x14ac:dyDescent="0.35"/>
    <row r="33586" hidden="1" x14ac:dyDescent="0.35"/>
    <row r="33587" hidden="1" x14ac:dyDescent="0.35"/>
    <row r="33588" hidden="1" x14ac:dyDescent="0.35"/>
    <row r="33589" hidden="1" x14ac:dyDescent="0.35"/>
    <row r="33590" hidden="1" x14ac:dyDescent="0.35"/>
    <row r="33591" hidden="1" x14ac:dyDescent="0.35"/>
    <row r="33592" hidden="1" x14ac:dyDescent="0.35"/>
    <row r="33593" hidden="1" x14ac:dyDescent="0.35"/>
    <row r="33594" hidden="1" x14ac:dyDescent="0.35"/>
    <row r="33595" hidden="1" x14ac:dyDescent="0.35"/>
    <row r="33596" hidden="1" x14ac:dyDescent="0.35"/>
    <row r="33597" hidden="1" x14ac:dyDescent="0.35"/>
    <row r="33598" hidden="1" x14ac:dyDescent="0.35"/>
    <row r="33599" hidden="1" x14ac:dyDescent="0.35"/>
    <row r="33600" hidden="1" x14ac:dyDescent="0.35"/>
    <row r="33601" hidden="1" x14ac:dyDescent="0.35"/>
    <row r="33602" hidden="1" x14ac:dyDescent="0.35"/>
    <row r="33603" hidden="1" x14ac:dyDescent="0.35"/>
    <row r="33604" hidden="1" x14ac:dyDescent="0.35"/>
    <row r="33605" hidden="1" x14ac:dyDescent="0.35"/>
    <row r="33606" hidden="1" x14ac:dyDescent="0.35"/>
    <row r="33607" hidden="1" x14ac:dyDescent="0.35"/>
    <row r="33608" hidden="1" x14ac:dyDescent="0.35"/>
    <row r="33609" hidden="1" x14ac:dyDescent="0.35"/>
    <row r="33610" hidden="1" x14ac:dyDescent="0.35"/>
    <row r="33611" hidden="1" x14ac:dyDescent="0.35"/>
    <row r="33612" hidden="1" x14ac:dyDescent="0.35"/>
    <row r="33613" hidden="1" x14ac:dyDescent="0.35"/>
    <row r="33614" hidden="1" x14ac:dyDescent="0.35"/>
    <row r="33615" hidden="1" x14ac:dyDescent="0.35"/>
    <row r="33616" hidden="1" x14ac:dyDescent="0.35"/>
    <row r="33617" hidden="1" x14ac:dyDescent="0.35"/>
    <row r="33618" hidden="1" x14ac:dyDescent="0.35"/>
    <row r="33619" hidden="1" x14ac:dyDescent="0.35"/>
    <row r="33620" hidden="1" x14ac:dyDescent="0.35"/>
    <row r="33621" hidden="1" x14ac:dyDescent="0.35"/>
    <row r="33622" hidden="1" x14ac:dyDescent="0.35"/>
    <row r="33623" hidden="1" x14ac:dyDescent="0.35"/>
    <row r="33624" hidden="1" x14ac:dyDescent="0.35"/>
    <row r="33625" hidden="1" x14ac:dyDescent="0.35"/>
    <row r="33626" hidden="1" x14ac:dyDescent="0.35"/>
    <row r="33627" hidden="1" x14ac:dyDescent="0.35"/>
    <row r="33628" hidden="1" x14ac:dyDescent="0.35"/>
    <row r="33629" hidden="1" x14ac:dyDescent="0.35"/>
    <row r="33630" hidden="1" x14ac:dyDescent="0.35"/>
    <row r="33631" hidden="1" x14ac:dyDescent="0.35"/>
    <row r="33632" hidden="1" x14ac:dyDescent="0.35"/>
    <row r="33633" hidden="1" x14ac:dyDescent="0.35"/>
    <row r="33634" hidden="1" x14ac:dyDescent="0.35"/>
    <row r="33635" hidden="1" x14ac:dyDescent="0.35"/>
    <row r="33636" hidden="1" x14ac:dyDescent="0.35"/>
    <row r="33637" hidden="1" x14ac:dyDescent="0.35"/>
    <row r="33638" hidden="1" x14ac:dyDescent="0.35"/>
    <row r="33639" hidden="1" x14ac:dyDescent="0.35"/>
    <row r="33640" hidden="1" x14ac:dyDescent="0.35"/>
    <row r="33641" hidden="1" x14ac:dyDescent="0.35"/>
    <row r="33642" hidden="1" x14ac:dyDescent="0.35"/>
    <row r="33643" hidden="1" x14ac:dyDescent="0.35"/>
    <row r="33644" hidden="1" x14ac:dyDescent="0.35"/>
    <row r="33645" hidden="1" x14ac:dyDescent="0.35"/>
    <row r="33646" hidden="1" x14ac:dyDescent="0.35"/>
    <row r="33647" hidden="1" x14ac:dyDescent="0.35"/>
    <row r="33648" hidden="1" x14ac:dyDescent="0.35"/>
    <row r="33649" hidden="1" x14ac:dyDescent="0.35"/>
    <row r="33650" hidden="1" x14ac:dyDescent="0.35"/>
    <row r="33651" hidden="1" x14ac:dyDescent="0.35"/>
    <row r="33652" hidden="1" x14ac:dyDescent="0.35"/>
    <row r="33653" hidden="1" x14ac:dyDescent="0.35"/>
    <row r="33654" hidden="1" x14ac:dyDescent="0.35"/>
    <row r="33655" hidden="1" x14ac:dyDescent="0.35"/>
    <row r="33656" hidden="1" x14ac:dyDescent="0.35"/>
    <row r="33657" hidden="1" x14ac:dyDescent="0.35"/>
    <row r="33658" hidden="1" x14ac:dyDescent="0.35"/>
    <row r="33659" hidden="1" x14ac:dyDescent="0.35"/>
    <row r="33660" hidden="1" x14ac:dyDescent="0.35"/>
    <row r="33661" hidden="1" x14ac:dyDescent="0.35"/>
    <row r="33662" hidden="1" x14ac:dyDescent="0.35"/>
    <row r="33663" hidden="1" x14ac:dyDescent="0.35"/>
    <row r="33664" hidden="1" x14ac:dyDescent="0.35"/>
    <row r="33665" hidden="1" x14ac:dyDescent="0.35"/>
    <row r="33666" hidden="1" x14ac:dyDescent="0.35"/>
    <row r="33667" hidden="1" x14ac:dyDescent="0.35"/>
    <row r="33668" hidden="1" x14ac:dyDescent="0.35"/>
    <row r="33669" hidden="1" x14ac:dyDescent="0.35"/>
    <row r="33670" hidden="1" x14ac:dyDescent="0.35"/>
    <row r="33671" hidden="1" x14ac:dyDescent="0.35"/>
    <row r="33672" hidden="1" x14ac:dyDescent="0.35"/>
    <row r="33673" hidden="1" x14ac:dyDescent="0.35"/>
    <row r="33674" hidden="1" x14ac:dyDescent="0.35"/>
    <row r="33675" hidden="1" x14ac:dyDescent="0.35"/>
    <row r="33676" hidden="1" x14ac:dyDescent="0.35"/>
    <row r="33677" hidden="1" x14ac:dyDescent="0.35"/>
    <row r="33678" hidden="1" x14ac:dyDescent="0.35"/>
    <row r="33679" hidden="1" x14ac:dyDescent="0.35"/>
    <row r="33680" hidden="1" x14ac:dyDescent="0.35"/>
    <row r="33681" hidden="1" x14ac:dyDescent="0.35"/>
    <row r="33682" hidden="1" x14ac:dyDescent="0.35"/>
    <row r="33683" hidden="1" x14ac:dyDescent="0.35"/>
    <row r="33684" hidden="1" x14ac:dyDescent="0.35"/>
    <row r="33685" hidden="1" x14ac:dyDescent="0.35"/>
    <row r="33686" hidden="1" x14ac:dyDescent="0.35"/>
    <row r="33687" hidden="1" x14ac:dyDescent="0.35"/>
    <row r="33688" hidden="1" x14ac:dyDescent="0.35"/>
    <row r="33689" hidden="1" x14ac:dyDescent="0.35"/>
    <row r="33690" hidden="1" x14ac:dyDescent="0.35"/>
    <row r="33691" hidden="1" x14ac:dyDescent="0.35"/>
    <row r="33692" hidden="1" x14ac:dyDescent="0.35"/>
    <row r="33693" hidden="1" x14ac:dyDescent="0.35"/>
    <row r="33694" hidden="1" x14ac:dyDescent="0.35"/>
    <row r="33695" hidden="1" x14ac:dyDescent="0.35"/>
    <row r="33696" hidden="1" x14ac:dyDescent="0.35"/>
    <row r="33697" hidden="1" x14ac:dyDescent="0.35"/>
    <row r="33698" hidden="1" x14ac:dyDescent="0.35"/>
    <row r="33699" hidden="1" x14ac:dyDescent="0.35"/>
    <row r="33700" hidden="1" x14ac:dyDescent="0.35"/>
    <row r="33701" hidden="1" x14ac:dyDescent="0.35"/>
    <row r="33702" hidden="1" x14ac:dyDescent="0.35"/>
    <row r="33703" hidden="1" x14ac:dyDescent="0.35"/>
    <row r="33704" hidden="1" x14ac:dyDescent="0.35"/>
    <row r="33705" hidden="1" x14ac:dyDescent="0.35"/>
    <row r="33706" hidden="1" x14ac:dyDescent="0.35"/>
    <row r="33707" hidden="1" x14ac:dyDescent="0.35"/>
    <row r="33708" hidden="1" x14ac:dyDescent="0.35"/>
    <row r="33709" hidden="1" x14ac:dyDescent="0.35"/>
    <row r="33710" hidden="1" x14ac:dyDescent="0.35"/>
    <row r="33711" hidden="1" x14ac:dyDescent="0.35"/>
    <row r="33712" hidden="1" x14ac:dyDescent="0.35"/>
    <row r="33713" hidden="1" x14ac:dyDescent="0.35"/>
    <row r="33714" hidden="1" x14ac:dyDescent="0.35"/>
    <row r="33715" hidden="1" x14ac:dyDescent="0.35"/>
    <row r="33716" hidden="1" x14ac:dyDescent="0.35"/>
    <row r="33717" hidden="1" x14ac:dyDescent="0.35"/>
    <row r="33718" hidden="1" x14ac:dyDescent="0.35"/>
    <row r="33719" hidden="1" x14ac:dyDescent="0.35"/>
    <row r="33720" hidden="1" x14ac:dyDescent="0.35"/>
    <row r="33721" hidden="1" x14ac:dyDescent="0.35"/>
    <row r="33722" hidden="1" x14ac:dyDescent="0.35"/>
    <row r="33723" hidden="1" x14ac:dyDescent="0.35"/>
    <row r="33724" hidden="1" x14ac:dyDescent="0.35"/>
    <row r="33725" hidden="1" x14ac:dyDescent="0.35"/>
    <row r="33726" hidden="1" x14ac:dyDescent="0.35"/>
    <row r="33727" hidden="1" x14ac:dyDescent="0.35"/>
    <row r="33728" hidden="1" x14ac:dyDescent="0.35"/>
    <row r="33729" hidden="1" x14ac:dyDescent="0.35"/>
    <row r="33730" hidden="1" x14ac:dyDescent="0.35"/>
    <row r="33731" hidden="1" x14ac:dyDescent="0.35"/>
    <row r="33732" hidden="1" x14ac:dyDescent="0.35"/>
    <row r="33733" hidden="1" x14ac:dyDescent="0.35"/>
    <row r="33734" hidden="1" x14ac:dyDescent="0.35"/>
    <row r="33735" hidden="1" x14ac:dyDescent="0.35"/>
    <row r="33736" hidden="1" x14ac:dyDescent="0.35"/>
    <row r="33737" hidden="1" x14ac:dyDescent="0.35"/>
    <row r="33738" hidden="1" x14ac:dyDescent="0.35"/>
    <row r="33739" hidden="1" x14ac:dyDescent="0.35"/>
    <row r="33740" hidden="1" x14ac:dyDescent="0.35"/>
    <row r="33741" hidden="1" x14ac:dyDescent="0.35"/>
    <row r="33742" hidden="1" x14ac:dyDescent="0.35"/>
    <row r="33743" hidden="1" x14ac:dyDescent="0.35"/>
    <row r="33744" hidden="1" x14ac:dyDescent="0.35"/>
    <row r="33745" hidden="1" x14ac:dyDescent="0.35"/>
    <row r="33746" hidden="1" x14ac:dyDescent="0.35"/>
    <row r="33747" hidden="1" x14ac:dyDescent="0.35"/>
    <row r="33748" hidden="1" x14ac:dyDescent="0.35"/>
    <row r="33749" hidden="1" x14ac:dyDescent="0.35"/>
    <row r="33750" hidden="1" x14ac:dyDescent="0.35"/>
    <row r="33751" hidden="1" x14ac:dyDescent="0.35"/>
    <row r="33752" hidden="1" x14ac:dyDescent="0.35"/>
    <row r="33753" hidden="1" x14ac:dyDescent="0.35"/>
    <row r="33754" hidden="1" x14ac:dyDescent="0.35"/>
    <row r="33755" hidden="1" x14ac:dyDescent="0.35"/>
    <row r="33756" hidden="1" x14ac:dyDescent="0.35"/>
    <row r="33757" hidden="1" x14ac:dyDescent="0.35"/>
    <row r="33758" hidden="1" x14ac:dyDescent="0.35"/>
    <row r="33759" hidden="1" x14ac:dyDescent="0.35"/>
    <row r="33760" hidden="1" x14ac:dyDescent="0.35"/>
    <row r="33761" hidden="1" x14ac:dyDescent="0.35"/>
    <row r="33762" hidden="1" x14ac:dyDescent="0.35"/>
    <row r="33763" hidden="1" x14ac:dyDescent="0.35"/>
    <row r="33764" hidden="1" x14ac:dyDescent="0.35"/>
    <row r="33765" hidden="1" x14ac:dyDescent="0.35"/>
    <row r="33766" hidden="1" x14ac:dyDescent="0.35"/>
    <row r="33767" hidden="1" x14ac:dyDescent="0.35"/>
    <row r="33768" hidden="1" x14ac:dyDescent="0.35"/>
    <row r="33769" hidden="1" x14ac:dyDescent="0.35"/>
    <row r="33770" hidden="1" x14ac:dyDescent="0.35"/>
    <row r="33771" hidden="1" x14ac:dyDescent="0.35"/>
    <row r="33772" hidden="1" x14ac:dyDescent="0.35"/>
    <row r="33773" hidden="1" x14ac:dyDescent="0.35"/>
    <row r="33774" hidden="1" x14ac:dyDescent="0.35"/>
    <row r="33775" hidden="1" x14ac:dyDescent="0.35"/>
    <row r="33776" hidden="1" x14ac:dyDescent="0.35"/>
    <row r="33777" hidden="1" x14ac:dyDescent="0.35"/>
    <row r="33778" hidden="1" x14ac:dyDescent="0.35"/>
    <row r="33779" hidden="1" x14ac:dyDescent="0.35"/>
    <row r="33780" hidden="1" x14ac:dyDescent="0.35"/>
    <row r="33781" hidden="1" x14ac:dyDescent="0.35"/>
    <row r="33782" hidden="1" x14ac:dyDescent="0.35"/>
    <row r="33783" hidden="1" x14ac:dyDescent="0.35"/>
    <row r="33784" hidden="1" x14ac:dyDescent="0.35"/>
    <row r="33785" hidden="1" x14ac:dyDescent="0.35"/>
    <row r="33786" hidden="1" x14ac:dyDescent="0.35"/>
    <row r="33787" hidden="1" x14ac:dyDescent="0.35"/>
    <row r="33788" hidden="1" x14ac:dyDescent="0.35"/>
    <row r="33789" hidden="1" x14ac:dyDescent="0.35"/>
    <row r="33790" hidden="1" x14ac:dyDescent="0.35"/>
    <row r="33791" hidden="1" x14ac:dyDescent="0.35"/>
    <row r="33792" hidden="1" x14ac:dyDescent="0.35"/>
    <row r="33793" hidden="1" x14ac:dyDescent="0.35"/>
    <row r="33794" hidden="1" x14ac:dyDescent="0.35"/>
    <row r="33795" hidden="1" x14ac:dyDescent="0.35"/>
    <row r="33796" hidden="1" x14ac:dyDescent="0.35"/>
    <row r="33797" hidden="1" x14ac:dyDescent="0.35"/>
    <row r="33798" hidden="1" x14ac:dyDescent="0.35"/>
    <row r="33799" hidden="1" x14ac:dyDescent="0.35"/>
    <row r="33800" hidden="1" x14ac:dyDescent="0.35"/>
    <row r="33801" hidden="1" x14ac:dyDescent="0.35"/>
    <row r="33802" hidden="1" x14ac:dyDescent="0.35"/>
    <row r="33803" hidden="1" x14ac:dyDescent="0.35"/>
    <row r="33804" hidden="1" x14ac:dyDescent="0.35"/>
    <row r="33805" hidden="1" x14ac:dyDescent="0.35"/>
    <row r="33806" hidden="1" x14ac:dyDescent="0.35"/>
    <row r="33807" hidden="1" x14ac:dyDescent="0.35"/>
    <row r="33808" hidden="1" x14ac:dyDescent="0.35"/>
    <row r="33809" hidden="1" x14ac:dyDescent="0.35"/>
    <row r="33810" hidden="1" x14ac:dyDescent="0.35"/>
    <row r="33811" hidden="1" x14ac:dyDescent="0.35"/>
    <row r="33812" hidden="1" x14ac:dyDescent="0.35"/>
    <row r="33813" hidden="1" x14ac:dyDescent="0.35"/>
    <row r="33814" hidden="1" x14ac:dyDescent="0.35"/>
    <row r="33815" hidden="1" x14ac:dyDescent="0.35"/>
    <row r="33816" hidden="1" x14ac:dyDescent="0.35"/>
    <row r="33817" hidden="1" x14ac:dyDescent="0.35"/>
    <row r="33818" hidden="1" x14ac:dyDescent="0.35"/>
    <row r="33819" hidden="1" x14ac:dyDescent="0.35"/>
    <row r="33820" hidden="1" x14ac:dyDescent="0.35"/>
    <row r="33821" hidden="1" x14ac:dyDescent="0.35"/>
    <row r="33822" hidden="1" x14ac:dyDescent="0.35"/>
    <row r="33823" hidden="1" x14ac:dyDescent="0.35"/>
    <row r="33824" hidden="1" x14ac:dyDescent="0.35"/>
    <row r="33825" hidden="1" x14ac:dyDescent="0.35"/>
    <row r="33826" hidden="1" x14ac:dyDescent="0.35"/>
    <row r="33827" hidden="1" x14ac:dyDescent="0.35"/>
    <row r="33828" hidden="1" x14ac:dyDescent="0.35"/>
    <row r="33829" hidden="1" x14ac:dyDescent="0.35"/>
    <row r="33830" hidden="1" x14ac:dyDescent="0.35"/>
    <row r="33831" hidden="1" x14ac:dyDescent="0.35"/>
    <row r="33832" hidden="1" x14ac:dyDescent="0.35"/>
    <row r="33833" hidden="1" x14ac:dyDescent="0.35"/>
    <row r="33834" hidden="1" x14ac:dyDescent="0.35"/>
    <row r="33835" hidden="1" x14ac:dyDescent="0.35"/>
    <row r="33836" hidden="1" x14ac:dyDescent="0.35"/>
    <row r="33837" hidden="1" x14ac:dyDescent="0.35"/>
    <row r="33838" hidden="1" x14ac:dyDescent="0.35"/>
    <row r="33839" hidden="1" x14ac:dyDescent="0.35"/>
    <row r="33840" hidden="1" x14ac:dyDescent="0.35"/>
    <row r="33841" hidden="1" x14ac:dyDescent="0.35"/>
    <row r="33842" hidden="1" x14ac:dyDescent="0.35"/>
    <row r="33843" hidden="1" x14ac:dyDescent="0.35"/>
    <row r="33844" hidden="1" x14ac:dyDescent="0.35"/>
    <row r="33845" hidden="1" x14ac:dyDescent="0.35"/>
    <row r="33846" hidden="1" x14ac:dyDescent="0.35"/>
    <row r="33847" hidden="1" x14ac:dyDescent="0.35"/>
    <row r="33848" hidden="1" x14ac:dyDescent="0.35"/>
    <row r="33849" hidden="1" x14ac:dyDescent="0.35"/>
    <row r="33850" hidden="1" x14ac:dyDescent="0.35"/>
    <row r="33851" hidden="1" x14ac:dyDescent="0.35"/>
    <row r="33852" hidden="1" x14ac:dyDescent="0.35"/>
    <row r="33853" hidden="1" x14ac:dyDescent="0.35"/>
    <row r="33854" hidden="1" x14ac:dyDescent="0.35"/>
    <row r="33855" hidden="1" x14ac:dyDescent="0.35"/>
    <row r="33856" hidden="1" x14ac:dyDescent="0.35"/>
    <row r="33857" hidden="1" x14ac:dyDescent="0.35"/>
    <row r="33858" hidden="1" x14ac:dyDescent="0.35"/>
    <row r="33859" hidden="1" x14ac:dyDescent="0.35"/>
    <row r="33860" hidden="1" x14ac:dyDescent="0.35"/>
    <row r="33861" hidden="1" x14ac:dyDescent="0.35"/>
    <row r="33862" hidden="1" x14ac:dyDescent="0.35"/>
    <row r="33863" hidden="1" x14ac:dyDescent="0.35"/>
    <row r="33864" hidden="1" x14ac:dyDescent="0.35"/>
    <row r="33865" hidden="1" x14ac:dyDescent="0.35"/>
    <row r="33866" hidden="1" x14ac:dyDescent="0.35"/>
    <row r="33867" hidden="1" x14ac:dyDescent="0.35"/>
    <row r="33868" hidden="1" x14ac:dyDescent="0.35"/>
    <row r="33869" hidden="1" x14ac:dyDescent="0.35"/>
    <row r="33870" hidden="1" x14ac:dyDescent="0.35"/>
    <row r="33871" hidden="1" x14ac:dyDescent="0.35"/>
    <row r="33872" hidden="1" x14ac:dyDescent="0.35"/>
    <row r="33873" hidden="1" x14ac:dyDescent="0.35"/>
    <row r="33874" hidden="1" x14ac:dyDescent="0.35"/>
    <row r="33875" hidden="1" x14ac:dyDescent="0.35"/>
    <row r="33876" hidden="1" x14ac:dyDescent="0.35"/>
    <row r="33877" hidden="1" x14ac:dyDescent="0.35"/>
    <row r="33878" hidden="1" x14ac:dyDescent="0.35"/>
    <row r="33879" hidden="1" x14ac:dyDescent="0.35"/>
    <row r="33880" hidden="1" x14ac:dyDescent="0.35"/>
    <row r="33881" hidden="1" x14ac:dyDescent="0.35"/>
    <row r="33882" hidden="1" x14ac:dyDescent="0.35"/>
    <row r="33883" hidden="1" x14ac:dyDescent="0.35"/>
    <row r="33884" hidden="1" x14ac:dyDescent="0.35"/>
    <row r="33885" hidden="1" x14ac:dyDescent="0.35"/>
    <row r="33886" hidden="1" x14ac:dyDescent="0.35"/>
    <row r="33887" hidden="1" x14ac:dyDescent="0.35"/>
    <row r="33888" hidden="1" x14ac:dyDescent="0.35"/>
    <row r="33889" hidden="1" x14ac:dyDescent="0.35"/>
    <row r="33890" hidden="1" x14ac:dyDescent="0.35"/>
    <row r="33891" hidden="1" x14ac:dyDescent="0.35"/>
    <row r="33892" hidden="1" x14ac:dyDescent="0.35"/>
    <row r="33893" hidden="1" x14ac:dyDescent="0.35"/>
    <row r="33894" hidden="1" x14ac:dyDescent="0.35"/>
    <row r="33895" hidden="1" x14ac:dyDescent="0.35"/>
    <row r="33896" hidden="1" x14ac:dyDescent="0.35"/>
    <row r="33897" hidden="1" x14ac:dyDescent="0.35"/>
    <row r="33898" hidden="1" x14ac:dyDescent="0.35"/>
    <row r="33899" hidden="1" x14ac:dyDescent="0.35"/>
    <row r="33900" hidden="1" x14ac:dyDescent="0.35"/>
    <row r="33901" hidden="1" x14ac:dyDescent="0.35"/>
    <row r="33902" hidden="1" x14ac:dyDescent="0.35"/>
    <row r="33903" hidden="1" x14ac:dyDescent="0.35"/>
    <row r="33904" hidden="1" x14ac:dyDescent="0.35"/>
    <row r="33905" hidden="1" x14ac:dyDescent="0.35"/>
    <row r="33906" hidden="1" x14ac:dyDescent="0.35"/>
    <row r="33907" hidden="1" x14ac:dyDescent="0.35"/>
    <row r="33908" hidden="1" x14ac:dyDescent="0.35"/>
    <row r="33909" hidden="1" x14ac:dyDescent="0.35"/>
    <row r="33910" hidden="1" x14ac:dyDescent="0.35"/>
    <row r="33911" hidden="1" x14ac:dyDescent="0.35"/>
    <row r="33912" hidden="1" x14ac:dyDescent="0.35"/>
    <row r="33913" hidden="1" x14ac:dyDescent="0.35"/>
    <row r="33914" hidden="1" x14ac:dyDescent="0.35"/>
    <row r="33915" hidden="1" x14ac:dyDescent="0.35"/>
    <row r="33916" hidden="1" x14ac:dyDescent="0.35"/>
    <row r="33917" hidden="1" x14ac:dyDescent="0.35"/>
    <row r="33918" hidden="1" x14ac:dyDescent="0.35"/>
    <row r="33919" hidden="1" x14ac:dyDescent="0.35"/>
    <row r="33920" hidden="1" x14ac:dyDescent="0.35"/>
    <row r="33921" hidden="1" x14ac:dyDescent="0.35"/>
    <row r="33922" hidden="1" x14ac:dyDescent="0.35"/>
    <row r="33923" hidden="1" x14ac:dyDescent="0.35"/>
    <row r="33924" hidden="1" x14ac:dyDescent="0.35"/>
    <row r="33925" hidden="1" x14ac:dyDescent="0.35"/>
    <row r="33926" hidden="1" x14ac:dyDescent="0.35"/>
    <row r="33927" hidden="1" x14ac:dyDescent="0.35"/>
    <row r="33928" hidden="1" x14ac:dyDescent="0.35"/>
    <row r="33929" hidden="1" x14ac:dyDescent="0.35"/>
    <row r="33930" hidden="1" x14ac:dyDescent="0.35"/>
    <row r="33931" hidden="1" x14ac:dyDescent="0.35"/>
    <row r="33932" hidden="1" x14ac:dyDescent="0.35"/>
    <row r="33933" hidden="1" x14ac:dyDescent="0.35"/>
    <row r="33934" hidden="1" x14ac:dyDescent="0.35"/>
    <row r="33935" hidden="1" x14ac:dyDescent="0.35"/>
    <row r="33936" hidden="1" x14ac:dyDescent="0.35"/>
    <row r="33937" hidden="1" x14ac:dyDescent="0.35"/>
    <row r="33938" hidden="1" x14ac:dyDescent="0.35"/>
    <row r="33939" hidden="1" x14ac:dyDescent="0.35"/>
    <row r="33940" hidden="1" x14ac:dyDescent="0.35"/>
    <row r="33941" hidden="1" x14ac:dyDescent="0.35"/>
    <row r="33942" hidden="1" x14ac:dyDescent="0.35"/>
    <row r="33943" hidden="1" x14ac:dyDescent="0.35"/>
    <row r="33944" hidden="1" x14ac:dyDescent="0.35"/>
    <row r="33945" hidden="1" x14ac:dyDescent="0.35"/>
    <row r="33946" hidden="1" x14ac:dyDescent="0.35"/>
    <row r="33947" hidden="1" x14ac:dyDescent="0.35"/>
    <row r="33948" hidden="1" x14ac:dyDescent="0.35"/>
    <row r="33949" hidden="1" x14ac:dyDescent="0.35"/>
    <row r="33950" hidden="1" x14ac:dyDescent="0.35"/>
    <row r="33951" hidden="1" x14ac:dyDescent="0.35"/>
    <row r="33952" hidden="1" x14ac:dyDescent="0.35"/>
    <row r="33953" hidden="1" x14ac:dyDescent="0.35"/>
    <row r="33954" hidden="1" x14ac:dyDescent="0.35"/>
    <row r="33955" hidden="1" x14ac:dyDescent="0.35"/>
    <row r="33956" hidden="1" x14ac:dyDescent="0.35"/>
    <row r="33957" hidden="1" x14ac:dyDescent="0.35"/>
    <row r="33958" hidden="1" x14ac:dyDescent="0.35"/>
    <row r="33959" hidden="1" x14ac:dyDescent="0.35"/>
    <row r="33960" hidden="1" x14ac:dyDescent="0.35"/>
    <row r="33961" hidden="1" x14ac:dyDescent="0.35"/>
    <row r="33962" hidden="1" x14ac:dyDescent="0.35"/>
    <row r="33963" hidden="1" x14ac:dyDescent="0.35"/>
    <row r="33964" hidden="1" x14ac:dyDescent="0.35"/>
    <row r="33965" hidden="1" x14ac:dyDescent="0.35"/>
    <row r="33966" hidden="1" x14ac:dyDescent="0.35"/>
    <row r="33967" hidden="1" x14ac:dyDescent="0.35"/>
    <row r="33968" hidden="1" x14ac:dyDescent="0.35"/>
    <row r="33969" hidden="1" x14ac:dyDescent="0.35"/>
    <row r="33970" hidden="1" x14ac:dyDescent="0.35"/>
    <row r="33971" hidden="1" x14ac:dyDescent="0.35"/>
    <row r="33972" hidden="1" x14ac:dyDescent="0.35"/>
    <row r="33973" hidden="1" x14ac:dyDescent="0.35"/>
    <row r="33974" hidden="1" x14ac:dyDescent="0.35"/>
    <row r="33975" hidden="1" x14ac:dyDescent="0.35"/>
    <row r="33976" hidden="1" x14ac:dyDescent="0.35"/>
    <row r="33977" hidden="1" x14ac:dyDescent="0.35"/>
    <row r="33978" hidden="1" x14ac:dyDescent="0.35"/>
    <row r="33979" hidden="1" x14ac:dyDescent="0.35"/>
    <row r="33980" hidden="1" x14ac:dyDescent="0.35"/>
    <row r="33981" hidden="1" x14ac:dyDescent="0.35"/>
    <row r="33982" hidden="1" x14ac:dyDescent="0.35"/>
    <row r="33983" hidden="1" x14ac:dyDescent="0.35"/>
    <row r="33984" hidden="1" x14ac:dyDescent="0.35"/>
    <row r="33985" hidden="1" x14ac:dyDescent="0.35"/>
    <row r="33986" hidden="1" x14ac:dyDescent="0.35"/>
    <row r="33987" hidden="1" x14ac:dyDescent="0.35"/>
    <row r="33988" hidden="1" x14ac:dyDescent="0.35"/>
    <row r="33989" hidden="1" x14ac:dyDescent="0.35"/>
    <row r="33990" hidden="1" x14ac:dyDescent="0.35"/>
    <row r="33991" hidden="1" x14ac:dyDescent="0.35"/>
    <row r="33992" hidden="1" x14ac:dyDescent="0.35"/>
    <row r="33993" hidden="1" x14ac:dyDescent="0.35"/>
    <row r="33994" hidden="1" x14ac:dyDescent="0.35"/>
    <row r="33995" hidden="1" x14ac:dyDescent="0.35"/>
    <row r="33996" hidden="1" x14ac:dyDescent="0.35"/>
    <row r="33997" hidden="1" x14ac:dyDescent="0.35"/>
    <row r="33998" hidden="1" x14ac:dyDescent="0.35"/>
    <row r="33999" hidden="1" x14ac:dyDescent="0.35"/>
    <row r="34000" hidden="1" x14ac:dyDescent="0.35"/>
    <row r="34001" hidden="1" x14ac:dyDescent="0.35"/>
    <row r="34002" hidden="1" x14ac:dyDescent="0.35"/>
    <row r="34003" hidden="1" x14ac:dyDescent="0.35"/>
    <row r="34004" hidden="1" x14ac:dyDescent="0.35"/>
    <row r="34005" hidden="1" x14ac:dyDescent="0.35"/>
    <row r="34006" hidden="1" x14ac:dyDescent="0.35"/>
    <row r="34007" hidden="1" x14ac:dyDescent="0.35"/>
    <row r="34008" hidden="1" x14ac:dyDescent="0.35"/>
    <row r="34009" hidden="1" x14ac:dyDescent="0.35"/>
    <row r="34010" hidden="1" x14ac:dyDescent="0.35"/>
    <row r="34011" hidden="1" x14ac:dyDescent="0.35"/>
    <row r="34012" hidden="1" x14ac:dyDescent="0.35"/>
    <row r="34013" hidden="1" x14ac:dyDescent="0.35"/>
    <row r="34014" hidden="1" x14ac:dyDescent="0.35"/>
    <row r="34015" hidden="1" x14ac:dyDescent="0.35"/>
    <row r="34016" hidden="1" x14ac:dyDescent="0.35"/>
    <row r="34017" hidden="1" x14ac:dyDescent="0.35"/>
    <row r="34018" hidden="1" x14ac:dyDescent="0.35"/>
    <row r="34019" hidden="1" x14ac:dyDescent="0.35"/>
    <row r="34020" hidden="1" x14ac:dyDescent="0.35"/>
    <row r="34021" hidden="1" x14ac:dyDescent="0.35"/>
    <row r="34022" hidden="1" x14ac:dyDescent="0.35"/>
    <row r="34023" hidden="1" x14ac:dyDescent="0.35"/>
    <row r="34024" hidden="1" x14ac:dyDescent="0.35"/>
    <row r="34025" hidden="1" x14ac:dyDescent="0.35"/>
    <row r="34026" hidden="1" x14ac:dyDescent="0.35"/>
    <row r="34027" hidden="1" x14ac:dyDescent="0.35"/>
    <row r="34028" hidden="1" x14ac:dyDescent="0.35"/>
    <row r="34029" hidden="1" x14ac:dyDescent="0.35"/>
    <row r="34030" hidden="1" x14ac:dyDescent="0.35"/>
    <row r="34031" hidden="1" x14ac:dyDescent="0.35"/>
    <row r="34032" hidden="1" x14ac:dyDescent="0.35"/>
    <row r="34033" hidden="1" x14ac:dyDescent="0.35"/>
    <row r="34034" hidden="1" x14ac:dyDescent="0.35"/>
    <row r="34035" hidden="1" x14ac:dyDescent="0.35"/>
    <row r="34036" hidden="1" x14ac:dyDescent="0.35"/>
    <row r="34037" hidden="1" x14ac:dyDescent="0.35"/>
    <row r="34038" hidden="1" x14ac:dyDescent="0.35"/>
    <row r="34039" hidden="1" x14ac:dyDescent="0.35"/>
    <row r="34040" hidden="1" x14ac:dyDescent="0.35"/>
    <row r="34041" hidden="1" x14ac:dyDescent="0.35"/>
    <row r="34042" hidden="1" x14ac:dyDescent="0.35"/>
    <row r="34043" hidden="1" x14ac:dyDescent="0.35"/>
    <row r="34044" hidden="1" x14ac:dyDescent="0.35"/>
    <row r="34045" hidden="1" x14ac:dyDescent="0.35"/>
    <row r="34046" hidden="1" x14ac:dyDescent="0.35"/>
    <row r="34047" hidden="1" x14ac:dyDescent="0.35"/>
    <row r="34048" hidden="1" x14ac:dyDescent="0.35"/>
    <row r="34049" hidden="1" x14ac:dyDescent="0.35"/>
    <row r="34050" hidden="1" x14ac:dyDescent="0.35"/>
    <row r="34051" hidden="1" x14ac:dyDescent="0.35"/>
    <row r="34052" hidden="1" x14ac:dyDescent="0.35"/>
    <row r="34053" hidden="1" x14ac:dyDescent="0.35"/>
    <row r="34054" hidden="1" x14ac:dyDescent="0.35"/>
    <row r="34055" hidden="1" x14ac:dyDescent="0.35"/>
    <row r="34056" hidden="1" x14ac:dyDescent="0.35"/>
    <row r="34057" hidden="1" x14ac:dyDescent="0.35"/>
    <row r="34058" hidden="1" x14ac:dyDescent="0.35"/>
    <row r="34059" hidden="1" x14ac:dyDescent="0.35"/>
    <row r="34060" hidden="1" x14ac:dyDescent="0.35"/>
    <row r="34061" hidden="1" x14ac:dyDescent="0.35"/>
    <row r="34062" hidden="1" x14ac:dyDescent="0.35"/>
    <row r="34063" hidden="1" x14ac:dyDescent="0.35"/>
    <row r="34064" hidden="1" x14ac:dyDescent="0.35"/>
    <row r="34065" hidden="1" x14ac:dyDescent="0.35"/>
    <row r="34066" hidden="1" x14ac:dyDescent="0.35"/>
    <row r="34067" hidden="1" x14ac:dyDescent="0.35"/>
    <row r="34068" hidden="1" x14ac:dyDescent="0.35"/>
    <row r="34069" hidden="1" x14ac:dyDescent="0.35"/>
    <row r="34070" hidden="1" x14ac:dyDescent="0.35"/>
    <row r="34071" hidden="1" x14ac:dyDescent="0.35"/>
    <row r="34072" hidden="1" x14ac:dyDescent="0.35"/>
    <row r="34073" hidden="1" x14ac:dyDescent="0.35"/>
    <row r="34074" hidden="1" x14ac:dyDescent="0.35"/>
    <row r="34075" hidden="1" x14ac:dyDescent="0.35"/>
    <row r="34076" hidden="1" x14ac:dyDescent="0.35"/>
    <row r="34077" hidden="1" x14ac:dyDescent="0.35"/>
    <row r="34078" hidden="1" x14ac:dyDescent="0.35"/>
    <row r="34079" hidden="1" x14ac:dyDescent="0.35"/>
    <row r="34080" hidden="1" x14ac:dyDescent="0.35"/>
    <row r="34081" hidden="1" x14ac:dyDescent="0.35"/>
    <row r="34082" hidden="1" x14ac:dyDescent="0.35"/>
    <row r="34083" hidden="1" x14ac:dyDescent="0.35"/>
    <row r="34084" hidden="1" x14ac:dyDescent="0.35"/>
    <row r="34085" hidden="1" x14ac:dyDescent="0.35"/>
    <row r="34086" hidden="1" x14ac:dyDescent="0.35"/>
    <row r="34087" hidden="1" x14ac:dyDescent="0.35"/>
    <row r="34088" hidden="1" x14ac:dyDescent="0.35"/>
    <row r="34089" hidden="1" x14ac:dyDescent="0.35"/>
    <row r="34090" hidden="1" x14ac:dyDescent="0.35"/>
    <row r="34091" hidden="1" x14ac:dyDescent="0.35"/>
    <row r="34092" hidden="1" x14ac:dyDescent="0.35"/>
    <row r="34093" hidden="1" x14ac:dyDescent="0.35"/>
    <row r="34094" hidden="1" x14ac:dyDescent="0.35"/>
    <row r="34095" hidden="1" x14ac:dyDescent="0.35"/>
    <row r="34096" hidden="1" x14ac:dyDescent="0.35"/>
    <row r="34097" hidden="1" x14ac:dyDescent="0.35"/>
    <row r="34098" hidden="1" x14ac:dyDescent="0.35"/>
    <row r="34099" hidden="1" x14ac:dyDescent="0.35"/>
    <row r="34100" hidden="1" x14ac:dyDescent="0.35"/>
    <row r="34101" hidden="1" x14ac:dyDescent="0.35"/>
    <row r="34102" hidden="1" x14ac:dyDescent="0.35"/>
    <row r="34103" hidden="1" x14ac:dyDescent="0.35"/>
    <row r="34104" hidden="1" x14ac:dyDescent="0.35"/>
    <row r="34105" hidden="1" x14ac:dyDescent="0.35"/>
    <row r="34106" hidden="1" x14ac:dyDescent="0.35"/>
    <row r="34107" hidden="1" x14ac:dyDescent="0.35"/>
    <row r="34108" hidden="1" x14ac:dyDescent="0.35"/>
    <row r="34109" hidden="1" x14ac:dyDescent="0.35"/>
    <row r="34110" hidden="1" x14ac:dyDescent="0.35"/>
    <row r="34111" hidden="1" x14ac:dyDescent="0.35"/>
    <row r="34112" hidden="1" x14ac:dyDescent="0.35"/>
    <row r="34113" hidden="1" x14ac:dyDescent="0.35"/>
    <row r="34114" hidden="1" x14ac:dyDescent="0.35"/>
    <row r="34115" hidden="1" x14ac:dyDescent="0.35"/>
    <row r="34116" hidden="1" x14ac:dyDescent="0.35"/>
    <row r="34117" hidden="1" x14ac:dyDescent="0.35"/>
    <row r="34118" hidden="1" x14ac:dyDescent="0.35"/>
    <row r="34119" hidden="1" x14ac:dyDescent="0.35"/>
    <row r="34120" hidden="1" x14ac:dyDescent="0.35"/>
    <row r="34121" hidden="1" x14ac:dyDescent="0.35"/>
    <row r="34122" hidden="1" x14ac:dyDescent="0.35"/>
    <row r="34123" hidden="1" x14ac:dyDescent="0.35"/>
    <row r="34124" hidden="1" x14ac:dyDescent="0.35"/>
    <row r="34125" hidden="1" x14ac:dyDescent="0.35"/>
    <row r="34126" hidden="1" x14ac:dyDescent="0.35"/>
    <row r="34127" hidden="1" x14ac:dyDescent="0.35"/>
    <row r="34128" hidden="1" x14ac:dyDescent="0.35"/>
    <row r="34129" hidden="1" x14ac:dyDescent="0.35"/>
    <row r="34130" hidden="1" x14ac:dyDescent="0.35"/>
    <row r="34131" hidden="1" x14ac:dyDescent="0.35"/>
    <row r="34132" hidden="1" x14ac:dyDescent="0.35"/>
    <row r="34133" hidden="1" x14ac:dyDescent="0.35"/>
    <row r="34134" hidden="1" x14ac:dyDescent="0.35"/>
    <row r="34135" hidden="1" x14ac:dyDescent="0.35"/>
    <row r="34136" hidden="1" x14ac:dyDescent="0.35"/>
    <row r="34137" hidden="1" x14ac:dyDescent="0.35"/>
    <row r="34138" hidden="1" x14ac:dyDescent="0.35"/>
    <row r="34139" hidden="1" x14ac:dyDescent="0.35"/>
    <row r="34140" hidden="1" x14ac:dyDescent="0.35"/>
    <row r="34141" hidden="1" x14ac:dyDescent="0.35"/>
    <row r="34142" hidden="1" x14ac:dyDescent="0.35"/>
    <row r="34143" hidden="1" x14ac:dyDescent="0.35"/>
    <row r="34144" hidden="1" x14ac:dyDescent="0.35"/>
    <row r="34145" hidden="1" x14ac:dyDescent="0.35"/>
    <row r="34146" hidden="1" x14ac:dyDescent="0.35"/>
    <row r="34147" hidden="1" x14ac:dyDescent="0.35"/>
    <row r="34148" hidden="1" x14ac:dyDescent="0.35"/>
    <row r="34149" hidden="1" x14ac:dyDescent="0.35"/>
    <row r="34150" hidden="1" x14ac:dyDescent="0.35"/>
    <row r="34151" hidden="1" x14ac:dyDescent="0.35"/>
    <row r="34152" hidden="1" x14ac:dyDescent="0.35"/>
    <row r="34153" hidden="1" x14ac:dyDescent="0.35"/>
    <row r="34154" hidden="1" x14ac:dyDescent="0.35"/>
    <row r="34155" hidden="1" x14ac:dyDescent="0.35"/>
    <row r="34156" hidden="1" x14ac:dyDescent="0.35"/>
    <row r="34157" hidden="1" x14ac:dyDescent="0.35"/>
    <row r="34158" hidden="1" x14ac:dyDescent="0.35"/>
    <row r="34159" hidden="1" x14ac:dyDescent="0.35"/>
    <row r="34160" hidden="1" x14ac:dyDescent="0.35"/>
    <row r="34161" hidden="1" x14ac:dyDescent="0.35"/>
    <row r="34162" hidden="1" x14ac:dyDescent="0.35"/>
    <row r="34163" hidden="1" x14ac:dyDescent="0.35"/>
    <row r="34164" hidden="1" x14ac:dyDescent="0.35"/>
    <row r="34165" hidden="1" x14ac:dyDescent="0.35"/>
    <row r="34166" hidden="1" x14ac:dyDescent="0.35"/>
    <row r="34167" hidden="1" x14ac:dyDescent="0.35"/>
    <row r="34168" hidden="1" x14ac:dyDescent="0.35"/>
    <row r="34169" hidden="1" x14ac:dyDescent="0.35"/>
    <row r="34170" hidden="1" x14ac:dyDescent="0.35"/>
    <row r="34171" hidden="1" x14ac:dyDescent="0.35"/>
    <row r="34172" hidden="1" x14ac:dyDescent="0.35"/>
    <row r="34173" hidden="1" x14ac:dyDescent="0.35"/>
    <row r="34174" hidden="1" x14ac:dyDescent="0.35"/>
    <row r="34175" hidden="1" x14ac:dyDescent="0.35"/>
    <row r="34176" hidden="1" x14ac:dyDescent="0.35"/>
    <row r="34177" hidden="1" x14ac:dyDescent="0.35"/>
    <row r="34178" hidden="1" x14ac:dyDescent="0.35"/>
    <row r="34179" hidden="1" x14ac:dyDescent="0.35"/>
    <row r="34180" hidden="1" x14ac:dyDescent="0.35"/>
    <row r="34181" hidden="1" x14ac:dyDescent="0.35"/>
    <row r="34182" hidden="1" x14ac:dyDescent="0.35"/>
    <row r="34183" hidden="1" x14ac:dyDescent="0.35"/>
    <row r="34184" hidden="1" x14ac:dyDescent="0.35"/>
    <row r="34185" hidden="1" x14ac:dyDescent="0.35"/>
    <row r="34186" hidden="1" x14ac:dyDescent="0.35"/>
    <row r="34187" hidden="1" x14ac:dyDescent="0.35"/>
    <row r="34188" hidden="1" x14ac:dyDescent="0.35"/>
    <row r="34189" hidden="1" x14ac:dyDescent="0.35"/>
    <row r="34190" hidden="1" x14ac:dyDescent="0.35"/>
    <row r="34191" hidden="1" x14ac:dyDescent="0.35"/>
    <row r="34192" hidden="1" x14ac:dyDescent="0.35"/>
    <row r="34193" hidden="1" x14ac:dyDescent="0.35"/>
    <row r="34194" hidden="1" x14ac:dyDescent="0.35"/>
    <row r="34195" hidden="1" x14ac:dyDescent="0.35"/>
    <row r="34196" hidden="1" x14ac:dyDescent="0.35"/>
    <row r="34197" hidden="1" x14ac:dyDescent="0.35"/>
    <row r="34198" hidden="1" x14ac:dyDescent="0.35"/>
    <row r="34199" hidden="1" x14ac:dyDescent="0.35"/>
    <row r="34200" hidden="1" x14ac:dyDescent="0.35"/>
    <row r="34201" hidden="1" x14ac:dyDescent="0.35"/>
    <row r="34202" hidden="1" x14ac:dyDescent="0.35"/>
    <row r="34203" hidden="1" x14ac:dyDescent="0.35"/>
    <row r="34204" hidden="1" x14ac:dyDescent="0.35"/>
    <row r="34205" hidden="1" x14ac:dyDescent="0.35"/>
    <row r="34206" hidden="1" x14ac:dyDescent="0.35"/>
    <row r="34207" hidden="1" x14ac:dyDescent="0.35"/>
    <row r="34208" hidden="1" x14ac:dyDescent="0.35"/>
    <row r="34209" hidden="1" x14ac:dyDescent="0.35"/>
    <row r="34210" hidden="1" x14ac:dyDescent="0.35"/>
    <row r="34211" hidden="1" x14ac:dyDescent="0.35"/>
    <row r="34212" hidden="1" x14ac:dyDescent="0.35"/>
    <row r="34213" hidden="1" x14ac:dyDescent="0.35"/>
    <row r="34214" hidden="1" x14ac:dyDescent="0.35"/>
    <row r="34215" hidden="1" x14ac:dyDescent="0.35"/>
    <row r="34216" hidden="1" x14ac:dyDescent="0.35"/>
    <row r="34217" hidden="1" x14ac:dyDescent="0.35"/>
    <row r="34218" hidden="1" x14ac:dyDescent="0.35"/>
    <row r="34219" hidden="1" x14ac:dyDescent="0.35"/>
    <row r="34220" hidden="1" x14ac:dyDescent="0.35"/>
    <row r="34221" hidden="1" x14ac:dyDescent="0.35"/>
    <row r="34222" hidden="1" x14ac:dyDescent="0.35"/>
    <row r="34223" hidden="1" x14ac:dyDescent="0.35"/>
    <row r="34224" hidden="1" x14ac:dyDescent="0.35"/>
    <row r="34225" hidden="1" x14ac:dyDescent="0.35"/>
    <row r="34226" hidden="1" x14ac:dyDescent="0.35"/>
    <row r="34227" hidden="1" x14ac:dyDescent="0.35"/>
    <row r="34228" hidden="1" x14ac:dyDescent="0.35"/>
    <row r="34229" hidden="1" x14ac:dyDescent="0.35"/>
    <row r="34230" hidden="1" x14ac:dyDescent="0.35"/>
    <row r="34231" hidden="1" x14ac:dyDescent="0.35"/>
    <row r="34232" hidden="1" x14ac:dyDescent="0.35"/>
    <row r="34233" hidden="1" x14ac:dyDescent="0.35"/>
    <row r="34234" hidden="1" x14ac:dyDescent="0.35"/>
    <row r="34235" hidden="1" x14ac:dyDescent="0.35"/>
    <row r="34236" hidden="1" x14ac:dyDescent="0.35"/>
    <row r="34237" hidden="1" x14ac:dyDescent="0.35"/>
    <row r="34238" hidden="1" x14ac:dyDescent="0.35"/>
    <row r="34239" hidden="1" x14ac:dyDescent="0.35"/>
    <row r="34240" hidden="1" x14ac:dyDescent="0.35"/>
    <row r="34241" hidden="1" x14ac:dyDescent="0.35"/>
    <row r="34242" hidden="1" x14ac:dyDescent="0.35"/>
    <row r="34243" hidden="1" x14ac:dyDescent="0.35"/>
    <row r="34244" hidden="1" x14ac:dyDescent="0.35"/>
    <row r="34245" hidden="1" x14ac:dyDescent="0.35"/>
    <row r="34246" hidden="1" x14ac:dyDescent="0.35"/>
    <row r="34247" hidden="1" x14ac:dyDescent="0.35"/>
    <row r="34248" hidden="1" x14ac:dyDescent="0.35"/>
    <row r="34249" hidden="1" x14ac:dyDescent="0.35"/>
    <row r="34250" hidden="1" x14ac:dyDescent="0.35"/>
    <row r="34251" hidden="1" x14ac:dyDescent="0.35"/>
    <row r="34252" hidden="1" x14ac:dyDescent="0.35"/>
    <row r="34253" hidden="1" x14ac:dyDescent="0.35"/>
    <row r="34254" hidden="1" x14ac:dyDescent="0.35"/>
    <row r="34255" hidden="1" x14ac:dyDescent="0.35"/>
    <row r="34256" hidden="1" x14ac:dyDescent="0.35"/>
    <row r="34257" hidden="1" x14ac:dyDescent="0.35"/>
    <row r="34258" hidden="1" x14ac:dyDescent="0.35"/>
    <row r="34259" hidden="1" x14ac:dyDescent="0.35"/>
    <row r="34260" hidden="1" x14ac:dyDescent="0.35"/>
    <row r="34261" hidden="1" x14ac:dyDescent="0.35"/>
    <row r="34262" hidden="1" x14ac:dyDescent="0.35"/>
    <row r="34263" hidden="1" x14ac:dyDescent="0.35"/>
    <row r="34264" hidden="1" x14ac:dyDescent="0.35"/>
    <row r="34265" hidden="1" x14ac:dyDescent="0.35"/>
    <row r="34266" hidden="1" x14ac:dyDescent="0.35"/>
    <row r="34267" hidden="1" x14ac:dyDescent="0.35"/>
    <row r="34268" hidden="1" x14ac:dyDescent="0.35"/>
    <row r="34269" hidden="1" x14ac:dyDescent="0.35"/>
    <row r="34270" hidden="1" x14ac:dyDescent="0.35"/>
    <row r="34271" hidden="1" x14ac:dyDescent="0.35"/>
    <row r="34272" hidden="1" x14ac:dyDescent="0.35"/>
    <row r="34273" hidden="1" x14ac:dyDescent="0.35"/>
    <row r="34274" hidden="1" x14ac:dyDescent="0.35"/>
    <row r="34275" hidden="1" x14ac:dyDescent="0.35"/>
    <row r="34276" hidden="1" x14ac:dyDescent="0.35"/>
    <row r="34277" hidden="1" x14ac:dyDescent="0.35"/>
    <row r="34278" hidden="1" x14ac:dyDescent="0.35"/>
    <row r="34279" hidden="1" x14ac:dyDescent="0.35"/>
    <row r="34280" hidden="1" x14ac:dyDescent="0.35"/>
    <row r="34281" hidden="1" x14ac:dyDescent="0.35"/>
    <row r="34282" hidden="1" x14ac:dyDescent="0.35"/>
    <row r="34283" hidden="1" x14ac:dyDescent="0.35"/>
    <row r="34284" hidden="1" x14ac:dyDescent="0.35"/>
    <row r="34285" hidden="1" x14ac:dyDescent="0.35"/>
    <row r="34286" hidden="1" x14ac:dyDescent="0.35"/>
    <row r="34287" hidden="1" x14ac:dyDescent="0.35"/>
    <row r="34288" hidden="1" x14ac:dyDescent="0.35"/>
    <row r="34289" hidden="1" x14ac:dyDescent="0.35"/>
    <row r="34290" hidden="1" x14ac:dyDescent="0.35"/>
    <row r="34291" hidden="1" x14ac:dyDescent="0.35"/>
    <row r="34292" hidden="1" x14ac:dyDescent="0.35"/>
    <row r="34293" hidden="1" x14ac:dyDescent="0.35"/>
    <row r="34294" hidden="1" x14ac:dyDescent="0.35"/>
    <row r="34295" hidden="1" x14ac:dyDescent="0.35"/>
    <row r="34296" hidden="1" x14ac:dyDescent="0.35"/>
    <row r="34297" hidden="1" x14ac:dyDescent="0.35"/>
    <row r="34298" hidden="1" x14ac:dyDescent="0.35"/>
    <row r="34299" hidden="1" x14ac:dyDescent="0.35"/>
    <row r="34300" hidden="1" x14ac:dyDescent="0.35"/>
    <row r="34301" hidden="1" x14ac:dyDescent="0.35"/>
    <row r="34302" hidden="1" x14ac:dyDescent="0.35"/>
    <row r="34303" hidden="1" x14ac:dyDescent="0.35"/>
    <row r="34304" hidden="1" x14ac:dyDescent="0.35"/>
    <row r="34305" hidden="1" x14ac:dyDescent="0.35"/>
    <row r="34306" hidden="1" x14ac:dyDescent="0.35"/>
    <row r="34307" hidden="1" x14ac:dyDescent="0.35"/>
    <row r="34308" hidden="1" x14ac:dyDescent="0.35"/>
    <row r="34309" hidden="1" x14ac:dyDescent="0.35"/>
    <row r="34310" hidden="1" x14ac:dyDescent="0.35"/>
    <row r="34311" hidden="1" x14ac:dyDescent="0.35"/>
    <row r="34312" hidden="1" x14ac:dyDescent="0.35"/>
    <row r="34313" hidden="1" x14ac:dyDescent="0.35"/>
    <row r="34314" hidden="1" x14ac:dyDescent="0.35"/>
    <row r="34315" hidden="1" x14ac:dyDescent="0.35"/>
    <row r="34316" hidden="1" x14ac:dyDescent="0.35"/>
    <row r="34317" hidden="1" x14ac:dyDescent="0.35"/>
    <row r="34318" hidden="1" x14ac:dyDescent="0.35"/>
    <row r="34319" hidden="1" x14ac:dyDescent="0.35"/>
    <row r="34320" hidden="1" x14ac:dyDescent="0.35"/>
    <row r="34321" hidden="1" x14ac:dyDescent="0.35"/>
    <row r="34322" hidden="1" x14ac:dyDescent="0.35"/>
    <row r="34323" hidden="1" x14ac:dyDescent="0.35"/>
    <row r="34324" hidden="1" x14ac:dyDescent="0.35"/>
    <row r="34325" hidden="1" x14ac:dyDescent="0.35"/>
    <row r="34326" hidden="1" x14ac:dyDescent="0.35"/>
    <row r="34327" hidden="1" x14ac:dyDescent="0.35"/>
    <row r="34328" hidden="1" x14ac:dyDescent="0.35"/>
    <row r="34329" hidden="1" x14ac:dyDescent="0.35"/>
    <row r="34330" hidden="1" x14ac:dyDescent="0.35"/>
    <row r="34331" hidden="1" x14ac:dyDescent="0.35"/>
    <row r="34332" hidden="1" x14ac:dyDescent="0.35"/>
    <row r="34333" hidden="1" x14ac:dyDescent="0.35"/>
    <row r="34334" hidden="1" x14ac:dyDescent="0.35"/>
    <row r="34335" hidden="1" x14ac:dyDescent="0.35"/>
    <row r="34336" hidden="1" x14ac:dyDescent="0.35"/>
    <row r="34337" hidden="1" x14ac:dyDescent="0.35"/>
    <row r="34338" hidden="1" x14ac:dyDescent="0.35"/>
    <row r="34339" hidden="1" x14ac:dyDescent="0.35"/>
    <row r="34340" hidden="1" x14ac:dyDescent="0.35"/>
    <row r="34341" hidden="1" x14ac:dyDescent="0.35"/>
    <row r="34342" hidden="1" x14ac:dyDescent="0.35"/>
    <row r="34343" hidden="1" x14ac:dyDescent="0.35"/>
    <row r="34344" hidden="1" x14ac:dyDescent="0.35"/>
    <row r="34345" hidden="1" x14ac:dyDescent="0.35"/>
    <row r="34346" hidden="1" x14ac:dyDescent="0.35"/>
    <row r="34347" hidden="1" x14ac:dyDescent="0.35"/>
    <row r="34348" hidden="1" x14ac:dyDescent="0.35"/>
    <row r="34349" hidden="1" x14ac:dyDescent="0.35"/>
    <row r="34350" hidden="1" x14ac:dyDescent="0.35"/>
    <row r="34351" hidden="1" x14ac:dyDescent="0.35"/>
    <row r="34352" hidden="1" x14ac:dyDescent="0.35"/>
    <row r="34353" hidden="1" x14ac:dyDescent="0.35"/>
    <row r="34354" hidden="1" x14ac:dyDescent="0.35"/>
    <row r="34355" hidden="1" x14ac:dyDescent="0.35"/>
    <row r="34356" hidden="1" x14ac:dyDescent="0.35"/>
    <row r="34357" hidden="1" x14ac:dyDescent="0.35"/>
    <row r="34358" hidden="1" x14ac:dyDescent="0.35"/>
    <row r="34359" hidden="1" x14ac:dyDescent="0.35"/>
    <row r="34360" hidden="1" x14ac:dyDescent="0.35"/>
    <row r="34361" hidden="1" x14ac:dyDescent="0.35"/>
    <row r="34362" hidden="1" x14ac:dyDescent="0.35"/>
    <row r="34363" hidden="1" x14ac:dyDescent="0.35"/>
    <row r="34364" hidden="1" x14ac:dyDescent="0.35"/>
    <row r="34365" hidden="1" x14ac:dyDescent="0.35"/>
    <row r="34366" hidden="1" x14ac:dyDescent="0.35"/>
    <row r="34367" hidden="1" x14ac:dyDescent="0.35"/>
    <row r="34368" hidden="1" x14ac:dyDescent="0.35"/>
    <row r="34369" hidden="1" x14ac:dyDescent="0.35"/>
    <row r="34370" hidden="1" x14ac:dyDescent="0.35"/>
    <row r="34371" hidden="1" x14ac:dyDescent="0.35"/>
    <row r="34372" hidden="1" x14ac:dyDescent="0.35"/>
    <row r="34373" hidden="1" x14ac:dyDescent="0.35"/>
    <row r="34374" hidden="1" x14ac:dyDescent="0.35"/>
    <row r="34375" hidden="1" x14ac:dyDescent="0.35"/>
    <row r="34376" hidden="1" x14ac:dyDescent="0.35"/>
    <row r="34377" hidden="1" x14ac:dyDescent="0.35"/>
    <row r="34378" hidden="1" x14ac:dyDescent="0.35"/>
    <row r="34379" hidden="1" x14ac:dyDescent="0.35"/>
    <row r="34380" hidden="1" x14ac:dyDescent="0.35"/>
    <row r="34381" hidden="1" x14ac:dyDescent="0.35"/>
    <row r="34382" hidden="1" x14ac:dyDescent="0.35"/>
    <row r="34383" hidden="1" x14ac:dyDescent="0.35"/>
    <row r="34384" hidden="1" x14ac:dyDescent="0.35"/>
    <row r="34385" hidden="1" x14ac:dyDescent="0.35"/>
    <row r="34386" hidden="1" x14ac:dyDescent="0.35"/>
    <row r="34387" hidden="1" x14ac:dyDescent="0.35"/>
    <row r="34388" hidden="1" x14ac:dyDescent="0.35"/>
    <row r="34389" hidden="1" x14ac:dyDescent="0.35"/>
    <row r="34390" hidden="1" x14ac:dyDescent="0.35"/>
    <row r="34391" hidden="1" x14ac:dyDescent="0.35"/>
    <row r="34392" hidden="1" x14ac:dyDescent="0.35"/>
    <row r="34393" hidden="1" x14ac:dyDescent="0.35"/>
    <row r="34394" hidden="1" x14ac:dyDescent="0.35"/>
    <row r="34395" hidden="1" x14ac:dyDescent="0.35"/>
    <row r="34396" hidden="1" x14ac:dyDescent="0.35"/>
    <row r="34397" hidden="1" x14ac:dyDescent="0.35"/>
    <row r="34398" hidden="1" x14ac:dyDescent="0.35"/>
    <row r="34399" hidden="1" x14ac:dyDescent="0.35"/>
    <row r="34400" hidden="1" x14ac:dyDescent="0.35"/>
    <row r="34401" hidden="1" x14ac:dyDescent="0.35"/>
    <row r="34402" hidden="1" x14ac:dyDescent="0.35"/>
    <row r="34403" hidden="1" x14ac:dyDescent="0.35"/>
    <row r="34404" hidden="1" x14ac:dyDescent="0.35"/>
    <row r="34405" hidden="1" x14ac:dyDescent="0.35"/>
    <row r="34406" hidden="1" x14ac:dyDescent="0.35"/>
    <row r="34407" hidden="1" x14ac:dyDescent="0.35"/>
    <row r="34408" hidden="1" x14ac:dyDescent="0.35"/>
    <row r="34409" hidden="1" x14ac:dyDescent="0.35"/>
    <row r="34410" hidden="1" x14ac:dyDescent="0.35"/>
    <row r="34411" hidden="1" x14ac:dyDescent="0.35"/>
    <row r="34412" hidden="1" x14ac:dyDescent="0.35"/>
    <row r="34413" hidden="1" x14ac:dyDescent="0.35"/>
    <row r="34414" hidden="1" x14ac:dyDescent="0.35"/>
    <row r="34415" hidden="1" x14ac:dyDescent="0.35"/>
    <row r="34416" hidden="1" x14ac:dyDescent="0.35"/>
    <row r="34417" hidden="1" x14ac:dyDescent="0.35"/>
    <row r="34418" hidden="1" x14ac:dyDescent="0.35"/>
    <row r="34419" hidden="1" x14ac:dyDescent="0.35"/>
    <row r="34420" hidden="1" x14ac:dyDescent="0.35"/>
    <row r="34421" hidden="1" x14ac:dyDescent="0.35"/>
    <row r="34422" hidden="1" x14ac:dyDescent="0.35"/>
    <row r="34423" hidden="1" x14ac:dyDescent="0.35"/>
    <row r="34424" hidden="1" x14ac:dyDescent="0.35"/>
    <row r="34425" hidden="1" x14ac:dyDescent="0.35"/>
    <row r="34426" hidden="1" x14ac:dyDescent="0.35"/>
    <row r="34427" hidden="1" x14ac:dyDescent="0.35"/>
    <row r="34428" hidden="1" x14ac:dyDescent="0.35"/>
    <row r="34429" hidden="1" x14ac:dyDescent="0.35"/>
    <row r="34430" hidden="1" x14ac:dyDescent="0.35"/>
    <row r="34431" hidden="1" x14ac:dyDescent="0.35"/>
    <row r="34432" hidden="1" x14ac:dyDescent="0.35"/>
    <row r="34433" hidden="1" x14ac:dyDescent="0.35"/>
    <row r="34434" hidden="1" x14ac:dyDescent="0.35"/>
    <row r="34435" hidden="1" x14ac:dyDescent="0.35"/>
    <row r="34436" hidden="1" x14ac:dyDescent="0.35"/>
    <row r="34437" hidden="1" x14ac:dyDescent="0.35"/>
    <row r="34438" hidden="1" x14ac:dyDescent="0.35"/>
    <row r="34439" hidden="1" x14ac:dyDescent="0.35"/>
    <row r="34440" hidden="1" x14ac:dyDescent="0.35"/>
    <row r="34441" hidden="1" x14ac:dyDescent="0.35"/>
    <row r="34442" hidden="1" x14ac:dyDescent="0.35"/>
    <row r="34443" hidden="1" x14ac:dyDescent="0.35"/>
    <row r="34444" hidden="1" x14ac:dyDescent="0.35"/>
    <row r="34445" hidden="1" x14ac:dyDescent="0.35"/>
    <row r="34446" hidden="1" x14ac:dyDescent="0.35"/>
    <row r="34447" hidden="1" x14ac:dyDescent="0.35"/>
    <row r="34448" hidden="1" x14ac:dyDescent="0.35"/>
    <row r="34449" hidden="1" x14ac:dyDescent="0.35"/>
    <row r="34450" hidden="1" x14ac:dyDescent="0.35"/>
    <row r="34451" hidden="1" x14ac:dyDescent="0.35"/>
    <row r="34452" hidden="1" x14ac:dyDescent="0.35"/>
    <row r="34453" hidden="1" x14ac:dyDescent="0.35"/>
    <row r="34454" hidden="1" x14ac:dyDescent="0.35"/>
    <row r="34455" hidden="1" x14ac:dyDescent="0.35"/>
    <row r="34456" hidden="1" x14ac:dyDescent="0.35"/>
    <row r="34457" hidden="1" x14ac:dyDescent="0.35"/>
    <row r="34458" hidden="1" x14ac:dyDescent="0.35"/>
    <row r="34459" hidden="1" x14ac:dyDescent="0.35"/>
    <row r="34460" hidden="1" x14ac:dyDescent="0.35"/>
    <row r="34461" hidden="1" x14ac:dyDescent="0.35"/>
    <row r="34462" hidden="1" x14ac:dyDescent="0.35"/>
    <row r="34463" hidden="1" x14ac:dyDescent="0.35"/>
    <row r="34464" hidden="1" x14ac:dyDescent="0.35"/>
    <row r="34465" hidden="1" x14ac:dyDescent="0.35"/>
    <row r="34466" hidden="1" x14ac:dyDescent="0.35"/>
    <row r="34467" hidden="1" x14ac:dyDescent="0.35"/>
    <row r="34468" hidden="1" x14ac:dyDescent="0.35"/>
    <row r="34469" hidden="1" x14ac:dyDescent="0.35"/>
    <row r="34470" hidden="1" x14ac:dyDescent="0.35"/>
    <row r="34471" hidden="1" x14ac:dyDescent="0.35"/>
    <row r="34472" hidden="1" x14ac:dyDescent="0.35"/>
    <row r="34473" hidden="1" x14ac:dyDescent="0.35"/>
    <row r="34474" hidden="1" x14ac:dyDescent="0.35"/>
    <row r="34475" hidden="1" x14ac:dyDescent="0.35"/>
    <row r="34476" hidden="1" x14ac:dyDescent="0.35"/>
    <row r="34477" hidden="1" x14ac:dyDescent="0.35"/>
    <row r="34478" hidden="1" x14ac:dyDescent="0.35"/>
    <row r="34479" hidden="1" x14ac:dyDescent="0.35"/>
    <row r="34480" hidden="1" x14ac:dyDescent="0.35"/>
    <row r="34481" hidden="1" x14ac:dyDescent="0.35"/>
    <row r="34482" hidden="1" x14ac:dyDescent="0.35"/>
    <row r="34483" hidden="1" x14ac:dyDescent="0.35"/>
    <row r="34484" hidden="1" x14ac:dyDescent="0.35"/>
    <row r="34485" hidden="1" x14ac:dyDescent="0.35"/>
    <row r="34486" hidden="1" x14ac:dyDescent="0.35"/>
    <row r="34487" hidden="1" x14ac:dyDescent="0.35"/>
    <row r="34488" hidden="1" x14ac:dyDescent="0.35"/>
    <row r="34489" hidden="1" x14ac:dyDescent="0.35"/>
    <row r="34490" hidden="1" x14ac:dyDescent="0.35"/>
    <row r="34491" hidden="1" x14ac:dyDescent="0.35"/>
    <row r="34492" hidden="1" x14ac:dyDescent="0.35"/>
    <row r="34493" hidden="1" x14ac:dyDescent="0.35"/>
    <row r="34494" hidden="1" x14ac:dyDescent="0.35"/>
    <row r="34495" hidden="1" x14ac:dyDescent="0.35"/>
    <row r="34496" hidden="1" x14ac:dyDescent="0.35"/>
    <row r="34497" hidden="1" x14ac:dyDescent="0.35"/>
    <row r="34498" hidden="1" x14ac:dyDescent="0.35"/>
    <row r="34499" hidden="1" x14ac:dyDescent="0.35"/>
    <row r="34500" hidden="1" x14ac:dyDescent="0.35"/>
    <row r="34501" hidden="1" x14ac:dyDescent="0.35"/>
    <row r="34502" hidden="1" x14ac:dyDescent="0.35"/>
    <row r="34503" hidden="1" x14ac:dyDescent="0.35"/>
    <row r="34504" hidden="1" x14ac:dyDescent="0.35"/>
    <row r="34505" hidden="1" x14ac:dyDescent="0.35"/>
    <row r="34506" hidden="1" x14ac:dyDescent="0.35"/>
    <row r="34507" hidden="1" x14ac:dyDescent="0.35"/>
    <row r="34508" hidden="1" x14ac:dyDescent="0.35"/>
    <row r="34509" hidden="1" x14ac:dyDescent="0.35"/>
    <row r="34510" hidden="1" x14ac:dyDescent="0.35"/>
    <row r="34511" hidden="1" x14ac:dyDescent="0.35"/>
    <row r="34512" hidden="1" x14ac:dyDescent="0.35"/>
    <row r="34513" hidden="1" x14ac:dyDescent="0.35"/>
    <row r="34514" hidden="1" x14ac:dyDescent="0.35"/>
    <row r="34515" hidden="1" x14ac:dyDescent="0.35"/>
    <row r="34516" hidden="1" x14ac:dyDescent="0.35"/>
    <row r="34517" hidden="1" x14ac:dyDescent="0.35"/>
    <row r="34518" hidden="1" x14ac:dyDescent="0.35"/>
    <row r="34519" hidden="1" x14ac:dyDescent="0.35"/>
    <row r="34520" hidden="1" x14ac:dyDescent="0.35"/>
    <row r="34521" hidden="1" x14ac:dyDescent="0.35"/>
    <row r="34522" hidden="1" x14ac:dyDescent="0.35"/>
    <row r="34523" hidden="1" x14ac:dyDescent="0.35"/>
    <row r="34524" hidden="1" x14ac:dyDescent="0.35"/>
    <row r="34525" hidden="1" x14ac:dyDescent="0.35"/>
    <row r="34526" hidden="1" x14ac:dyDescent="0.35"/>
    <row r="34527" hidden="1" x14ac:dyDescent="0.35"/>
    <row r="34528" hidden="1" x14ac:dyDescent="0.35"/>
    <row r="34529" hidden="1" x14ac:dyDescent="0.35"/>
    <row r="34530" hidden="1" x14ac:dyDescent="0.35"/>
    <row r="34531" hidden="1" x14ac:dyDescent="0.35"/>
    <row r="34532" hidden="1" x14ac:dyDescent="0.35"/>
    <row r="34533" hidden="1" x14ac:dyDescent="0.35"/>
    <row r="34534" hidden="1" x14ac:dyDescent="0.35"/>
    <row r="34535" hidden="1" x14ac:dyDescent="0.35"/>
    <row r="34536" hidden="1" x14ac:dyDescent="0.35"/>
    <row r="34537" hidden="1" x14ac:dyDescent="0.35"/>
    <row r="34538" hidden="1" x14ac:dyDescent="0.35"/>
    <row r="34539" hidden="1" x14ac:dyDescent="0.35"/>
    <row r="34540" hidden="1" x14ac:dyDescent="0.35"/>
    <row r="34541" hidden="1" x14ac:dyDescent="0.35"/>
    <row r="34542" hidden="1" x14ac:dyDescent="0.35"/>
    <row r="34543" hidden="1" x14ac:dyDescent="0.35"/>
    <row r="34544" hidden="1" x14ac:dyDescent="0.35"/>
    <row r="34545" hidden="1" x14ac:dyDescent="0.35"/>
    <row r="34546" hidden="1" x14ac:dyDescent="0.35"/>
    <row r="34547" hidden="1" x14ac:dyDescent="0.35"/>
    <row r="34548" hidden="1" x14ac:dyDescent="0.35"/>
    <row r="34549" hidden="1" x14ac:dyDescent="0.35"/>
    <row r="34550" hidden="1" x14ac:dyDescent="0.35"/>
    <row r="34551" hidden="1" x14ac:dyDescent="0.35"/>
    <row r="34552" hidden="1" x14ac:dyDescent="0.35"/>
    <row r="34553" hidden="1" x14ac:dyDescent="0.35"/>
    <row r="34554" hidden="1" x14ac:dyDescent="0.35"/>
    <row r="34555" hidden="1" x14ac:dyDescent="0.35"/>
    <row r="34556" hidden="1" x14ac:dyDescent="0.35"/>
    <row r="34557" hidden="1" x14ac:dyDescent="0.35"/>
    <row r="34558" hidden="1" x14ac:dyDescent="0.35"/>
    <row r="34559" hidden="1" x14ac:dyDescent="0.35"/>
    <row r="34560" hidden="1" x14ac:dyDescent="0.35"/>
    <row r="34561" hidden="1" x14ac:dyDescent="0.35"/>
    <row r="34562" hidden="1" x14ac:dyDescent="0.35"/>
    <row r="34563" hidden="1" x14ac:dyDescent="0.35"/>
    <row r="34564" hidden="1" x14ac:dyDescent="0.35"/>
    <row r="34565" hidden="1" x14ac:dyDescent="0.35"/>
    <row r="34566" hidden="1" x14ac:dyDescent="0.35"/>
    <row r="34567" hidden="1" x14ac:dyDescent="0.35"/>
    <row r="34568" hidden="1" x14ac:dyDescent="0.35"/>
    <row r="34569" hidden="1" x14ac:dyDescent="0.35"/>
    <row r="34570" hidden="1" x14ac:dyDescent="0.35"/>
    <row r="34571" hidden="1" x14ac:dyDescent="0.35"/>
    <row r="34572" hidden="1" x14ac:dyDescent="0.35"/>
    <row r="34573" hidden="1" x14ac:dyDescent="0.35"/>
    <row r="34574" hidden="1" x14ac:dyDescent="0.35"/>
    <row r="34575" hidden="1" x14ac:dyDescent="0.35"/>
    <row r="34576" hidden="1" x14ac:dyDescent="0.35"/>
    <row r="34577" hidden="1" x14ac:dyDescent="0.35"/>
    <row r="34578" hidden="1" x14ac:dyDescent="0.35"/>
    <row r="34579" hidden="1" x14ac:dyDescent="0.35"/>
    <row r="34580" hidden="1" x14ac:dyDescent="0.35"/>
    <row r="34581" hidden="1" x14ac:dyDescent="0.35"/>
    <row r="34582" hidden="1" x14ac:dyDescent="0.35"/>
    <row r="34583" hidden="1" x14ac:dyDescent="0.35"/>
    <row r="34584" hidden="1" x14ac:dyDescent="0.35"/>
    <row r="34585" hidden="1" x14ac:dyDescent="0.35"/>
    <row r="34586" hidden="1" x14ac:dyDescent="0.35"/>
    <row r="34587" hidden="1" x14ac:dyDescent="0.35"/>
    <row r="34588" hidden="1" x14ac:dyDescent="0.35"/>
    <row r="34589" hidden="1" x14ac:dyDescent="0.35"/>
    <row r="34590" hidden="1" x14ac:dyDescent="0.35"/>
    <row r="34591" hidden="1" x14ac:dyDescent="0.35"/>
    <row r="34592" hidden="1" x14ac:dyDescent="0.35"/>
    <row r="34593" hidden="1" x14ac:dyDescent="0.35"/>
    <row r="34594" hidden="1" x14ac:dyDescent="0.35"/>
    <row r="34595" hidden="1" x14ac:dyDescent="0.35"/>
    <row r="34596" hidden="1" x14ac:dyDescent="0.35"/>
    <row r="34597" hidden="1" x14ac:dyDescent="0.35"/>
    <row r="34598" hidden="1" x14ac:dyDescent="0.35"/>
    <row r="34599" hidden="1" x14ac:dyDescent="0.35"/>
    <row r="34600" hidden="1" x14ac:dyDescent="0.35"/>
    <row r="34601" hidden="1" x14ac:dyDescent="0.35"/>
    <row r="34602" hidden="1" x14ac:dyDescent="0.35"/>
    <row r="34603" hidden="1" x14ac:dyDescent="0.35"/>
    <row r="34604" hidden="1" x14ac:dyDescent="0.35"/>
    <row r="34605" hidden="1" x14ac:dyDescent="0.35"/>
    <row r="34606" hidden="1" x14ac:dyDescent="0.35"/>
    <row r="34607" hidden="1" x14ac:dyDescent="0.35"/>
    <row r="34608" hidden="1" x14ac:dyDescent="0.35"/>
    <row r="34609" hidden="1" x14ac:dyDescent="0.35"/>
    <row r="34610" hidden="1" x14ac:dyDescent="0.35"/>
    <row r="34611" hidden="1" x14ac:dyDescent="0.35"/>
    <row r="34612" hidden="1" x14ac:dyDescent="0.35"/>
    <row r="34613" hidden="1" x14ac:dyDescent="0.35"/>
    <row r="34614" hidden="1" x14ac:dyDescent="0.35"/>
    <row r="34615" hidden="1" x14ac:dyDescent="0.35"/>
    <row r="34616" hidden="1" x14ac:dyDescent="0.35"/>
    <row r="34617" hidden="1" x14ac:dyDescent="0.35"/>
    <row r="34618" hidden="1" x14ac:dyDescent="0.35"/>
    <row r="34619" hidden="1" x14ac:dyDescent="0.35"/>
    <row r="34620" hidden="1" x14ac:dyDescent="0.35"/>
    <row r="34621" hidden="1" x14ac:dyDescent="0.35"/>
    <row r="34622" hidden="1" x14ac:dyDescent="0.35"/>
    <row r="34623" hidden="1" x14ac:dyDescent="0.35"/>
    <row r="34624" hidden="1" x14ac:dyDescent="0.35"/>
    <row r="34625" hidden="1" x14ac:dyDescent="0.35"/>
    <row r="34626" hidden="1" x14ac:dyDescent="0.35"/>
    <row r="34627" hidden="1" x14ac:dyDescent="0.35"/>
    <row r="34628" hidden="1" x14ac:dyDescent="0.35"/>
    <row r="34629" hidden="1" x14ac:dyDescent="0.35"/>
    <row r="34630" hidden="1" x14ac:dyDescent="0.35"/>
    <row r="34631" hidden="1" x14ac:dyDescent="0.35"/>
    <row r="34632" hidden="1" x14ac:dyDescent="0.35"/>
    <row r="34633" hidden="1" x14ac:dyDescent="0.35"/>
    <row r="34634" hidden="1" x14ac:dyDescent="0.35"/>
    <row r="34635" hidden="1" x14ac:dyDescent="0.35"/>
    <row r="34636" hidden="1" x14ac:dyDescent="0.35"/>
    <row r="34637" hidden="1" x14ac:dyDescent="0.35"/>
    <row r="34638" hidden="1" x14ac:dyDescent="0.35"/>
    <row r="34639" hidden="1" x14ac:dyDescent="0.35"/>
    <row r="34640" hidden="1" x14ac:dyDescent="0.35"/>
    <row r="34641" hidden="1" x14ac:dyDescent="0.35"/>
    <row r="34642" hidden="1" x14ac:dyDescent="0.35"/>
    <row r="34643" hidden="1" x14ac:dyDescent="0.35"/>
    <row r="34644" hidden="1" x14ac:dyDescent="0.35"/>
    <row r="34645" hidden="1" x14ac:dyDescent="0.35"/>
    <row r="34646" hidden="1" x14ac:dyDescent="0.35"/>
    <row r="34647" hidden="1" x14ac:dyDescent="0.35"/>
    <row r="34648" hidden="1" x14ac:dyDescent="0.35"/>
    <row r="34649" hidden="1" x14ac:dyDescent="0.35"/>
    <row r="34650" hidden="1" x14ac:dyDescent="0.35"/>
    <row r="34651" hidden="1" x14ac:dyDescent="0.35"/>
    <row r="34652" hidden="1" x14ac:dyDescent="0.35"/>
    <row r="34653" hidden="1" x14ac:dyDescent="0.35"/>
    <row r="34654" hidden="1" x14ac:dyDescent="0.35"/>
    <row r="34655" hidden="1" x14ac:dyDescent="0.35"/>
    <row r="34656" hidden="1" x14ac:dyDescent="0.35"/>
    <row r="34657" hidden="1" x14ac:dyDescent="0.35"/>
    <row r="34658" hidden="1" x14ac:dyDescent="0.35"/>
    <row r="34659" hidden="1" x14ac:dyDescent="0.35"/>
    <row r="34660" hidden="1" x14ac:dyDescent="0.35"/>
    <row r="34661" hidden="1" x14ac:dyDescent="0.35"/>
    <row r="34662" hidden="1" x14ac:dyDescent="0.35"/>
    <row r="34663" hidden="1" x14ac:dyDescent="0.35"/>
    <row r="34664" hidden="1" x14ac:dyDescent="0.35"/>
    <row r="34665" hidden="1" x14ac:dyDescent="0.35"/>
    <row r="34666" hidden="1" x14ac:dyDescent="0.35"/>
    <row r="34667" hidden="1" x14ac:dyDescent="0.35"/>
    <row r="34668" hidden="1" x14ac:dyDescent="0.35"/>
    <row r="34669" hidden="1" x14ac:dyDescent="0.35"/>
    <row r="34670" hidden="1" x14ac:dyDescent="0.35"/>
    <row r="34671" hidden="1" x14ac:dyDescent="0.35"/>
    <row r="34672" hidden="1" x14ac:dyDescent="0.35"/>
    <row r="34673" hidden="1" x14ac:dyDescent="0.35"/>
    <row r="34674" hidden="1" x14ac:dyDescent="0.35"/>
    <row r="34675" hidden="1" x14ac:dyDescent="0.35"/>
    <row r="34676" hidden="1" x14ac:dyDescent="0.35"/>
    <row r="34677" hidden="1" x14ac:dyDescent="0.35"/>
    <row r="34678" hidden="1" x14ac:dyDescent="0.35"/>
    <row r="34679" hidden="1" x14ac:dyDescent="0.35"/>
    <row r="34680" hidden="1" x14ac:dyDescent="0.35"/>
    <row r="34681" hidden="1" x14ac:dyDescent="0.35"/>
    <row r="34682" hidden="1" x14ac:dyDescent="0.35"/>
    <row r="34683" hidden="1" x14ac:dyDescent="0.35"/>
    <row r="34684" hidden="1" x14ac:dyDescent="0.35"/>
    <row r="34685" hidden="1" x14ac:dyDescent="0.35"/>
    <row r="34686" hidden="1" x14ac:dyDescent="0.35"/>
    <row r="34687" hidden="1" x14ac:dyDescent="0.35"/>
    <row r="34688" hidden="1" x14ac:dyDescent="0.35"/>
    <row r="34689" hidden="1" x14ac:dyDescent="0.35"/>
    <row r="34690" hidden="1" x14ac:dyDescent="0.35"/>
    <row r="34691" hidden="1" x14ac:dyDescent="0.35"/>
    <row r="34692" hidden="1" x14ac:dyDescent="0.35"/>
    <row r="34693" hidden="1" x14ac:dyDescent="0.35"/>
    <row r="34694" hidden="1" x14ac:dyDescent="0.35"/>
    <row r="34695" hidden="1" x14ac:dyDescent="0.35"/>
    <row r="34696" hidden="1" x14ac:dyDescent="0.35"/>
    <row r="34697" hidden="1" x14ac:dyDescent="0.35"/>
    <row r="34698" hidden="1" x14ac:dyDescent="0.35"/>
    <row r="34699" hidden="1" x14ac:dyDescent="0.35"/>
    <row r="34700" hidden="1" x14ac:dyDescent="0.35"/>
    <row r="34701" hidden="1" x14ac:dyDescent="0.35"/>
    <row r="34702" hidden="1" x14ac:dyDescent="0.35"/>
    <row r="34703" hidden="1" x14ac:dyDescent="0.35"/>
    <row r="34704" hidden="1" x14ac:dyDescent="0.35"/>
    <row r="34705" hidden="1" x14ac:dyDescent="0.35"/>
    <row r="34706" hidden="1" x14ac:dyDescent="0.35"/>
    <row r="34707" hidden="1" x14ac:dyDescent="0.35"/>
    <row r="34708" hidden="1" x14ac:dyDescent="0.35"/>
    <row r="34709" hidden="1" x14ac:dyDescent="0.35"/>
    <row r="34710" hidden="1" x14ac:dyDescent="0.35"/>
    <row r="34711" hidden="1" x14ac:dyDescent="0.35"/>
    <row r="34712" hidden="1" x14ac:dyDescent="0.35"/>
    <row r="34713" hidden="1" x14ac:dyDescent="0.35"/>
    <row r="34714" hidden="1" x14ac:dyDescent="0.35"/>
    <row r="34715" hidden="1" x14ac:dyDescent="0.35"/>
    <row r="34716" hidden="1" x14ac:dyDescent="0.35"/>
    <row r="34717" hidden="1" x14ac:dyDescent="0.35"/>
    <row r="34718" hidden="1" x14ac:dyDescent="0.35"/>
    <row r="34719" hidden="1" x14ac:dyDescent="0.35"/>
    <row r="34720" hidden="1" x14ac:dyDescent="0.35"/>
    <row r="34721" hidden="1" x14ac:dyDescent="0.35"/>
    <row r="34722" hidden="1" x14ac:dyDescent="0.35"/>
    <row r="34723" hidden="1" x14ac:dyDescent="0.35"/>
    <row r="34724" hidden="1" x14ac:dyDescent="0.35"/>
    <row r="34725" hidden="1" x14ac:dyDescent="0.35"/>
    <row r="34726" hidden="1" x14ac:dyDescent="0.35"/>
    <row r="34727" hidden="1" x14ac:dyDescent="0.35"/>
    <row r="34728" hidden="1" x14ac:dyDescent="0.35"/>
    <row r="34729" hidden="1" x14ac:dyDescent="0.35"/>
    <row r="34730" hidden="1" x14ac:dyDescent="0.35"/>
    <row r="34731" hidden="1" x14ac:dyDescent="0.35"/>
    <row r="34732" hidden="1" x14ac:dyDescent="0.35"/>
    <row r="34733" hidden="1" x14ac:dyDescent="0.35"/>
    <row r="34734" hidden="1" x14ac:dyDescent="0.35"/>
    <row r="34735" hidden="1" x14ac:dyDescent="0.35"/>
    <row r="34736" hidden="1" x14ac:dyDescent="0.35"/>
    <row r="34737" hidden="1" x14ac:dyDescent="0.35"/>
    <row r="34738" hidden="1" x14ac:dyDescent="0.35"/>
    <row r="34739" hidden="1" x14ac:dyDescent="0.35"/>
    <row r="34740" hidden="1" x14ac:dyDescent="0.35"/>
    <row r="34741" hidden="1" x14ac:dyDescent="0.35"/>
    <row r="34742" hidden="1" x14ac:dyDescent="0.35"/>
    <row r="34743" hidden="1" x14ac:dyDescent="0.35"/>
    <row r="34744" hidden="1" x14ac:dyDescent="0.35"/>
    <row r="34745" hidden="1" x14ac:dyDescent="0.35"/>
    <row r="34746" hidden="1" x14ac:dyDescent="0.35"/>
    <row r="34747" hidden="1" x14ac:dyDescent="0.35"/>
    <row r="34748" hidden="1" x14ac:dyDescent="0.35"/>
    <row r="34749" hidden="1" x14ac:dyDescent="0.35"/>
    <row r="34750" hidden="1" x14ac:dyDescent="0.35"/>
    <row r="34751" hidden="1" x14ac:dyDescent="0.35"/>
    <row r="34752" hidden="1" x14ac:dyDescent="0.35"/>
    <row r="34753" hidden="1" x14ac:dyDescent="0.35"/>
    <row r="34754" hidden="1" x14ac:dyDescent="0.35"/>
    <row r="34755" hidden="1" x14ac:dyDescent="0.35"/>
    <row r="34756" hidden="1" x14ac:dyDescent="0.35"/>
    <row r="34757" hidden="1" x14ac:dyDescent="0.35"/>
    <row r="34758" hidden="1" x14ac:dyDescent="0.35"/>
    <row r="34759" hidden="1" x14ac:dyDescent="0.35"/>
    <row r="34760" hidden="1" x14ac:dyDescent="0.35"/>
    <row r="34761" hidden="1" x14ac:dyDescent="0.35"/>
    <row r="34762" hidden="1" x14ac:dyDescent="0.35"/>
    <row r="34763" hidden="1" x14ac:dyDescent="0.35"/>
    <row r="34764" hidden="1" x14ac:dyDescent="0.35"/>
    <row r="34765" hidden="1" x14ac:dyDescent="0.35"/>
    <row r="34766" hidden="1" x14ac:dyDescent="0.35"/>
    <row r="34767" hidden="1" x14ac:dyDescent="0.35"/>
    <row r="34768" hidden="1" x14ac:dyDescent="0.35"/>
    <row r="34769" hidden="1" x14ac:dyDescent="0.35"/>
    <row r="34770" hidden="1" x14ac:dyDescent="0.35"/>
    <row r="34771" hidden="1" x14ac:dyDescent="0.35"/>
    <row r="34772" hidden="1" x14ac:dyDescent="0.35"/>
    <row r="34773" hidden="1" x14ac:dyDescent="0.35"/>
    <row r="34774" hidden="1" x14ac:dyDescent="0.35"/>
    <row r="34775" hidden="1" x14ac:dyDescent="0.35"/>
    <row r="34776" hidden="1" x14ac:dyDescent="0.35"/>
    <row r="34777" hidden="1" x14ac:dyDescent="0.35"/>
    <row r="34778" hidden="1" x14ac:dyDescent="0.35"/>
    <row r="34779" hidden="1" x14ac:dyDescent="0.35"/>
    <row r="34780" hidden="1" x14ac:dyDescent="0.35"/>
    <row r="34781" hidden="1" x14ac:dyDescent="0.35"/>
    <row r="34782" hidden="1" x14ac:dyDescent="0.35"/>
    <row r="34783" hidden="1" x14ac:dyDescent="0.35"/>
    <row r="34784" hidden="1" x14ac:dyDescent="0.35"/>
    <row r="34785" hidden="1" x14ac:dyDescent="0.35"/>
    <row r="34786" hidden="1" x14ac:dyDescent="0.35"/>
    <row r="34787" hidden="1" x14ac:dyDescent="0.35"/>
    <row r="34788" hidden="1" x14ac:dyDescent="0.35"/>
    <row r="34789" hidden="1" x14ac:dyDescent="0.35"/>
    <row r="34790" hidden="1" x14ac:dyDescent="0.35"/>
    <row r="34791" hidden="1" x14ac:dyDescent="0.35"/>
    <row r="34792" hidden="1" x14ac:dyDescent="0.35"/>
    <row r="34793" hidden="1" x14ac:dyDescent="0.35"/>
    <row r="34794" hidden="1" x14ac:dyDescent="0.35"/>
    <row r="34795" hidden="1" x14ac:dyDescent="0.35"/>
    <row r="34796" hidden="1" x14ac:dyDescent="0.35"/>
    <row r="34797" hidden="1" x14ac:dyDescent="0.35"/>
    <row r="34798" hidden="1" x14ac:dyDescent="0.35"/>
    <row r="34799" hidden="1" x14ac:dyDescent="0.35"/>
    <row r="34800" hidden="1" x14ac:dyDescent="0.35"/>
    <row r="34801" hidden="1" x14ac:dyDescent="0.35"/>
    <row r="34802" hidden="1" x14ac:dyDescent="0.35"/>
    <row r="34803" hidden="1" x14ac:dyDescent="0.35"/>
    <row r="34804" hidden="1" x14ac:dyDescent="0.35"/>
    <row r="34805" hidden="1" x14ac:dyDescent="0.35"/>
    <row r="34806" hidden="1" x14ac:dyDescent="0.35"/>
    <row r="34807" hidden="1" x14ac:dyDescent="0.35"/>
    <row r="34808" hidden="1" x14ac:dyDescent="0.35"/>
    <row r="34809" hidden="1" x14ac:dyDescent="0.35"/>
    <row r="34810" hidden="1" x14ac:dyDescent="0.35"/>
    <row r="34811" hidden="1" x14ac:dyDescent="0.35"/>
    <row r="34812" hidden="1" x14ac:dyDescent="0.35"/>
    <row r="34813" hidden="1" x14ac:dyDescent="0.35"/>
    <row r="34814" hidden="1" x14ac:dyDescent="0.35"/>
    <row r="34815" hidden="1" x14ac:dyDescent="0.35"/>
    <row r="34816" hidden="1" x14ac:dyDescent="0.35"/>
    <row r="34817" hidden="1" x14ac:dyDescent="0.35"/>
    <row r="34818" hidden="1" x14ac:dyDescent="0.35"/>
    <row r="34819" hidden="1" x14ac:dyDescent="0.35"/>
    <row r="34820" hidden="1" x14ac:dyDescent="0.35"/>
    <row r="34821" hidden="1" x14ac:dyDescent="0.35"/>
    <row r="34822" hidden="1" x14ac:dyDescent="0.35"/>
    <row r="34823" hidden="1" x14ac:dyDescent="0.35"/>
    <row r="34824" hidden="1" x14ac:dyDescent="0.35"/>
    <row r="34825" hidden="1" x14ac:dyDescent="0.35"/>
    <row r="34826" hidden="1" x14ac:dyDescent="0.35"/>
    <row r="34827" hidden="1" x14ac:dyDescent="0.35"/>
    <row r="34828" hidden="1" x14ac:dyDescent="0.35"/>
    <row r="34829" hidden="1" x14ac:dyDescent="0.35"/>
    <row r="34830" hidden="1" x14ac:dyDescent="0.35"/>
    <row r="34831" hidden="1" x14ac:dyDescent="0.35"/>
    <row r="34832" hidden="1" x14ac:dyDescent="0.35"/>
    <row r="34833" hidden="1" x14ac:dyDescent="0.35"/>
    <row r="34834" hidden="1" x14ac:dyDescent="0.35"/>
    <row r="34835" hidden="1" x14ac:dyDescent="0.35"/>
    <row r="34836" hidden="1" x14ac:dyDescent="0.35"/>
    <row r="34837" hidden="1" x14ac:dyDescent="0.35"/>
    <row r="34838" hidden="1" x14ac:dyDescent="0.35"/>
    <row r="34839" hidden="1" x14ac:dyDescent="0.35"/>
    <row r="34840" hidden="1" x14ac:dyDescent="0.35"/>
    <row r="34841" hidden="1" x14ac:dyDescent="0.35"/>
    <row r="34842" hidden="1" x14ac:dyDescent="0.35"/>
    <row r="34843" hidden="1" x14ac:dyDescent="0.35"/>
    <row r="34844" hidden="1" x14ac:dyDescent="0.35"/>
    <row r="34845" hidden="1" x14ac:dyDescent="0.35"/>
    <row r="34846" hidden="1" x14ac:dyDescent="0.35"/>
    <row r="34847" hidden="1" x14ac:dyDescent="0.35"/>
    <row r="34848" hidden="1" x14ac:dyDescent="0.35"/>
    <row r="34849" hidden="1" x14ac:dyDescent="0.35"/>
    <row r="34850" hidden="1" x14ac:dyDescent="0.35"/>
    <row r="34851" hidden="1" x14ac:dyDescent="0.35"/>
    <row r="34852" hidden="1" x14ac:dyDescent="0.35"/>
    <row r="34853" hidden="1" x14ac:dyDescent="0.35"/>
    <row r="34854" hidden="1" x14ac:dyDescent="0.35"/>
    <row r="34855" hidden="1" x14ac:dyDescent="0.35"/>
    <row r="34856" hidden="1" x14ac:dyDescent="0.35"/>
    <row r="34857" hidden="1" x14ac:dyDescent="0.35"/>
    <row r="34858" hidden="1" x14ac:dyDescent="0.35"/>
    <row r="34859" hidden="1" x14ac:dyDescent="0.35"/>
    <row r="34860" hidden="1" x14ac:dyDescent="0.35"/>
    <row r="34861" hidden="1" x14ac:dyDescent="0.35"/>
    <row r="34862" hidden="1" x14ac:dyDescent="0.35"/>
    <row r="34863" hidden="1" x14ac:dyDescent="0.35"/>
    <row r="34864" hidden="1" x14ac:dyDescent="0.35"/>
    <row r="34865" hidden="1" x14ac:dyDescent="0.35"/>
    <row r="34866" hidden="1" x14ac:dyDescent="0.35"/>
    <row r="34867" hidden="1" x14ac:dyDescent="0.35"/>
    <row r="34868" hidden="1" x14ac:dyDescent="0.35"/>
    <row r="34869" hidden="1" x14ac:dyDescent="0.35"/>
    <row r="34870" hidden="1" x14ac:dyDescent="0.35"/>
    <row r="34871" hidden="1" x14ac:dyDescent="0.35"/>
    <row r="34872" hidden="1" x14ac:dyDescent="0.35"/>
    <row r="34873" hidden="1" x14ac:dyDescent="0.35"/>
    <row r="34874" hidden="1" x14ac:dyDescent="0.35"/>
    <row r="34875" hidden="1" x14ac:dyDescent="0.35"/>
    <row r="34876" hidden="1" x14ac:dyDescent="0.35"/>
    <row r="34877" hidden="1" x14ac:dyDescent="0.35"/>
    <row r="34878" hidden="1" x14ac:dyDescent="0.35"/>
    <row r="34879" hidden="1" x14ac:dyDescent="0.35"/>
    <row r="34880" hidden="1" x14ac:dyDescent="0.35"/>
    <row r="34881" hidden="1" x14ac:dyDescent="0.35"/>
    <row r="34882" hidden="1" x14ac:dyDescent="0.35"/>
    <row r="34883" hidden="1" x14ac:dyDescent="0.35"/>
    <row r="34884" hidden="1" x14ac:dyDescent="0.35"/>
    <row r="34885" hidden="1" x14ac:dyDescent="0.35"/>
    <row r="34886" hidden="1" x14ac:dyDescent="0.35"/>
    <row r="34887" hidden="1" x14ac:dyDescent="0.35"/>
    <row r="34888" hidden="1" x14ac:dyDescent="0.35"/>
    <row r="34889" hidden="1" x14ac:dyDescent="0.35"/>
    <row r="34890" hidden="1" x14ac:dyDescent="0.35"/>
    <row r="34891" hidden="1" x14ac:dyDescent="0.35"/>
    <row r="34892" hidden="1" x14ac:dyDescent="0.35"/>
    <row r="34893" hidden="1" x14ac:dyDescent="0.35"/>
    <row r="34894" hidden="1" x14ac:dyDescent="0.35"/>
    <row r="34895" hidden="1" x14ac:dyDescent="0.35"/>
    <row r="34896" hidden="1" x14ac:dyDescent="0.35"/>
    <row r="34897" hidden="1" x14ac:dyDescent="0.35"/>
    <row r="34898" hidden="1" x14ac:dyDescent="0.35"/>
    <row r="34899" hidden="1" x14ac:dyDescent="0.35"/>
    <row r="34900" hidden="1" x14ac:dyDescent="0.35"/>
    <row r="34901" hidden="1" x14ac:dyDescent="0.35"/>
    <row r="34902" hidden="1" x14ac:dyDescent="0.35"/>
    <row r="34903" hidden="1" x14ac:dyDescent="0.35"/>
    <row r="34904" hidden="1" x14ac:dyDescent="0.35"/>
    <row r="34905" hidden="1" x14ac:dyDescent="0.35"/>
    <row r="34906" hidden="1" x14ac:dyDescent="0.35"/>
    <row r="34907" hidden="1" x14ac:dyDescent="0.35"/>
    <row r="34908" hidden="1" x14ac:dyDescent="0.35"/>
    <row r="34909" hidden="1" x14ac:dyDescent="0.35"/>
    <row r="34910" hidden="1" x14ac:dyDescent="0.35"/>
    <row r="34911" hidden="1" x14ac:dyDescent="0.35"/>
    <row r="34912" hidden="1" x14ac:dyDescent="0.35"/>
    <row r="34913" hidden="1" x14ac:dyDescent="0.35"/>
    <row r="34914" hidden="1" x14ac:dyDescent="0.35"/>
    <row r="34915" hidden="1" x14ac:dyDescent="0.35"/>
    <row r="34916" hidden="1" x14ac:dyDescent="0.35"/>
    <row r="34917" hidden="1" x14ac:dyDescent="0.35"/>
    <row r="34918" hidden="1" x14ac:dyDescent="0.35"/>
    <row r="34919" hidden="1" x14ac:dyDescent="0.35"/>
    <row r="34920" hidden="1" x14ac:dyDescent="0.35"/>
    <row r="34921" hidden="1" x14ac:dyDescent="0.35"/>
    <row r="34922" hidden="1" x14ac:dyDescent="0.35"/>
    <row r="34923" hidden="1" x14ac:dyDescent="0.35"/>
    <row r="34924" hidden="1" x14ac:dyDescent="0.35"/>
    <row r="34925" hidden="1" x14ac:dyDescent="0.35"/>
    <row r="34926" hidden="1" x14ac:dyDescent="0.35"/>
    <row r="34927" hidden="1" x14ac:dyDescent="0.35"/>
    <row r="34928" hidden="1" x14ac:dyDescent="0.35"/>
    <row r="34929" hidden="1" x14ac:dyDescent="0.35"/>
    <row r="34930" hidden="1" x14ac:dyDescent="0.35"/>
    <row r="34931" hidden="1" x14ac:dyDescent="0.35"/>
    <row r="34932" hidden="1" x14ac:dyDescent="0.35"/>
    <row r="34933" hidden="1" x14ac:dyDescent="0.35"/>
    <row r="34934" hidden="1" x14ac:dyDescent="0.35"/>
    <row r="34935" hidden="1" x14ac:dyDescent="0.35"/>
    <row r="34936" hidden="1" x14ac:dyDescent="0.35"/>
    <row r="34937" hidden="1" x14ac:dyDescent="0.35"/>
    <row r="34938" hidden="1" x14ac:dyDescent="0.35"/>
    <row r="34939" hidden="1" x14ac:dyDescent="0.35"/>
    <row r="34940" hidden="1" x14ac:dyDescent="0.35"/>
    <row r="34941" hidden="1" x14ac:dyDescent="0.35"/>
    <row r="34942" hidden="1" x14ac:dyDescent="0.35"/>
    <row r="34943" hidden="1" x14ac:dyDescent="0.35"/>
    <row r="34944" hidden="1" x14ac:dyDescent="0.35"/>
    <row r="34945" hidden="1" x14ac:dyDescent="0.35"/>
    <row r="34946" hidden="1" x14ac:dyDescent="0.35"/>
    <row r="34947" hidden="1" x14ac:dyDescent="0.35"/>
    <row r="34948" hidden="1" x14ac:dyDescent="0.35"/>
    <row r="34949" hidden="1" x14ac:dyDescent="0.35"/>
    <row r="34950" hidden="1" x14ac:dyDescent="0.35"/>
    <row r="34951" hidden="1" x14ac:dyDescent="0.35"/>
    <row r="34952" hidden="1" x14ac:dyDescent="0.35"/>
    <row r="34953" hidden="1" x14ac:dyDescent="0.35"/>
    <row r="34954" hidden="1" x14ac:dyDescent="0.35"/>
    <row r="34955" hidden="1" x14ac:dyDescent="0.35"/>
    <row r="34956" hidden="1" x14ac:dyDescent="0.35"/>
    <row r="34957" hidden="1" x14ac:dyDescent="0.35"/>
    <row r="34958" hidden="1" x14ac:dyDescent="0.35"/>
    <row r="34959" hidden="1" x14ac:dyDescent="0.35"/>
    <row r="34960" hidden="1" x14ac:dyDescent="0.35"/>
    <row r="34961" hidden="1" x14ac:dyDescent="0.35"/>
    <row r="34962" hidden="1" x14ac:dyDescent="0.35"/>
    <row r="34963" hidden="1" x14ac:dyDescent="0.35"/>
    <row r="34964" hidden="1" x14ac:dyDescent="0.35"/>
    <row r="34965" hidden="1" x14ac:dyDescent="0.35"/>
    <row r="34966" hidden="1" x14ac:dyDescent="0.35"/>
    <row r="34967" hidden="1" x14ac:dyDescent="0.35"/>
    <row r="34968" hidden="1" x14ac:dyDescent="0.35"/>
    <row r="34969" hidden="1" x14ac:dyDescent="0.35"/>
    <row r="34970" hidden="1" x14ac:dyDescent="0.35"/>
    <row r="34971" hidden="1" x14ac:dyDescent="0.35"/>
    <row r="34972" hidden="1" x14ac:dyDescent="0.35"/>
    <row r="34973" hidden="1" x14ac:dyDescent="0.35"/>
    <row r="34974" hidden="1" x14ac:dyDescent="0.35"/>
    <row r="34975" hidden="1" x14ac:dyDescent="0.35"/>
    <row r="34976" hidden="1" x14ac:dyDescent="0.35"/>
    <row r="34977" hidden="1" x14ac:dyDescent="0.35"/>
    <row r="34978" hidden="1" x14ac:dyDescent="0.35"/>
    <row r="34979" hidden="1" x14ac:dyDescent="0.35"/>
    <row r="34980" hidden="1" x14ac:dyDescent="0.35"/>
    <row r="34981" hidden="1" x14ac:dyDescent="0.35"/>
    <row r="34982" hidden="1" x14ac:dyDescent="0.35"/>
    <row r="34983" hidden="1" x14ac:dyDescent="0.35"/>
    <row r="34984" hidden="1" x14ac:dyDescent="0.35"/>
    <row r="34985" hidden="1" x14ac:dyDescent="0.35"/>
    <row r="34986" hidden="1" x14ac:dyDescent="0.35"/>
    <row r="34987" hidden="1" x14ac:dyDescent="0.35"/>
    <row r="34988" hidden="1" x14ac:dyDescent="0.35"/>
    <row r="34989" hidden="1" x14ac:dyDescent="0.35"/>
    <row r="34990" hidden="1" x14ac:dyDescent="0.35"/>
    <row r="34991" hidden="1" x14ac:dyDescent="0.35"/>
    <row r="34992" hidden="1" x14ac:dyDescent="0.35"/>
    <row r="34993" hidden="1" x14ac:dyDescent="0.35"/>
    <row r="34994" hidden="1" x14ac:dyDescent="0.35"/>
    <row r="34995" hidden="1" x14ac:dyDescent="0.35"/>
    <row r="34996" hidden="1" x14ac:dyDescent="0.35"/>
    <row r="34997" hidden="1" x14ac:dyDescent="0.35"/>
    <row r="34998" hidden="1" x14ac:dyDescent="0.35"/>
    <row r="34999" hidden="1" x14ac:dyDescent="0.35"/>
    <row r="35000" hidden="1" x14ac:dyDescent="0.35"/>
    <row r="35001" hidden="1" x14ac:dyDescent="0.35"/>
    <row r="35002" hidden="1" x14ac:dyDescent="0.35"/>
    <row r="35003" hidden="1" x14ac:dyDescent="0.35"/>
    <row r="35004" hidden="1" x14ac:dyDescent="0.35"/>
    <row r="35005" hidden="1" x14ac:dyDescent="0.35"/>
    <row r="35006" hidden="1" x14ac:dyDescent="0.35"/>
    <row r="35007" hidden="1" x14ac:dyDescent="0.35"/>
    <row r="35008" hidden="1" x14ac:dyDescent="0.35"/>
    <row r="35009" hidden="1" x14ac:dyDescent="0.35"/>
    <row r="35010" hidden="1" x14ac:dyDescent="0.35"/>
    <row r="35011" hidden="1" x14ac:dyDescent="0.35"/>
    <row r="35012" hidden="1" x14ac:dyDescent="0.35"/>
    <row r="35013" hidden="1" x14ac:dyDescent="0.35"/>
    <row r="35014" hidden="1" x14ac:dyDescent="0.35"/>
    <row r="35015" hidden="1" x14ac:dyDescent="0.35"/>
    <row r="35016" hidden="1" x14ac:dyDescent="0.35"/>
    <row r="35017" hidden="1" x14ac:dyDescent="0.35"/>
    <row r="35018" hidden="1" x14ac:dyDescent="0.35"/>
    <row r="35019" hidden="1" x14ac:dyDescent="0.35"/>
    <row r="35020" hidden="1" x14ac:dyDescent="0.35"/>
    <row r="35021" hidden="1" x14ac:dyDescent="0.35"/>
    <row r="35022" hidden="1" x14ac:dyDescent="0.35"/>
    <row r="35023" hidden="1" x14ac:dyDescent="0.35"/>
    <row r="35024" hidden="1" x14ac:dyDescent="0.35"/>
    <row r="35025" hidden="1" x14ac:dyDescent="0.35"/>
    <row r="35026" hidden="1" x14ac:dyDescent="0.35"/>
    <row r="35027" hidden="1" x14ac:dyDescent="0.35"/>
    <row r="35028" hidden="1" x14ac:dyDescent="0.35"/>
    <row r="35029" hidden="1" x14ac:dyDescent="0.35"/>
    <row r="35030" hidden="1" x14ac:dyDescent="0.35"/>
    <row r="35031" hidden="1" x14ac:dyDescent="0.35"/>
    <row r="35032" hidden="1" x14ac:dyDescent="0.35"/>
    <row r="35033" hidden="1" x14ac:dyDescent="0.35"/>
    <row r="35034" hidden="1" x14ac:dyDescent="0.35"/>
    <row r="35035" hidden="1" x14ac:dyDescent="0.35"/>
    <row r="35036" hidden="1" x14ac:dyDescent="0.35"/>
    <row r="35037" hidden="1" x14ac:dyDescent="0.35"/>
    <row r="35038" hidden="1" x14ac:dyDescent="0.35"/>
    <row r="35039" hidden="1" x14ac:dyDescent="0.35"/>
    <row r="35040" hidden="1" x14ac:dyDescent="0.35"/>
    <row r="35041" hidden="1" x14ac:dyDescent="0.35"/>
    <row r="35042" hidden="1" x14ac:dyDescent="0.35"/>
    <row r="35043" hidden="1" x14ac:dyDescent="0.35"/>
    <row r="35044" hidden="1" x14ac:dyDescent="0.35"/>
    <row r="35045" hidden="1" x14ac:dyDescent="0.35"/>
    <row r="35046" hidden="1" x14ac:dyDescent="0.35"/>
    <row r="35047" hidden="1" x14ac:dyDescent="0.35"/>
    <row r="35048" hidden="1" x14ac:dyDescent="0.35"/>
    <row r="35049" hidden="1" x14ac:dyDescent="0.35"/>
    <row r="35050" hidden="1" x14ac:dyDescent="0.35"/>
    <row r="35051" hidden="1" x14ac:dyDescent="0.35"/>
    <row r="35052" hidden="1" x14ac:dyDescent="0.35"/>
    <row r="35053" hidden="1" x14ac:dyDescent="0.35"/>
    <row r="35054" hidden="1" x14ac:dyDescent="0.35"/>
    <row r="35055" hidden="1" x14ac:dyDescent="0.35"/>
    <row r="35056" hidden="1" x14ac:dyDescent="0.35"/>
    <row r="35057" hidden="1" x14ac:dyDescent="0.35"/>
    <row r="35058" hidden="1" x14ac:dyDescent="0.35"/>
    <row r="35059" hidden="1" x14ac:dyDescent="0.35"/>
    <row r="35060" hidden="1" x14ac:dyDescent="0.35"/>
    <row r="35061" hidden="1" x14ac:dyDescent="0.35"/>
    <row r="35062" hidden="1" x14ac:dyDescent="0.35"/>
    <row r="35063" hidden="1" x14ac:dyDescent="0.35"/>
    <row r="35064" hidden="1" x14ac:dyDescent="0.35"/>
    <row r="35065" hidden="1" x14ac:dyDescent="0.35"/>
    <row r="35066" hidden="1" x14ac:dyDescent="0.35"/>
    <row r="35067" hidden="1" x14ac:dyDescent="0.35"/>
    <row r="35068" hidden="1" x14ac:dyDescent="0.35"/>
    <row r="35069" hidden="1" x14ac:dyDescent="0.35"/>
    <row r="35070" hidden="1" x14ac:dyDescent="0.35"/>
    <row r="35071" hidden="1" x14ac:dyDescent="0.35"/>
    <row r="35072" hidden="1" x14ac:dyDescent="0.35"/>
    <row r="35073" hidden="1" x14ac:dyDescent="0.35"/>
    <row r="35074" hidden="1" x14ac:dyDescent="0.35"/>
    <row r="35075" hidden="1" x14ac:dyDescent="0.35"/>
    <row r="35076" hidden="1" x14ac:dyDescent="0.35"/>
    <row r="35077" hidden="1" x14ac:dyDescent="0.35"/>
    <row r="35078" hidden="1" x14ac:dyDescent="0.35"/>
    <row r="35079" hidden="1" x14ac:dyDescent="0.35"/>
    <row r="35080" hidden="1" x14ac:dyDescent="0.35"/>
    <row r="35081" hidden="1" x14ac:dyDescent="0.35"/>
    <row r="35082" hidden="1" x14ac:dyDescent="0.35"/>
    <row r="35083" hidden="1" x14ac:dyDescent="0.35"/>
    <row r="35084" hidden="1" x14ac:dyDescent="0.35"/>
    <row r="35085" hidden="1" x14ac:dyDescent="0.35"/>
    <row r="35086" hidden="1" x14ac:dyDescent="0.35"/>
    <row r="35087" hidden="1" x14ac:dyDescent="0.35"/>
    <row r="35088" hidden="1" x14ac:dyDescent="0.35"/>
    <row r="35089" hidden="1" x14ac:dyDescent="0.35"/>
    <row r="35090" hidden="1" x14ac:dyDescent="0.35"/>
    <row r="35091" hidden="1" x14ac:dyDescent="0.35"/>
    <row r="35092" hidden="1" x14ac:dyDescent="0.35"/>
    <row r="35093" hidden="1" x14ac:dyDescent="0.35"/>
    <row r="35094" hidden="1" x14ac:dyDescent="0.35"/>
    <row r="35095" hidden="1" x14ac:dyDescent="0.35"/>
    <row r="35096" hidden="1" x14ac:dyDescent="0.35"/>
    <row r="35097" hidden="1" x14ac:dyDescent="0.35"/>
    <row r="35098" hidden="1" x14ac:dyDescent="0.35"/>
    <row r="35099" hidden="1" x14ac:dyDescent="0.35"/>
    <row r="35100" hidden="1" x14ac:dyDescent="0.35"/>
    <row r="35101" hidden="1" x14ac:dyDescent="0.35"/>
    <row r="35102" hidden="1" x14ac:dyDescent="0.35"/>
    <row r="35103" hidden="1" x14ac:dyDescent="0.35"/>
    <row r="35104" hidden="1" x14ac:dyDescent="0.35"/>
    <row r="35105" hidden="1" x14ac:dyDescent="0.35"/>
    <row r="35106" hidden="1" x14ac:dyDescent="0.35"/>
    <row r="35107" hidden="1" x14ac:dyDescent="0.35"/>
    <row r="35108" hidden="1" x14ac:dyDescent="0.35"/>
    <row r="35109" hidden="1" x14ac:dyDescent="0.35"/>
    <row r="35110" hidden="1" x14ac:dyDescent="0.35"/>
    <row r="35111" hidden="1" x14ac:dyDescent="0.35"/>
    <row r="35112" hidden="1" x14ac:dyDescent="0.35"/>
    <row r="35113" hidden="1" x14ac:dyDescent="0.35"/>
    <row r="35114" hidden="1" x14ac:dyDescent="0.35"/>
    <row r="35115" hidden="1" x14ac:dyDescent="0.35"/>
    <row r="35116" hidden="1" x14ac:dyDescent="0.35"/>
    <row r="35117" hidden="1" x14ac:dyDescent="0.35"/>
    <row r="35118" hidden="1" x14ac:dyDescent="0.35"/>
    <row r="35119" hidden="1" x14ac:dyDescent="0.35"/>
    <row r="35120" hidden="1" x14ac:dyDescent="0.35"/>
    <row r="35121" hidden="1" x14ac:dyDescent="0.35"/>
    <row r="35122" hidden="1" x14ac:dyDescent="0.35"/>
    <row r="35123" hidden="1" x14ac:dyDescent="0.35"/>
    <row r="35124" hidden="1" x14ac:dyDescent="0.35"/>
    <row r="35125" hidden="1" x14ac:dyDescent="0.35"/>
    <row r="35126" hidden="1" x14ac:dyDescent="0.35"/>
    <row r="35127" hidden="1" x14ac:dyDescent="0.35"/>
    <row r="35128" hidden="1" x14ac:dyDescent="0.35"/>
    <row r="35129" hidden="1" x14ac:dyDescent="0.35"/>
    <row r="35130" hidden="1" x14ac:dyDescent="0.35"/>
    <row r="35131" hidden="1" x14ac:dyDescent="0.35"/>
    <row r="35132" hidden="1" x14ac:dyDescent="0.35"/>
    <row r="35133" hidden="1" x14ac:dyDescent="0.35"/>
    <row r="35134" hidden="1" x14ac:dyDescent="0.35"/>
    <row r="35135" hidden="1" x14ac:dyDescent="0.35"/>
    <row r="35136" hidden="1" x14ac:dyDescent="0.35"/>
    <row r="35137" hidden="1" x14ac:dyDescent="0.35"/>
    <row r="35138" hidden="1" x14ac:dyDescent="0.35"/>
    <row r="35139" hidden="1" x14ac:dyDescent="0.35"/>
    <row r="35140" hidden="1" x14ac:dyDescent="0.35"/>
    <row r="35141" hidden="1" x14ac:dyDescent="0.35"/>
    <row r="35142" hidden="1" x14ac:dyDescent="0.35"/>
    <row r="35143" hidden="1" x14ac:dyDescent="0.35"/>
    <row r="35144" hidden="1" x14ac:dyDescent="0.35"/>
    <row r="35145" hidden="1" x14ac:dyDescent="0.35"/>
    <row r="35146" hidden="1" x14ac:dyDescent="0.35"/>
    <row r="35147" hidden="1" x14ac:dyDescent="0.35"/>
    <row r="35148" hidden="1" x14ac:dyDescent="0.35"/>
    <row r="35149" hidden="1" x14ac:dyDescent="0.35"/>
    <row r="35150" hidden="1" x14ac:dyDescent="0.35"/>
    <row r="35151" hidden="1" x14ac:dyDescent="0.35"/>
    <row r="35152" hidden="1" x14ac:dyDescent="0.35"/>
    <row r="35153" hidden="1" x14ac:dyDescent="0.35"/>
    <row r="35154" hidden="1" x14ac:dyDescent="0.35"/>
    <row r="35155" hidden="1" x14ac:dyDescent="0.35"/>
    <row r="35156" hidden="1" x14ac:dyDescent="0.35"/>
    <row r="35157" hidden="1" x14ac:dyDescent="0.35"/>
    <row r="35158" hidden="1" x14ac:dyDescent="0.35"/>
    <row r="35159" hidden="1" x14ac:dyDescent="0.35"/>
    <row r="35160" hidden="1" x14ac:dyDescent="0.35"/>
    <row r="35161" hidden="1" x14ac:dyDescent="0.35"/>
    <row r="35162" hidden="1" x14ac:dyDescent="0.35"/>
    <row r="35163" hidden="1" x14ac:dyDescent="0.35"/>
    <row r="35164" hidden="1" x14ac:dyDescent="0.35"/>
    <row r="35165" hidden="1" x14ac:dyDescent="0.35"/>
    <row r="35166" hidden="1" x14ac:dyDescent="0.35"/>
    <row r="35167" hidden="1" x14ac:dyDescent="0.35"/>
    <row r="35168" hidden="1" x14ac:dyDescent="0.35"/>
    <row r="35169" hidden="1" x14ac:dyDescent="0.35"/>
    <row r="35170" hidden="1" x14ac:dyDescent="0.35"/>
    <row r="35171" hidden="1" x14ac:dyDescent="0.35"/>
    <row r="35172" hidden="1" x14ac:dyDescent="0.35"/>
    <row r="35173" hidden="1" x14ac:dyDescent="0.35"/>
    <row r="35174" hidden="1" x14ac:dyDescent="0.35"/>
    <row r="35175" hidden="1" x14ac:dyDescent="0.35"/>
    <row r="35176" hidden="1" x14ac:dyDescent="0.35"/>
    <row r="35177" hidden="1" x14ac:dyDescent="0.35"/>
    <row r="35178" hidden="1" x14ac:dyDescent="0.35"/>
    <row r="35179" hidden="1" x14ac:dyDescent="0.35"/>
    <row r="35180" hidden="1" x14ac:dyDescent="0.35"/>
    <row r="35181" hidden="1" x14ac:dyDescent="0.35"/>
    <row r="35182" hidden="1" x14ac:dyDescent="0.35"/>
    <row r="35183" hidden="1" x14ac:dyDescent="0.35"/>
    <row r="35184" hidden="1" x14ac:dyDescent="0.35"/>
    <row r="35185" hidden="1" x14ac:dyDescent="0.35"/>
    <row r="35186" hidden="1" x14ac:dyDescent="0.35"/>
    <row r="35187" hidden="1" x14ac:dyDescent="0.35"/>
    <row r="35188" hidden="1" x14ac:dyDescent="0.35"/>
    <row r="35189" hidden="1" x14ac:dyDescent="0.35"/>
    <row r="35190" hidden="1" x14ac:dyDescent="0.35"/>
    <row r="35191" hidden="1" x14ac:dyDescent="0.35"/>
    <row r="35192" hidden="1" x14ac:dyDescent="0.35"/>
    <row r="35193" hidden="1" x14ac:dyDescent="0.35"/>
    <row r="35194" hidden="1" x14ac:dyDescent="0.35"/>
    <row r="35195" hidden="1" x14ac:dyDescent="0.35"/>
    <row r="35196" hidden="1" x14ac:dyDescent="0.35"/>
    <row r="35197" hidden="1" x14ac:dyDescent="0.35"/>
    <row r="35198" hidden="1" x14ac:dyDescent="0.35"/>
    <row r="35199" hidden="1" x14ac:dyDescent="0.35"/>
    <row r="35200" hidden="1" x14ac:dyDescent="0.35"/>
    <row r="35201" hidden="1" x14ac:dyDescent="0.35"/>
    <row r="35202" hidden="1" x14ac:dyDescent="0.35"/>
    <row r="35203" hidden="1" x14ac:dyDescent="0.35"/>
    <row r="35204" hidden="1" x14ac:dyDescent="0.35"/>
    <row r="35205" hidden="1" x14ac:dyDescent="0.35"/>
    <row r="35206" hidden="1" x14ac:dyDescent="0.35"/>
    <row r="35207" hidden="1" x14ac:dyDescent="0.35"/>
    <row r="35208" hidden="1" x14ac:dyDescent="0.35"/>
    <row r="35209" hidden="1" x14ac:dyDescent="0.35"/>
    <row r="35210" hidden="1" x14ac:dyDescent="0.35"/>
    <row r="35211" hidden="1" x14ac:dyDescent="0.35"/>
    <row r="35212" hidden="1" x14ac:dyDescent="0.35"/>
    <row r="35213" hidden="1" x14ac:dyDescent="0.35"/>
    <row r="35214" hidden="1" x14ac:dyDescent="0.35"/>
    <row r="35215" hidden="1" x14ac:dyDescent="0.35"/>
    <row r="35216" hidden="1" x14ac:dyDescent="0.35"/>
    <row r="35217" hidden="1" x14ac:dyDescent="0.35"/>
    <row r="35218" hidden="1" x14ac:dyDescent="0.35"/>
    <row r="35219" hidden="1" x14ac:dyDescent="0.35"/>
    <row r="35220" hidden="1" x14ac:dyDescent="0.35"/>
    <row r="35221" hidden="1" x14ac:dyDescent="0.35"/>
    <row r="35222" hidden="1" x14ac:dyDescent="0.35"/>
    <row r="35223" hidden="1" x14ac:dyDescent="0.35"/>
    <row r="35224" hidden="1" x14ac:dyDescent="0.35"/>
    <row r="35225" hidden="1" x14ac:dyDescent="0.35"/>
    <row r="35226" hidden="1" x14ac:dyDescent="0.35"/>
    <row r="35227" hidden="1" x14ac:dyDescent="0.35"/>
    <row r="35228" hidden="1" x14ac:dyDescent="0.35"/>
    <row r="35229" hidden="1" x14ac:dyDescent="0.35"/>
    <row r="35230" hidden="1" x14ac:dyDescent="0.35"/>
    <row r="35231" hidden="1" x14ac:dyDescent="0.35"/>
    <row r="35232" hidden="1" x14ac:dyDescent="0.35"/>
    <row r="35233" hidden="1" x14ac:dyDescent="0.35"/>
    <row r="35234" hidden="1" x14ac:dyDescent="0.35"/>
    <row r="35235" hidden="1" x14ac:dyDescent="0.35"/>
    <row r="35236" hidden="1" x14ac:dyDescent="0.35"/>
    <row r="35237" hidden="1" x14ac:dyDescent="0.35"/>
    <row r="35238" hidden="1" x14ac:dyDescent="0.35"/>
    <row r="35239" hidden="1" x14ac:dyDescent="0.35"/>
    <row r="35240" hidden="1" x14ac:dyDescent="0.35"/>
    <row r="35241" hidden="1" x14ac:dyDescent="0.35"/>
    <row r="35242" hidden="1" x14ac:dyDescent="0.35"/>
    <row r="35243" hidden="1" x14ac:dyDescent="0.35"/>
    <row r="35244" hidden="1" x14ac:dyDescent="0.35"/>
    <row r="35245" hidden="1" x14ac:dyDescent="0.35"/>
    <row r="35246" hidden="1" x14ac:dyDescent="0.35"/>
    <row r="35247" hidden="1" x14ac:dyDescent="0.35"/>
    <row r="35248" hidden="1" x14ac:dyDescent="0.35"/>
    <row r="35249" hidden="1" x14ac:dyDescent="0.35"/>
    <row r="35250" hidden="1" x14ac:dyDescent="0.35"/>
    <row r="35251" hidden="1" x14ac:dyDescent="0.35"/>
    <row r="35252" hidden="1" x14ac:dyDescent="0.35"/>
    <row r="35253" hidden="1" x14ac:dyDescent="0.35"/>
    <row r="35254" hidden="1" x14ac:dyDescent="0.35"/>
    <row r="35255" hidden="1" x14ac:dyDescent="0.35"/>
    <row r="35256" hidden="1" x14ac:dyDescent="0.35"/>
    <row r="35257" hidden="1" x14ac:dyDescent="0.35"/>
    <row r="35258" hidden="1" x14ac:dyDescent="0.35"/>
    <row r="35259" hidden="1" x14ac:dyDescent="0.35"/>
    <row r="35260" hidden="1" x14ac:dyDescent="0.35"/>
    <row r="35261" hidden="1" x14ac:dyDescent="0.35"/>
    <row r="35262" hidden="1" x14ac:dyDescent="0.35"/>
    <row r="35263" hidden="1" x14ac:dyDescent="0.35"/>
    <row r="35264" hidden="1" x14ac:dyDescent="0.35"/>
    <row r="35265" hidden="1" x14ac:dyDescent="0.35"/>
    <row r="35266" hidden="1" x14ac:dyDescent="0.35"/>
    <row r="35267" hidden="1" x14ac:dyDescent="0.35"/>
    <row r="35268" hidden="1" x14ac:dyDescent="0.35"/>
    <row r="35269" hidden="1" x14ac:dyDescent="0.35"/>
    <row r="35270" hidden="1" x14ac:dyDescent="0.35"/>
    <row r="35271" hidden="1" x14ac:dyDescent="0.35"/>
    <row r="35272" hidden="1" x14ac:dyDescent="0.35"/>
    <row r="35273" hidden="1" x14ac:dyDescent="0.35"/>
    <row r="35274" hidden="1" x14ac:dyDescent="0.35"/>
    <row r="35275" hidden="1" x14ac:dyDescent="0.35"/>
    <row r="35276" hidden="1" x14ac:dyDescent="0.35"/>
    <row r="35277" hidden="1" x14ac:dyDescent="0.35"/>
    <row r="35278" hidden="1" x14ac:dyDescent="0.35"/>
    <row r="35279" hidden="1" x14ac:dyDescent="0.35"/>
    <row r="35280" hidden="1" x14ac:dyDescent="0.35"/>
    <row r="35281" hidden="1" x14ac:dyDescent="0.35"/>
    <row r="35282" hidden="1" x14ac:dyDescent="0.35"/>
    <row r="35283" hidden="1" x14ac:dyDescent="0.35"/>
    <row r="35284" hidden="1" x14ac:dyDescent="0.35"/>
    <row r="35285" hidden="1" x14ac:dyDescent="0.35"/>
    <row r="35286" hidden="1" x14ac:dyDescent="0.35"/>
    <row r="35287" hidden="1" x14ac:dyDescent="0.35"/>
    <row r="35288" hidden="1" x14ac:dyDescent="0.35"/>
    <row r="35289" hidden="1" x14ac:dyDescent="0.35"/>
    <row r="35290" hidden="1" x14ac:dyDescent="0.35"/>
    <row r="35291" hidden="1" x14ac:dyDescent="0.35"/>
    <row r="35292" hidden="1" x14ac:dyDescent="0.35"/>
    <row r="35293" hidden="1" x14ac:dyDescent="0.35"/>
    <row r="35294" hidden="1" x14ac:dyDescent="0.35"/>
    <row r="35295" hidden="1" x14ac:dyDescent="0.35"/>
    <row r="35296" hidden="1" x14ac:dyDescent="0.35"/>
    <row r="35297" hidden="1" x14ac:dyDescent="0.35"/>
    <row r="35298" hidden="1" x14ac:dyDescent="0.35"/>
    <row r="35299" hidden="1" x14ac:dyDescent="0.35"/>
    <row r="35300" hidden="1" x14ac:dyDescent="0.35"/>
    <row r="35301" hidden="1" x14ac:dyDescent="0.35"/>
    <row r="35302" hidden="1" x14ac:dyDescent="0.35"/>
    <row r="35303" hidden="1" x14ac:dyDescent="0.35"/>
    <row r="35304" hidden="1" x14ac:dyDescent="0.35"/>
    <row r="35305" hidden="1" x14ac:dyDescent="0.35"/>
    <row r="35306" hidden="1" x14ac:dyDescent="0.35"/>
    <row r="35307" hidden="1" x14ac:dyDescent="0.35"/>
    <row r="35308" hidden="1" x14ac:dyDescent="0.35"/>
    <row r="35309" hidden="1" x14ac:dyDescent="0.35"/>
    <row r="35310" hidden="1" x14ac:dyDescent="0.35"/>
    <row r="35311" hidden="1" x14ac:dyDescent="0.35"/>
    <row r="35312" hidden="1" x14ac:dyDescent="0.35"/>
    <row r="35313" hidden="1" x14ac:dyDescent="0.35"/>
    <row r="35314" hidden="1" x14ac:dyDescent="0.35"/>
    <row r="35315" hidden="1" x14ac:dyDescent="0.35"/>
    <row r="35316" hidden="1" x14ac:dyDescent="0.35"/>
    <row r="35317" hidden="1" x14ac:dyDescent="0.35"/>
    <row r="35318" hidden="1" x14ac:dyDescent="0.35"/>
    <row r="35319" hidden="1" x14ac:dyDescent="0.35"/>
    <row r="35320" hidden="1" x14ac:dyDescent="0.35"/>
    <row r="35321" hidden="1" x14ac:dyDescent="0.35"/>
    <row r="35322" hidden="1" x14ac:dyDescent="0.35"/>
    <row r="35323" hidden="1" x14ac:dyDescent="0.35"/>
    <row r="35324" hidden="1" x14ac:dyDescent="0.35"/>
    <row r="35325" hidden="1" x14ac:dyDescent="0.35"/>
    <row r="35326" hidden="1" x14ac:dyDescent="0.35"/>
    <row r="35327" hidden="1" x14ac:dyDescent="0.35"/>
    <row r="35328" hidden="1" x14ac:dyDescent="0.35"/>
    <row r="35329" hidden="1" x14ac:dyDescent="0.35"/>
    <row r="35330" hidden="1" x14ac:dyDescent="0.35"/>
    <row r="35331" hidden="1" x14ac:dyDescent="0.35"/>
    <row r="35332" hidden="1" x14ac:dyDescent="0.35"/>
    <row r="35333" hidden="1" x14ac:dyDescent="0.35"/>
    <row r="35334" hidden="1" x14ac:dyDescent="0.35"/>
    <row r="35335" hidden="1" x14ac:dyDescent="0.35"/>
    <row r="35336" hidden="1" x14ac:dyDescent="0.35"/>
    <row r="35337" hidden="1" x14ac:dyDescent="0.35"/>
    <row r="35338" hidden="1" x14ac:dyDescent="0.35"/>
    <row r="35339" hidden="1" x14ac:dyDescent="0.35"/>
    <row r="35340" hidden="1" x14ac:dyDescent="0.35"/>
    <row r="35341" hidden="1" x14ac:dyDescent="0.35"/>
    <row r="35342" hidden="1" x14ac:dyDescent="0.35"/>
    <row r="35343" hidden="1" x14ac:dyDescent="0.35"/>
    <row r="35344" hidden="1" x14ac:dyDescent="0.35"/>
    <row r="35345" hidden="1" x14ac:dyDescent="0.35"/>
    <row r="35346" hidden="1" x14ac:dyDescent="0.35"/>
    <row r="35347" hidden="1" x14ac:dyDescent="0.35"/>
    <row r="35348" hidden="1" x14ac:dyDescent="0.35"/>
    <row r="35349" hidden="1" x14ac:dyDescent="0.35"/>
    <row r="35350" hidden="1" x14ac:dyDescent="0.35"/>
    <row r="35351" hidden="1" x14ac:dyDescent="0.35"/>
    <row r="35352" hidden="1" x14ac:dyDescent="0.35"/>
    <row r="35353" hidden="1" x14ac:dyDescent="0.35"/>
    <row r="35354" hidden="1" x14ac:dyDescent="0.35"/>
    <row r="35355" hidden="1" x14ac:dyDescent="0.35"/>
    <row r="35356" hidden="1" x14ac:dyDescent="0.35"/>
    <row r="35357" hidden="1" x14ac:dyDescent="0.35"/>
    <row r="35358" hidden="1" x14ac:dyDescent="0.35"/>
    <row r="35359" hidden="1" x14ac:dyDescent="0.35"/>
    <row r="35360" hidden="1" x14ac:dyDescent="0.35"/>
    <row r="35361" hidden="1" x14ac:dyDescent="0.35"/>
    <row r="35362" hidden="1" x14ac:dyDescent="0.35"/>
    <row r="35363" hidden="1" x14ac:dyDescent="0.35"/>
    <row r="35364" hidden="1" x14ac:dyDescent="0.35"/>
    <row r="35365" hidden="1" x14ac:dyDescent="0.35"/>
    <row r="35366" hidden="1" x14ac:dyDescent="0.35"/>
    <row r="35367" hidden="1" x14ac:dyDescent="0.35"/>
    <row r="35368" hidden="1" x14ac:dyDescent="0.35"/>
    <row r="35369" hidden="1" x14ac:dyDescent="0.35"/>
    <row r="35370" hidden="1" x14ac:dyDescent="0.35"/>
    <row r="35371" hidden="1" x14ac:dyDescent="0.35"/>
    <row r="35372" hidden="1" x14ac:dyDescent="0.35"/>
    <row r="35373" hidden="1" x14ac:dyDescent="0.35"/>
    <row r="35374" hidden="1" x14ac:dyDescent="0.35"/>
    <row r="35375" hidden="1" x14ac:dyDescent="0.35"/>
    <row r="35376" hidden="1" x14ac:dyDescent="0.35"/>
    <row r="35377" hidden="1" x14ac:dyDescent="0.35"/>
    <row r="35378" hidden="1" x14ac:dyDescent="0.35"/>
    <row r="35379" hidden="1" x14ac:dyDescent="0.35"/>
    <row r="35380" hidden="1" x14ac:dyDescent="0.35"/>
    <row r="35381" hidden="1" x14ac:dyDescent="0.35"/>
    <row r="35382" hidden="1" x14ac:dyDescent="0.35"/>
    <row r="35383" hidden="1" x14ac:dyDescent="0.35"/>
    <row r="35384" hidden="1" x14ac:dyDescent="0.35"/>
    <row r="35385" hidden="1" x14ac:dyDescent="0.35"/>
    <row r="35386" hidden="1" x14ac:dyDescent="0.35"/>
    <row r="35387" hidden="1" x14ac:dyDescent="0.35"/>
    <row r="35388" hidden="1" x14ac:dyDescent="0.35"/>
    <row r="35389" hidden="1" x14ac:dyDescent="0.35"/>
    <row r="35390" hidden="1" x14ac:dyDescent="0.35"/>
    <row r="35391" hidden="1" x14ac:dyDescent="0.35"/>
    <row r="35392" hidden="1" x14ac:dyDescent="0.35"/>
    <row r="35393" hidden="1" x14ac:dyDescent="0.35"/>
    <row r="35394" hidden="1" x14ac:dyDescent="0.35"/>
    <row r="35395" hidden="1" x14ac:dyDescent="0.35"/>
    <row r="35396" hidden="1" x14ac:dyDescent="0.35"/>
    <row r="35397" hidden="1" x14ac:dyDescent="0.35"/>
    <row r="35398" hidden="1" x14ac:dyDescent="0.35"/>
    <row r="35399" hidden="1" x14ac:dyDescent="0.35"/>
    <row r="35400" hidden="1" x14ac:dyDescent="0.35"/>
    <row r="35401" hidden="1" x14ac:dyDescent="0.35"/>
    <row r="35402" hidden="1" x14ac:dyDescent="0.35"/>
    <row r="35403" hidden="1" x14ac:dyDescent="0.35"/>
    <row r="35404" hidden="1" x14ac:dyDescent="0.35"/>
    <row r="35405" hidden="1" x14ac:dyDescent="0.35"/>
    <row r="35406" hidden="1" x14ac:dyDescent="0.35"/>
    <row r="35407" hidden="1" x14ac:dyDescent="0.35"/>
    <row r="35408" hidden="1" x14ac:dyDescent="0.35"/>
    <row r="35409" hidden="1" x14ac:dyDescent="0.35"/>
    <row r="35410" hidden="1" x14ac:dyDescent="0.35"/>
    <row r="35411" hidden="1" x14ac:dyDescent="0.35"/>
    <row r="35412" hidden="1" x14ac:dyDescent="0.35"/>
    <row r="35413" hidden="1" x14ac:dyDescent="0.35"/>
    <row r="35414" hidden="1" x14ac:dyDescent="0.35"/>
    <row r="35415" hidden="1" x14ac:dyDescent="0.35"/>
    <row r="35416" hidden="1" x14ac:dyDescent="0.35"/>
    <row r="35417" hidden="1" x14ac:dyDescent="0.35"/>
    <row r="35418" hidden="1" x14ac:dyDescent="0.35"/>
    <row r="35419" hidden="1" x14ac:dyDescent="0.35"/>
    <row r="35420" hidden="1" x14ac:dyDescent="0.35"/>
    <row r="35421" hidden="1" x14ac:dyDescent="0.35"/>
    <row r="35422" hidden="1" x14ac:dyDescent="0.35"/>
    <row r="35423" hidden="1" x14ac:dyDescent="0.35"/>
    <row r="35424" hidden="1" x14ac:dyDescent="0.35"/>
    <row r="35425" hidden="1" x14ac:dyDescent="0.35"/>
    <row r="35426" hidden="1" x14ac:dyDescent="0.35"/>
    <row r="35427" hidden="1" x14ac:dyDescent="0.35"/>
    <row r="35428" hidden="1" x14ac:dyDescent="0.35"/>
    <row r="35429" hidden="1" x14ac:dyDescent="0.35"/>
    <row r="35430" hidden="1" x14ac:dyDescent="0.35"/>
    <row r="35431" hidden="1" x14ac:dyDescent="0.35"/>
    <row r="35432" hidden="1" x14ac:dyDescent="0.35"/>
    <row r="35433" hidden="1" x14ac:dyDescent="0.35"/>
    <row r="35434" hidden="1" x14ac:dyDescent="0.35"/>
    <row r="35435" hidden="1" x14ac:dyDescent="0.35"/>
    <row r="35436" hidden="1" x14ac:dyDescent="0.35"/>
    <row r="35437" hidden="1" x14ac:dyDescent="0.35"/>
    <row r="35438" hidden="1" x14ac:dyDescent="0.35"/>
    <row r="35439" hidden="1" x14ac:dyDescent="0.35"/>
    <row r="35440" hidden="1" x14ac:dyDescent="0.35"/>
    <row r="35441" hidden="1" x14ac:dyDescent="0.35"/>
    <row r="35442" hidden="1" x14ac:dyDescent="0.35"/>
    <row r="35443" hidden="1" x14ac:dyDescent="0.35"/>
    <row r="35444" hidden="1" x14ac:dyDescent="0.35"/>
    <row r="35445" hidden="1" x14ac:dyDescent="0.35"/>
    <row r="35446" hidden="1" x14ac:dyDescent="0.35"/>
    <row r="35447" hidden="1" x14ac:dyDescent="0.35"/>
    <row r="35448" hidden="1" x14ac:dyDescent="0.35"/>
    <row r="35449" hidden="1" x14ac:dyDescent="0.35"/>
    <row r="35450" hidden="1" x14ac:dyDescent="0.35"/>
    <row r="35451" hidden="1" x14ac:dyDescent="0.35"/>
    <row r="35452" hidden="1" x14ac:dyDescent="0.35"/>
    <row r="35453" hidden="1" x14ac:dyDescent="0.35"/>
    <row r="35454" hidden="1" x14ac:dyDescent="0.35"/>
    <row r="35455" hidden="1" x14ac:dyDescent="0.35"/>
    <row r="35456" hidden="1" x14ac:dyDescent="0.35"/>
    <row r="35457" hidden="1" x14ac:dyDescent="0.35"/>
    <row r="35458" hidden="1" x14ac:dyDescent="0.35"/>
    <row r="35459" hidden="1" x14ac:dyDescent="0.35"/>
    <row r="35460" hidden="1" x14ac:dyDescent="0.35"/>
    <row r="35461" hidden="1" x14ac:dyDescent="0.35"/>
    <row r="35462" hidden="1" x14ac:dyDescent="0.35"/>
    <row r="35463" hidden="1" x14ac:dyDescent="0.35"/>
    <row r="35464" hidden="1" x14ac:dyDescent="0.35"/>
    <row r="35465" hidden="1" x14ac:dyDescent="0.35"/>
    <row r="35466" hidden="1" x14ac:dyDescent="0.35"/>
    <row r="35467" hidden="1" x14ac:dyDescent="0.35"/>
    <row r="35468" hidden="1" x14ac:dyDescent="0.35"/>
    <row r="35469" hidden="1" x14ac:dyDescent="0.35"/>
    <row r="35470" hidden="1" x14ac:dyDescent="0.35"/>
    <row r="35471" hidden="1" x14ac:dyDescent="0.35"/>
    <row r="35472" hidden="1" x14ac:dyDescent="0.35"/>
    <row r="35473" hidden="1" x14ac:dyDescent="0.35"/>
    <row r="35474" hidden="1" x14ac:dyDescent="0.35"/>
    <row r="35475" hidden="1" x14ac:dyDescent="0.35"/>
    <row r="35476" hidden="1" x14ac:dyDescent="0.35"/>
    <row r="35477" hidden="1" x14ac:dyDescent="0.35"/>
    <row r="35478" hidden="1" x14ac:dyDescent="0.35"/>
    <row r="35479" hidden="1" x14ac:dyDescent="0.35"/>
    <row r="35480" hidden="1" x14ac:dyDescent="0.35"/>
    <row r="35481" hidden="1" x14ac:dyDescent="0.35"/>
    <row r="35482" hidden="1" x14ac:dyDescent="0.35"/>
    <row r="35483" hidden="1" x14ac:dyDescent="0.35"/>
    <row r="35484" hidden="1" x14ac:dyDescent="0.35"/>
    <row r="35485" hidden="1" x14ac:dyDescent="0.35"/>
    <row r="35486" hidden="1" x14ac:dyDescent="0.35"/>
    <row r="35487" hidden="1" x14ac:dyDescent="0.35"/>
    <row r="35488" hidden="1" x14ac:dyDescent="0.35"/>
    <row r="35489" hidden="1" x14ac:dyDescent="0.35"/>
    <row r="35490" hidden="1" x14ac:dyDescent="0.35"/>
    <row r="35491" hidden="1" x14ac:dyDescent="0.35"/>
    <row r="35492" hidden="1" x14ac:dyDescent="0.35"/>
    <row r="35493" hidden="1" x14ac:dyDescent="0.35"/>
    <row r="35494" hidden="1" x14ac:dyDescent="0.35"/>
    <row r="35495" hidden="1" x14ac:dyDescent="0.35"/>
    <row r="35496" hidden="1" x14ac:dyDescent="0.35"/>
    <row r="35497" hidden="1" x14ac:dyDescent="0.35"/>
    <row r="35498" hidden="1" x14ac:dyDescent="0.35"/>
    <row r="35499" hidden="1" x14ac:dyDescent="0.35"/>
    <row r="35500" hidden="1" x14ac:dyDescent="0.35"/>
    <row r="35501" hidden="1" x14ac:dyDescent="0.35"/>
    <row r="35502" hidden="1" x14ac:dyDescent="0.35"/>
    <row r="35503" hidden="1" x14ac:dyDescent="0.35"/>
    <row r="35504" hidden="1" x14ac:dyDescent="0.35"/>
    <row r="35505" hidden="1" x14ac:dyDescent="0.35"/>
    <row r="35506" hidden="1" x14ac:dyDescent="0.35"/>
    <row r="35507" hidden="1" x14ac:dyDescent="0.35"/>
    <row r="35508" hidden="1" x14ac:dyDescent="0.35"/>
    <row r="35509" hidden="1" x14ac:dyDescent="0.35"/>
    <row r="35510" hidden="1" x14ac:dyDescent="0.35"/>
    <row r="35511" hidden="1" x14ac:dyDescent="0.35"/>
    <row r="35512" hidden="1" x14ac:dyDescent="0.35"/>
    <row r="35513" hidden="1" x14ac:dyDescent="0.35"/>
    <row r="35514" hidden="1" x14ac:dyDescent="0.35"/>
    <row r="35515" hidden="1" x14ac:dyDescent="0.35"/>
    <row r="35516" hidden="1" x14ac:dyDescent="0.35"/>
    <row r="35517" hidden="1" x14ac:dyDescent="0.35"/>
    <row r="35518" hidden="1" x14ac:dyDescent="0.35"/>
    <row r="35519" hidden="1" x14ac:dyDescent="0.35"/>
    <row r="35520" hidden="1" x14ac:dyDescent="0.35"/>
    <row r="35521" hidden="1" x14ac:dyDescent="0.35"/>
    <row r="35522" hidden="1" x14ac:dyDescent="0.35"/>
    <row r="35523" hidden="1" x14ac:dyDescent="0.35"/>
    <row r="35524" hidden="1" x14ac:dyDescent="0.35"/>
    <row r="35525" hidden="1" x14ac:dyDescent="0.35"/>
    <row r="35526" hidden="1" x14ac:dyDescent="0.35"/>
    <row r="35527" hidden="1" x14ac:dyDescent="0.35"/>
    <row r="35528" hidden="1" x14ac:dyDescent="0.35"/>
    <row r="35529" hidden="1" x14ac:dyDescent="0.35"/>
    <row r="35530" hidden="1" x14ac:dyDescent="0.35"/>
    <row r="35531" hidden="1" x14ac:dyDescent="0.35"/>
    <row r="35532" hidden="1" x14ac:dyDescent="0.35"/>
    <row r="35533" hidden="1" x14ac:dyDescent="0.35"/>
    <row r="35534" hidden="1" x14ac:dyDescent="0.35"/>
    <row r="35535" hidden="1" x14ac:dyDescent="0.35"/>
    <row r="35536" hidden="1" x14ac:dyDescent="0.35"/>
    <row r="35537" hidden="1" x14ac:dyDescent="0.35"/>
    <row r="35538" hidden="1" x14ac:dyDescent="0.35"/>
    <row r="35539" hidden="1" x14ac:dyDescent="0.35"/>
    <row r="35540" hidden="1" x14ac:dyDescent="0.35"/>
    <row r="35541" hidden="1" x14ac:dyDescent="0.35"/>
    <row r="35542" hidden="1" x14ac:dyDescent="0.35"/>
    <row r="35543" hidden="1" x14ac:dyDescent="0.35"/>
    <row r="35544" hidden="1" x14ac:dyDescent="0.35"/>
    <row r="35545" hidden="1" x14ac:dyDescent="0.35"/>
    <row r="35546" hidden="1" x14ac:dyDescent="0.35"/>
    <row r="35547" hidden="1" x14ac:dyDescent="0.35"/>
    <row r="35548" hidden="1" x14ac:dyDescent="0.35"/>
    <row r="35549" hidden="1" x14ac:dyDescent="0.35"/>
    <row r="35550" hidden="1" x14ac:dyDescent="0.35"/>
    <row r="35551" hidden="1" x14ac:dyDescent="0.35"/>
    <row r="35552" hidden="1" x14ac:dyDescent="0.35"/>
    <row r="35553" hidden="1" x14ac:dyDescent="0.35"/>
    <row r="35554" hidden="1" x14ac:dyDescent="0.35"/>
    <row r="35555" hidden="1" x14ac:dyDescent="0.35"/>
    <row r="35556" hidden="1" x14ac:dyDescent="0.35"/>
    <row r="35557" hidden="1" x14ac:dyDescent="0.35"/>
    <row r="35558" hidden="1" x14ac:dyDescent="0.35"/>
    <row r="35559" hidden="1" x14ac:dyDescent="0.35"/>
    <row r="35560" hidden="1" x14ac:dyDescent="0.35"/>
    <row r="35561" hidden="1" x14ac:dyDescent="0.35"/>
    <row r="35562" hidden="1" x14ac:dyDescent="0.35"/>
    <row r="35563" hidden="1" x14ac:dyDescent="0.35"/>
    <row r="35564" hidden="1" x14ac:dyDescent="0.35"/>
    <row r="35565" hidden="1" x14ac:dyDescent="0.35"/>
    <row r="35566" hidden="1" x14ac:dyDescent="0.35"/>
    <row r="35567" hidden="1" x14ac:dyDescent="0.35"/>
    <row r="35568" hidden="1" x14ac:dyDescent="0.35"/>
    <row r="35569" hidden="1" x14ac:dyDescent="0.35"/>
    <row r="35570" hidden="1" x14ac:dyDescent="0.35"/>
    <row r="35571" hidden="1" x14ac:dyDescent="0.35"/>
    <row r="35572" hidden="1" x14ac:dyDescent="0.35"/>
    <row r="35573" hidden="1" x14ac:dyDescent="0.35"/>
    <row r="35574" hidden="1" x14ac:dyDescent="0.35"/>
    <row r="35575" hidden="1" x14ac:dyDescent="0.35"/>
    <row r="35576" hidden="1" x14ac:dyDescent="0.35"/>
    <row r="35577" hidden="1" x14ac:dyDescent="0.35"/>
    <row r="35578" hidden="1" x14ac:dyDescent="0.35"/>
    <row r="35579" hidden="1" x14ac:dyDescent="0.35"/>
    <row r="35580" hidden="1" x14ac:dyDescent="0.35"/>
    <row r="35581" hidden="1" x14ac:dyDescent="0.35"/>
    <row r="35582" hidden="1" x14ac:dyDescent="0.35"/>
    <row r="35583" hidden="1" x14ac:dyDescent="0.35"/>
    <row r="35584" hidden="1" x14ac:dyDescent="0.35"/>
    <row r="35585" hidden="1" x14ac:dyDescent="0.35"/>
    <row r="35586" hidden="1" x14ac:dyDescent="0.35"/>
    <row r="35587" hidden="1" x14ac:dyDescent="0.35"/>
    <row r="35588" hidden="1" x14ac:dyDescent="0.35"/>
    <row r="35589" hidden="1" x14ac:dyDescent="0.35"/>
    <row r="35590" hidden="1" x14ac:dyDescent="0.35"/>
    <row r="35591" hidden="1" x14ac:dyDescent="0.35"/>
    <row r="35592" hidden="1" x14ac:dyDescent="0.35"/>
    <row r="35593" hidden="1" x14ac:dyDescent="0.35"/>
    <row r="35594" hidden="1" x14ac:dyDescent="0.35"/>
    <row r="35595" hidden="1" x14ac:dyDescent="0.35"/>
    <row r="35596" hidden="1" x14ac:dyDescent="0.35"/>
    <row r="35597" hidden="1" x14ac:dyDescent="0.35"/>
    <row r="35598" hidden="1" x14ac:dyDescent="0.35"/>
    <row r="35599" hidden="1" x14ac:dyDescent="0.35"/>
    <row r="35600" hidden="1" x14ac:dyDescent="0.35"/>
    <row r="35601" hidden="1" x14ac:dyDescent="0.35"/>
    <row r="35602" hidden="1" x14ac:dyDescent="0.35"/>
    <row r="35603" hidden="1" x14ac:dyDescent="0.35"/>
    <row r="35604" hidden="1" x14ac:dyDescent="0.35"/>
    <row r="35605" hidden="1" x14ac:dyDescent="0.35"/>
    <row r="35606" hidden="1" x14ac:dyDescent="0.35"/>
    <row r="35607" hidden="1" x14ac:dyDescent="0.35"/>
    <row r="35608" hidden="1" x14ac:dyDescent="0.35"/>
    <row r="35609" hidden="1" x14ac:dyDescent="0.35"/>
    <row r="35610" hidden="1" x14ac:dyDescent="0.35"/>
    <row r="35611" hidden="1" x14ac:dyDescent="0.35"/>
    <row r="35612" hidden="1" x14ac:dyDescent="0.35"/>
    <row r="35613" hidden="1" x14ac:dyDescent="0.35"/>
    <row r="35614" hidden="1" x14ac:dyDescent="0.35"/>
    <row r="35615" hidden="1" x14ac:dyDescent="0.35"/>
    <row r="35616" hidden="1" x14ac:dyDescent="0.35"/>
    <row r="35617" hidden="1" x14ac:dyDescent="0.35"/>
    <row r="35618" hidden="1" x14ac:dyDescent="0.35"/>
    <row r="35619" hidden="1" x14ac:dyDescent="0.35"/>
    <row r="35620" hidden="1" x14ac:dyDescent="0.35"/>
    <row r="35621" hidden="1" x14ac:dyDescent="0.35"/>
    <row r="35622" hidden="1" x14ac:dyDescent="0.35"/>
    <row r="35623" hidden="1" x14ac:dyDescent="0.35"/>
    <row r="35624" hidden="1" x14ac:dyDescent="0.35"/>
    <row r="35625" hidden="1" x14ac:dyDescent="0.35"/>
    <row r="35626" hidden="1" x14ac:dyDescent="0.35"/>
    <row r="35627" hidden="1" x14ac:dyDescent="0.35"/>
    <row r="35628" hidden="1" x14ac:dyDescent="0.35"/>
    <row r="35629" hidden="1" x14ac:dyDescent="0.35"/>
    <row r="35630" hidden="1" x14ac:dyDescent="0.35"/>
    <row r="35631" hidden="1" x14ac:dyDescent="0.35"/>
    <row r="35632" hidden="1" x14ac:dyDescent="0.35"/>
    <row r="35633" hidden="1" x14ac:dyDescent="0.35"/>
    <row r="35634" hidden="1" x14ac:dyDescent="0.35"/>
    <row r="35635" hidden="1" x14ac:dyDescent="0.35"/>
    <row r="35636" hidden="1" x14ac:dyDescent="0.35"/>
    <row r="35637" hidden="1" x14ac:dyDescent="0.35"/>
    <row r="35638" hidden="1" x14ac:dyDescent="0.35"/>
    <row r="35639" hidden="1" x14ac:dyDescent="0.35"/>
    <row r="35640" hidden="1" x14ac:dyDescent="0.35"/>
    <row r="35641" hidden="1" x14ac:dyDescent="0.35"/>
    <row r="35642" hidden="1" x14ac:dyDescent="0.35"/>
    <row r="35643" hidden="1" x14ac:dyDescent="0.35"/>
    <row r="35644" hidden="1" x14ac:dyDescent="0.35"/>
    <row r="35645" hidden="1" x14ac:dyDescent="0.35"/>
    <row r="35646" hidden="1" x14ac:dyDescent="0.35"/>
    <row r="35647" hidden="1" x14ac:dyDescent="0.35"/>
    <row r="35648" hidden="1" x14ac:dyDescent="0.35"/>
    <row r="35649" hidden="1" x14ac:dyDescent="0.35"/>
    <row r="35650" hidden="1" x14ac:dyDescent="0.35"/>
    <row r="35651" hidden="1" x14ac:dyDescent="0.35"/>
    <row r="35652" hidden="1" x14ac:dyDescent="0.35"/>
    <row r="35653" hidden="1" x14ac:dyDescent="0.35"/>
    <row r="35654" hidden="1" x14ac:dyDescent="0.35"/>
    <row r="35655" hidden="1" x14ac:dyDescent="0.35"/>
    <row r="35656" hidden="1" x14ac:dyDescent="0.35"/>
    <row r="35657" hidden="1" x14ac:dyDescent="0.35"/>
    <row r="35658" hidden="1" x14ac:dyDescent="0.35"/>
    <row r="35659" hidden="1" x14ac:dyDescent="0.35"/>
    <row r="35660" hidden="1" x14ac:dyDescent="0.35"/>
    <row r="35661" hidden="1" x14ac:dyDescent="0.35"/>
    <row r="35662" hidden="1" x14ac:dyDescent="0.35"/>
    <row r="35663" hidden="1" x14ac:dyDescent="0.35"/>
    <row r="35664" hidden="1" x14ac:dyDescent="0.35"/>
    <row r="35665" hidden="1" x14ac:dyDescent="0.35"/>
    <row r="35666" hidden="1" x14ac:dyDescent="0.35"/>
    <row r="35667" hidden="1" x14ac:dyDescent="0.35"/>
    <row r="35668" hidden="1" x14ac:dyDescent="0.35"/>
    <row r="35669" hidden="1" x14ac:dyDescent="0.35"/>
    <row r="35670" hidden="1" x14ac:dyDescent="0.35"/>
    <row r="35671" hidden="1" x14ac:dyDescent="0.35"/>
    <row r="35672" hidden="1" x14ac:dyDescent="0.35"/>
    <row r="35673" hidden="1" x14ac:dyDescent="0.35"/>
    <row r="35674" hidden="1" x14ac:dyDescent="0.35"/>
    <row r="35675" hidden="1" x14ac:dyDescent="0.35"/>
    <row r="35676" hidden="1" x14ac:dyDescent="0.35"/>
    <row r="35677" hidden="1" x14ac:dyDescent="0.35"/>
    <row r="35678" hidden="1" x14ac:dyDescent="0.35"/>
    <row r="35679" hidden="1" x14ac:dyDescent="0.35"/>
    <row r="35680" hidden="1" x14ac:dyDescent="0.35"/>
    <row r="35681" hidden="1" x14ac:dyDescent="0.35"/>
    <row r="35682" hidden="1" x14ac:dyDescent="0.35"/>
    <row r="35683" hidden="1" x14ac:dyDescent="0.35"/>
    <row r="35684" hidden="1" x14ac:dyDescent="0.35"/>
    <row r="35685" hidden="1" x14ac:dyDescent="0.35"/>
    <row r="35686" hidden="1" x14ac:dyDescent="0.35"/>
    <row r="35687" hidden="1" x14ac:dyDescent="0.35"/>
    <row r="35688" hidden="1" x14ac:dyDescent="0.35"/>
    <row r="35689" hidden="1" x14ac:dyDescent="0.35"/>
    <row r="35690" hidden="1" x14ac:dyDescent="0.35"/>
    <row r="35691" hidden="1" x14ac:dyDescent="0.35"/>
    <row r="35692" hidden="1" x14ac:dyDescent="0.35"/>
    <row r="35693" hidden="1" x14ac:dyDescent="0.35"/>
    <row r="35694" hidden="1" x14ac:dyDescent="0.35"/>
    <row r="35695" hidden="1" x14ac:dyDescent="0.35"/>
    <row r="35696" hidden="1" x14ac:dyDescent="0.35"/>
    <row r="35697" hidden="1" x14ac:dyDescent="0.35"/>
    <row r="35698" hidden="1" x14ac:dyDescent="0.35"/>
    <row r="35699" hidden="1" x14ac:dyDescent="0.35"/>
    <row r="35700" hidden="1" x14ac:dyDescent="0.35"/>
    <row r="35701" hidden="1" x14ac:dyDescent="0.35"/>
    <row r="35702" hidden="1" x14ac:dyDescent="0.35"/>
    <row r="35703" hidden="1" x14ac:dyDescent="0.35"/>
    <row r="35704" hidden="1" x14ac:dyDescent="0.35"/>
    <row r="35705" hidden="1" x14ac:dyDescent="0.35"/>
    <row r="35706" hidden="1" x14ac:dyDescent="0.35"/>
    <row r="35707" hidden="1" x14ac:dyDescent="0.35"/>
    <row r="35708" hidden="1" x14ac:dyDescent="0.35"/>
    <row r="35709" hidden="1" x14ac:dyDescent="0.35"/>
    <row r="35710" hidden="1" x14ac:dyDescent="0.35"/>
    <row r="35711" hidden="1" x14ac:dyDescent="0.35"/>
    <row r="35712" hidden="1" x14ac:dyDescent="0.35"/>
    <row r="35713" hidden="1" x14ac:dyDescent="0.35"/>
    <row r="35714" hidden="1" x14ac:dyDescent="0.35"/>
    <row r="35715" hidden="1" x14ac:dyDescent="0.35"/>
    <row r="35716" hidden="1" x14ac:dyDescent="0.35"/>
    <row r="35717" hidden="1" x14ac:dyDescent="0.35"/>
    <row r="35718" hidden="1" x14ac:dyDescent="0.35"/>
    <row r="35719" hidden="1" x14ac:dyDescent="0.35"/>
    <row r="35720" hidden="1" x14ac:dyDescent="0.35"/>
    <row r="35721" hidden="1" x14ac:dyDescent="0.35"/>
    <row r="35722" hidden="1" x14ac:dyDescent="0.35"/>
    <row r="35723" hidden="1" x14ac:dyDescent="0.35"/>
    <row r="35724" hidden="1" x14ac:dyDescent="0.35"/>
    <row r="35725" hidden="1" x14ac:dyDescent="0.35"/>
    <row r="35726" hidden="1" x14ac:dyDescent="0.35"/>
    <row r="35727" hidden="1" x14ac:dyDescent="0.35"/>
    <row r="35728" hidden="1" x14ac:dyDescent="0.35"/>
    <row r="35729" hidden="1" x14ac:dyDescent="0.35"/>
    <row r="35730" hidden="1" x14ac:dyDescent="0.35"/>
    <row r="35731" hidden="1" x14ac:dyDescent="0.35"/>
    <row r="35732" hidden="1" x14ac:dyDescent="0.35"/>
    <row r="35733" hidden="1" x14ac:dyDescent="0.35"/>
    <row r="35734" hidden="1" x14ac:dyDescent="0.35"/>
    <row r="35735" hidden="1" x14ac:dyDescent="0.35"/>
    <row r="35736" hidden="1" x14ac:dyDescent="0.35"/>
    <row r="35737" hidden="1" x14ac:dyDescent="0.35"/>
    <row r="35738" hidden="1" x14ac:dyDescent="0.35"/>
    <row r="35739" hidden="1" x14ac:dyDescent="0.35"/>
    <row r="35740" hidden="1" x14ac:dyDescent="0.35"/>
    <row r="35741" hidden="1" x14ac:dyDescent="0.35"/>
    <row r="35742" hidden="1" x14ac:dyDescent="0.35"/>
    <row r="35743" hidden="1" x14ac:dyDescent="0.35"/>
    <row r="35744" hidden="1" x14ac:dyDescent="0.35"/>
    <row r="35745" hidden="1" x14ac:dyDescent="0.35"/>
    <row r="35746" hidden="1" x14ac:dyDescent="0.35"/>
    <row r="35747" hidden="1" x14ac:dyDescent="0.35"/>
    <row r="35748" hidden="1" x14ac:dyDescent="0.35"/>
    <row r="35749" hidden="1" x14ac:dyDescent="0.35"/>
    <row r="35750" hidden="1" x14ac:dyDescent="0.35"/>
    <row r="35751" hidden="1" x14ac:dyDescent="0.35"/>
    <row r="35752" hidden="1" x14ac:dyDescent="0.35"/>
    <row r="35753" hidden="1" x14ac:dyDescent="0.35"/>
    <row r="35754" hidden="1" x14ac:dyDescent="0.35"/>
    <row r="35755" hidden="1" x14ac:dyDescent="0.35"/>
    <row r="35756" hidden="1" x14ac:dyDescent="0.35"/>
    <row r="35757" hidden="1" x14ac:dyDescent="0.35"/>
    <row r="35758" hidden="1" x14ac:dyDescent="0.35"/>
    <row r="35759" hidden="1" x14ac:dyDescent="0.35"/>
    <row r="35760" hidden="1" x14ac:dyDescent="0.35"/>
    <row r="35761" hidden="1" x14ac:dyDescent="0.35"/>
    <row r="35762" hidden="1" x14ac:dyDescent="0.35"/>
    <row r="35763" hidden="1" x14ac:dyDescent="0.35"/>
    <row r="35764" hidden="1" x14ac:dyDescent="0.35"/>
    <row r="35765" hidden="1" x14ac:dyDescent="0.35"/>
    <row r="35766" hidden="1" x14ac:dyDescent="0.35"/>
    <row r="35767" hidden="1" x14ac:dyDescent="0.35"/>
    <row r="35768" hidden="1" x14ac:dyDescent="0.35"/>
    <row r="35769" hidden="1" x14ac:dyDescent="0.35"/>
    <row r="35770" hidden="1" x14ac:dyDescent="0.35"/>
    <row r="35771" hidden="1" x14ac:dyDescent="0.35"/>
    <row r="35772" hidden="1" x14ac:dyDescent="0.35"/>
    <row r="35773" hidden="1" x14ac:dyDescent="0.35"/>
    <row r="35774" hidden="1" x14ac:dyDescent="0.35"/>
    <row r="35775" hidden="1" x14ac:dyDescent="0.35"/>
    <row r="35776" hidden="1" x14ac:dyDescent="0.35"/>
    <row r="35777" hidden="1" x14ac:dyDescent="0.35"/>
    <row r="35778" hidden="1" x14ac:dyDescent="0.35"/>
    <row r="35779" hidden="1" x14ac:dyDescent="0.35"/>
    <row r="35780" hidden="1" x14ac:dyDescent="0.35"/>
    <row r="35781" hidden="1" x14ac:dyDescent="0.35"/>
    <row r="35782" hidden="1" x14ac:dyDescent="0.35"/>
    <row r="35783" hidden="1" x14ac:dyDescent="0.35"/>
    <row r="35784" hidden="1" x14ac:dyDescent="0.35"/>
    <row r="35785" hidden="1" x14ac:dyDescent="0.35"/>
    <row r="35786" hidden="1" x14ac:dyDescent="0.35"/>
    <row r="35787" hidden="1" x14ac:dyDescent="0.35"/>
    <row r="35788" hidden="1" x14ac:dyDescent="0.35"/>
    <row r="35789" hidden="1" x14ac:dyDescent="0.35"/>
    <row r="35790" hidden="1" x14ac:dyDescent="0.35"/>
    <row r="35791" hidden="1" x14ac:dyDescent="0.35"/>
    <row r="35792" hidden="1" x14ac:dyDescent="0.35"/>
    <row r="35793" hidden="1" x14ac:dyDescent="0.35"/>
    <row r="35794" hidden="1" x14ac:dyDescent="0.35"/>
    <row r="35795" hidden="1" x14ac:dyDescent="0.35"/>
    <row r="35796" hidden="1" x14ac:dyDescent="0.35"/>
    <row r="35797" hidden="1" x14ac:dyDescent="0.35"/>
    <row r="35798" hidden="1" x14ac:dyDescent="0.35"/>
    <row r="35799" hidden="1" x14ac:dyDescent="0.35"/>
    <row r="35800" hidden="1" x14ac:dyDescent="0.35"/>
    <row r="35801" hidden="1" x14ac:dyDescent="0.35"/>
    <row r="35802" hidden="1" x14ac:dyDescent="0.35"/>
    <row r="35803" hidden="1" x14ac:dyDescent="0.35"/>
    <row r="35804" hidden="1" x14ac:dyDescent="0.35"/>
    <row r="35805" hidden="1" x14ac:dyDescent="0.35"/>
    <row r="35806" hidden="1" x14ac:dyDescent="0.35"/>
    <row r="35807" hidden="1" x14ac:dyDescent="0.35"/>
    <row r="35808" hidden="1" x14ac:dyDescent="0.35"/>
    <row r="35809" hidden="1" x14ac:dyDescent="0.35"/>
    <row r="35810" hidden="1" x14ac:dyDescent="0.35"/>
    <row r="35811" hidden="1" x14ac:dyDescent="0.35"/>
    <row r="35812" hidden="1" x14ac:dyDescent="0.35"/>
    <row r="35813" hidden="1" x14ac:dyDescent="0.35"/>
    <row r="35814" hidden="1" x14ac:dyDescent="0.35"/>
    <row r="35815" hidden="1" x14ac:dyDescent="0.35"/>
    <row r="35816" hidden="1" x14ac:dyDescent="0.35"/>
    <row r="35817" hidden="1" x14ac:dyDescent="0.35"/>
    <row r="35818" hidden="1" x14ac:dyDescent="0.35"/>
    <row r="35819" hidden="1" x14ac:dyDescent="0.35"/>
    <row r="35820" hidden="1" x14ac:dyDescent="0.35"/>
    <row r="35821" hidden="1" x14ac:dyDescent="0.35"/>
    <row r="35822" hidden="1" x14ac:dyDescent="0.35"/>
    <row r="35823" hidden="1" x14ac:dyDescent="0.35"/>
    <row r="35824" hidden="1" x14ac:dyDescent="0.35"/>
    <row r="35825" hidden="1" x14ac:dyDescent="0.35"/>
    <row r="35826" hidden="1" x14ac:dyDescent="0.35"/>
    <row r="35827" hidden="1" x14ac:dyDescent="0.35"/>
    <row r="35828" hidden="1" x14ac:dyDescent="0.35"/>
    <row r="35829" hidden="1" x14ac:dyDescent="0.35"/>
    <row r="35830" hidden="1" x14ac:dyDescent="0.35"/>
    <row r="35831" hidden="1" x14ac:dyDescent="0.35"/>
    <row r="35832" hidden="1" x14ac:dyDescent="0.35"/>
    <row r="35833" hidden="1" x14ac:dyDescent="0.35"/>
    <row r="35834" hidden="1" x14ac:dyDescent="0.35"/>
    <row r="35835" hidden="1" x14ac:dyDescent="0.35"/>
    <row r="35836" hidden="1" x14ac:dyDescent="0.35"/>
    <row r="35837" hidden="1" x14ac:dyDescent="0.35"/>
    <row r="35838" hidden="1" x14ac:dyDescent="0.35"/>
    <row r="35839" hidden="1" x14ac:dyDescent="0.35"/>
    <row r="35840" hidden="1" x14ac:dyDescent="0.35"/>
    <row r="35841" hidden="1" x14ac:dyDescent="0.35"/>
    <row r="35842" hidden="1" x14ac:dyDescent="0.35"/>
    <row r="35843" hidden="1" x14ac:dyDescent="0.35"/>
    <row r="35844" hidden="1" x14ac:dyDescent="0.35"/>
    <row r="35845" hidden="1" x14ac:dyDescent="0.35"/>
    <row r="35846" hidden="1" x14ac:dyDescent="0.35"/>
    <row r="35847" hidden="1" x14ac:dyDescent="0.35"/>
    <row r="35848" hidden="1" x14ac:dyDescent="0.35"/>
    <row r="35849" hidden="1" x14ac:dyDescent="0.35"/>
    <row r="35850" hidden="1" x14ac:dyDescent="0.35"/>
    <row r="35851" hidden="1" x14ac:dyDescent="0.35"/>
    <row r="35852" hidden="1" x14ac:dyDescent="0.35"/>
    <row r="35853" hidden="1" x14ac:dyDescent="0.35"/>
    <row r="35854" hidden="1" x14ac:dyDescent="0.35"/>
    <row r="35855" hidden="1" x14ac:dyDescent="0.35"/>
    <row r="35856" hidden="1" x14ac:dyDescent="0.35"/>
    <row r="35857" hidden="1" x14ac:dyDescent="0.35"/>
    <row r="35858" hidden="1" x14ac:dyDescent="0.35"/>
    <row r="35859" hidden="1" x14ac:dyDescent="0.35"/>
    <row r="35860" hidden="1" x14ac:dyDescent="0.35"/>
    <row r="35861" hidden="1" x14ac:dyDescent="0.35"/>
    <row r="35862" hidden="1" x14ac:dyDescent="0.35"/>
    <row r="35863" hidden="1" x14ac:dyDescent="0.35"/>
    <row r="35864" hidden="1" x14ac:dyDescent="0.35"/>
    <row r="35865" hidden="1" x14ac:dyDescent="0.35"/>
    <row r="35866" hidden="1" x14ac:dyDescent="0.35"/>
    <row r="35867" hidden="1" x14ac:dyDescent="0.35"/>
    <row r="35868" hidden="1" x14ac:dyDescent="0.35"/>
    <row r="35869" hidden="1" x14ac:dyDescent="0.35"/>
    <row r="35870" hidden="1" x14ac:dyDescent="0.35"/>
    <row r="35871" hidden="1" x14ac:dyDescent="0.35"/>
    <row r="35872" hidden="1" x14ac:dyDescent="0.35"/>
    <row r="35873" hidden="1" x14ac:dyDescent="0.35"/>
    <row r="35874" hidden="1" x14ac:dyDescent="0.35"/>
    <row r="35875" hidden="1" x14ac:dyDescent="0.35"/>
    <row r="35876" hidden="1" x14ac:dyDescent="0.35"/>
    <row r="35877" hidden="1" x14ac:dyDescent="0.35"/>
    <row r="35878" hidden="1" x14ac:dyDescent="0.35"/>
    <row r="35879" hidden="1" x14ac:dyDescent="0.35"/>
    <row r="35880" hidden="1" x14ac:dyDescent="0.35"/>
    <row r="35881" hidden="1" x14ac:dyDescent="0.35"/>
    <row r="35882" hidden="1" x14ac:dyDescent="0.35"/>
    <row r="35883" hidden="1" x14ac:dyDescent="0.35"/>
    <row r="35884" hidden="1" x14ac:dyDescent="0.35"/>
    <row r="35885" hidden="1" x14ac:dyDescent="0.35"/>
    <row r="35886" hidden="1" x14ac:dyDescent="0.35"/>
    <row r="35887" hidden="1" x14ac:dyDescent="0.35"/>
    <row r="35888" hidden="1" x14ac:dyDescent="0.35"/>
    <row r="35889" hidden="1" x14ac:dyDescent="0.35"/>
    <row r="35890" hidden="1" x14ac:dyDescent="0.35"/>
    <row r="35891" hidden="1" x14ac:dyDescent="0.35"/>
    <row r="35892" hidden="1" x14ac:dyDescent="0.35"/>
    <row r="35893" hidden="1" x14ac:dyDescent="0.35"/>
    <row r="35894" hidden="1" x14ac:dyDescent="0.35"/>
    <row r="35895" hidden="1" x14ac:dyDescent="0.35"/>
    <row r="35896" hidden="1" x14ac:dyDescent="0.35"/>
    <row r="35897" hidden="1" x14ac:dyDescent="0.35"/>
    <row r="35898" hidden="1" x14ac:dyDescent="0.35"/>
    <row r="35899" hidden="1" x14ac:dyDescent="0.35"/>
    <row r="35900" hidden="1" x14ac:dyDescent="0.35"/>
    <row r="35901" hidden="1" x14ac:dyDescent="0.35"/>
    <row r="35902" hidden="1" x14ac:dyDescent="0.35"/>
    <row r="35903" hidden="1" x14ac:dyDescent="0.35"/>
    <row r="35904" hidden="1" x14ac:dyDescent="0.35"/>
    <row r="35905" hidden="1" x14ac:dyDescent="0.35"/>
    <row r="35906" hidden="1" x14ac:dyDescent="0.35"/>
    <row r="35907" hidden="1" x14ac:dyDescent="0.35"/>
    <row r="35908" hidden="1" x14ac:dyDescent="0.35"/>
    <row r="35909" hidden="1" x14ac:dyDescent="0.35"/>
    <row r="35910" hidden="1" x14ac:dyDescent="0.35"/>
    <row r="35911" hidden="1" x14ac:dyDescent="0.35"/>
    <row r="35912" hidden="1" x14ac:dyDescent="0.35"/>
    <row r="35913" hidden="1" x14ac:dyDescent="0.35"/>
    <row r="35914" hidden="1" x14ac:dyDescent="0.35"/>
    <row r="35915" hidden="1" x14ac:dyDescent="0.35"/>
    <row r="35916" hidden="1" x14ac:dyDescent="0.35"/>
    <row r="35917" hidden="1" x14ac:dyDescent="0.35"/>
    <row r="35918" hidden="1" x14ac:dyDescent="0.35"/>
    <row r="35919" hidden="1" x14ac:dyDescent="0.35"/>
    <row r="35920" hidden="1" x14ac:dyDescent="0.35"/>
    <row r="35921" hidden="1" x14ac:dyDescent="0.35"/>
    <row r="35922" hidden="1" x14ac:dyDescent="0.35"/>
    <row r="35923" hidden="1" x14ac:dyDescent="0.35"/>
    <row r="35924" hidden="1" x14ac:dyDescent="0.35"/>
    <row r="35925" hidden="1" x14ac:dyDescent="0.35"/>
    <row r="35926" hidden="1" x14ac:dyDescent="0.35"/>
    <row r="35927" hidden="1" x14ac:dyDescent="0.35"/>
    <row r="35928" hidden="1" x14ac:dyDescent="0.35"/>
    <row r="35929" hidden="1" x14ac:dyDescent="0.35"/>
    <row r="35930" hidden="1" x14ac:dyDescent="0.35"/>
    <row r="35931" hidden="1" x14ac:dyDescent="0.35"/>
    <row r="35932" hidden="1" x14ac:dyDescent="0.35"/>
    <row r="35933" hidden="1" x14ac:dyDescent="0.35"/>
    <row r="35934" hidden="1" x14ac:dyDescent="0.35"/>
    <row r="35935" hidden="1" x14ac:dyDescent="0.35"/>
    <row r="35936" hidden="1" x14ac:dyDescent="0.35"/>
    <row r="35937" hidden="1" x14ac:dyDescent="0.35"/>
    <row r="35938" hidden="1" x14ac:dyDescent="0.35"/>
    <row r="35939" hidden="1" x14ac:dyDescent="0.35"/>
    <row r="35940" hidden="1" x14ac:dyDescent="0.35"/>
    <row r="35941" hidden="1" x14ac:dyDescent="0.35"/>
    <row r="35942" hidden="1" x14ac:dyDescent="0.35"/>
    <row r="35943" hidden="1" x14ac:dyDescent="0.35"/>
    <row r="35944" hidden="1" x14ac:dyDescent="0.35"/>
    <row r="35945" hidden="1" x14ac:dyDescent="0.35"/>
    <row r="35946" hidden="1" x14ac:dyDescent="0.35"/>
    <row r="35947" hidden="1" x14ac:dyDescent="0.35"/>
    <row r="35948" hidden="1" x14ac:dyDescent="0.35"/>
    <row r="35949" hidden="1" x14ac:dyDescent="0.35"/>
    <row r="35950" hidden="1" x14ac:dyDescent="0.35"/>
    <row r="35951" hidden="1" x14ac:dyDescent="0.35"/>
    <row r="35952" hidden="1" x14ac:dyDescent="0.35"/>
    <row r="35953" hidden="1" x14ac:dyDescent="0.35"/>
    <row r="35954" hidden="1" x14ac:dyDescent="0.35"/>
    <row r="35955" hidden="1" x14ac:dyDescent="0.35"/>
    <row r="35956" hidden="1" x14ac:dyDescent="0.35"/>
    <row r="35957" hidden="1" x14ac:dyDescent="0.35"/>
    <row r="35958" hidden="1" x14ac:dyDescent="0.35"/>
    <row r="35959" hidden="1" x14ac:dyDescent="0.35"/>
    <row r="35960" hidden="1" x14ac:dyDescent="0.35"/>
    <row r="35961" hidden="1" x14ac:dyDescent="0.35"/>
    <row r="35962" hidden="1" x14ac:dyDescent="0.35"/>
    <row r="35963" hidden="1" x14ac:dyDescent="0.35"/>
    <row r="35964" hidden="1" x14ac:dyDescent="0.35"/>
    <row r="35965" hidden="1" x14ac:dyDescent="0.35"/>
    <row r="35966" hidden="1" x14ac:dyDescent="0.35"/>
    <row r="35967" hidden="1" x14ac:dyDescent="0.35"/>
    <row r="35968" hidden="1" x14ac:dyDescent="0.35"/>
    <row r="35969" hidden="1" x14ac:dyDescent="0.35"/>
    <row r="35970" hidden="1" x14ac:dyDescent="0.35"/>
    <row r="35971" hidden="1" x14ac:dyDescent="0.35"/>
    <row r="35972" hidden="1" x14ac:dyDescent="0.35"/>
    <row r="35973" hidden="1" x14ac:dyDescent="0.35"/>
    <row r="35974" hidden="1" x14ac:dyDescent="0.35"/>
    <row r="35975" hidden="1" x14ac:dyDescent="0.35"/>
    <row r="35976" hidden="1" x14ac:dyDescent="0.35"/>
    <row r="35977" hidden="1" x14ac:dyDescent="0.35"/>
    <row r="35978" hidden="1" x14ac:dyDescent="0.35"/>
    <row r="35979" hidden="1" x14ac:dyDescent="0.35"/>
    <row r="35980" hidden="1" x14ac:dyDescent="0.35"/>
    <row r="35981" hidden="1" x14ac:dyDescent="0.35"/>
    <row r="35982" hidden="1" x14ac:dyDescent="0.35"/>
    <row r="35983" hidden="1" x14ac:dyDescent="0.35"/>
    <row r="35984" hidden="1" x14ac:dyDescent="0.35"/>
    <row r="35985" hidden="1" x14ac:dyDescent="0.35"/>
    <row r="35986" hidden="1" x14ac:dyDescent="0.35"/>
    <row r="35987" hidden="1" x14ac:dyDescent="0.35"/>
    <row r="35988" hidden="1" x14ac:dyDescent="0.35"/>
    <row r="35989" hidden="1" x14ac:dyDescent="0.35"/>
    <row r="35990" hidden="1" x14ac:dyDescent="0.35"/>
    <row r="35991" hidden="1" x14ac:dyDescent="0.35"/>
    <row r="35992" hidden="1" x14ac:dyDescent="0.35"/>
    <row r="35993" hidden="1" x14ac:dyDescent="0.35"/>
    <row r="35994" hidden="1" x14ac:dyDescent="0.35"/>
    <row r="35995" hidden="1" x14ac:dyDescent="0.35"/>
    <row r="35996" hidden="1" x14ac:dyDescent="0.35"/>
    <row r="35997" hidden="1" x14ac:dyDescent="0.35"/>
    <row r="35998" hidden="1" x14ac:dyDescent="0.35"/>
    <row r="35999" hidden="1" x14ac:dyDescent="0.35"/>
    <row r="36000" hidden="1" x14ac:dyDescent="0.35"/>
    <row r="36001" hidden="1" x14ac:dyDescent="0.35"/>
    <row r="36002" hidden="1" x14ac:dyDescent="0.35"/>
    <row r="36003" hidden="1" x14ac:dyDescent="0.35"/>
    <row r="36004" hidden="1" x14ac:dyDescent="0.35"/>
    <row r="36005" hidden="1" x14ac:dyDescent="0.35"/>
    <row r="36006" hidden="1" x14ac:dyDescent="0.35"/>
    <row r="36007" hidden="1" x14ac:dyDescent="0.35"/>
    <row r="36008" hidden="1" x14ac:dyDescent="0.35"/>
    <row r="36009" hidden="1" x14ac:dyDescent="0.35"/>
    <row r="36010" hidden="1" x14ac:dyDescent="0.35"/>
    <row r="36011" hidden="1" x14ac:dyDescent="0.35"/>
    <row r="36012" hidden="1" x14ac:dyDescent="0.35"/>
    <row r="36013" hidden="1" x14ac:dyDescent="0.35"/>
    <row r="36014" hidden="1" x14ac:dyDescent="0.35"/>
    <row r="36015" hidden="1" x14ac:dyDescent="0.35"/>
    <row r="36016" hidden="1" x14ac:dyDescent="0.35"/>
    <row r="36017" hidden="1" x14ac:dyDescent="0.35"/>
    <row r="36018" hidden="1" x14ac:dyDescent="0.35"/>
    <row r="36019" hidden="1" x14ac:dyDescent="0.35"/>
    <row r="36020" hidden="1" x14ac:dyDescent="0.35"/>
    <row r="36021" hidden="1" x14ac:dyDescent="0.35"/>
    <row r="36022" hidden="1" x14ac:dyDescent="0.35"/>
    <row r="36023" hidden="1" x14ac:dyDescent="0.35"/>
    <row r="36024" hidden="1" x14ac:dyDescent="0.35"/>
    <row r="36025" hidden="1" x14ac:dyDescent="0.35"/>
    <row r="36026" hidden="1" x14ac:dyDescent="0.35"/>
    <row r="36027" hidden="1" x14ac:dyDescent="0.35"/>
    <row r="36028" hidden="1" x14ac:dyDescent="0.35"/>
    <row r="36029" hidden="1" x14ac:dyDescent="0.35"/>
    <row r="36030" hidden="1" x14ac:dyDescent="0.35"/>
    <row r="36031" hidden="1" x14ac:dyDescent="0.35"/>
    <row r="36032" hidden="1" x14ac:dyDescent="0.35"/>
    <row r="36033" hidden="1" x14ac:dyDescent="0.35"/>
    <row r="36034" hidden="1" x14ac:dyDescent="0.35"/>
    <row r="36035" hidden="1" x14ac:dyDescent="0.35"/>
    <row r="36036" hidden="1" x14ac:dyDescent="0.35"/>
    <row r="36037" hidden="1" x14ac:dyDescent="0.35"/>
    <row r="36038" hidden="1" x14ac:dyDescent="0.35"/>
    <row r="36039" hidden="1" x14ac:dyDescent="0.35"/>
    <row r="36040" hidden="1" x14ac:dyDescent="0.35"/>
    <row r="36041" hidden="1" x14ac:dyDescent="0.35"/>
    <row r="36042" hidden="1" x14ac:dyDescent="0.35"/>
    <row r="36043" hidden="1" x14ac:dyDescent="0.35"/>
    <row r="36044" hidden="1" x14ac:dyDescent="0.35"/>
    <row r="36045" hidden="1" x14ac:dyDescent="0.35"/>
    <row r="36046" hidden="1" x14ac:dyDescent="0.35"/>
    <row r="36047" hidden="1" x14ac:dyDescent="0.35"/>
    <row r="36048" hidden="1" x14ac:dyDescent="0.35"/>
    <row r="36049" hidden="1" x14ac:dyDescent="0.35"/>
    <row r="36050" hidden="1" x14ac:dyDescent="0.35"/>
    <row r="36051" hidden="1" x14ac:dyDescent="0.35"/>
    <row r="36052" hidden="1" x14ac:dyDescent="0.35"/>
    <row r="36053" hidden="1" x14ac:dyDescent="0.35"/>
    <row r="36054" hidden="1" x14ac:dyDescent="0.35"/>
    <row r="36055" hidden="1" x14ac:dyDescent="0.35"/>
    <row r="36056" hidden="1" x14ac:dyDescent="0.35"/>
    <row r="36057" hidden="1" x14ac:dyDescent="0.35"/>
    <row r="36058" hidden="1" x14ac:dyDescent="0.35"/>
    <row r="36059" hidden="1" x14ac:dyDescent="0.35"/>
    <row r="36060" hidden="1" x14ac:dyDescent="0.35"/>
    <row r="36061" hidden="1" x14ac:dyDescent="0.35"/>
    <row r="36062" hidden="1" x14ac:dyDescent="0.35"/>
    <row r="36063" hidden="1" x14ac:dyDescent="0.35"/>
    <row r="36064" hidden="1" x14ac:dyDescent="0.35"/>
    <row r="36065" hidden="1" x14ac:dyDescent="0.35"/>
    <row r="36066" hidden="1" x14ac:dyDescent="0.35"/>
    <row r="36067" hidden="1" x14ac:dyDescent="0.35"/>
    <row r="36068" hidden="1" x14ac:dyDescent="0.35"/>
    <row r="36069" hidden="1" x14ac:dyDescent="0.35"/>
    <row r="36070" hidden="1" x14ac:dyDescent="0.35"/>
    <row r="36071" hidden="1" x14ac:dyDescent="0.35"/>
    <row r="36072" hidden="1" x14ac:dyDescent="0.35"/>
    <row r="36073" hidden="1" x14ac:dyDescent="0.35"/>
    <row r="36074" hidden="1" x14ac:dyDescent="0.35"/>
    <row r="36075" hidden="1" x14ac:dyDescent="0.35"/>
    <row r="36076" hidden="1" x14ac:dyDescent="0.35"/>
    <row r="36077" hidden="1" x14ac:dyDescent="0.35"/>
    <row r="36078" hidden="1" x14ac:dyDescent="0.35"/>
    <row r="36079" hidden="1" x14ac:dyDescent="0.35"/>
    <row r="36080" hidden="1" x14ac:dyDescent="0.35"/>
    <row r="36081" hidden="1" x14ac:dyDescent="0.35"/>
    <row r="36082" hidden="1" x14ac:dyDescent="0.35"/>
    <row r="36083" hidden="1" x14ac:dyDescent="0.35"/>
    <row r="36084" hidden="1" x14ac:dyDescent="0.35"/>
    <row r="36085" hidden="1" x14ac:dyDescent="0.35"/>
    <row r="36086" hidden="1" x14ac:dyDescent="0.35"/>
    <row r="36087" hidden="1" x14ac:dyDescent="0.35"/>
    <row r="36088" hidden="1" x14ac:dyDescent="0.35"/>
    <row r="36089" hidden="1" x14ac:dyDescent="0.35"/>
    <row r="36090" hidden="1" x14ac:dyDescent="0.35"/>
    <row r="36091" hidden="1" x14ac:dyDescent="0.35"/>
    <row r="36092" hidden="1" x14ac:dyDescent="0.35"/>
    <row r="36093" hidden="1" x14ac:dyDescent="0.35"/>
    <row r="36094" hidden="1" x14ac:dyDescent="0.35"/>
    <row r="36095" hidden="1" x14ac:dyDescent="0.35"/>
    <row r="36096" hidden="1" x14ac:dyDescent="0.35"/>
    <row r="36097" hidden="1" x14ac:dyDescent="0.35"/>
    <row r="36098" hidden="1" x14ac:dyDescent="0.35"/>
    <row r="36099" hidden="1" x14ac:dyDescent="0.35"/>
    <row r="36100" hidden="1" x14ac:dyDescent="0.35"/>
    <row r="36101" hidden="1" x14ac:dyDescent="0.35"/>
    <row r="36102" hidden="1" x14ac:dyDescent="0.35"/>
    <row r="36103" hidden="1" x14ac:dyDescent="0.35"/>
    <row r="36104" hidden="1" x14ac:dyDescent="0.35"/>
    <row r="36105" hidden="1" x14ac:dyDescent="0.35"/>
    <row r="36106" hidden="1" x14ac:dyDescent="0.35"/>
    <row r="36107" hidden="1" x14ac:dyDescent="0.35"/>
    <row r="36108" hidden="1" x14ac:dyDescent="0.35"/>
    <row r="36109" hidden="1" x14ac:dyDescent="0.35"/>
    <row r="36110" hidden="1" x14ac:dyDescent="0.35"/>
    <row r="36111" hidden="1" x14ac:dyDescent="0.35"/>
    <row r="36112" hidden="1" x14ac:dyDescent="0.35"/>
    <row r="36113" hidden="1" x14ac:dyDescent="0.35"/>
    <row r="36114" hidden="1" x14ac:dyDescent="0.35"/>
    <row r="36115" hidden="1" x14ac:dyDescent="0.35"/>
    <row r="36116" hidden="1" x14ac:dyDescent="0.35"/>
    <row r="36117" hidden="1" x14ac:dyDescent="0.35"/>
    <row r="36118" hidden="1" x14ac:dyDescent="0.35"/>
    <row r="36119" hidden="1" x14ac:dyDescent="0.35"/>
    <row r="36120" hidden="1" x14ac:dyDescent="0.35"/>
    <row r="36121" hidden="1" x14ac:dyDescent="0.35"/>
    <row r="36122" hidden="1" x14ac:dyDescent="0.35"/>
    <row r="36123" hidden="1" x14ac:dyDescent="0.35"/>
    <row r="36124" hidden="1" x14ac:dyDescent="0.35"/>
    <row r="36125" hidden="1" x14ac:dyDescent="0.35"/>
    <row r="36126" hidden="1" x14ac:dyDescent="0.35"/>
    <row r="36127" hidden="1" x14ac:dyDescent="0.35"/>
    <row r="36128" hidden="1" x14ac:dyDescent="0.35"/>
    <row r="36129" hidden="1" x14ac:dyDescent="0.35"/>
    <row r="36130" hidden="1" x14ac:dyDescent="0.35"/>
    <row r="36131" hidden="1" x14ac:dyDescent="0.35"/>
    <row r="36132" hidden="1" x14ac:dyDescent="0.35"/>
    <row r="36133" hidden="1" x14ac:dyDescent="0.35"/>
    <row r="36134" hidden="1" x14ac:dyDescent="0.35"/>
    <row r="36135" hidden="1" x14ac:dyDescent="0.35"/>
    <row r="36136" hidden="1" x14ac:dyDescent="0.35"/>
    <row r="36137" hidden="1" x14ac:dyDescent="0.35"/>
    <row r="36138" hidden="1" x14ac:dyDescent="0.35"/>
    <row r="36139" hidden="1" x14ac:dyDescent="0.35"/>
    <row r="36140" hidden="1" x14ac:dyDescent="0.35"/>
    <row r="36141" hidden="1" x14ac:dyDescent="0.35"/>
    <row r="36142" hidden="1" x14ac:dyDescent="0.35"/>
    <row r="36143" hidden="1" x14ac:dyDescent="0.35"/>
    <row r="36144" hidden="1" x14ac:dyDescent="0.35"/>
    <row r="36145" hidden="1" x14ac:dyDescent="0.35"/>
    <row r="36146" hidden="1" x14ac:dyDescent="0.35"/>
    <row r="36147" hidden="1" x14ac:dyDescent="0.35"/>
    <row r="36148" hidden="1" x14ac:dyDescent="0.35"/>
    <row r="36149" hidden="1" x14ac:dyDescent="0.35"/>
    <row r="36150" hidden="1" x14ac:dyDescent="0.35"/>
    <row r="36151" hidden="1" x14ac:dyDescent="0.35"/>
    <row r="36152" hidden="1" x14ac:dyDescent="0.35"/>
    <row r="36153" hidden="1" x14ac:dyDescent="0.35"/>
    <row r="36154" hidden="1" x14ac:dyDescent="0.35"/>
    <row r="36155" hidden="1" x14ac:dyDescent="0.35"/>
    <row r="36156" hidden="1" x14ac:dyDescent="0.35"/>
    <row r="36157" hidden="1" x14ac:dyDescent="0.35"/>
    <row r="36158" hidden="1" x14ac:dyDescent="0.35"/>
    <row r="36159" hidden="1" x14ac:dyDescent="0.35"/>
    <row r="36160" hidden="1" x14ac:dyDescent="0.35"/>
    <row r="36161" hidden="1" x14ac:dyDescent="0.35"/>
    <row r="36162" hidden="1" x14ac:dyDescent="0.35"/>
    <row r="36163" hidden="1" x14ac:dyDescent="0.35"/>
    <row r="36164" hidden="1" x14ac:dyDescent="0.35"/>
    <row r="36165" hidden="1" x14ac:dyDescent="0.35"/>
    <row r="36166" hidden="1" x14ac:dyDescent="0.35"/>
    <row r="36167" hidden="1" x14ac:dyDescent="0.35"/>
    <row r="36168" hidden="1" x14ac:dyDescent="0.35"/>
    <row r="36169" hidden="1" x14ac:dyDescent="0.35"/>
    <row r="36170" hidden="1" x14ac:dyDescent="0.35"/>
    <row r="36171" hidden="1" x14ac:dyDescent="0.35"/>
    <row r="36172" hidden="1" x14ac:dyDescent="0.35"/>
    <row r="36173" hidden="1" x14ac:dyDescent="0.35"/>
    <row r="36174" hidden="1" x14ac:dyDescent="0.35"/>
    <row r="36175" hidden="1" x14ac:dyDescent="0.35"/>
    <row r="36176" hidden="1" x14ac:dyDescent="0.35"/>
    <row r="36177" hidden="1" x14ac:dyDescent="0.35"/>
    <row r="36178" hidden="1" x14ac:dyDescent="0.35"/>
    <row r="36179" hidden="1" x14ac:dyDescent="0.35"/>
    <row r="36180" hidden="1" x14ac:dyDescent="0.35"/>
    <row r="36181" hidden="1" x14ac:dyDescent="0.35"/>
    <row r="36182" hidden="1" x14ac:dyDescent="0.35"/>
    <row r="36183" hidden="1" x14ac:dyDescent="0.35"/>
    <row r="36184" hidden="1" x14ac:dyDescent="0.35"/>
    <row r="36185" hidden="1" x14ac:dyDescent="0.35"/>
    <row r="36186" hidden="1" x14ac:dyDescent="0.35"/>
    <row r="36187" hidden="1" x14ac:dyDescent="0.35"/>
    <row r="36188" hidden="1" x14ac:dyDescent="0.35"/>
    <row r="36189" hidden="1" x14ac:dyDescent="0.35"/>
    <row r="36190" hidden="1" x14ac:dyDescent="0.35"/>
    <row r="36191" hidden="1" x14ac:dyDescent="0.35"/>
    <row r="36192" hidden="1" x14ac:dyDescent="0.35"/>
    <row r="36193" hidden="1" x14ac:dyDescent="0.35"/>
    <row r="36194" hidden="1" x14ac:dyDescent="0.35"/>
    <row r="36195" hidden="1" x14ac:dyDescent="0.35"/>
    <row r="36196" hidden="1" x14ac:dyDescent="0.35"/>
    <row r="36197" hidden="1" x14ac:dyDescent="0.35"/>
    <row r="36198" hidden="1" x14ac:dyDescent="0.35"/>
    <row r="36199" hidden="1" x14ac:dyDescent="0.35"/>
    <row r="36200" hidden="1" x14ac:dyDescent="0.35"/>
    <row r="36201" hidden="1" x14ac:dyDescent="0.35"/>
    <row r="36202" hidden="1" x14ac:dyDescent="0.35"/>
    <row r="36203" hidden="1" x14ac:dyDescent="0.35"/>
    <row r="36204" hidden="1" x14ac:dyDescent="0.35"/>
    <row r="36205" hidden="1" x14ac:dyDescent="0.35"/>
    <row r="36206" hidden="1" x14ac:dyDescent="0.35"/>
    <row r="36207" hidden="1" x14ac:dyDescent="0.35"/>
    <row r="36208" hidden="1" x14ac:dyDescent="0.35"/>
    <row r="36209" hidden="1" x14ac:dyDescent="0.35"/>
    <row r="36210" hidden="1" x14ac:dyDescent="0.35"/>
    <row r="36211" hidden="1" x14ac:dyDescent="0.35"/>
    <row r="36212" hidden="1" x14ac:dyDescent="0.35"/>
    <row r="36213" hidden="1" x14ac:dyDescent="0.35"/>
    <row r="36214" hidden="1" x14ac:dyDescent="0.35"/>
    <row r="36215" hidden="1" x14ac:dyDescent="0.35"/>
    <row r="36216" hidden="1" x14ac:dyDescent="0.35"/>
    <row r="36217" hidden="1" x14ac:dyDescent="0.35"/>
    <row r="36218" hidden="1" x14ac:dyDescent="0.35"/>
    <row r="36219" hidden="1" x14ac:dyDescent="0.35"/>
    <row r="36220" hidden="1" x14ac:dyDescent="0.35"/>
    <row r="36221" hidden="1" x14ac:dyDescent="0.35"/>
    <row r="36222" hidden="1" x14ac:dyDescent="0.35"/>
    <row r="36223" hidden="1" x14ac:dyDescent="0.35"/>
    <row r="36224" hidden="1" x14ac:dyDescent="0.35"/>
    <row r="36225" hidden="1" x14ac:dyDescent="0.35"/>
    <row r="36226" hidden="1" x14ac:dyDescent="0.35"/>
    <row r="36227" hidden="1" x14ac:dyDescent="0.35"/>
    <row r="36228" hidden="1" x14ac:dyDescent="0.35"/>
    <row r="36229" hidden="1" x14ac:dyDescent="0.35"/>
    <row r="36230" hidden="1" x14ac:dyDescent="0.35"/>
    <row r="36231" hidden="1" x14ac:dyDescent="0.35"/>
    <row r="36232" hidden="1" x14ac:dyDescent="0.35"/>
    <row r="36233" hidden="1" x14ac:dyDescent="0.35"/>
    <row r="36234" hidden="1" x14ac:dyDescent="0.35"/>
    <row r="36235" hidden="1" x14ac:dyDescent="0.35"/>
    <row r="36236" hidden="1" x14ac:dyDescent="0.35"/>
    <row r="36237" hidden="1" x14ac:dyDescent="0.35"/>
    <row r="36238" hidden="1" x14ac:dyDescent="0.35"/>
    <row r="36239" hidden="1" x14ac:dyDescent="0.35"/>
    <row r="36240" hidden="1" x14ac:dyDescent="0.35"/>
    <row r="36241" hidden="1" x14ac:dyDescent="0.35"/>
    <row r="36242" hidden="1" x14ac:dyDescent="0.35"/>
    <row r="36243" hidden="1" x14ac:dyDescent="0.35"/>
    <row r="36244" hidden="1" x14ac:dyDescent="0.35"/>
    <row r="36245" hidden="1" x14ac:dyDescent="0.35"/>
    <row r="36246" hidden="1" x14ac:dyDescent="0.35"/>
    <row r="36247" hidden="1" x14ac:dyDescent="0.35"/>
    <row r="36248" hidden="1" x14ac:dyDescent="0.35"/>
    <row r="36249" hidden="1" x14ac:dyDescent="0.35"/>
    <row r="36250" hidden="1" x14ac:dyDescent="0.35"/>
    <row r="36251" hidden="1" x14ac:dyDescent="0.35"/>
    <row r="36252" hidden="1" x14ac:dyDescent="0.35"/>
    <row r="36253" hidden="1" x14ac:dyDescent="0.35"/>
    <row r="36254" hidden="1" x14ac:dyDescent="0.35"/>
    <row r="36255" hidden="1" x14ac:dyDescent="0.35"/>
    <row r="36256" hidden="1" x14ac:dyDescent="0.35"/>
    <row r="36257" hidden="1" x14ac:dyDescent="0.35"/>
    <row r="36258" hidden="1" x14ac:dyDescent="0.35"/>
    <row r="36259" hidden="1" x14ac:dyDescent="0.35"/>
    <row r="36260" hidden="1" x14ac:dyDescent="0.35"/>
    <row r="36261" hidden="1" x14ac:dyDescent="0.35"/>
    <row r="36262" hidden="1" x14ac:dyDescent="0.35"/>
    <row r="36263" hidden="1" x14ac:dyDescent="0.35"/>
    <row r="36264" hidden="1" x14ac:dyDescent="0.35"/>
    <row r="36265" hidden="1" x14ac:dyDescent="0.35"/>
    <row r="36266" hidden="1" x14ac:dyDescent="0.35"/>
    <row r="36267" hidden="1" x14ac:dyDescent="0.35"/>
    <row r="36268" hidden="1" x14ac:dyDescent="0.35"/>
    <row r="36269" hidden="1" x14ac:dyDescent="0.35"/>
    <row r="36270" hidden="1" x14ac:dyDescent="0.35"/>
    <row r="36271" hidden="1" x14ac:dyDescent="0.35"/>
    <row r="36272" hidden="1" x14ac:dyDescent="0.35"/>
    <row r="36273" hidden="1" x14ac:dyDescent="0.35"/>
    <row r="36274" hidden="1" x14ac:dyDescent="0.35"/>
    <row r="36275" hidden="1" x14ac:dyDescent="0.35"/>
    <row r="36276" hidden="1" x14ac:dyDescent="0.35"/>
    <row r="36277" hidden="1" x14ac:dyDescent="0.35"/>
    <row r="36278" hidden="1" x14ac:dyDescent="0.35"/>
    <row r="36279" hidden="1" x14ac:dyDescent="0.35"/>
    <row r="36280" hidden="1" x14ac:dyDescent="0.35"/>
    <row r="36281" hidden="1" x14ac:dyDescent="0.35"/>
    <row r="36282" hidden="1" x14ac:dyDescent="0.35"/>
    <row r="36283" hidden="1" x14ac:dyDescent="0.35"/>
    <row r="36284" hidden="1" x14ac:dyDescent="0.35"/>
    <row r="36285" hidden="1" x14ac:dyDescent="0.35"/>
    <row r="36286" hidden="1" x14ac:dyDescent="0.35"/>
    <row r="36287" hidden="1" x14ac:dyDescent="0.35"/>
    <row r="36288" hidden="1" x14ac:dyDescent="0.35"/>
    <row r="36289" hidden="1" x14ac:dyDescent="0.35"/>
    <row r="36290" hidden="1" x14ac:dyDescent="0.35"/>
    <row r="36291" hidden="1" x14ac:dyDescent="0.35"/>
    <row r="36292" hidden="1" x14ac:dyDescent="0.35"/>
    <row r="36293" hidden="1" x14ac:dyDescent="0.35"/>
    <row r="36294" hidden="1" x14ac:dyDescent="0.35"/>
    <row r="36295" hidden="1" x14ac:dyDescent="0.35"/>
    <row r="36296" hidden="1" x14ac:dyDescent="0.35"/>
    <row r="36297" hidden="1" x14ac:dyDescent="0.35"/>
    <row r="36298" hidden="1" x14ac:dyDescent="0.35"/>
    <row r="36299" hidden="1" x14ac:dyDescent="0.35"/>
    <row r="36300" hidden="1" x14ac:dyDescent="0.35"/>
    <row r="36301" hidden="1" x14ac:dyDescent="0.35"/>
    <row r="36302" hidden="1" x14ac:dyDescent="0.35"/>
    <row r="36303" hidden="1" x14ac:dyDescent="0.35"/>
    <row r="36304" hidden="1" x14ac:dyDescent="0.35"/>
    <row r="36305" hidden="1" x14ac:dyDescent="0.35"/>
    <row r="36306" hidden="1" x14ac:dyDescent="0.35"/>
    <row r="36307" hidden="1" x14ac:dyDescent="0.35"/>
    <row r="36308" hidden="1" x14ac:dyDescent="0.35"/>
    <row r="36309" hidden="1" x14ac:dyDescent="0.35"/>
    <row r="36310" hidden="1" x14ac:dyDescent="0.35"/>
    <row r="36311" hidden="1" x14ac:dyDescent="0.35"/>
    <row r="36312" hidden="1" x14ac:dyDescent="0.35"/>
    <row r="36313" hidden="1" x14ac:dyDescent="0.35"/>
    <row r="36314" hidden="1" x14ac:dyDescent="0.35"/>
    <row r="36315" hidden="1" x14ac:dyDescent="0.35"/>
    <row r="36316" hidden="1" x14ac:dyDescent="0.35"/>
    <row r="36317" hidden="1" x14ac:dyDescent="0.35"/>
    <row r="36318" hidden="1" x14ac:dyDescent="0.35"/>
    <row r="36319" hidden="1" x14ac:dyDescent="0.35"/>
    <row r="36320" hidden="1" x14ac:dyDescent="0.35"/>
    <row r="36321" hidden="1" x14ac:dyDescent="0.35"/>
    <row r="36322" hidden="1" x14ac:dyDescent="0.35"/>
    <row r="36323" hidden="1" x14ac:dyDescent="0.35"/>
    <row r="36324" hidden="1" x14ac:dyDescent="0.35"/>
    <row r="36325" hidden="1" x14ac:dyDescent="0.35"/>
    <row r="36326" hidden="1" x14ac:dyDescent="0.35"/>
    <row r="36327" hidden="1" x14ac:dyDescent="0.35"/>
    <row r="36328" hidden="1" x14ac:dyDescent="0.35"/>
    <row r="36329" hidden="1" x14ac:dyDescent="0.35"/>
    <row r="36330" hidden="1" x14ac:dyDescent="0.35"/>
    <row r="36331" hidden="1" x14ac:dyDescent="0.35"/>
    <row r="36332" hidden="1" x14ac:dyDescent="0.35"/>
    <row r="36333" hidden="1" x14ac:dyDescent="0.35"/>
    <row r="36334" hidden="1" x14ac:dyDescent="0.35"/>
    <row r="36335" hidden="1" x14ac:dyDescent="0.35"/>
    <row r="36336" hidden="1" x14ac:dyDescent="0.35"/>
    <row r="36337" hidden="1" x14ac:dyDescent="0.35"/>
    <row r="36338" hidden="1" x14ac:dyDescent="0.35"/>
    <row r="36339" hidden="1" x14ac:dyDescent="0.35"/>
    <row r="36340" hidden="1" x14ac:dyDescent="0.35"/>
    <row r="36341" hidden="1" x14ac:dyDescent="0.35"/>
    <row r="36342" hidden="1" x14ac:dyDescent="0.35"/>
    <row r="36343" hidden="1" x14ac:dyDescent="0.35"/>
    <row r="36344" hidden="1" x14ac:dyDescent="0.35"/>
    <row r="36345" hidden="1" x14ac:dyDescent="0.35"/>
    <row r="36346" hidden="1" x14ac:dyDescent="0.35"/>
    <row r="36347" hidden="1" x14ac:dyDescent="0.35"/>
    <row r="36348" hidden="1" x14ac:dyDescent="0.35"/>
    <row r="36349" hidden="1" x14ac:dyDescent="0.35"/>
    <row r="36350" hidden="1" x14ac:dyDescent="0.35"/>
    <row r="36351" hidden="1" x14ac:dyDescent="0.35"/>
    <row r="36352" hidden="1" x14ac:dyDescent="0.35"/>
    <row r="36353" hidden="1" x14ac:dyDescent="0.35"/>
    <row r="36354" hidden="1" x14ac:dyDescent="0.35"/>
    <row r="36355" hidden="1" x14ac:dyDescent="0.35"/>
    <row r="36356" hidden="1" x14ac:dyDescent="0.35"/>
    <row r="36357" hidden="1" x14ac:dyDescent="0.35"/>
    <row r="36358" hidden="1" x14ac:dyDescent="0.35"/>
    <row r="36359" hidden="1" x14ac:dyDescent="0.35"/>
    <row r="36360" hidden="1" x14ac:dyDescent="0.35"/>
    <row r="36361" hidden="1" x14ac:dyDescent="0.35"/>
    <row r="36362" hidden="1" x14ac:dyDescent="0.35"/>
    <row r="36363" hidden="1" x14ac:dyDescent="0.35"/>
    <row r="36364" hidden="1" x14ac:dyDescent="0.35"/>
    <row r="36365" hidden="1" x14ac:dyDescent="0.35"/>
    <row r="36366" hidden="1" x14ac:dyDescent="0.35"/>
    <row r="36367" hidden="1" x14ac:dyDescent="0.35"/>
    <row r="36368" hidden="1" x14ac:dyDescent="0.35"/>
    <row r="36369" hidden="1" x14ac:dyDescent="0.35"/>
    <row r="36370" hidden="1" x14ac:dyDescent="0.35"/>
    <row r="36371" hidden="1" x14ac:dyDescent="0.35"/>
    <row r="36372" hidden="1" x14ac:dyDescent="0.35"/>
    <row r="36373" hidden="1" x14ac:dyDescent="0.35"/>
    <row r="36374" hidden="1" x14ac:dyDescent="0.35"/>
    <row r="36375" hidden="1" x14ac:dyDescent="0.35"/>
    <row r="36376" hidden="1" x14ac:dyDescent="0.35"/>
    <row r="36377" hidden="1" x14ac:dyDescent="0.35"/>
    <row r="36378" hidden="1" x14ac:dyDescent="0.35"/>
    <row r="36379" hidden="1" x14ac:dyDescent="0.35"/>
    <row r="36380" hidden="1" x14ac:dyDescent="0.35"/>
    <row r="36381" hidden="1" x14ac:dyDescent="0.35"/>
    <row r="36382" hidden="1" x14ac:dyDescent="0.35"/>
    <row r="36383" hidden="1" x14ac:dyDescent="0.35"/>
    <row r="36384" hidden="1" x14ac:dyDescent="0.35"/>
    <row r="36385" hidden="1" x14ac:dyDescent="0.35"/>
    <row r="36386" hidden="1" x14ac:dyDescent="0.35"/>
    <row r="36387" hidden="1" x14ac:dyDescent="0.35"/>
    <row r="36388" hidden="1" x14ac:dyDescent="0.35"/>
    <row r="36389" hidden="1" x14ac:dyDescent="0.35"/>
    <row r="36390" hidden="1" x14ac:dyDescent="0.35"/>
    <row r="36391" hidden="1" x14ac:dyDescent="0.35"/>
    <row r="36392" hidden="1" x14ac:dyDescent="0.35"/>
    <row r="36393" hidden="1" x14ac:dyDescent="0.35"/>
    <row r="36394" hidden="1" x14ac:dyDescent="0.35"/>
    <row r="36395" hidden="1" x14ac:dyDescent="0.35"/>
    <row r="36396" hidden="1" x14ac:dyDescent="0.35"/>
    <row r="36397" hidden="1" x14ac:dyDescent="0.35"/>
    <row r="36398" hidden="1" x14ac:dyDescent="0.35"/>
    <row r="36399" hidden="1" x14ac:dyDescent="0.35"/>
    <row r="36400" hidden="1" x14ac:dyDescent="0.35"/>
    <row r="36401" hidden="1" x14ac:dyDescent="0.35"/>
    <row r="36402" hidden="1" x14ac:dyDescent="0.35"/>
    <row r="36403" hidden="1" x14ac:dyDescent="0.35"/>
    <row r="36404" hidden="1" x14ac:dyDescent="0.35"/>
    <row r="36405" hidden="1" x14ac:dyDescent="0.35"/>
    <row r="36406" hidden="1" x14ac:dyDescent="0.35"/>
    <row r="36407" hidden="1" x14ac:dyDescent="0.35"/>
    <row r="36408" hidden="1" x14ac:dyDescent="0.35"/>
    <row r="36409" hidden="1" x14ac:dyDescent="0.35"/>
    <row r="36410" hidden="1" x14ac:dyDescent="0.35"/>
    <row r="36411" hidden="1" x14ac:dyDescent="0.35"/>
    <row r="36412" hidden="1" x14ac:dyDescent="0.35"/>
    <row r="36413" hidden="1" x14ac:dyDescent="0.35"/>
    <row r="36414" hidden="1" x14ac:dyDescent="0.35"/>
    <row r="36415" hidden="1" x14ac:dyDescent="0.35"/>
    <row r="36416" hidden="1" x14ac:dyDescent="0.35"/>
    <row r="36417" hidden="1" x14ac:dyDescent="0.35"/>
    <row r="36418" hidden="1" x14ac:dyDescent="0.35"/>
    <row r="36419" hidden="1" x14ac:dyDescent="0.35"/>
    <row r="36420" hidden="1" x14ac:dyDescent="0.35"/>
    <row r="36421" hidden="1" x14ac:dyDescent="0.35"/>
    <row r="36422" hidden="1" x14ac:dyDescent="0.35"/>
    <row r="36423" hidden="1" x14ac:dyDescent="0.35"/>
    <row r="36424" hidden="1" x14ac:dyDescent="0.35"/>
    <row r="36425" hidden="1" x14ac:dyDescent="0.35"/>
    <row r="36426" hidden="1" x14ac:dyDescent="0.35"/>
    <row r="36427" hidden="1" x14ac:dyDescent="0.35"/>
    <row r="36428" hidden="1" x14ac:dyDescent="0.35"/>
    <row r="36429" hidden="1" x14ac:dyDescent="0.35"/>
    <row r="36430" hidden="1" x14ac:dyDescent="0.35"/>
    <row r="36431" hidden="1" x14ac:dyDescent="0.35"/>
    <row r="36432" hidden="1" x14ac:dyDescent="0.35"/>
    <row r="36433" hidden="1" x14ac:dyDescent="0.35"/>
    <row r="36434" hidden="1" x14ac:dyDescent="0.35"/>
    <row r="36435" hidden="1" x14ac:dyDescent="0.35"/>
    <row r="36436" hidden="1" x14ac:dyDescent="0.35"/>
    <row r="36437" hidden="1" x14ac:dyDescent="0.35"/>
    <row r="36438" hidden="1" x14ac:dyDescent="0.35"/>
    <row r="36439" hidden="1" x14ac:dyDescent="0.35"/>
    <row r="36440" hidden="1" x14ac:dyDescent="0.35"/>
    <row r="36441" hidden="1" x14ac:dyDescent="0.35"/>
    <row r="36442" hidden="1" x14ac:dyDescent="0.35"/>
    <row r="36443" hidden="1" x14ac:dyDescent="0.35"/>
    <row r="36444" hidden="1" x14ac:dyDescent="0.35"/>
    <row r="36445" hidden="1" x14ac:dyDescent="0.35"/>
    <row r="36446" hidden="1" x14ac:dyDescent="0.35"/>
    <row r="36447" hidden="1" x14ac:dyDescent="0.35"/>
    <row r="36448" hidden="1" x14ac:dyDescent="0.35"/>
    <row r="36449" hidden="1" x14ac:dyDescent="0.35"/>
    <row r="36450" hidden="1" x14ac:dyDescent="0.35"/>
    <row r="36451" hidden="1" x14ac:dyDescent="0.35"/>
    <row r="36452" hidden="1" x14ac:dyDescent="0.35"/>
    <row r="36453" hidden="1" x14ac:dyDescent="0.35"/>
    <row r="36454" hidden="1" x14ac:dyDescent="0.35"/>
    <row r="36455" hidden="1" x14ac:dyDescent="0.35"/>
    <row r="36456" hidden="1" x14ac:dyDescent="0.35"/>
    <row r="36457" hidden="1" x14ac:dyDescent="0.35"/>
    <row r="36458" hidden="1" x14ac:dyDescent="0.35"/>
    <row r="36459" hidden="1" x14ac:dyDescent="0.35"/>
    <row r="36460" hidden="1" x14ac:dyDescent="0.35"/>
    <row r="36461" hidden="1" x14ac:dyDescent="0.35"/>
    <row r="36462" hidden="1" x14ac:dyDescent="0.35"/>
    <row r="36463" hidden="1" x14ac:dyDescent="0.35"/>
    <row r="36464" hidden="1" x14ac:dyDescent="0.35"/>
    <row r="36465" hidden="1" x14ac:dyDescent="0.35"/>
    <row r="36466" hidden="1" x14ac:dyDescent="0.35"/>
    <row r="36467" hidden="1" x14ac:dyDescent="0.35"/>
    <row r="36468" hidden="1" x14ac:dyDescent="0.35"/>
    <row r="36469" hidden="1" x14ac:dyDescent="0.35"/>
    <row r="36470" hidden="1" x14ac:dyDescent="0.35"/>
    <row r="36471" hidden="1" x14ac:dyDescent="0.35"/>
    <row r="36472" hidden="1" x14ac:dyDescent="0.35"/>
    <row r="36473" hidden="1" x14ac:dyDescent="0.35"/>
    <row r="36474" hidden="1" x14ac:dyDescent="0.35"/>
    <row r="36475" hidden="1" x14ac:dyDescent="0.35"/>
    <row r="36476" hidden="1" x14ac:dyDescent="0.35"/>
    <row r="36477" hidden="1" x14ac:dyDescent="0.35"/>
    <row r="36478" hidden="1" x14ac:dyDescent="0.35"/>
    <row r="36479" hidden="1" x14ac:dyDescent="0.35"/>
    <row r="36480" hidden="1" x14ac:dyDescent="0.35"/>
    <row r="36481" hidden="1" x14ac:dyDescent="0.35"/>
    <row r="36482" hidden="1" x14ac:dyDescent="0.35"/>
    <row r="36483" hidden="1" x14ac:dyDescent="0.35"/>
    <row r="36484" hidden="1" x14ac:dyDescent="0.35"/>
    <row r="36485" hidden="1" x14ac:dyDescent="0.35"/>
    <row r="36486" hidden="1" x14ac:dyDescent="0.35"/>
    <row r="36487" hidden="1" x14ac:dyDescent="0.35"/>
    <row r="36488" hidden="1" x14ac:dyDescent="0.35"/>
    <row r="36489" hidden="1" x14ac:dyDescent="0.35"/>
    <row r="36490" hidden="1" x14ac:dyDescent="0.35"/>
    <row r="36491" hidden="1" x14ac:dyDescent="0.35"/>
    <row r="36492" hidden="1" x14ac:dyDescent="0.35"/>
    <row r="36493" hidden="1" x14ac:dyDescent="0.35"/>
    <row r="36494" hidden="1" x14ac:dyDescent="0.35"/>
    <row r="36495" hidden="1" x14ac:dyDescent="0.35"/>
    <row r="36496" hidden="1" x14ac:dyDescent="0.35"/>
    <row r="36497" hidden="1" x14ac:dyDescent="0.35"/>
    <row r="36498" hidden="1" x14ac:dyDescent="0.35"/>
    <row r="36499" hidden="1" x14ac:dyDescent="0.35"/>
    <row r="36500" hidden="1" x14ac:dyDescent="0.35"/>
    <row r="36501" hidden="1" x14ac:dyDescent="0.35"/>
    <row r="36502" hidden="1" x14ac:dyDescent="0.35"/>
    <row r="36503" hidden="1" x14ac:dyDescent="0.35"/>
    <row r="36504" hidden="1" x14ac:dyDescent="0.35"/>
    <row r="36505" hidden="1" x14ac:dyDescent="0.35"/>
    <row r="36506" hidden="1" x14ac:dyDescent="0.35"/>
    <row r="36507" hidden="1" x14ac:dyDescent="0.35"/>
    <row r="36508" hidden="1" x14ac:dyDescent="0.35"/>
    <row r="36509" hidden="1" x14ac:dyDescent="0.35"/>
    <row r="36510" hidden="1" x14ac:dyDescent="0.35"/>
    <row r="36511" hidden="1" x14ac:dyDescent="0.35"/>
    <row r="36512" hidden="1" x14ac:dyDescent="0.35"/>
    <row r="36513" hidden="1" x14ac:dyDescent="0.35"/>
    <row r="36514" hidden="1" x14ac:dyDescent="0.35"/>
    <row r="36515" hidden="1" x14ac:dyDescent="0.35"/>
    <row r="36516" hidden="1" x14ac:dyDescent="0.35"/>
    <row r="36517" hidden="1" x14ac:dyDescent="0.35"/>
    <row r="36518" hidden="1" x14ac:dyDescent="0.35"/>
    <row r="36519" hidden="1" x14ac:dyDescent="0.35"/>
    <row r="36520" hidden="1" x14ac:dyDescent="0.35"/>
    <row r="36521" hidden="1" x14ac:dyDescent="0.35"/>
    <row r="36522" hidden="1" x14ac:dyDescent="0.35"/>
    <row r="36523" hidden="1" x14ac:dyDescent="0.35"/>
    <row r="36524" hidden="1" x14ac:dyDescent="0.35"/>
    <row r="36525" hidden="1" x14ac:dyDescent="0.35"/>
    <row r="36526" hidden="1" x14ac:dyDescent="0.35"/>
    <row r="36527" hidden="1" x14ac:dyDescent="0.35"/>
    <row r="36528" hidden="1" x14ac:dyDescent="0.35"/>
    <row r="36529" hidden="1" x14ac:dyDescent="0.35"/>
    <row r="36530" hidden="1" x14ac:dyDescent="0.35"/>
    <row r="36531" hidden="1" x14ac:dyDescent="0.35"/>
    <row r="36532" hidden="1" x14ac:dyDescent="0.35"/>
    <row r="36533" hidden="1" x14ac:dyDescent="0.35"/>
    <row r="36534" hidden="1" x14ac:dyDescent="0.35"/>
    <row r="36535" hidden="1" x14ac:dyDescent="0.35"/>
    <row r="36536" hidden="1" x14ac:dyDescent="0.35"/>
    <row r="36537" hidden="1" x14ac:dyDescent="0.35"/>
    <row r="36538" hidden="1" x14ac:dyDescent="0.35"/>
    <row r="36539" hidden="1" x14ac:dyDescent="0.35"/>
    <row r="36540" hidden="1" x14ac:dyDescent="0.35"/>
    <row r="36541" hidden="1" x14ac:dyDescent="0.35"/>
    <row r="36542" hidden="1" x14ac:dyDescent="0.35"/>
    <row r="36543" hidden="1" x14ac:dyDescent="0.35"/>
    <row r="36544" hidden="1" x14ac:dyDescent="0.35"/>
    <row r="36545" hidden="1" x14ac:dyDescent="0.35"/>
    <row r="36546" hidden="1" x14ac:dyDescent="0.35"/>
    <row r="36547" hidden="1" x14ac:dyDescent="0.35"/>
    <row r="36548" hidden="1" x14ac:dyDescent="0.35"/>
    <row r="36549" hidden="1" x14ac:dyDescent="0.35"/>
    <row r="36550" hidden="1" x14ac:dyDescent="0.35"/>
    <row r="36551" hidden="1" x14ac:dyDescent="0.35"/>
    <row r="36552" hidden="1" x14ac:dyDescent="0.35"/>
    <row r="36553" hidden="1" x14ac:dyDescent="0.35"/>
    <row r="36554" hidden="1" x14ac:dyDescent="0.35"/>
    <row r="36555" hidden="1" x14ac:dyDescent="0.35"/>
    <row r="36556" hidden="1" x14ac:dyDescent="0.35"/>
    <row r="36557" hidden="1" x14ac:dyDescent="0.35"/>
    <row r="36558" hidden="1" x14ac:dyDescent="0.35"/>
    <row r="36559" hidden="1" x14ac:dyDescent="0.35"/>
    <row r="36560" hidden="1" x14ac:dyDescent="0.35"/>
    <row r="36561" hidden="1" x14ac:dyDescent="0.35"/>
    <row r="36562" hidden="1" x14ac:dyDescent="0.35"/>
    <row r="36563" hidden="1" x14ac:dyDescent="0.35"/>
    <row r="36564" hidden="1" x14ac:dyDescent="0.35"/>
    <row r="36565" hidden="1" x14ac:dyDescent="0.35"/>
    <row r="36566" hidden="1" x14ac:dyDescent="0.35"/>
    <row r="36567" hidden="1" x14ac:dyDescent="0.35"/>
    <row r="36568" hidden="1" x14ac:dyDescent="0.35"/>
    <row r="36569" hidden="1" x14ac:dyDescent="0.35"/>
    <row r="36570" hidden="1" x14ac:dyDescent="0.35"/>
    <row r="36571" hidden="1" x14ac:dyDescent="0.35"/>
    <row r="36572" hidden="1" x14ac:dyDescent="0.35"/>
    <row r="36573" hidden="1" x14ac:dyDescent="0.35"/>
    <row r="36574" hidden="1" x14ac:dyDescent="0.35"/>
    <row r="36575" hidden="1" x14ac:dyDescent="0.35"/>
    <row r="36576" hidden="1" x14ac:dyDescent="0.35"/>
    <row r="36577" hidden="1" x14ac:dyDescent="0.35"/>
    <row r="36578" hidden="1" x14ac:dyDescent="0.35"/>
    <row r="36579" hidden="1" x14ac:dyDescent="0.35"/>
    <row r="36580" hidden="1" x14ac:dyDescent="0.35"/>
    <row r="36581" hidden="1" x14ac:dyDescent="0.35"/>
    <row r="36582" hidden="1" x14ac:dyDescent="0.35"/>
    <row r="36583" hidden="1" x14ac:dyDescent="0.35"/>
    <row r="36584" hidden="1" x14ac:dyDescent="0.35"/>
    <row r="36585" hidden="1" x14ac:dyDescent="0.35"/>
    <row r="36586" hidden="1" x14ac:dyDescent="0.35"/>
    <row r="36587" hidden="1" x14ac:dyDescent="0.35"/>
    <row r="36588" hidden="1" x14ac:dyDescent="0.35"/>
    <row r="36589" hidden="1" x14ac:dyDescent="0.35"/>
    <row r="36590" hidden="1" x14ac:dyDescent="0.35"/>
    <row r="36591" hidden="1" x14ac:dyDescent="0.35"/>
    <row r="36592" hidden="1" x14ac:dyDescent="0.35"/>
    <row r="36593" hidden="1" x14ac:dyDescent="0.35"/>
    <row r="36594" hidden="1" x14ac:dyDescent="0.35"/>
    <row r="36595" hidden="1" x14ac:dyDescent="0.35"/>
    <row r="36596" hidden="1" x14ac:dyDescent="0.35"/>
    <row r="36597" hidden="1" x14ac:dyDescent="0.35"/>
    <row r="36598" hidden="1" x14ac:dyDescent="0.35"/>
    <row r="36599" hidden="1" x14ac:dyDescent="0.35"/>
    <row r="36600" hidden="1" x14ac:dyDescent="0.35"/>
    <row r="36601" hidden="1" x14ac:dyDescent="0.35"/>
    <row r="36602" hidden="1" x14ac:dyDescent="0.35"/>
    <row r="36603" hidden="1" x14ac:dyDescent="0.35"/>
    <row r="36604" hidden="1" x14ac:dyDescent="0.35"/>
    <row r="36605" hidden="1" x14ac:dyDescent="0.35"/>
    <row r="36606" hidden="1" x14ac:dyDescent="0.35"/>
    <row r="36607" hidden="1" x14ac:dyDescent="0.35"/>
    <row r="36608" hidden="1" x14ac:dyDescent="0.35"/>
    <row r="36609" hidden="1" x14ac:dyDescent="0.35"/>
    <row r="36610" hidden="1" x14ac:dyDescent="0.35"/>
    <row r="36611" hidden="1" x14ac:dyDescent="0.35"/>
    <row r="36612" hidden="1" x14ac:dyDescent="0.35"/>
    <row r="36613" hidden="1" x14ac:dyDescent="0.35"/>
    <row r="36614" hidden="1" x14ac:dyDescent="0.35"/>
    <row r="36615" hidden="1" x14ac:dyDescent="0.35"/>
    <row r="36616" hidden="1" x14ac:dyDescent="0.35"/>
    <row r="36617" hidden="1" x14ac:dyDescent="0.35"/>
    <row r="36618" hidden="1" x14ac:dyDescent="0.35"/>
    <row r="36619" hidden="1" x14ac:dyDescent="0.35"/>
    <row r="36620" hidden="1" x14ac:dyDescent="0.35"/>
    <row r="36621" hidden="1" x14ac:dyDescent="0.35"/>
    <row r="36622" hidden="1" x14ac:dyDescent="0.35"/>
    <row r="36623" hidden="1" x14ac:dyDescent="0.35"/>
    <row r="36624" hidden="1" x14ac:dyDescent="0.35"/>
    <row r="36625" hidden="1" x14ac:dyDescent="0.35"/>
    <row r="36626" hidden="1" x14ac:dyDescent="0.35"/>
    <row r="36627" hidden="1" x14ac:dyDescent="0.35"/>
    <row r="36628" hidden="1" x14ac:dyDescent="0.35"/>
    <row r="36629" hidden="1" x14ac:dyDescent="0.35"/>
    <row r="36630" hidden="1" x14ac:dyDescent="0.35"/>
    <row r="36631" hidden="1" x14ac:dyDescent="0.35"/>
    <row r="36632" hidden="1" x14ac:dyDescent="0.35"/>
    <row r="36633" hidden="1" x14ac:dyDescent="0.35"/>
    <row r="36634" hidden="1" x14ac:dyDescent="0.35"/>
    <row r="36635" hidden="1" x14ac:dyDescent="0.35"/>
    <row r="36636" hidden="1" x14ac:dyDescent="0.35"/>
    <row r="36637" hidden="1" x14ac:dyDescent="0.35"/>
    <row r="36638" hidden="1" x14ac:dyDescent="0.35"/>
    <row r="36639" hidden="1" x14ac:dyDescent="0.35"/>
    <row r="36640" hidden="1" x14ac:dyDescent="0.35"/>
    <row r="36641" hidden="1" x14ac:dyDescent="0.35"/>
    <row r="36642" hidden="1" x14ac:dyDescent="0.35"/>
    <row r="36643" hidden="1" x14ac:dyDescent="0.35"/>
    <row r="36644" hidden="1" x14ac:dyDescent="0.35"/>
    <row r="36645" hidden="1" x14ac:dyDescent="0.35"/>
    <row r="36646" hidden="1" x14ac:dyDescent="0.35"/>
    <row r="36647" hidden="1" x14ac:dyDescent="0.35"/>
    <row r="36648" hidden="1" x14ac:dyDescent="0.35"/>
    <row r="36649" hidden="1" x14ac:dyDescent="0.35"/>
    <row r="36650" hidden="1" x14ac:dyDescent="0.35"/>
    <row r="36651" hidden="1" x14ac:dyDescent="0.35"/>
    <row r="36652" hidden="1" x14ac:dyDescent="0.35"/>
    <row r="36653" hidden="1" x14ac:dyDescent="0.35"/>
    <row r="36654" hidden="1" x14ac:dyDescent="0.35"/>
    <row r="36655" hidden="1" x14ac:dyDescent="0.35"/>
    <row r="36656" hidden="1" x14ac:dyDescent="0.35"/>
    <row r="36657" hidden="1" x14ac:dyDescent="0.35"/>
    <row r="36658" hidden="1" x14ac:dyDescent="0.35"/>
    <row r="36659" hidden="1" x14ac:dyDescent="0.35"/>
    <row r="36660" hidden="1" x14ac:dyDescent="0.35"/>
    <row r="36661" hidden="1" x14ac:dyDescent="0.35"/>
    <row r="36662" hidden="1" x14ac:dyDescent="0.35"/>
    <row r="36663" hidden="1" x14ac:dyDescent="0.35"/>
    <row r="36664" hidden="1" x14ac:dyDescent="0.35"/>
    <row r="36665" hidden="1" x14ac:dyDescent="0.35"/>
    <row r="36666" hidden="1" x14ac:dyDescent="0.35"/>
    <row r="36667" hidden="1" x14ac:dyDescent="0.35"/>
    <row r="36668" hidden="1" x14ac:dyDescent="0.35"/>
    <row r="36669" hidden="1" x14ac:dyDescent="0.35"/>
    <row r="36670" hidden="1" x14ac:dyDescent="0.35"/>
    <row r="36671" hidden="1" x14ac:dyDescent="0.35"/>
    <row r="36672" hidden="1" x14ac:dyDescent="0.35"/>
    <row r="36673" hidden="1" x14ac:dyDescent="0.35"/>
    <row r="36674" hidden="1" x14ac:dyDescent="0.35"/>
    <row r="36675" hidden="1" x14ac:dyDescent="0.35"/>
    <row r="36676" hidden="1" x14ac:dyDescent="0.35"/>
    <row r="36677" hidden="1" x14ac:dyDescent="0.35"/>
    <row r="36678" hidden="1" x14ac:dyDescent="0.35"/>
    <row r="36679" hidden="1" x14ac:dyDescent="0.35"/>
    <row r="36680" hidden="1" x14ac:dyDescent="0.35"/>
    <row r="36681" hidden="1" x14ac:dyDescent="0.35"/>
    <row r="36682" hidden="1" x14ac:dyDescent="0.35"/>
    <row r="36683" hidden="1" x14ac:dyDescent="0.35"/>
    <row r="36684" hidden="1" x14ac:dyDescent="0.35"/>
    <row r="36685" hidden="1" x14ac:dyDescent="0.35"/>
    <row r="36686" hidden="1" x14ac:dyDescent="0.35"/>
    <row r="36687" hidden="1" x14ac:dyDescent="0.35"/>
    <row r="36688" hidden="1" x14ac:dyDescent="0.35"/>
    <row r="36689" hidden="1" x14ac:dyDescent="0.35"/>
    <row r="36690" hidden="1" x14ac:dyDescent="0.35"/>
    <row r="36691" hidden="1" x14ac:dyDescent="0.35"/>
    <row r="36692" hidden="1" x14ac:dyDescent="0.35"/>
    <row r="36693" hidden="1" x14ac:dyDescent="0.35"/>
    <row r="36694" hidden="1" x14ac:dyDescent="0.35"/>
    <row r="36695" hidden="1" x14ac:dyDescent="0.35"/>
    <row r="36696" hidden="1" x14ac:dyDescent="0.35"/>
    <row r="36697" hidden="1" x14ac:dyDescent="0.35"/>
    <row r="36698" hidden="1" x14ac:dyDescent="0.35"/>
    <row r="36699" hidden="1" x14ac:dyDescent="0.35"/>
    <row r="36700" hidden="1" x14ac:dyDescent="0.35"/>
    <row r="36701" hidden="1" x14ac:dyDescent="0.35"/>
    <row r="36702" hidden="1" x14ac:dyDescent="0.35"/>
    <row r="36703" hidden="1" x14ac:dyDescent="0.35"/>
    <row r="36704" hidden="1" x14ac:dyDescent="0.35"/>
    <row r="36705" hidden="1" x14ac:dyDescent="0.35"/>
    <row r="36706" hidden="1" x14ac:dyDescent="0.35"/>
    <row r="36707" hidden="1" x14ac:dyDescent="0.35"/>
    <row r="36708" hidden="1" x14ac:dyDescent="0.35"/>
    <row r="36709" hidden="1" x14ac:dyDescent="0.35"/>
    <row r="36710" hidden="1" x14ac:dyDescent="0.35"/>
    <row r="36711" hidden="1" x14ac:dyDescent="0.35"/>
    <row r="36712" hidden="1" x14ac:dyDescent="0.35"/>
    <row r="36713" hidden="1" x14ac:dyDescent="0.35"/>
    <row r="36714" hidden="1" x14ac:dyDescent="0.35"/>
    <row r="36715" hidden="1" x14ac:dyDescent="0.35"/>
    <row r="36716" hidden="1" x14ac:dyDescent="0.35"/>
    <row r="36717" hidden="1" x14ac:dyDescent="0.35"/>
    <row r="36718" hidden="1" x14ac:dyDescent="0.35"/>
    <row r="36719" hidden="1" x14ac:dyDescent="0.35"/>
    <row r="36720" hidden="1" x14ac:dyDescent="0.35"/>
    <row r="36721" hidden="1" x14ac:dyDescent="0.35"/>
    <row r="36722" hidden="1" x14ac:dyDescent="0.35"/>
    <row r="36723" hidden="1" x14ac:dyDescent="0.35"/>
    <row r="36724" hidden="1" x14ac:dyDescent="0.35"/>
    <row r="36725" hidden="1" x14ac:dyDescent="0.35"/>
    <row r="36726" hidden="1" x14ac:dyDescent="0.35"/>
    <row r="36727" hidden="1" x14ac:dyDescent="0.35"/>
    <row r="36728" hidden="1" x14ac:dyDescent="0.35"/>
    <row r="36729" hidden="1" x14ac:dyDescent="0.35"/>
    <row r="36730" hidden="1" x14ac:dyDescent="0.35"/>
    <row r="36731" hidden="1" x14ac:dyDescent="0.35"/>
    <row r="36732" hidden="1" x14ac:dyDescent="0.35"/>
    <row r="36733" hidden="1" x14ac:dyDescent="0.35"/>
    <row r="36734" hidden="1" x14ac:dyDescent="0.35"/>
    <row r="36735" hidden="1" x14ac:dyDescent="0.35"/>
    <row r="36736" hidden="1" x14ac:dyDescent="0.35"/>
    <row r="36737" hidden="1" x14ac:dyDescent="0.35"/>
    <row r="36738" hidden="1" x14ac:dyDescent="0.35"/>
    <row r="36739" hidden="1" x14ac:dyDescent="0.35"/>
    <row r="36740" hidden="1" x14ac:dyDescent="0.35"/>
    <row r="36741" hidden="1" x14ac:dyDescent="0.35"/>
    <row r="36742" hidden="1" x14ac:dyDescent="0.35"/>
    <row r="36743" hidden="1" x14ac:dyDescent="0.35"/>
    <row r="36744" hidden="1" x14ac:dyDescent="0.35"/>
    <row r="36745" hidden="1" x14ac:dyDescent="0.35"/>
    <row r="36746" hidden="1" x14ac:dyDescent="0.35"/>
    <row r="36747" hidden="1" x14ac:dyDescent="0.35"/>
    <row r="36748" hidden="1" x14ac:dyDescent="0.35"/>
    <row r="36749" hidden="1" x14ac:dyDescent="0.35"/>
    <row r="36750" hidden="1" x14ac:dyDescent="0.35"/>
    <row r="36751" hidden="1" x14ac:dyDescent="0.35"/>
    <row r="36752" hidden="1" x14ac:dyDescent="0.35"/>
    <row r="36753" hidden="1" x14ac:dyDescent="0.35"/>
    <row r="36754" hidden="1" x14ac:dyDescent="0.35"/>
    <row r="36755" hidden="1" x14ac:dyDescent="0.35"/>
    <row r="36756" hidden="1" x14ac:dyDescent="0.35"/>
    <row r="36757" hidden="1" x14ac:dyDescent="0.35"/>
    <row r="36758" hidden="1" x14ac:dyDescent="0.35"/>
    <row r="36759" hidden="1" x14ac:dyDescent="0.35"/>
    <row r="36760" hidden="1" x14ac:dyDescent="0.35"/>
    <row r="36761" hidden="1" x14ac:dyDescent="0.35"/>
    <row r="36762" hidden="1" x14ac:dyDescent="0.35"/>
    <row r="36763" hidden="1" x14ac:dyDescent="0.35"/>
    <row r="36764" hidden="1" x14ac:dyDescent="0.35"/>
    <row r="36765" hidden="1" x14ac:dyDescent="0.35"/>
    <row r="36766" hidden="1" x14ac:dyDescent="0.35"/>
    <row r="36767" hidden="1" x14ac:dyDescent="0.35"/>
    <row r="36768" hidden="1" x14ac:dyDescent="0.35"/>
    <row r="36769" hidden="1" x14ac:dyDescent="0.35"/>
    <row r="36770" hidden="1" x14ac:dyDescent="0.35"/>
    <row r="36771" hidden="1" x14ac:dyDescent="0.35"/>
    <row r="36772" hidden="1" x14ac:dyDescent="0.35"/>
    <row r="36773" hidden="1" x14ac:dyDescent="0.35"/>
    <row r="36774" hidden="1" x14ac:dyDescent="0.35"/>
    <row r="36775" hidden="1" x14ac:dyDescent="0.35"/>
    <row r="36776" hidden="1" x14ac:dyDescent="0.35"/>
    <row r="36777" hidden="1" x14ac:dyDescent="0.35"/>
    <row r="36778" hidden="1" x14ac:dyDescent="0.35"/>
    <row r="36779" hidden="1" x14ac:dyDescent="0.35"/>
    <row r="36780" hidden="1" x14ac:dyDescent="0.35"/>
    <row r="36781" hidden="1" x14ac:dyDescent="0.35"/>
    <row r="36782" hidden="1" x14ac:dyDescent="0.35"/>
    <row r="36783" hidden="1" x14ac:dyDescent="0.35"/>
    <row r="36784" hidden="1" x14ac:dyDescent="0.35"/>
    <row r="36785" hidden="1" x14ac:dyDescent="0.35"/>
    <row r="36786" hidden="1" x14ac:dyDescent="0.35"/>
    <row r="36787" hidden="1" x14ac:dyDescent="0.35"/>
    <row r="36788" hidden="1" x14ac:dyDescent="0.35"/>
    <row r="36789" hidden="1" x14ac:dyDescent="0.35"/>
    <row r="36790" hidden="1" x14ac:dyDescent="0.35"/>
    <row r="36791" hidden="1" x14ac:dyDescent="0.35"/>
    <row r="36792" hidden="1" x14ac:dyDescent="0.35"/>
    <row r="36793" hidden="1" x14ac:dyDescent="0.35"/>
    <row r="36794" hidden="1" x14ac:dyDescent="0.35"/>
    <row r="36795" hidden="1" x14ac:dyDescent="0.35"/>
    <row r="36796" hidden="1" x14ac:dyDescent="0.35"/>
    <row r="36797" hidden="1" x14ac:dyDescent="0.35"/>
    <row r="36798" hidden="1" x14ac:dyDescent="0.35"/>
    <row r="36799" hidden="1" x14ac:dyDescent="0.35"/>
    <row r="36800" hidden="1" x14ac:dyDescent="0.35"/>
    <row r="36801" hidden="1" x14ac:dyDescent="0.35"/>
    <row r="36802" hidden="1" x14ac:dyDescent="0.35"/>
    <row r="36803" hidden="1" x14ac:dyDescent="0.35"/>
    <row r="36804" hidden="1" x14ac:dyDescent="0.35"/>
    <row r="36805" hidden="1" x14ac:dyDescent="0.35"/>
    <row r="36806" hidden="1" x14ac:dyDescent="0.35"/>
    <row r="36807" hidden="1" x14ac:dyDescent="0.35"/>
    <row r="36808" hidden="1" x14ac:dyDescent="0.35"/>
    <row r="36809" hidden="1" x14ac:dyDescent="0.35"/>
    <row r="36810" hidden="1" x14ac:dyDescent="0.35"/>
    <row r="36811" hidden="1" x14ac:dyDescent="0.35"/>
    <row r="36812" hidden="1" x14ac:dyDescent="0.35"/>
    <row r="36813" hidden="1" x14ac:dyDescent="0.35"/>
    <row r="36814" hidden="1" x14ac:dyDescent="0.35"/>
    <row r="36815" hidden="1" x14ac:dyDescent="0.35"/>
    <row r="36816" hidden="1" x14ac:dyDescent="0.35"/>
    <row r="36817" hidden="1" x14ac:dyDescent="0.35"/>
    <row r="36818" hidden="1" x14ac:dyDescent="0.35"/>
    <row r="36819" hidden="1" x14ac:dyDescent="0.35"/>
    <row r="36820" hidden="1" x14ac:dyDescent="0.35"/>
    <row r="36821" hidden="1" x14ac:dyDescent="0.35"/>
    <row r="36822" hidden="1" x14ac:dyDescent="0.35"/>
    <row r="36823" hidden="1" x14ac:dyDescent="0.35"/>
    <row r="36824" hidden="1" x14ac:dyDescent="0.35"/>
    <row r="36825" hidden="1" x14ac:dyDescent="0.35"/>
    <row r="36826" hidden="1" x14ac:dyDescent="0.35"/>
    <row r="36827" hidden="1" x14ac:dyDescent="0.35"/>
    <row r="36828" hidden="1" x14ac:dyDescent="0.35"/>
    <row r="36829" hidden="1" x14ac:dyDescent="0.35"/>
    <row r="36830" hidden="1" x14ac:dyDescent="0.35"/>
    <row r="36831" hidden="1" x14ac:dyDescent="0.35"/>
    <row r="36832" hidden="1" x14ac:dyDescent="0.35"/>
    <row r="36833" hidden="1" x14ac:dyDescent="0.35"/>
    <row r="36834" hidden="1" x14ac:dyDescent="0.35"/>
    <row r="36835" hidden="1" x14ac:dyDescent="0.35"/>
    <row r="36836" hidden="1" x14ac:dyDescent="0.35"/>
    <row r="36837" hidden="1" x14ac:dyDescent="0.35"/>
    <row r="36838" hidden="1" x14ac:dyDescent="0.35"/>
    <row r="36839" hidden="1" x14ac:dyDescent="0.35"/>
    <row r="36840" hidden="1" x14ac:dyDescent="0.35"/>
    <row r="36841" hidden="1" x14ac:dyDescent="0.35"/>
    <row r="36842" hidden="1" x14ac:dyDescent="0.35"/>
    <row r="36843" hidden="1" x14ac:dyDescent="0.35"/>
    <row r="36844" hidden="1" x14ac:dyDescent="0.35"/>
    <row r="36845" hidden="1" x14ac:dyDescent="0.35"/>
    <row r="36846" hidden="1" x14ac:dyDescent="0.35"/>
    <row r="36847" hidden="1" x14ac:dyDescent="0.35"/>
    <row r="36848" hidden="1" x14ac:dyDescent="0.35"/>
    <row r="36849" hidden="1" x14ac:dyDescent="0.35"/>
    <row r="36850" hidden="1" x14ac:dyDescent="0.35"/>
    <row r="36851" hidden="1" x14ac:dyDescent="0.35"/>
    <row r="36852" hidden="1" x14ac:dyDescent="0.35"/>
    <row r="36853" hidden="1" x14ac:dyDescent="0.35"/>
    <row r="36854" hidden="1" x14ac:dyDescent="0.35"/>
    <row r="36855" hidden="1" x14ac:dyDescent="0.35"/>
    <row r="36856" hidden="1" x14ac:dyDescent="0.35"/>
    <row r="36857" hidden="1" x14ac:dyDescent="0.35"/>
    <row r="36858" hidden="1" x14ac:dyDescent="0.35"/>
    <row r="36859" hidden="1" x14ac:dyDescent="0.35"/>
    <row r="36860" hidden="1" x14ac:dyDescent="0.35"/>
    <row r="36861" hidden="1" x14ac:dyDescent="0.35"/>
    <row r="36862" hidden="1" x14ac:dyDescent="0.35"/>
    <row r="36863" hidden="1" x14ac:dyDescent="0.35"/>
    <row r="36864" hidden="1" x14ac:dyDescent="0.35"/>
    <row r="36865" hidden="1" x14ac:dyDescent="0.35"/>
    <row r="36866" hidden="1" x14ac:dyDescent="0.35"/>
    <row r="36867" hidden="1" x14ac:dyDescent="0.35"/>
    <row r="36868" hidden="1" x14ac:dyDescent="0.35"/>
    <row r="36869" hidden="1" x14ac:dyDescent="0.35"/>
    <row r="36870" hidden="1" x14ac:dyDescent="0.35"/>
    <row r="36871" hidden="1" x14ac:dyDescent="0.35"/>
    <row r="36872" hidden="1" x14ac:dyDescent="0.35"/>
    <row r="36873" hidden="1" x14ac:dyDescent="0.35"/>
    <row r="36874" hidden="1" x14ac:dyDescent="0.35"/>
    <row r="36875" hidden="1" x14ac:dyDescent="0.35"/>
    <row r="36876" hidden="1" x14ac:dyDescent="0.35"/>
    <row r="36877" hidden="1" x14ac:dyDescent="0.35"/>
    <row r="36878" hidden="1" x14ac:dyDescent="0.35"/>
    <row r="36879" hidden="1" x14ac:dyDescent="0.35"/>
    <row r="36880" hidden="1" x14ac:dyDescent="0.35"/>
    <row r="36881" hidden="1" x14ac:dyDescent="0.35"/>
    <row r="36882" hidden="1" x14ac:dyDescent="0.35"/>
    <row r="36883" hidden="1" x14ac:dyDescent="0.35"/>
    <row r="36884" hidden="1" x14ac:dyDescent="0.35"/>
    <row r="36885" hidden="1" x14ac:dyDescent="0.35"/>
    <row r="36886" hidden="1" x14ac:dyDescent="0.35"/>
    <row r="36887" hidden="1" x14ac:dyDescent="0.35"/>
    <row r="36888" hidden="1" x14ac:dyDescent="0.35"/>
    <row r="36889" hidden="1" x14ac:dyDescent="0.35"/>
    <row r="36890" hidden="1" x14ac:dyDescent="0.35"/>
    <row r="36891" hidden="1" x14ac:dyDescent="0.35"/>
    <row r="36892" hidden="1" x14ac:dyDescent="0.35"/>
    <row r="36893" hidden="1" x14ac:dyDescent="0.35"/>
    <row r="36894" hidden="1" x14ac:dyDescent="0.35"/>
    <row r="36895" hidden="1" x14ac:dyDescent="0.35"/>
    <row r="36896" hidden="1" x14ac:dyDescent="0.35"/>
    <row r="36897" hidden="1" x14ac:dyDescent="0.35"/>
    <row r="36898" hidden="1" x14ac:dyDescent="0.35"/>
    <row r="36899" hidden="1" x14ac:dyDescent="0.35"/>
    <row r="36900" hidden="1" x14ac:dyDescent="0.35"/>
    <row r="36901" hidden="1" x14ac:dyDescent="0.35"/>
    <row r="36902" hidden="1" x14ac:dyDescent="0.35"/>
    <row r="36903" hidden="1" x14ac:dyDescent="0.35"/>
    <row r="36904" hidden="1" x14ac:dyDescent="0.35"/>
    <row r="36905" hidden="1" x14ac:dyDescent="0.35"/>
    <row r="36906" hidden="1" x14ac:dyDescent="0.35"/>
    <row r="36907" hidden="1" x14ac:dyDescent="0.35"/>
    <row r="36908" hidden="1" x14ac:dyDescent="0.35"/>
    <row r="36909" hidden="1" x14ac:dyDescent="0.35"/>
    <row r="36910" hidden="1" x14ac:dyDescent="0.35"/>
    <row r="36911" hidden="1" x14ac:dyDescent="0.35"/>
    <row r="36912" hidden="1" x14ac:dyDescent="0.35"/>
    <row r="36913" hidden="1" x14ac:dyDescent="0.35"/>
    <row r="36914" hidden="1" x14ac:dyDescent="0.35"/>
    <row r="36915" hidden="1" x14ac:dyDescent="0.35"/>
    <row r="36916" hidden="1" x14ac:dyDescent="0.35"/>
    <row r="36917" hidden="1" x14ac:dyDescent="0.35"/>
    <row r="36918" hidden="1" x14ac:dyDescent="0.35"/>
    <row r="36919" hidden="1" x14ac:dyDescent="0.35"/>
    <row r="36920" hidden="1" x14ac:dyDescent="0.35"/>
    <row r="36921" hidden="1" x14ac:dyDescent="0.35"/>
    <row r="36922" hidden="1" x14ac:dyDescent="0.35"/>
    <row r="36923" hidden="1" x14ac:dyDescent="0.35"/>
    <row r="36924" hidden="1" x14ac:dyDescent="0.35"/>
    <row r="36925" hidden="1" x14ac:dyDescent="0.35"/>
    <row r="36926" hidden="1" x14ac:dyDescent="0.35"/>
    <row r="36927" hidden="1" x14ac:dyDescent="0.35"/>
    <row r="36928" hidden="1" x14ac:dyDescent="0.35"/>
    <row r="36929" hidden="1" x14ac:dyDescent="0.35"/>
    <row r="36930" hidden="1" x14ac:dyDescent="0.35"/>
    <row r="36931" hidden="1" x14ac:dyDescent="0.35"/>
    <row r="36932" hidden="1" x14ac:dyDescent="0.35"/>
    <row r="36933" hidden="1" x14ac:dyDescent="0.35"/>
    <row r="36934" hidden="1" x14ac:dyDescent="0.35"/>
    <row r="36935" hidden="1" x14ac:dyDescent="0.35"/>
    <row r="36936" hidden="1" x14ac:dyDescent="0.35"/>
    <row r="36937" hidden="1" x14ac:dyDescent="0.35"/>
    <row r="36938" hidden="1" x14ac:dyDescent="0.35"/>
    <row r="36939" hidden="1" x14ac:dyDescent="0.35"/>
    <row r="36940" hidden="1" x14ac:dyDescent="0.35"/>
    <row r="36941" hidden="1" x14ac:dyDescent="0.35"/>
    <row r="36942" hidden="1" x14ac:dyDescent="0.35"/>
    <row r="36943" hidden="1" x14ac:dyDescent="0.35"/>
    <row r="36944" hidden="1" x14ac:dyDescent="0.35"/>
    <row r="36945" hidden="1" x14ac:dyDescent="0.35"/>
    <row r="36946" hidden="1" x14ac:dyDescent="0.35"/>
    <row r="36947" hidden="1" x14ac:dyDescent="0.35"/>
    <row r="36948" hidden="1" x14ac:dyDescent="0.35"/>
    <row r="36949" hidden="1" x14ac:dyDescent="0.35"/>
    <row r="36950" hidden="1" x14ac:dyDescent="0.35"/>
    <row r="36951" hidden="1" x14ac:dyDescent="0.35"/>
    <row r="36952" hidden="1" x14ac:dyDescent="0.35"/>
    <row r="36953" hidden="1" x14ac:dyDescent="0.35"/>
    <row r="36954" hidden="1" x14ac:dyDescent="0.35"/>
    <row r="36955" hidden="1" x14ac:dyDescent="0.35"/>
    <row r="36956" hidden="1" x14ac:dyDescent="0.35"/>
    <row r="36957" hidden="1" x14ac:dyDescent="0.35"/>
    <row r="36958" hidden="1" x14ac:dyDescent="0.35"/>
    <row r="36959" hidden="1" x14ac:dyDescent="0.35"/>
    <row r="36960" hidden="1" x14ac:dyDescent="0.35"/>
    <row r="36961" hidden="1" x14ac:dyDescent="0.35"/>
    <row r="36962" hidden="1" x14ac:dyDescent="0.35"/>
    <row r="36963" hidden="1" x14ac:dyDescent="0.35"/>
    <row r="36964" hidden="1" x14ac:dyDescent="0.35"/>
    <row r="36965" hidden="1" x14ac:dyDescent="0.35"/>
    <row r="36966" hidden="1" x14ac:dyDescent="0.35"/>
    <row r="36967" hidden="1" x14ac:dyDescent="0.35"/>
    <row r="36968" hidden="1" x14ac:dyDescent="0.35"/>
    <row r="36969" hidden="1" x14ac:dyDescent="0.35"/>
    <row r="36970" hidden="1" x14ac:dyDescent="0.35"/>
    <row r="36971" hidden="1" x14ac:dyDescent="0.35"/>
    <row r="36972" hidden="1" x14ac:dyDescent="0.35"/>
    <row r="36973" hidden="1" x14ac:dyDescent="0.35"/>
    <row r="36974" hidden="1" x14ac:dyDescent="0.35"/>
    <row r="36975" hidden="1" x14ac:dyDescent="0.35"/>
    <row r="36976" hidden="1" x14ac:dyDescent="0.35"/>
    <row r="36977" hidden="1" x14ac:dyDescent="0.35"/>
    <row r="36978" hidden="1" x14ac:dyDescent="0.35"/>
    <row r="36979" hidden="1" x14ac:dyDescent="0.35"/>
    <row r="36980" hidden="1" x14ac:dyDescent="0.35"/>
    <row r="36981" hidden="1" x14ac:dyDescent="0.35"/>
    <row r="36982" hidden="1" x14ac:dyDescent="0.35"/>
    <row r="36983" hidden="1" x14ac:dyDescent="0.35"/>
    <row r="36984" hidden="1" x14ac:dyDescent="0.35"/>
    <row r="36985" hidden="1" x14ac:dyDescent="0.35"/>
    <row r="36986" hidden="1" x14ac:dyDescent="0.35"/>
    <row r="36987" hidden="1" x14ac:dyDescent="0.35"/>
    <row r="36988" hidden="1" x14ac:dyDescent="0.35"/>
    <row r="36989" hidden="1" x14ac:dyDescent="0.35"/>
    <row r="36990" hidden="1" x14ac:dyDescent="0.35"/>
    <row r="36991" hidden="1" x14ac:dyDescent="0.35"/>
    <row r="36992" hidden="1" x14ac:dyDescent="0.35"/>
    <row r="36993" hidden="1" x14ac:dyDescent="0.35"/>
    <row r="36994" hidden="1" x14ac:dyDescent="0.35"/>
    <row r="36995" hidden="1" x14ac:dyDescent="0.35"/>
    <row r="36996" hidden="1" x14ac:dyDescent="0.35"/>
    <row r="36997" hidden="1" x14ac:dyDescent="0.35"/>
    <row r="36998" hidden="1" x14ac:dyDescent="0.35"/>
    <row r="36999" hidden="1" x14ac:dyDescent="0.35"/>
    <row r="37000" hidden="1" x14ac:dyDescent="0.35"/>
    <row r="37001" hidden="1" x14ac:dyDescent="0.35"/>
    <row r="37002" hidden="1" x14ac:dyDescent="0.35"/>
    <row r="37003" hidden="1" x14ac:dyDescent="0.35"/>
    <row r="37004" hidden="1" x14ac:dyDescent="0.35"/>
    <row r="37005" hidden="1" x14ac:dyDescent="0.35"/>
    <row r="37006" hidden="1" x14ac:dyDescent="0.35"/>
    <row r="37007" hidden="1" x14ac:dyDescent="0.35"/>
    <row r="37008" hidden="1" x14ac:dyDescent="0.35"/>
    <row r="37009" hidden="1" x14ac:dyDescent="0.35"/>
    <row r="37010" hidden="1" x14ac:dyDescent="0.35"/>
    <row r="37011" hidden="1" x14ac:dyDescent="0.35"/>
    <row r="37012" hidden="1" x14ac:dyDescent="0.35"/>
    <row r="37013" hidden="1" x14ac:dyDescent="0.35"/>
    <row r="37014" hidden="1" x14ac:dyDescent="0.35"/>
    <row r="37015" hidden="1" x14ac:dyDescent="0.35"/>
    <row r="37016" hidden="1" x14ac:dyDescent="0.35"/>
    <row r="37017" hidden="1" x14ac:dyDescent="0.35"/>
    <row r="37018" hidden="1" x14ac:dyDescent="0.35"/>
    <row r="37019" hidden="1" x14ac:dyDescent="0.35"/>
    <row r="37020" hidden="1" x14ac:dyDescent="0.35"/>
    <row r="37021" hidden="1" x14ac:dyDescent="0.35"/>
    <row r="37022" hidden="1" x14ac:dyDescent="0.35"/>
    <row r="37023" hidden="1" x14ac:dyDescent="0.35"/>
    <row r="37024" hidden="1" x14ac:dyDescent="0.35"/>
    <row r="37025" hidden="1" x14ac:dyDescent="0.35"/>
    <row r="37026" hidden="1" x14ac:dyDescent="0.35"/>
    <row r="37027" hidden="1" x14ac:dyDescent="0.35"/>
    <row r="37028" hidden="1" x14ac:dyDescent="0.35"/>
    <row r="37029" hidden="1" x14ac:dyDescent="0.35"/>
    <row r="37030" hidden="1" x14ac:dyDescent="0.35"/>
    <row r="37031" hidden="1" x14ac:dyDescent="0.35"/>
    <row r="37032" hidden="1" x14ac:dyDescent="0.35"/>
    <row r="37033" hidden="1" x14ac:dyDescent="0.35"/>
    <row r="37034" hidden="1" x14ac:dyDescent="0.35"/>
    <row r="37035" hidden="1" x14ac:dyDescent="0.35"/>
    <row r="37036" hidden="1" x14ac:dyDescent="0.35"/>
    <row r="37037" hidden="1" x14ac:dyDescent="0.35"/>
    <row r="37038" hidden="1" x14ac:dyDescent="0.35"/>
    <row r="37039" hidden="1" x14ac:dyDescent="0.35"/>
    <row r="37040" hidden="1" x14ac:dyDescent="0.35"/>
    <row r="37041" hidden="1" x14ac:dyDescent="0.35"/>
    <row r="37042" hidden="1" x14ac:dyDescent="0.35"/>
    <row r="37043" hidden="1" x14ac:dyDescent="0.35"/>
    <row r="37044" hidden="1" x14ac:dyDescent="0.35"/>
    <row r="37045" hidden="1" x14ac:dyDescent="0.35"/>
    <row r="37046" hidden="1" x14ac:dyDescent="0.35"/>
    <row r="37047" hidden="1" x14ac:dyDescent="0.35"/>
    <row r="37048" hidden="1" x14ac:dyDescent="0.35"/>
    <row r="37049" hidden="1" x14ac:dyDescent="0.35"/>
    <row r="37050" hidden="1" x14ac:dyDescent="0.35"/>
    <row r="37051" hidden="1" x14ac:dyDescent="0.35"/>
    <row r="37052" hidden="1" x14ac:dyDescent="0.35"/>
    <row r="37053" hidden="1" x14ac:dyDescent="0.35"/>
    <row r="37054" hidden="1" x14ac:dyDescent="0.35"/>
    <row r="37055" hidden="1" x14ac:dyDescent="0.35"/>
    <row r="37056" hidden="1" x14ac:dyDescent="0.35"/>
    <row r="37057" hidden="1" x14ac:dyDescent="0.35"/>
    <row r="37058" hidden="1" x14ac:dyDescent="0.35"/>
    <row r="37059" hidden="1" x14ac:dyDescent="0.35"/>
    <row r="37060" hidden="1" x14ac:dyDescent="0.35"/>
    <row r="37061" hidden="1" x14ac:dyDescent="0.35"/>
    <row r="37062" hidden="1" x14ac:dyDescent="0.35"/>
    <row r="37063" hidden="1" x14ac:dyDescent="0.35"/>
    <row r="37064" hidden="1" x14ac:dyDescent="0.35"/>
    <row r="37065" hidden="1" x14ac:dyDescent="0.35"/>
    <row r="37066" hidden="1" x14ac:dyDescent="0.35"/>
    <row r="37067" hidden="1" x14ac:dyDescent="0.35"/>
    <row r="37068" hidden="1" x14ac:dyDescent="0.35"/>
    <row r="37069" hidden="1" x14ac:dyDescent="0.35"/>
    <row r="37070" hidden="1" x14ac:dyDescent="0.35"/>
    <row r="37071" hidden="1" x14ac:dyDescent="0.35"/>
    <row r="37072" hidden="1" x14ac:dyDescent="0.35"/>
    <row r="37073" hidden="1" x14ac:dyDescent="0.35"/>
    <row r="37074" hidden="1" x14ac:dyDescent="0.35"/>
    <row r="37075" hidden="1" x14ac:dyDescent="0.35"/>
    <row r="37076" hidden="1" x14ac:dyDescent="0.35"/>
    <row r="37077" hidden="1" x14ac:dyDescent="0.35"/>
    <row r="37078" hidden="1" x14ac:dyDescent="0.35"/>
    <row r="37079" hidden="1" x14ac:dyDescent="0.35"/>
    <row r="37080" hidden="1" x14ac:dyDescent="0.35"/>
    <row r="37081" hidden="1" x14ac:dyDescent="0.35"/>
    <row r="37082" hidden="1" x14ac:dyDescent="0.35"/>
    <row r="37083" hidden="1" x14ac:dyDescent="0.35"/>
    <row r="37084" hidden="1" x14ac:dyDescent="0.35"/>
    <row r="37085" hidden="1" x14ac:dyDescent="0.35"/>
    <row r="37086" hidden="1" x14ac:dyDescent="0.35"/>
    <row r="37087" hidden="1" x14ac:dyDescent="0.35"/>
    <row r="37088" hidden="1" x14ac:dyDescent="0.35"/>
    <row r="37089" hidden="1" x14ac:dyDescent="0.35"/>
    <row r="37090" hidden="1" x14ac:dyDescent="0.35"/>
    <row r="37091" hidden="1" x14ac:dyDescent="0.35"/>
    <row r="37092" hidden="1" x14ac:dyDescent="0.35"/>
    <row r="37093" hidden="1" x14ac:dyDescent="0.35"/>
    <row r="37094" hidden="1" x14ac:dyDescent="0.35"/>
    <row r="37095" hidden="1" x14ac:dyDescent="0.35"/>
    <row r="37096" hidden="1" x14ac:dyDescent="0.35"/>
    <row r="37097" hidden="1" x14ac:dyDescent="0.35"/>
    <row r="37098" hidden="1" x14ac:dyDescent="0.35"/>
    <row r="37099" hidden="1" x14ac:dyDescent="0.35"/>
    <row r="37100" hidden="1" x14ac:dyDescent="0.35"/>
    <row r="37101" hidden="1" x14ac:dyDescent="0.35"/>
    <row r="37102" hidden="1" x14ac:dyDescent="0.35"/>
    <row r="37103" hidden="1" x14ac:dyDescent="0.35"/>
    <row r="37104" hidden="1" x14ac:dyDescent="0.35"/>
    <row r="37105" hidden="1" x14ac:dyDescent="0.35"/>
    <row r="37106" hidden="1" x14ac:dyDescent="0.35"/>
    <row r="37107" hidden="1" x14ac:dyDescent="0.35"/>
    <row r="37108" hidden="1" x14ac:dyDescent="0.35"/>
    <row r="37109" hidden="1" x14ac:dyDescent="0.35"/>
    <row r="37110" hidden="1" x14ac:dyDescent="0.35"/>
    <row r="37111" hidden="1" x14ac:dyDescent="0.35"/>
    <row r="37112" hidden="1" x14ac:dyDescent="0.35"/>
    <row r="37113" hidden="1" x14ac:dyDescent="0.35"/>
    <row r="37114" hidden="1" x14ac:dyDescent="0.35"/>
    <row r="37115" hidden="1" x14ac:dyDescent="0.35"/>
    <row r="37116" hidden="1" x14ac:dyDescent="0.35"/>
    <row r="37117" hidden="1" x14ac:dyDescent="0.35"/>
    <row r="37118" hidden="1" x14ac:dyDescent="0.35"/>
    <row r="37119" hidden="1" x14ac:dyDescent="0.35"/>
    <row r="37120" hidden="1" x14ac:dyDescent="0.35"/>
    <row r="37121" hidden="1" x14ac:dyDescent="0.35"/>
    <row r="37122" hidden="1" x14ac:dyDescent="0.35"/>
    <row r="37123" hidden="1" x14ac:dyDescent="0.35"/>
    <row r="37124" hidden="1" x14ac:dyDescent="0.35"/>
    <row r="37125" hidden="1" x14ac:dyDescent="0.35"/>
    <row r="37126" hidden="1" x14ac:dyDescent="0.35"/>
    <row r="37127" hidden="1" x14ac:dyDescent="0.35"/>
    <row r="37128" hidden="1" x14ac:dyDescent="0.35"/>
    <row r="37129" hidden="1" x14ac:dyDescent="0.35"/>
    <row r="37130" hidden="1" x14ac:dyDescent="0.35"/>
    <row r="37131" hidden="1" x14ac:dyDescent="0.35"/>
    <row r="37132" hidden="1" x14ac:dyDescent="0.35"/>
    <row r="37133" hidden="1" x14ac:dyDescent="0.35"/>
    <row r="37134" hidden="1" x14ac:dyDescent="0.35"/>
    <row r="37135" hidden="1" x14ac:dyDescent="0.35"/>
    <row r="37136" hidden="1" x14ac:dyDescent="0.35"/>
    <row r="37137" hidden="1" x14ac:dyDescent="0.35"/>
    <row r="37138" hidden="1" x14ac:dyDescent="0.35"/>
    <row r="37139" hidden="1" x14ac:dyDescent="0.35"/>
    <row r="37140" hidden="1" x14ac:dyDescent="0.35"/>
    <row r="37141" hidden="1" x14ac:dyDescent="0.35"/>
    <row r="37142" hidden="1" x14ac:dyDescent="0.35"/>
    <row r="37143" hidden="1" x14ac:dyDescent="0.35"/>
    <row r="37144" hidden="1" x14ac:dyDescent="0.35"/>
    <row r="37145" hidden="1" x14ac:dyDescent="0.35"/>
    <row r="37146" hidden="1" x14ac:dyDescent="0.35"/>
    <row r="37147" hidden="1" x14ac:dyDescent="0.35"/>
    <row r="37148" hidden="1" x14ac:dyDescent="0.35"/>
    <row r="37149" hidden="1" x14ac:dyDescent="0.35"/>
    <row r="37150" hidden="1" x14ac:dyDescent="0.35"/>
    <row r="37151" hidden="1" x14ac:dyDescent="0.35"/>
    <row r="37152" hidden="1" x14ac:dyDescent="0.35"/>
    <row r="37153" hidden="1" x14ac:dyDescent="0.35"/>
    <row r="37154" hidden="1" x14ac:dyDescent="0.35"/>
    <row r="37155" hidden="1" x14ac:dyDescent="0.35"/>
    <row r="37156" hidden="1" x14ac:dyDescent="0.35"/>
    <row r="37157" hidden="1" x14ac:dyDescent="0.35"/>
    <row r="37158" hidden="1" x14ac:dyDescent="0.35"/>
    <row r="37159" hidden="1" x14ac:dyDescent="0.35"/>
    <row r="37160" hidden="1" x14ac:dyDescent="0.35"/>
    <row r="37161" hidden="1" x14ac:dyDescent="0.35"/>
    <row r="37162" hidden="1" x14ac:dyDescent="0.35"/>
    <row r="37163" hidden="1" x14ac:dyDescent="0.35"/>
    <row r="37164" hidden="1" x14ac:dyDescent="0.35"/>
    <row r="37165" hidden="1" x14ac:dyDescent="0.35"/>
    <row r="37166" hidden="1" x14ac:dyDescent="0.35"/>
    <row r="37167" hidden="1" x14ac:dyDescent="0.35"/>
    <row r="37168" hidden="1" x14ac:dyDescent="0.35"/>
    <row r="37169" hidden="1" x14ac:dyDescent="0.35"/>
    <row r="37170" hidden="1" x14ac:dyDescent="0.35"/>
    <row r="37171" hidden="1" x14ac:dyDescent="0.35"/>
    <row r="37172" hidden="1" x14ac:dyDescent="0.35"/>
    <row r="37173" hidden="1" x14ac:dyDescent="0.35"/>
    <row r="37174" hidden="1" x14ac:dyDescent="0.35"/>
    <row r="37175" hidden="1" x14ac:dyDescent="0.35"/>
    <row r="37176" hidden="1" x14ac:dyDescent="0.35"/>
    <row r="37177" hidden="1" x14ac:dyDescent="0.35"/>
    <row r="37178" hidden="1" x14ac:dyDescent="0.35"/>
    <row r="37179" hidden="1" x14ac:dyDescent="0.35"/>
    <row r="37180" hidden="1" x14ac:dyDescent="0.35"/>
    <row r="37181" hidden="1" x14ac:dyDescent="0.35"/>
    <row r="37182" hidden="1" x14ac:dyDescent="0.35"/>
    <row r="37183" hidden="1" x14ac:dyDescent="0.35"/>
    <row r="37184" hidden="1" x14ac:dyDescent="0.35"/>
    <row r="37185" hidden="1" x14ac:dyDescent="0.35"/>
    <row r="37186" hidden="1" x14ac:dyDescent="0.35"/>
    <row r="37187" hidden="1" x14ac:dyDescent="0.35"/>
    <row r="37188" hidden="1" x14ac:dyDescent="0.35"/>
    <row r="37189" hidden="1" x14ac:dyDescent="0.35"/>
    <row r="37190" hidden="1" x14ac:dyDescent="0.35"/>
    <row r="37191" hidden="1" x14ac:dyDescent="0.35"/>
    <row r="37192" hidden="1" x14ac:dyDescent="0.35"/>
    <row r="37193" hidden="1" x14ac:dyDescent="0.35"/>
    <row r="37194" hidden="1" x14ac:dyDescent="0.35"/>
    <row r="37195" hidden="1" x14ac:dyDescent="0.35"/>
    <row r="37196" hidden="1" x14ac:dyDescent="0.35"/>
    <row r="37197" hidden="1" x14ac:dyDescent="0.35"/>
    <row r="37198" hidden="1" x14ac:dyDescent="0.35"/>
    <row r="37199" hidden="1" x14ac:dyDescent="0.35"/>
    <row r="37200" hidden="1" x14ac:dyDescent="0.35"/>
    <row r="37201" hidden="1" x14ac:dyDescent="0.35"/>
    <row r="37202" hidden="1" x14ac:dyDescent="0.35"/>
    <row r="37203" hidden="1" x14ac:dyDescent="0.35"/>
    <row r="37204" hidden="1" x14ac:dyDescent="0.35"/>
    <row r="37205" hidden="1" x14ac:dyDescent="0.35"/>
    <row r="37206" hidden="1" x14ac:dyDescent="0.35"/>
    <row r="37207" hidden="1" x14ac:dyDescent="0.35"/>
    <row r="37208" hidden="1" x14ac:dyDescent="0.35"/>
    <row r="37209" hidden="1" x14ac:dyDescent="0.35"/>
    <row r="37210" hidden="1" x14ac:dyDescent="0.35"/>
    <row r="37211" hidden="1" x14ac:dyDescent="0.35"/>
    <row r="37212" hidden="1" x14ac:dyDescent="0.35"/>
    <row r="37213" hidden="1" x14ac:dyDescent="0.35"/>
    <row r="37214" hidden="1" x14ac:dyDescent="0.35"/>
    <row r="37215" hidden="1" x14ac:dyDescent="0.35"/>
    <row r="37216" hidden="1" x14ac:dyDescent="0.35"/>
    <row r="37217" hidden="1" x14ac:dyDescent="0.35"/>
    <row r="37218" hidden="1" x14ac:dyDescent="0.35"/>
    <row r="37219" hidden="1" x14ac:dyDescent="0.35"/>
    <row r="37220" hidden="1" x14ac:dyDescent="0.35"/>
    <row r="37221" hidden="1" x14ac:dyDescent="0.35"/>
    <row r="37222" hidden="1" x14ac:dyDescent="0.35"/>
    <row r="37223" hidden="1" x14ac:dyDescent="0.35"/>
    <row r="37224" hidden="1" x14ac:dyDescent="0.35"/>
    <row r="37225" hidden="1" x14ac:dyDescent="0.35"/>
    <row r="37226" hidden="1" x14ac:dyDescent="0.35"/>
    <row r="37227" hidden="1" x14ac:dyDescent="0.35"/>
    <row r="37228" hidden="1" x14ac:dyDescent="0.35"/>
    <row r="37229" hidden="1" x14ac:dyDescent="0.35"/>
    <row r="37230" hidden="1" x14ac:dyDescent="0.35"/>
    <row r="37231" hidden="1" x14ac:dyDescent="0.35"/>
    <row r="37232" hidden="1" x14ac:dyDescent="0.35"/>
    <row r="37233" hidden="1" x14ac:dyDescent="0.35"/>
    <row r="37234" hidden="1" x14ac:dyDescent="0.35"/>
    <row r="37235" hidden="1" x14ac:dyDescent="0.35"/>
    <row r="37236" hidden="1" x14ac:dyDescent="0.35"/>
    <row r="37237" hidden="1" x14ac:dyDescent="0.35"/>
    <row r="37238" hidden="1" x14ac:dyDescent="0.35"/>
    <row r="37239" hidden="1" x14ac:dyDescent="0.35"/>
    <row r="37240" hidden="1" x14ac:dyDescent="0.35"/>
    <row r="37241" hidden="1" x14ac:dyDescent="0.35"/>
    <row r="37242" hidden="1" x14ac:dyDescent="0.35"/>
    <row r="37243" hidden="1" x14ac:dyDescent="0.35"/>
    <row r="37244" hidden="1" x14ac:dyDescent="0.35"/>
    <row r="37245" hidden="1" x14ac:dyDescent="0.35"/>
    <row r="37246" hidden="1" x14ac:dyDescent="0.35"/>
    <row r="37247" hidden="1" x14ac:dyDescent="0.35"/>
    <row r="37248" hidden="1" x14ac:dyDescent="0.35"/>
    <row r="37249" hidden="1" x14ac:dyDescent="0.35"/>
    <row r="37250" hidden="1" x14ac:dyDescent="0.35"/>
    <row r="37251" hidden="1" x14ac:dyDescent="0.35"/>
    <row r="37252" hidden="1" x14ac:dyDescent="0.35"/>
    <row r="37253" hidden="1" x14ac:dyDescent="0.35"/>
    <row r="37254" hidden="1" x14ac:dyDescent="0.35"/>
    <row r="37255" hidden="1" x14ac:dyDescent="0.35"/>
    <row r="37256" hidden="1" x14ac:dyDescent="0.35"/>
    <row r="37257" hidden="1" x14ac:dyDescent="0.35"/>
    <row r="37258" hidden="1" x14ac:dyDescent="0.35"/>
    <row r="37259" hidden="1" x14ac:dyDescent="0.35"/>
    <row r="37260" hidden="1" x14ac:dyDescent="0.35"/>
    <row r="37261" hidden="1" x14ac:dyDescent="0.35"/>
    <row r="37262" hidden="1" x14ac:dyDescent="0.35"/>
    <row r="37263" hidden="1" x14ac:dyDescent="0.35"/>
    <row r="37264" hidden="1" x14ac:dyDescent="0.35"/>
    <row r="37265" hidden="1" x14ac:dyDescent="0.35"/>
    <row r="37266" hidden="1" x14ac:dyDescent="0.35"/>
    <row r="37267" hidden="1" x14ac:dyDescent="0.35"/>
    <row r="37268" hidden="1" x14ac:dyDescent="0.35"/>
    <row r="37269" hidden="1" x14ac:dyDescent="0.35"/>
    <row r="37270" hidden="1" x14ac:dyDescent="0.35"/>
    <row r="37271" hidden="1" x14ac:dyDescent="0.35"/>
    <row r="37272" hidden="1" x14ac:dyDescent="0.35"/>
    <row r="37273" hidden="1" x14ac:dyDescent="0.35"/>
    <row r="37274" hidden="1" x14ac:dyDescent="0.35"/>
    <row r="37275" hidden="1" x14ac:dyDescent="0.35"/>
    <row r="37276" hidden="1" x14ac:dyDescent="0.35"/>
    <row r="37277" hidden="1" x14ac:dyDescent="0.35"/>
    <row r="37278" hidden="1" x14ac:dyDescent="0.35"/>
    <row r="37279" hidden="1" x14ac:dyDescent="0.35"/>
    <row r="37280" hidden="1" x14ac:dyDescent="0.35"/>
    <row r="37281" hidden="1" x14ac:dyDescent="0.35"/>
    <row r="37282" hidden="1" x14ac:dyDescent="0.35"/>
    <row r="37283" hidden="1" x14ac:dyDescent="0.35"/>
    <row r="37284" hidden="1" x14ac:dyDescent="0.35"/>
    <row r="37285" hidden="1" x14ac:dyDescent="0.35"/>
    <row r="37286" hidden="1" x14ac:dyDescent="0.35"/>
    <row r="37287" hidden="1" x14ac:dyDescent="0.35"/>
    <row r="37288" hidden="1" x14ac:dyDescent="0.35"/>
    <row r="37289" hidden="1" x14ac:dyDescent="0.35"/>
    <row r="37290" hidden="1" x14ac:dyDescent="0.35"/>
    <row r="37291" hidden="1" x14ac:dyDescent="0.35"/>
    <row r="37292" hidden="1" x14ac:dyDescent="0.35"/>
    <row r="37293" hidden="1" x14ac:dyDescent="0.35"/>
    <row r="37294" hidden="1" x14ac:dyDescent="0.35"/>
    <row r="37295" hidden="1" x14ac:dyDescent="0.35"/>
    <row r="37296" hidden="1" x14ac:dyDescent="0.35"/>
    <row r="37297" hidden="1" x14ac:dyDescent="0.35"/>
    <row r="37298" hidden="1" x14ac:dyDescent="0.35"/>
    <row r="37299" hidden="1" x14ac:dyDescent="0.35"/>
    <row r="37300" hidden="1" x14ac:dyDescent="0.35"/>
    <row r="37301" hidden="1" x14ac:dyDescent="0.35"/>
    <row r="37302" hidden="1" x14ac:dyDescent="0.35"/>
    <row r="37303" hidden="1" x14ac:dyDescent="0.35"/>
    <row r="37304" hidden="1" x14ac:dyDescent="0.35"/>
    <row r="37305" hidden="1" x14ac:dyDescent="0.35"/>
    <row r="37306" hidden="1" x14ac:dyDescent="0.35"/>
    <row r="37307" hidden="1" x14ac:dyDescent="0.35"/>
    <row r="37308" hidden="1" x14ac:dyDescent="0.35"/>
    <row r="37309" hidden="1" x14ac:dyDescent="0.35"/>
    <row r="37310" hidden="1" x14ac:dyDescent="0.35"/>
    <row r="37311" hidden="1" x14ac:dyDescent="0.35"/>
    <row r="37312" hidden="1" x14ac:dyDescent="0.35"/>
    <row r="37313" hidden="1" x14ac:dyDescent="0.35"/>
    <row r="37314" hidden="1" x14ac:dyDescent="0.35"/>
    <row r="37315" hidden="1" x14ac:dyDescent="0.35"/>
    <row r="37316" hidden="1" x14ac:dyDescent="0.35"/>
    <row r="37317" hidden="1" x14ac:dyDescent="0.35"/>
    <row r="37318" hidden="1" x14ac:dyDescent="0.35"/>
    <row r="37319" hidden="1" x14ac:dyDescent="0.35"/>
    <row r="37320" hidden="1" x14ac:dyDescent="0.35"/>
    <row r="37321" hidden="1" x14ac:dyDescent="0.35"/>
    <row r="37322" hidden="1" x14ac:dyDescent="0.35"/>
    <row r="37323" hidden="1" x14ac:dyDescent="0.35"/>
    <row r="37324" hidden="1" x14ac:dyDescent="0.35"/>
    <row r="37325" hidden="1" x14ac:dyDescent="0.35"/>
    <row r="37326" hidden="1" x14ac:dyDescent="0.35"/>
    <row r="37327" hidden="1" x14ac:dyDescent="0.35"/>
    <row r="37328" hidden="1" x14ac:dyDescent="0.35"/>
    <row r="37329" hidden="1" x14ac:dyDescent="0.35"/>
    <row r="37330" hidden="1" x14ac:dyDescent="0.35"/>
    <row r="37331" hidden="1" x14ac:dyDescent="0.35"/>
    <row r="37332" hidden="1" x14ac:dyDescent="0.35"/>
    <row r="37333" hidden="1" x14ac:dyDescent="0.35"/>
    <row r="37334" hidden="1" x14ac:dyDescent="0.35"/>
    <row r="37335" hidden="1" x14ac:dyDescent="0.35"/>
    <row r="37336" hidden="1" x14ac:dyDescent="0.35"/>
    <row r="37337" hidden="1" x14ac:dyDescent="0.35"/>
    <row r="37338" hidden="1" x14ac:dyDescent="0.35"/>
    <row r="37339" hidden="1" x14ac:dyDescent="0.35"/>
    <row r="37340" hidden="1" x14ac:dyDescent="0.35"/>
    <row r="37341" hidden="1" x14ac:dyDescent="0.35"/>
    <row r="37342" hidden="1" x14ac:dyDescent="0.35"/>
    <row r="37343" hidden="1" x14ac:dyDescent="0.35"/>
    <row r="37344" hidden="1" x14ac:dyDescent="0.35"/>
    <row r="37345" hidden="1" x14ac:dyDescent="0.35"/>
    <row r="37346" hidden="1" x14ac:dyDescent="0.35"/>
    <row r="37347" hidden="1" x14ac:dyDescent="0.35"/>
    <row r="37348" hidden="1" x14ac:dyDescent="0.35"/>
    <row r="37349" hidden="1" x14ac:dyDescent="0.35"/>
    <row r="37350" hidden="1" x14ac:dyDescent="0.35"/>
    <row r="37351" hidden="1" x14ac:dyDescent="0.35"/>
    <row r="37352" hidden="1" x14ac:dyDescent="0.35"/>
    <row r="37353" hidden="1" x14ac:dyDescent="0.35"/>
    <row r="37354" hidden="1" x14ac:dyDescent="0.35"/>
    <row r="37355" hidden="1" x14ac:dyDescent="0.35"/>
    <row r="37356" hidden="1" x14ac:dyDescent="0.35"/>
    <row r="37357" hidden="1" x14ac:dyDescent="0.35"/>
    <row r="37358" hidden="1" x14ac:dyDescent="0.35"/>
    <row r="37359" hidden="1" x14ac:dyDescent="0.35"/>
    <row r="37360" hidden="1" x14ac:dyDescent="0.35"/>
    <row r="37361" hidden="1" x14ac:dyDescent="0.35"/>
    <row r="37362" hidden="1" x14ac:dyDescent="0.35"/>
    <row r="37363" hidden="1" x14ac:dyDescent="0.35"/>
    <row r="37364" hidden="1" x14ac:dyDescent="0.35"/>
    <row r="37365" hidden="1" x14ac:dyDescent="0.35"/>
    <row r="37366" hidden="1" x14ac:dyDescent="0.35"/>
    <row r="37367" hidden="1" x14ac:dyDescent="0.35"/>
    <row r="37368" hidden="1" x14ac:dyDescent="0.35"/>
    <row r="37369" hidden="1" x14ac:dyDescent="0.35"/>
    <row r="37370" hidden="1" x14ac:dyDescent="0.35"/>
    <row r="37371" hidden="1" x14ac:dyDescent="0.35"/>
    <row r="37372" hidden="1" x14ac:dyDescent="0.35"/>
    <row r="37373" hidden="1" x14ac:dyDescent="0.35"/>
    <row r="37374" hidden="1" x14ac:dyDescent="0.35"/>
    <row r="37375" hidden="1" x14ac:dyDescent="0.35"/>
    <row r="37376" hidden="1" x14ac:dyDescent="0.35"/>
    <row r="37377" hidden="1" x14ac:dyDescent="0.35"/>
    <row r="37378" hidden="1" x14ac:dyDescent="0.35"/>
    <row r="37379" hidden="1" x14ac:dyDescent="0.35"/>
    <row r="37380" hidden="1" x14ac:dyDescent="0.35"/>
    <row r="37381" hidden="1" x14ac:dyDescent="0.35"/>
    <row r="37382" hidden="1" x14ac:dyDescent="0.35"/>
    <row r="37383" hidden="1" x14ac:dyDescent="0.35"/>
    <row r="37384" hidden="1" x14ac:dyDescent="0.35"/>
    <row r="37385" hidden="1" x14ac:dyDescent="0.35"/>
    <row r="37386" hidden="1" x14ac:dyDescent="0.35"/>
    <row r="37387" hidden="1" x14ac:dyDescent="0.35"/>
    <row r="37388" hidden="1" x14ac:dyDescent="0.35"/>
    <row r="37389" hidden="1" x14ac:dyDescent="0.35"/>
    <row r="37390" hidden="1" x14ac:dyDescent="0.35"/>
    <row r="37391" hidden="1" x14ac:dyDescent="0.35"/>
    <row r="37392" hidden="1" x14ac:dyDescent="0.35"/>
    <row r="37393" hidden="1" x14ac:dyDescent="0.35"/>
    <row r="37394" hidden="1" x14ac:dyDescent="0.35"/>
    <row r="37395" hidden="1" x14ac:dyDescent="0.35"/>
    <row r="37396" hidden="1" x14ac:dyDescent="0.35"/>
    <row r="37397" hidden="1" x14ac:dyDescent="0.35"/>
    <row r="37398" hidden="1" x14ac:dyDescent="0.35"/>
    <row r="37399" hidden="1" x14ac:dyDescent="0.35"/>
    <row r="37400" hidden="1" x14ac:dyDescent="0.35"/>
    <row r="37401" hidden="1" x14ac:dyDescent="0.35"/>
    <row r="37402" hidden="1" x14ac:dyDescent="0.35"/>
    <row r="37403" hidden="1" x14ac:dyDescent="0.35"/>
    <row r="37404" hidden="1" x14ac:dyDescent="0.35"/>
    <row r="37405" hidden="1" x14ac:dyDescent="0.35"/>
    <row r="37406" hidden="1" x14ac:dyDescent="0.35"/>
    <row r="37407" hidden="1" x14ac:dyDescent="0.35"/>
    <row r="37408" hidden="1" x14ac:dyDescent="0.35"/>
    <row r="37409" hidden="1" x14ac:dyDescent="0.35"/>
    <row r="37410" hidden="1" x14ac:dyDescent="0.35"/>
    <row r="37411" hidden="1" x14ac:dyDescent="0.35"/>
    <row r="37412" hidden="1" x14ac:dyDescent="0.35"/>
    <row r="37413" hidden="1" x14ac:dyDescent="0.35"/>
    <row r="37414" hidden="1" x14ac:dyDescent="0.35"/>
    <row r="37415" hidden="1" x14ac:dyDescent="0.35"/>
    <row r="37416" hidden="1" x14ac:dyDescent="0.35"/>
    <row r="37417" hidden="1" x14ac:dyDescent="0.35"/>
    <row r="37418" hidden="1" x14ac:dyDescent="0.35"/>
    <row r="37419" hidden="1" x14ac:dyDescent="0.35"/>
    <row r="37420" hidden="1" x14ac:dyDescent="0.35"/>
    <row r="37421" hidden="1" x14ac:dyDescent="0.35"/>
    <row r="37422" hidden="1" x14ac:dyDescent="0.35"/>
    <row r="37423" hidden="1" x14ac:dyDescent="0.35"/>
    <row r="37424" hidden="1" x14ac:dyDescent="0.35"/>
    <row r="37425" hidden="1" x14ac:dyDescent="0.35"/>
    <row r="37426" hidden="1" x14ac:dyDescent="0.35"/>
    <row r="37427" hidden="1" x14ac:dyDescent="0.35"/>
    <row r="37428" hidden="1" x14ac:dyDescent="0.35"/>
    <row r="37429" hidden="1" x14ac:dyDescent="0.35"/>
    <row r="37430" hidden="1" x14ac:dyDescent="0.35"/>
    <row r="37431" hidden="1" x14ac:dyDescent="0.35"/>
    <row r="37432" hidden="1" x14ac:dyDescent="0.35"/>
    <row r="37433" hidden="1" x14ac:dyDescent="0.35"/>
    <row r="37434" hidden="1" x14ac:dyDescent="0.35"/>
    <row r="37435" hidden="1" x14ac:dyDescent="0.35"/>
    <row r="37436" hidden="1" x14ac:dyDescent="0.35"/>
    <row r="37437" hidden="1" x14ac:dyDescent="0.35"/>
    <row r="37438" hidden="1" x14ac:dyDescent="0.35"/>
    <row r="37439" hidden="1" x14ac:dyDescent="0.35"/>
    <row r="37440" hidden="1" x14ac:dyDescent="0.35"/>
    <row r="37441" hidden="1" x14ac:dyDescent="0.35"/>
    <row r="37442" hidden="1" x14ac:dyDescent="0.35"/>
    <row r="37443" hidden="1" x14ac:dyDescent="0.35"/>
    <row r="37444" hidden="1" x14ac:dyDescent="0.35"/>
    <row r="37445" hidden="1" x14ac:dyDescent="0.35"/>
    <row r="37446" hidden="1" x14ac:dyDescent="0.35"/>
    <row r="37447" hidden="1" x14ac:dyDescent="0.35"/>
    <row r="37448" hidden="1" x14ac:dyDescent="0.35"/>
    <row r="37449" hidden="1" x14ac:dyDescent="0.35"/>
    <row r="37450" hidden="1" x14ac:dyDescent="0.35"/>
    <row r="37451" hidden="1" x14ac:dyDescent="0.35"/>
    <row r="37452" hidden="1" x14ac:dyDescent="0.35"/>
    <row r="37453" hidden="1" x14ac:dyDescent="0.35"/>
    <row r="37454" hidden="1" x14ac:dyDescent="0.35"/>
    <row r="37455" hidden="1" x14ac:dyDescent="0.35"/>
    <row r="37456" hidden="1" x14ac:dyDescent="0.35"/>
    <row r="37457" hidden="1" x14ac:dyDescent="0.35"/>
    <row r="37458" hidden="1" x14ac:dyDescent="0.35"/>
    <row r="37459" hidden="1" x14ac:dyDescent="0.35"/>
    <row r="37460" hidden="1" x14ac:dyDescent="0.35"/>
    <row r="37461" hidden="1" x14ac:dyDescent="0.35"/>
    <row r="37462" hidden="1" x14ac:dyDescent="0.35"/>
    <row r="37463" hidden="1" x14ac:dyDescent="0.35"/>
    <row r="37464" hidden="1" x14ac:dyDescent="0.35"/>
    <row r="37465" hidden="1" x14ac:dyDescent="0.35"/>
    <row r="37466" hidden="1" x14ac:dyDescent="0.35"/>
    <row r="37467" hidden="1" x14ac:dyDescent="0.35"/>
    <row r="37468" hidden="1" x14ac:dyDescent="0.35"/>
    <row r="37469" hidden="1" x14ac:dyDescent="0.35"/>
    <row r="37470" hidden="1" x14ac:dyDescent="0.35"/>
    <row r="37471" hidden="1" x14ac:dyDescent="0.35"/>
    <row r="37472" hidden="1" x14ac:dyDescent="0.35"/>
    <row r="37473" hidden="1" x14ac:dyDescent="0.35"/>
    <row r="37474" hidden="1" x14ac:dyDescent="0.35"/>
    <row r="37475" hidden="1" x14ac:dyDescent="0.35"/>
    <row r="37476" hidden="1" x14ac:dyDescent="0.35"/>
    <row r="37477" hidden="1" x14ac:dyDescent="0.35"/>
    <row r="37478" hidden="1" x14ac:dyDescent="0.35"/>
    <row r="37479" hidden="1" x14ac:dyDescent="0.35"/>
    <row r="37480" hidden="1" x14ac:dyDescent="0.35"/>
    <row r="37481" hidden="1" x14ac:dyDescent="0.35"/>
    <row r="37482" hidden="1" x14ac:dyDescent="0.35"/>
    <row r="37483" hidden="1" x14ac:dyDescent="0.35"/>
    <row r="37484" hidden="1" x14ac:dyDescent="0.35"/>
    <row r="37485" hidden="1" x14ac:dyDescent="0.35"/>
    <row r="37486" hidden="1" x14ac:dyDescent="0.35"/>
    <row r="37487" hidden="1" x14ac:dyDescent="0.35"/>
    <row r="37488" hidden="1" x14ac:dyDescent="0.35"/>
    <row r="37489" hidden="1" x14ac:dyDescent="0.35"/>
    <row r="37490" hidden="1" x14ac:dyDescent="0.35"/>
    <row r="37491" hidden="1" x14ac:dyDescent="0.35"/>
    <row r="37492" hidden="1" x14ac:dyDescent="0.35"/>
    <row r="37493" hidden="1" x14ac:dyDescent="0.35"/>
    <row r="37494" hidden="1" x14ac:dyDescent="0.35"/>
    <row r="37495" hidden="1" x14ac:dyDescent="0.35"/>
    <row r="37496" hidden="1" x14ac:dyDescent="0.35"/>
    <row r="37497" hidden="1" x14ac:dyDescent="0.35"/>
    <row r="37498" hidden="1" x14ac:dyDescent="0.35"/>
    <row r="37499" hidden="1" x14ac:dyDescent="0.35"/>
    <row r="37500" hidden="1" x14ac:dyDescent="0.35"/>
    <row r="37501" hidden="1" x14ac:dyDescent="0.35"/>
    <row r="37502" hidden="1" x14ac:dyDescent="0.35"/>
    <row r="37503" hidden="1" x14ac:dyDescent="0.35"/>
    <row r="37504" hidden="1" x14ac:dyDescent="0.35"/>
    <row r="37505" hidden="1" x14ac:dyDescent="0.35"/>
    <row r="37506" hidden="1" x14ac:dyDescent="0.35"/>
    <row r="37507" hidden="1" x14ac:dyDescent="0.35"/>
    <row r="37508" hidden="1" x14ac:dyDescent="0.35"/>
    <row r="37509" hidden="1" x14ac:dyDescent="0.35"/>
    <row r="37510" hidden="1" x14ac:dyDescent="0.35"/>
    <row r="37511" hidden="1" x14ac:dyDescent="0.35"/>
    <row r="37512" hidden="1" x14ac:dyDescent="0.35"/>
    <row r="37513" hidden="1" x14ac:dyDescent="0.35"/>
    <row r="37514" hidden="1" x14ac:dyDescent="0.35"/>
    <row r="37515" hidden="1" x14ac:dyDescent="0.35"/>
    <row r="37516" hidden="1" x14ac:dyDescent="0.35"/>
    <row r="37517" hidden="1" x14ac:dyDescent="0.35"/>
    <row r="37518" hidden="1" x14ac:dyDescent="0.35"/>
    <row r="37519" hidden="1" x14ac:dyDescent="0.35"/>
    <row r="37520" hidden="1" x14ac:dyDescent="0.35"/>
    <row r="37521" hidden="1" x14ac:dyDescent="0.35"/>
    <row r="37522" hidden="1" x14ac:dyDescent="0.35"/>
    <row r="37523" hidden="1" x14ac:dyDescent="0.35"/>
    <row r="37524" hidden="1" x14ac:dyDescent="0.35"/>
    <row r="37525" hidden="1" x14ac:dyDescent="0.35"/>
    <row r="37526" hidden="1" x14ac:dyDescent="0.35"/>
    <row r="37527" hidden="1" x14ac:dyDescent="0.35"/>
    <row r="37528" hidden="1" x14ac:dyDescent="0.35"/>
    <row r="37529" hidden="1" x14ac:dyDescent="0.35"/>
    <row r="37530" hidden="1" x14ac:dyDescent="0.35"/>
    <row r="37531" hidden="1" x14ac:dyDescent="0.35"/>
    <row r="37532" hidden="1" x14ac:dyDescent="0.35"/>
    <row r="37533" hidden="1" x14ac:dyDescent="0.35"/>
    <row r="37534" hidden="1" x14ac:dyDescent="0.35"/>
    <row r="37535" hidden="1" x14ac:dyDescent="0.35"/>
    <row r="37536" hidden="1" x14ac:dyDescent="0.35"/>
    <row r="37537" hidden="1" x14ac:dyDescent="0.35"/>
    <row r="37538" hidden="1" x14ac:dyDescent="0.35"/>
    <row r="37539" hidden="1" x14ac:dyDescent="0.35"/>
    <row r="37540" hidden="1" x14ac:dyDescent="0.35"/>
    <row r="37541" hidden="1" x14ac:dyDescent="0.35"/>
    <row r="37542" hidden="1" x14ac:dyDescent="0.35"/>
    <row r="37543" hidden="1" x14ac:dyDescent="0.35"/>
    <row r="37544" hidden="1" x14ac:dyDescent="0.35"/>
    <row r="37545" hidden="1" x14ac:dyDescent="0.35"/>
    <row r="37546" hidden="1" x14ac:dyDescent="0.35"/>
    <row r="37547" hidden="1" x14ac:dyDescent="0.35"/>
    <row r="37548" hidden="1" x14ac:dyDescent="0.35"/>
    <row r="37549" hidden="1" x14ac:dyDescent="0.35"/>
    <row r="37550" hidden="1" x14ac:dyDescent="0.35"/>
    <row r="37551" hidden="1" x14ac:dyDescent="0.35"/>
    <row r="37552" hidden="1" x14ac:dyDescent="0.35"/>
    <row r="37553" hidden="1" x14ac:dyDescent="0.35"/>
    <row r="37554" hidden="1" x14ac:dyDescent="0.35"/>
    <row r="37555" hidden="1" x14ac:dyDescent="0.35"/>
    <row r="37556" hidden="1" x14ac:dyDescent="0.35"/>
    <row r="37557" hidden="1" x14ac:dyDescent="0.35"/>
    <row r="37558" hidden="1" x14ac:dyDescent="0.35"/>
    <row r="37559" hidden="1" x14ac:dyDescent="0.35"/>
    <row r="37560" hidden="1" x14ac:dyDescent="0.35"/>
    <row r="37561" hidden="1" x14ac:dyDescent="0.35"/>
    <row r="37562" hidden="1" x14ac:dyDescent="0.35"/>
    <row r="37563" hidden="1" x14ac:dyDescent="0.35"/>
    <row r="37564" hidden="1" x14ac:dyDescent="0.35"/>
    <row r="37565" hidden="1" x14ac:dyDescent="0.35"/>
    <row r="37566" hidden="1" x14ac:dyDescent="0.35"/>
    <row r="37567" hidden="1" x14ac:dyDescent="0.35"/>
    <row r="37568" hidden="1" x14ac:dyDescent="0.35"/>
    <row r="37569" hidden="1" x14ac:dyDescent="0.35"/>
    <row r="37570" hidden="1" x14ac:dyDescent="0.35"/>
    <row r="37571" hidden="1" x14ac:dyDescent="0.35"/>
    <row r="37572" hidden="1" x14ac:dyDescent="0.35"/>
    <row r="37573" hidden="1" x14ac:dyDescent="0.35"/>
    <row r="37574" hidden="1" x14ac:dyDescent="0.35"/>
    <row r="37575" hidden="1" x14ac:dyDescent="0.35"/>
    <row r="37576" hidden="1" x14ac:dyDescent="0.35"/>
    <row r="37577" hidden="1" x14ac:dyDescent="0.35"/>
    <row r="37578" hidden="1" x14ac:dyDescent="0.35"/>
    <row r="37579" hidden="1" x14ac:dyDescent="0.35"/>
    <row r="37580" hidden="1" x14ac:dyDescent="0.35"/>
    <row r="37581" hidden="1" x14ac:dyDescent="0.35"/>
    <row r="37582" hidden="1" x14ac:dyDescent="0.35"/>
    <row r="37583" hidden="1" x14ac:dyDescent="0.35"/>
    <row r="37584" hidden="1" x14ac:dyDescent="0.35"/>
    <row r="37585" hidden="1" x14ac:dyDescent="0.35"/>
    <row r="37586" hidden="1" x14ac:dyDescent="0.35"/>
    <row r="37587" hidden="1" x14ac:dyDescent="0.35"/>
    <row r="37588" hidden="1" x14ac:dyDescent="0.35"/>
    <row r="37589" hidden="1" x14ac:dyDescent="0.35"/>
    <row r="37590" hidden="1" x14ac:dyDescent="0.35"/>
    <row r="37591" hidden="1" x14ac:dyDescent="0.35"/>
    <row r="37592" hidden="1" x14ac:dyDescent="0.35"/>
    <row r="37593" hidden="1" x14ac:dyDescent="0.35"/>
    <row r="37594" hidden="1" x14ac:dyDescent="0.35"/>
    <row r="37595" hidden="1" x14ac:dyDescent="0.35"/>
    <row r="37596" hidden="1" x14ac:dyDescent="0.35"/>
    <row r="37597" hidden="1" x14ac:dyDescent="0.35"/>
    <row r="37598" hidden="1" x14ac:dyDescent="0.35"/>
    <row r="37599" hidden="1" x14ac:dyDescent="0.35"/>
    <row r="37600" hidden="1" x14ac:dyDescent="0.35"/>
    <row r="37601" hidden="1" x14ac:dyDescent="0.35"/>
    <row r="37602" hidden="1" x14ac:dyDescent="0.35"/>
    <row r="37603" hidden="1" x14ac:dyDescent="0.35"/>
    <row r="37604" hidden="1" x14ac:dyDescent="0.35"/>
    <row r="37605" hidden="1" x14ac:dyDescent="0.35"/>
    <row r="37606" hidden="1" x14ac:dyDescent="0.35"/>
    <row r="37607" hidden="1" x14ac:dyDescent="0.35"/>
    <row r="37608" hidden="1" x14ac:dyDescent="0.35"/>
    <row r="37609" hidden="1" x14ac:dyDescent="0.35"/>
    <row r="37610" hidden="1" x14ac:dyDescent="0.35"/>
    <row r="37611" hidden="1" x14ac:dyDescent="0.35"/>
    <row r="37612" hidden="1" x14ac:dyDescent="0.35"/>
    <row r="37613" hidden="1" x14ac:dyDescent="0.35"/>
    <row r="37614" hidden="1" x14ac:dyDescent="0.35"/>
    <row r="37615" hidden="1" x14ac:dyDescent="0.35"/>
    <row r="37616" hidden="1" x14ac:dyDescent="0.35"/>
    <row r="37617" hidden="1" x14ac:dyDescent="0.35"/>
    <row r="37618" hidden="1" x14ac:dyDescent="0.35"/>
    <row r="37619" hidden="1" x14ac:dyDescent="0.35"/>
    <row r="37620" hidden="1" x14ac:dyDescent="0.35"/>
    <row r="37621" hidden="1" x14ac:dyDescent="0.35"/>
    <row r="37622" hidden="1" x14ac:dyDescent="0.35"/>
    <row r="37623" hidden="1" x14ac:dyDescent="0.35"/>
    <row r="37624" hidden="1" x14ac:dyDescent="0.35"/>
    <row r="37625" hidden="1" x14ac:dyDescent="0.35"/>
    <row r="37626" hidden="1" x14ac:dyDescent="0.35"/>
    <row r="37627" hidden="1" x14ac:dyDescent="0.35"/>
    <row r="37628" hidden="1" x14ac:dyDescent="0.35"/>
    <row r="37629" hidden="1" x14ac:dyDescent="0.35"/>
    <row r="37630" hidden="1" x14ac:dyDescent="0.35"/>
    <row r="37631" hidden="1" x14ac:dyDescent="0.35"/>
    <row r="37632" hidden="1" x14ac:dyDescent="0.35"/>
    <row r="37633" hidden="1" x14ac:dyDescent="0.35"/>
    <row r="37634" hidden="1" x14ac:dyDescent="0.35"/>
    <row r="37635" hidden="1" x14ac:dyDescent="0.35"/>
    <row r="37636" hidden="1" x14ac:dyDescent="0.35"/>
    <row r="37637" hidden="1" x14ac:dyDescent="0.35"/>
    <row r="37638" hidden="1" x14ac:dyDescent="0.35"/>
    <row r="37639" hidden="1" x14ac:dyDescent="0.35"/>
    <row r="37640" hidden="1" x14ac:dyDescent="0.35"/>
    <row r="37641" hidden="1" x14ac:dyDescent="0.35"/>
    <row r="37642" hidden="1" x14ac:dyDescent="0.35"/>
    <row r="37643" hidden="1" x14ac:dyDescent="0.35"/>
    <row r="37644" hidden="1" x14ac:dyDescent="0.35"/>
    <row r="37645" hidden="1" x14ac:dyDescent="0.35"/>
    <row r="37646" hidden="1" x14ac:dyDescent="0.35"/>
    <row r="37647" hidden="1" x14ac:dyDescent="0.35"/>
    <row r="37648" hidden="1" x14ac:dyDescent="0.35"/>
    <row r="37649" hidden="1" x14ac:dyDescent="0.35"/>
    <row r="37650" hidden="1" x14ac:dyDescent="0.35"/>
    <row r="37651" hidden="1" x14ac:dyDescent="0.35"/>
    <row r="37652" hidden="1" x14ac:dyDescent="0.35"/>
    <row r="37653" hidden="1" x14ac:dyDescent="0.35"/>
    <row r="37654" hidden="1" x14ac:dyDescent="0.35"/>
    <row r="37655" hidden="1" x14ac:dyDescent="0.35"/>
    <row r="37656" hidden="1" x14ac:dyDescent="0.35"/>
    <row r="37657" hidden="1" x14ac:dyDescent="0.35"/>
    <row r="37658" hidden="1" x14ac:dyDescent="0.35"/>
    <row r="37659" hidden="1" x14ac:dyDescent="0.35"/>
    <row r="37660" hidden="1" x14ac:dyDescent="0.35"/>
    <row r="37661" hidden="1" x14ac:dyDescent="0.35"/>
    <row r="37662" hidden="1" x14ac:dyDescent="0.35"/>
    <row r="37663" hidden="1" x14ac:dyDescent="0.35"/>
    <row r="37664" hidden="1" x14ac:dyDescent="0.35"/>
    <row r="37665" hidden="1" x14ac:dyDescent="0.35"/>
    <row r="37666" hidden="1" x14ac:dyDescent="0.35"/>
    <row r="37667" hidden="1" x14ac:dyDescent="0.35"/>
    <row r="37668" hidden="1" x14ac:dyDescent="0.35"/>
    <row r="37669" hidden="1" x14ac:dyDescent="0.35"/>
    <row r="37670" hidden="1" x14ac:dyDescent="0.35"/>
    <row r="37671" hidden="1" x14ac:dyDescent="0.35"/>
    <row r="37672" hidden="1" x14ac:dyDescent="0.35"/>
    <row r="37673" hidden="1" x14ac:dyDescent="0.35"/>
    <row r="37674" hidden="1" x14ac:dyDescent="0.35"/>
    <row r="37675" hidden="1" x14ac:dyDescent="0.35"/>
    <row r="37676" hidden="1" x14ac:dyDescent="0.35"/>
    <row r="37677" hidden="1" x14ac:dyDescent="0.35"/>
    <row r="37678" hidden="1" x14ac:dyDescent="0.35"/>
    <row r="37679" hidden="1" x14ac:dyDescent="0.35"/>
    <row r="37680" hidden="1" x14ac:dyDescent="0.35"/>
    <row r="37681" hidden="1" x14ac:dyDescent="0.35"/>
    <row r="37682" hidden="1" x14ac:dyDescent="0.35"/>
    <row r="37683" hidden="1" x14ac:dyDescent="0.35"/>
    <row r="37684" hidden="1" x14ac:dyDescent="0.35"/>
    <row r="37685" hidden="1" x14ac:dyDescent="0.35"/>
    <row r="37686" hidden="1" x14ac:dyDescent="0.35"/>
    <row r="37687" hidden="1" x14ac:dyDescent="0.35"/>
    <row r="37688" hidden="1" x14ac:dyDescent="0.35"/>
    <row r="37689" hidden="1" x14ac:dyDescent="0.35"/>
    <row r="37690" hidden="1" x14ac:dyDescent="0.35"/>
    <row r="37691" hidden="1" x14ac:dyDescent="0.35"/>
    <row r="37692" hidden="1" x14ac:dyDescent="0.35"/>
    <row r="37693" hidden="1" x14ac:dyDescent="0.35"/>
    <row r="37694" hidden="1" x14ac:dyDescent="0.35"/>
    <row r="37695" hidden="1" x14ac:dyDescent="0.35"/>
    <row r="37696" hidden="1" x14ac:dyDescent="0.35"/>
    <row r="37697" hidden="1" x14ac:dyDescent="0.35"/>
    <row r="37698" hidden="1" x14ac:dyDescent="0.35"/>
    <row r="37699" hidden="1" x14ac:dyDescent="0.35"/>
    <row r="37700" hidden="1" x14ac:dyDescent="0.35"/>
    <row r="37701" hidden="1" x14ac:dyDescent="0.35"/>
    <row r="37702" hidden="1" x14ac:dyDescent="0.35"/>
    <row r="37703" hidden="1" x14ac:dyDescent="0.35"/>
    <row r="37704" hidden="1" x14ac:dyDescent="0.35"/>
    <row r="37705" hidden="1" x14ac:dyDescent="0.35"/>
    <row r="37706" hidden="1" x14ac:dyDescent="0.35"/>
    <row r="37707" hidden="1" x14ac:dyDescent="0.35"/>
    <row r="37708" hidden="1" x14ac:dyDescent="0.35"/>
    <row r="37709" hidden="1" x14ac:dyDescent="0.35"/>
    <row r="37710" hidden="1" x14ac:dyDescent="0.35"/>
    <row r="37711" hidden="1" x14ac:dyDescent="0.35"/>
    <row r="37712" hidden="1" x14ac:dyDescent="0.35"/>
    <row r="37713" hidden="1" x14ac:dyDescent="0.35"/>
    <row r="37714" hidden="1" x14ac:dyDescent="0.35"/>
    <row r="37715" hidden="1" x14ac:dyDescent="0.35"/>
    <row r="37716" hidden="1" x14ac:dyDescent="0.35"/>
    <row r="37717" hidden="1" x14ac:dyDescent="0.35"/>
    <row r="37718" hidden="1" x14ac:dyDescent="0.35"/>
    <row r="37719" hidden="1" x14ac:dyDescent="0.35"/>
    <row r="37720" hidden="1" x14ac:dyDescent="0.35"/>
    <row r="37721" hidden="1" x14ac:dyDescent="0.35"/>
    <row r="37722" hidden="1" x14ac:dyDescent="0.35"/>
    <row r="37723" hidden="1" x14ac:dyDescent="0.35"/>
    <row r="37724" hidden="1" x14ac:dyDescent="0.35"/>
    <row r="37725" hidden="1" x14ac:dyDescent="0.35"/>
    <row r="37726" hidden="1" x14ac:dyDescent="0.35"/>
    <row r="37727" hidden="1" x14ac:dyDescent="0.35"/>
    <row r="37728" hidden="1" x14ac:dyDescent="0.35"/>
    <row r="37729" hidden="1" x14ac:dyDescent="0.35"/>
    <row r="37730" hidden="1" x14ac:dyDescent="0.35"/>
    <row r="37731" hidden="1" x14ac:dyDescent="0.35"/>
    <row r="37732" hidden="1" x14ac:dyDescent="0.35"/>
    <row r="37733" hidden="1" x14ac:dyDescent="0.35"/>
    <row r="37734" hidden="1" x14ac:dyDescent="0.35"/>
    <row r="37735" hidden="1" x14ac:dyDescent="0.35"/>
    <row r="37736" hidden="1" x14ac:dyDescent="0.35"/>
    <row r="37737" hidden="1" x14ac:dyDescent="0.35"/>
    <row r="37738" hidden="1" x14ac:dyDescent="0.35"/>
    <row r="37739" hidden="1" x14ac:dyDescent="0.35"/>
    <row r="37740" hidden="1" x14ac:dyDescent="0.35"/>
    <row r="37741" hidden="1" x14ac:dyDescent="0.35"/>
    <row r="37742" hidden="1" x14ac:dyDescent="0.35"/>
    <row r="37743" hidden="1" x14ac:dyDescent="0.35"/>
    <row r="37744" hidden="1" x14ac:dyDescent="0.35"/>
    <row r="37745" hidden="1" x14ac:dyDescent="0.35"/>
    <row r="37746" hidden="1" x14ac:dyDescent="0.35"/>
    <row r="37747" hidden="1" x14ac:dyDescent="0.35"/>
    <row r="37748" hidden="1" x14ac:dyDescent="0.35"/>
    <row r="37749" hidden="1" x14ac:dyDescent="0.35"/>
    <row r="37750" hidden="1" x14ac:dyDescent="0.35"/>
    <row r="37751" hidden="1" x14ac:dyDescent="0.35"/>
    <row r="37752" hidden="1" x14ac:dyDescent="0.35"/>
    <row r="37753" hidden="1" x14ac:dyDescent="0.35"/>
    <row r="37754" hidden="1" x14ac:dyDescent="0.35"/>
    <row r="37755" hidden="1" x14ac:dyDescent="0.35"/>
    <row r="37756" hidden="1" x14ac:dyDescent="0.35"/>
    <row r="37757" hidden="1" x14ac:dyDescent="0.35"/>
    <row r="37758" hidden="1" x14ac:dyDescent="0.35"/>
    <row r="37759" hidden="1" x14ac:dyDescent="0.35"/>
    <row r="37760" hidden="1" x14ac:dyDescent="0.35"/>
    <row r="37761" hidden="1" x14ac:dyDescent="0.35"/>
    <row r="37762" hidden="1" x14ac:dyDescent="0.35"/>
    <row r="37763" hidden="1" x14ac:dyDescent="0.35"/>
    <row r="37764" hidden="1" x14ac:dyDescent="0.35"/>
    <row r="37765" hidden="1" x14ac:dyDescent="0.35"/>
    <row r="37766" hidden="1" x14ac:dyDescent="0.35"/>
    <row r="37767" hidden="1" x14ac:dyDescent="0.35"/>
    <row r="37768" hidden="1" x14ac:dyDescent="0.35"/>
    <row r="37769" hidden="1" x14ac:dyDescent="0.35"/>
    <row r="37770" hidden="1" x14ac:dyDescent="0.35"/>
    <row r="37771" hidden="1" x14ac:dyDescent="0.35"/>
    <row r="37772" hidden="1" x14ac:dyDescent="0.35"/>
    <row r="37773" hidden="1" x14ac:dyDescent="0.35"/>
    <row r="37774" hidden="1" x14ac:dyDescent="0.35"/>
    <row r="37775" hidden="1" x14ac:dyDescent="0.35"/>
    <row r="37776" hidden="1" x14ac:dyDescent="0.35"/>
    <row r="37777" hidden="1" x14ac:dyDescent="0.35"/>
    <row r="37778" hidden="1" x14ac:dyDescent="0.35"/>
    <row r="37779" hidden="1" x14ac:dyDescent="0.35"/>
    <row r="37780" hidden="1" x14ac:dyDescent="0.35"/>
    <row r="37781" hidden="1" x14ac:dyDescent="0.35"/>
    <row r="37782" hidden="1" x14ac:dyDescent="0.35"/>
    <row r="37783" hidden="1" x14ac:dyDescent="0.35"/>
    <row r="37784" hidden="1" x14ac:dyDescent="0.35"/>
    <row r="37785" hidden="1" x14ac:dyDescent="0.35"/>
    <row r="37786" hidden="1" x14ac:dyDescent="0.35"/>
    <row r="37787" hidden="1" x14ac:dyDescent="0.35"/>
    <row r="37788" hidden="1" x14ac:dyDescent="0.35"/>
    <row r="37789" hidden="1" x14ac:dyDescent="0.35"/>
    <row r="37790" hidden="1" x14ac:dyDescent="0.35"/>
    <row r="37791" hidden="1" x14ac:dyDescent="0.35"/>
    <row r="37792" hidden="1" x14ac:dyDescent="0.35"/>
    <row r="37793" hidden="1" x14ac:dyDescent="0.35"/>
    <row r="37794" hidden="1" x14ac:dyDescent="0.35"/>
    <row r="37795" hidden="1" x14ac:dyDescent="0.35"/>
    <row r="37796" hidden="1" x14ac:dyDescent="0.35"/>
    <row r="37797" hidden="1" x14ac:dyDescent="0.35"/>
    <row r="37798" hidden="1" x14ac:dyDescent="0.35"/>
    <row r="37799" hidden="1" x14ac:dyDescent="0.35"/>
    <row r="37800" hidden="1" x14ac:dyDescent="0.35"/>
    <row r="37801" hidden="1" x14ac:dyDescent="0.35"/>
    <row r="37802" hidden="1" x14ac:dyDescent="0.35"/>
    <row r="37803" hidden="1" x14ac:dyDescent="0.35"/>
    <row r="37804" hidden="1" x14ac:dyDescent="0.35"/>
    <row r="37805" hidden="1" x14ac:dyDescent="0.35"/>
    <row r="37806" hidden="1" x14ac:dyDescent="0.35"/>
    <row r="37807" hidden="1" x14ac:dyDescent="0.35"/>
    <row r="37808" hidden="1" x14ac:dyDescent="0.35"/>
    <row r="37809" hidden="1" x14ac:dyDescent="0.35"/>
    <row r="37810" hidden="1" x14ac:dyDescent="0.35"/>
    <row r="37811" hidden="1" x14ac:dyDescent="0.35"/>
    <row r="37812" hidden="1" x14ac:dyDescent="0.35"/>
    <row r="37813" hidden="1" x14ac:dyDescent="0.35"/>
    <row r="37814" hidden="1" x14ac:dyDescent="0.35"/>
    <row r="37815" hidden="1" x14ac:dyDescent="0.35"/>
    <row r="37816" hidden="1" x14ac:dyDescent="0.35"/>
    <row r="37817" hidden="1" x14ac:dyDescent="0.35"/>
    <row r="37818" hidden="1" x14ac:dyDescent="0.35"/>
    <row r="37819" hidden="1" x14ac:dyDescent="0.35"/>
    <row r="37820" hidden="1" x14ac:dyDescent="0.35"/>
    <row r="37821" hidden="1" x14ac:dyDescent="0.35"/>
    <row r="37822" hidden="1" x14ac:dyDescent="0.35"/>
    <row r="37823" hidden="1" x14ac:dyDescent="0.35"/>
    <row r="37824" hidden="1" x14ac:dyDescent="0.35"/>
    <row r="37825" hidden="1" x14ac:dyDescent="0.35"/>
    <row r="37826" hidden="1" x14ac:dyDescent="0.35"/>
    <row r="37827" hidden="1" x14ac:dyDescent="0.35"/>
    <row r="37828" hidden="1" x14ac:dyDescent="0.35"/>
    <row r="37829" hidden="1" x14ac:dyDescent="0.35"/>
    <row r="37830" hidden="1" x14ac:dyDescent="0.35"/>
    <row r="37831" hidden="1" x14ac:dyDescent="0.35"/>
    <row r="37832" hidden="1" x14ac:dyDescent="0.35"/>
    <row r="37833" hidden="1" x14ac:dyDescent="0.35"/>
    <row r="37834" hidden="1" x14ac:dyDescent="0.35"/>
    <row r="37835" hidden="1" x14ac:dyDescent="0.35"/>
    <row r="37836" hidden="1" x14ac:dyDescent="0.35"/>
    <row r="37837" hidden="1" x14ac:dyDescent="0.35"/>
    <row r="37838" hidden="1" x14ac:dyDescent="0.35"/>
    <row r="37839" hidden="1" x14ac:dyDescent="0.35"/>
    <row r="37840" hidden="1" x14ac:dyDescent="0.35"/>
    <row r="37841" hidden="1" x14ac:dyDescent="0.35"/>
    <row r="37842" hidden="1" x14ac:dyDescent="0.35"/>
    <row r="37843" hidden="1" x14ac:dyDescent="0.35"/>
    <row r="37844" hidden="1" x14ac:dyDescent="0.35"/>
    <row r="37845" hidden="1" x14ac:dyDescent="0.35"/>
    <row r="37846" hidden="1" x14ac:dyDescent="0.35"/>
    <row r="37847" hidden="1" x14ac:dyDescent="0.35"/>
    <row r="37848" hidden="1" x14ac:dyDescent="0.35"/>
    <row r="37849" hidden="1" x14ac:dyDescent="0.35"/>
    <row r="37850" hidden="1" x14ac:dyDescent="0.35"/>
    <row r="37851" hidden="1" x14ac:dyDescent="0.35"/>
    <row r="37852" hidden="1" x14ac:dyDescent="0.35"/>
    <row r="37853" hidden="1" x14ac:dyDescent="0.35"/>
    <row r="37854" hidden="1" x14ac:dyDescent="0.35"/>
    <row r="37855" hidden="1" x14ac:dyDescent="0.35"/>
    <row r="37856" hidden="1" x14ac:dyDescent="0.35"/>
    <row r="37857" hidden="1" x14ac:dyDescent="0.35"/>
    <row r="37858" hidden="1" x14ac:dyDescent="0.35"/>
    <row r="37859" hidden="1" x14ac:dyDescent="0.35"/>
    <row r="37860" hidden="1" x14ac:dyDescent="0.35"/>
    <row r="37861" hidden="1" x14ac:dyDescent="0.35"/>
    <row r="37862" hidden="1" x14ac:dyDescent="0.35"/>
    <row r="37863" hidden="1" x14ac:dyDescent="0.35"/>
    <row r="37864" hidden="1" x14ac:dyDescent="0.35"/>
    <row r="37865" hidden="1" x14ac:dyDescent="0.35"/>
    <row r="37866" hidden="1" x14ac:dyDescent="0.35"/>
    <row r="37867" hidden="1" x14ac:dyDescent="0.35"/>
    <row r="37868" hidden="1" x14ac:dyDescent="0.35"/>
    <row r="37869" hidden="1" x14ac:dyDescent="0.35"/>
    <row r="37870" hidden="1" x14ac:dyDescent="0.35"/>
    <row r="37871" hidden="1" x14ac:dyDescent="0.35"/>
    <row r="37872" hidden="1" x14ac:dyDescent="0.35"/>
    <row r="37873" hidden="1" x14ac:dyDescent="0.35"/>
    <row r="37874" hidden="1" x14ac:dyDescent="0.35"/>
    <row r="37875" hidden="1" x14ac:dyDescent="0.35"/>
    <row r="37876" hidden="1" x14ac:dyDescent="0.35"/>
    <row r="37877" hidden="1" x14ac:dyDescent="0.35"/>
    <row r="37878" hidden="1" x14ac:dyDescent="0.35"/>
    <row r="37879" hidden="1" x14ac:dyDescent="0.35"/>
    <row r="37880" hidden="1" x14ac:dyDescent="0.35"/>
    <row r="37881" hidden="1" x14ac:dyDescent="0.35"/>
    <row r="37882" hidden="1" x14ac:dyDescent="0.35"/>
    <row r="37883" hidden="1" x14ac:dyDescent="0.35"/>
    <row r="37884" hidden="1" x14ac:dyDescent="0.35"/>
    <row r="37885" hidden="1" x14ac:dyDescent="0.35"/>
    <row r="37886" hidden="1" x14ac:dyDescent="0.35"/>
    <row r="37887" hidden="1" x14ac:dyDescent="0.35"/>
    <row r="37888" hidden="1" x14ac:dyDescent="0.35"/>
    <row r="37889" hidden="1" x14ac:dyDescent="0.35"/>
    <row r="37890" hidden="1" x14ac:dyDescent="0.35"/>
    <row r="37891" hidden="1" x14ac:dyDescent="0.35"/>
    <row r="37892" hidden="1" x14ac:dyDescent="0.35"/>
    <row r="37893" hidden="1" x14ac:dyDescent="0.35"/>
    <row r="37894" hidden="1" x14ac:dyDescent="0.35"/>
    <row r="37895" hidden="1" x14ac:dyDescent="0.35"/>
    <row r="37896" hidden="1" x14ac:dyDescent="0.35"/>
    <row r="37897" hidden="1" x14ac:dyDescent="0.35"/>
    <row r="37898" hidden="1" x14ac:dyDescent="0.35"/>
    <row r="37899" hidden="1" x14ac:dyDescent="0.35"/>
    <row r="37900" hidden="1" x14ac:dyDescent="0.35"/>
    <row r="37901" hidden="1" x14ac:dyDescent="0.35"/>
    <row r="37902" hidden="1" x14ac:dyDescent="0.35"/>
    <row r="37903" hidden="1" x14ac:dyDescent="0.35"/>
    <row r="37904" hidden="1" x14ac:dyDescent="0.35"/>
    <row r="37905" hidden="1" x14ac:dyDescent="0.35"/>
    <row r="37906" hidden="1" x14ac:dyDescent="0.35"/>
    <row r="37907" hidden="1" x14ac:dyDescent="0.35"/>
    <row r="37908" hidden="1" x14ac:dyDescent="0.35"/>
    <row r="37909" hidden="1" x14ac:dyDescent="0.35"/>
    <row r="37910" hidden="1" x14ac:dyDescent="0.35"/>
    <row r="37911" hidden="1" x14ac:dyDescent="0.35"/>
    <row r="37912" hidden="1" x14ac:dyDescent="0.35"/>
    <row r="37913" hidden="1" x14ac:dyDescent="0.35"/>
    <row r="37914" hidden="1" x14ac:dyDescent="0.35"/>
    <row r="37915" hidden="1" x14ac:dyDescent="0.35"/>
    <row r="37916" hidden="1" x14ac:dyDescent="0.35"/>
    <row r="37917" hidden="1" x14ac:dyDescent="0.35"/>
    <row r="37918" hidden="1" x14ac:dyDescent="0.35"/>
    <row r="37919" hidden="1" x14ac:dyDescent="0.35"/>
    <row r="37920" hidden="1" x14ac:dyDescent="0.35"/>
    <row r="37921" hidden="1" x14ac:dyDescent="0.35"/>
    <row r="37922" hidden="1" x14ac:dyDescent="0.35"/>
    <row r="37923" hidden="1" x14ac:dyDescent="0.35"/>
    <row r="37924" hidden="1" x14ac:dyDescent="0.35"/>
    <row r="37925" hidden="1" x14ac:dyDescent="0.35"/>
    <row r="37926" hidden="1" x14ac:dyDescent="0.35"/>
    <row r="37927" hidden="1" x14ac:dyDescent="0.35"/>
    <row r="37928" hidden="1" x14ac:dyDescent="0.35"/>
    <row r="37929" hidden="1" x14ac:dyDescent="0.35"/>
    <row r="37930" hidden="1" x14ac:dyDescent="0.35"/>
    <row r="37931" hidden="1" x14ac:dyDescent="0.35"/>
    <row r="37932" hidden="1" x14ac:dyDescent="0.35"/>
    <row r="37933" hidden="1" x14ac:dyDescent="0.35"/>
    <row r="37934" hidden="1" x14ac:dyDescent="0.35"/>
    <row r="37935" hidden="1" x14ac:dyDescent="0.35"/>
    <row r="37936" hidden="1" x14ac:dyDescent="0.35"/>
    <row r="37937" hidden="1" x14ac:dyDescent="0.35"/>
    <row r="37938" hidden="1" x14ac:dyDescent="0.35"/>
    <row r="37939" hidden="1" x14ac:dyDescent="0.35"/>
    <row r="37940" hidden="1" x14ac:dyDescent="0.35"/>
    <row r="37941" hidden="1" x14ac:dyDescent="0.35"/>
    <row r="37942" hidden="1" x14ac:dyDescent="0.35"/>
    <row r="37943" hidden="1" x14ac:dyDescent="0.35"/>
    <row r="37944" hidden="1" x14ac:dyDescent="0.35"/>
    <row r="37945" hidden="1" x14ac:dyDescent="0.35"/>
    <row r="37946" hidden="1" x14ac:dyDescent="0.35"/>
    <row r="37947" hidden="1" x14ac:dyDescent="0.35"/>
    <row r="37948" hidden="1" x14ac:dyDescent="0.35"/>
    <row r="37949" hidden="1" x14ac:dyDescent="0.35"/>
    <row r="37950" hidden="1" x14ac:dyDescent="0.35"/>
    <row r="37951" hidden="1" x14ac:dyDescent="0.35"/>
    <row r="37952" hidden="1" x14ac:dyDescent="0.35"/>
    <row r="37953" hidden="1" x14ac:dyDescent="0.35"/>
    <row r="37954" hidden="1" x14ac:dyDescent="0.35"/>
    <row r="37955" hidden="1" x14ac:dyDescent="0.35"/>
    <row r="37956" hidden="1" x14ac:dyDescent="0.35"/>
    <row r="37957" hidden="1" x14ac:dyDescent="0.35"/>
    <row r="37958" hidden="1" x14ac:dyDescent="0.35"/>
    <row r="37959" hidden="1" x14ac:dyDescent="0.35"/>
    <row r="37960" hidden="1" x14ac:dyDescent="0.35"/>
    <row r="37961" hidden="1" x14ac:dyDescent="0.35"/>
    <row r="37962" hidden="1" x14ac:dyDescent="0.35"/>
    <row r="37963" hidden="1" x14ac:dyDescent="0.35"/>
    <row r="37964" hidden="1" x14ac:dyDescent="0.35"/>
    <row r="37965" hidden="1" x14ac:dyDescent="0.35"/>
    <row r="37966" hidden="1" x14ac:dyDescent="0.35"/>
    <row r="37967" hidden="1" x14ac:dyDescent="0.35"/>
    <row r="37968" hidden="1" x14ac:dyDescent="0.35"/>
    <row r="37969" hidden="1" x14ac:dyDescent="0.35"/>
    <row r="37970" hidden="1" x14ac:dyDescent="0.35"/>
    <row r="37971" hidden="1" x14ac:dyDescent="0.35"/>
    <row r="37972" hidden="1" x14ac:dyDescent="0.35"/>
    <row r="37973" hidden="1" x14ac:dyDescent="0.35"/>
    <row r="37974" hidden="1" x14ac:dyDescent="0.35"/>
    <row r="37975" hidden="1" x14ac:dyDescent="0.35"/>
    <row r="37976" hidden="1" x14ac:dyDescent="0.35"/>
    <row r="37977" hidden="1" x14ac:dyDescent="0.35"/>
    <row r="37978" hidden="1" x14ac:dyDescent="0.35"/>
    <row r="37979" hidden="1" x14ac:dyDescent="0.35"/>
    <row r="37980" hidden="1" x14ac:dyDescent="0.35"/>
    <row r="37981" hidden="1" x14ac:dyDescent="0.35"/>
    <row r="37982" hidden="1" x14ac:dyDescent="0.35"/>
    <row r="37983" hidden="1" x14ac:dyDescent="0.35"/>
    <row r="37984" hidden="1" x14ac:dyDescent="0.35"/>
    <row r="37985" hidden="1" x14ac:dyDescent="0.35"/>
    <row r="37986" hidden="1" x14ac:dyDescent="0.35"/>
    <row r="37987" hidden="1" x14ac:dyDescent="0.35"/>
    <row r="37988" hidden="1" x14ac:dyDescent="0.35"/>
    <row r="37989" hidden="1" x14ac:dyDescent="0.35"/>
    <row r="37990" hidden="1" x14ac:dyDescent="0.35"/>
    <row r="37991" hidden="1" x14ac:dyDescent="0.35"/>
    <row r="37992" hidden="1" x14ac:dyDescent="0.35"/>
    <row r="37993" hidden="1" x14ac:dyDescent="0.35"/>
    <row r="37994" hidden="1" x14ac:dyDescent="0.35"/>
    <row r="37995" hidden="1" x14ac:dyDescent="0.35"/>
    <row r="37996" hidden="1" x14ac:dyDescent="0.35"/>
    <row r="37997" hidden="1" x14ac:dyDescent="0.35"/>
    <row r="37998" hidden="1" x14ac:dyDescent="0.35"/>
    <row r="37999" hidden="1" x14ac:dyDescent="0.35"/>
    <row r="38000" hidden="1" x14ac:dyDescent="0.35"/>
    <row r="38001" hidden="1" x14ac:dyDescent="0.35"/>
    <row r="38002" hidden="1" x14ac:dyDescent="0.35"/>
    <row r="38003" hidden="1" x14ac:dyDescent="0.35"/>
    <row r="38004" hidden="1" x14ac:dyDescent="0.35"/>
    <row r="38005" hidden="1" x14ac:dyDescent="0.35"/>
    <row r="38006" hidden="1" x14ac:dyDescent="0.35"/>
    <row r="38007" hidden="1" x14ac:dyDescent="0.35"/>
    <row r="38008" hidden="1" x14ac:dyDescent="0.35"/>
    <row r="38009" hidden="1" x14ac:dyDescent="0.35"/>
    <row r="38010" hidden="1" x14ac:dyDescent="0.35"/>
    <row r="38011" hidden="1" x14ac:dyDescent="0.35"/>
    <row r="38012" hidden="1" x14ac:dyDescent="0.35"/>
    <row r="38013" hidden="1" x14ac:dyDescent="0.35"/>
    <row r="38014" hidden="1" x14ac:dyDescent="0.35"/>
    <row r="38015" hidden="1" x14ac:dyDescent="0.35"/>
    <row r="38016" hidden="1" x14ac:dyDescent="0.35"/>
    <row r="38017" hidden="1" x14ac:dyDescent="0.35"/>
    <row r="38018" hidden="1" x14ac:dyDescent="0.35"/>
    <row r="38019" hidden="1" x14ac:dyDescent="0.35"/>
    <row r="38020" hidden="1" x14ac:dyDescent="0.35"/>
    <row r="38021" hidden="1" x14ac:dyDescent="0.35"/>
    <row r="38022" hidden="1" x14ac:dyDescent="0.35"/>
    <row r="38023" hidden="1" x14ac:dyDescent="0.35"/>
    <row r="38024" hidden="1" x14ac:dyDescent="0.35"/>
    <row r="38025" hidden="1" x14ac:dyDescent="0.35"/>
    <row r="38026" hidden="1" x14ac:dyDescent="0.35"/>
    <row r="38027" hidden="1" x14ac:dyDescent="0.35"/>
    <row r="38028" hidden="1" x14ac:dyDescent="0.35"/>
    <row r="38029" hidden="1" x14ac:dyDescent="0.35"/>
    <row r="38030" hidden="1" x14ac:dyDescent="0.35"/>
    <row r="38031" hidden="1" x14ac:dyDescent="0.35"/>
    <row r="38032" hidden="1" x14ac:dyDescent="0.35"/>
    <row r="38033" hidden="1" x14ac:dyDescent="0.35"/>
    <row r="38034" hidden="1" x14ac:dyDescent="0.35"/>
    <row r="38035" hidden="1" x14ac:dyDescent="0.35"/>
    <row r="38036" hidden="1" x14ac:dyDescent="0.35"/>
    <row r="38037" hidden="1" x14ac:dyDescent="0.35"/>
    <row r="38038" hidden="1" x14ac:dyDescent="0.35"/>
    <row r="38039" hidden="1" x14ac:dyDescent="0.35"/>
    <row r="38040" hidden="1" x14ac:dyDescent="0.35"/>
    <row r="38041" hidden="1" x14ac:dyDescent="0.35"/>
    <row r="38042" hidden="1" x14ac:dyDescent="0.35"/>
    <row r="38043" hidden="1" x14ac:dyDescent="0.35"/>
    <row r="38044" hidden="1" x14ac:dyDescent="0.35"/>
    <row r="38045" hidden="1" x14ac:dyDescent="0.35"/>
    <row r="38046" hidden="1" x14ac:dyDescent="0.35"/>
    <row r="38047" hidden="1" x14ac:dyDescent="0.35"/>
    <row r="38048" hidden="1" x14ac:dyDescent="0.35"/>
    <row r="38049" hidden="1" x14ac:dyDescent="0.35"/>
    <row r="38050" hidden="1" x14ac:dyDescent="0.35"/>
    <row r="38051" hidden="1" x14ac:dyDescent="0.35"/>
    <row r="38052" hidden="1" x14ac:dyDescent="0.35"/>
    <row r="38053" hidden="1" x14ac:dyDescent="0.35"/>
    <row r="38054" hidden="1" x14ac:dyDescent="0.35"/>
    <row r="38055" hidden="1" x14ac:dyDescent="0.35"/>
    <row r="38056" hidden="1" x14ac:dyDescent="0.35"/>
    <row r="38057" hidden="1" x14ac:dyDescent="0.35"/>
    <row r="38058" hidden="1" x14ac:dyDescent="0.35"/>
    <row r="38059" hidden="1" x14ac:dyDescent="0.35"/>
    <row r="38060" hidden="1" x14ac:dyDescent="0.35"/>
    <row r="38061" hidden="1" x14ac:dyDescent="0.35"/>
    <row r="38062" hidden="1" x14ac:dyDescent="0.35"/>
    <row r="38063" hidden="1" x14ac:dyDescent="0.35"/>
    <row r="38064" hidden="1" x14ac:dyDescent="0.35"/>
    <row r="38065" hidden="1" x14ac:dyDescent="0.35"/>
    <row r="38066" hidden="1" x14ac:dyDescent="0.35"/>
    <row r="38067" hidden="1" x14ac:dyDescent="0.35"/>
    <row r="38068" hidden="1" x14ac:dyDescent="0.35"/>
    <row r="38069" hidden="1" x14ac:dyDescent="0.35"/>
    <row r="38070" hidden="1" x14ac:dyDescent="0.35"/>
    <row r="38071" hidden="1" x14ac:dyDescent="0.35"/>
    <row r="38072" hidden="1" x14ac:dyDescent="0.35"/>
    <row r="38073" hidden="1" x14ac:dyDescent="0.35"/>
    <row r="38074" hidden="1" x14ac:dyDescent="0.35"/>
    <row r="38075" hidden="1" x14ac:dyDescent="0.35"/>
    <row r="38076" hidden="1" x14ac:dyDescent="0.35"/>
    <row r="38077" hidden="1" x14ac:dyDescent="0.35"/>
    <row r="38078" hidden="1" x14ac:dyDescent="0.35"/>
    <row r="38079" hidden="1" x14ac:dyDescent="0.35"/>
    <row r="38080" hidden="1" x14ac:dyDescent="0.35"/>
    <row r="38081" hidden="1" x14ac:dyDescent="0.35"/>
    <row r="38082" hidden="1" x14ac:dyDescent="0.35"/>
    <row r="38083" hidden="1" x14ac:dyDescent="0.35"/>
    <row r="38084" hidden="1" x14ac:dyDescent="0.35"/>
    <row r="38085" hidden="1" x14ac:dyDescent="0.35"/>
    <row r="38086" hidden="1" x14ac:dyDescent="0.35"/>
    <row r="38087" hidden="1" x14ac:dyDescent="0.35"/>
    <row r="38088" hidden="1" x14ac:dyDescent="0.35"/>
    <row r="38089" hidden="1" x14ac:dyDescent="0.35"/>
    <row r="38090" hidden="1" x14ac:dyDescent="0.35"/>
    <row r="38091" hidden="1" x14ac:dyDescent="0.35"/>
    <row r="38092" hidden="1" x14ac:dyDescent="0.35"/>
    <row r="38093" hidden="1" x14ac:dyDescent="0.35"/>
    <row r="38094" hidden="1" x14ac:dyDescent="0.35"/>
    <row r="38095" hidden="1" x14ac:dyDescent="0.35"/>
    <row r="38096" hidden="1" x14ac:dyDescent="0.35"/>
    <row r="38097" hidden="1" x14ac:dyDescent="0.35"/>
    <row r="38098" hidden="1" x14ac:dyDescent="0.35"/>
    <row r="38099" hidden="1" x14ac:dyDescent="0.35"/>
    <row r="38100" hidden="1" x14ac:dyDescent="0.35"/>
    <row r="38101" hidden="1" x14ac:dyDescent="0.35"/>
    <row r="38102" hidden="1" x14ac:dyDescent="0.35"/>
    <row r="38103" hidden="1" x14ac:dyDescent="0.35"/>
    <row r="38104" hidden="1" x14ac:dyDescent="0.35"/>
    <row r="38105" hidden="1" x14ac:dyDescent="0.35"/>
    <row r="38106" hidden="1" x14ac:dyDescent="0.35"/>
    <row r="38107" hidden="1" x14ac:dyDescent="0.35"/>
    <row r="38108" hidden="1" x14ac:dyDescent="0.35"/>
    <row r="38109" hidden="1" x14ac:dyDescent="0.35"/>
    <row r="38110" hidden="1" x14ac:dyDescent="0.35"/>
    <row r="38111" hidden="1" x14ac:dyDescent="0.35"/>
    <row r="38112" hidden="1" x14ac:dyDescent="0.35"/>
    <row r="38113" hidden="1" x14ac:dyDescent="0.35"/>
    <row r="38114" hidden="1" x14ac:dyDescent="0.35"/>
    <row r="38115" hidden="1" x14ac:dyDescent="0.35"/>
    <row r="38116" hidden="1" x14ac:dyDescent="0.35"/>
    <row r="38117" hidden="1" x14ac:dyDescent="0.35"/>
    <row r="38118" hidden="1" x14ac:dyDescent="0.35"/>
    <row r="38119" hidden="1" x14ac:dyDescent="0.35"/>
    <row r="38120" hidden="1" x14ac:dyDescent="0.35"/>
    <row r="38121" hidden="1" x14ac:dyDescent="0.35"/>
    <row r="38122" hidden="1" x14ac:dyDescent="0.35"/>
    <row r="38123" hidden="1" x14ac:dyDescent="0.35"/>
    <row r="38124" hidden="1" x14ac:dyDescent="0.35"/>
    <row r="38125" hidden="1" x14ac:dyDescent="0.35"/>
    <row r="38126" hidden="1" x14ac:dyDescent="0.35"/>
    <row r="38127" hidden="1" x14ac:dyDescent="0.35"/>
    <row r="38128" hidden="1" x14ac:dyDescent="0.35"/>
    <row r="38129" hidden="1" x14ac:dyDescent="0.35"/>
    <row r="38130" hidden="1" x14ac:dyDescent="0.35"/>
    <row r="38131" hidden="1" x14ac:dyDescent="0.35"/>
    <row r="38132" hidden="1" x14ac:dyDescent="0.35"/>
    <row r="38133" hidden="1" x14ac:dyDescent="0.35"/>
    <row r="38134" hidden="1" x14ac:dyDescent="0.35"/>
    <row r="38135" hidden="1" x14ac:dyDescent="0.35"/>
    <row r="38136" hidden="1" x14ac:dyDescent="0.35"/>
    <row r="38137" hidden="1" x14ac:dyDescent="0.35"/>
    <row r="38138" hidden="1" x14ac:dyDescent="0.35"/>
    <row r="38139" hidden="1" x14ac:dyDescent="0.35"/>
    <row r="38140" hidden="1" x14ac:dyDescent="0.35"/>
    <row r="38141" hidden="1" x14ac:dyDescent="0.35"/>
    <row r="38142" hidden="1" x14ac:dyDescent="0.35"/>
    <row r="38143" hidden="1" x14ac:dyDescent="0.35"/>
    <row r="38144" hidden="1" x14ac:dyDescent="0.35"/>
    <row r="38145" hidden="1" x14ac:dyDescent="0.35"/>
    <row r="38146" hidden="1" x14ac:dyDescent="0.35"/>
    <row r="38147" hidden="1" x14ac:dyDescent="0.35"/>
    <row r="38148" hidden="1" x14ac:dyDescent="0.35"/>
    <row r="38149" hidden="1" x14ac:dyDescent="0.35"/>
    <row r="38150" hidden="1" x14ac:dyDescent="0.35"/>
    <row r="38151" hidden="1" x14ac:dyDescent="0.35"/>
    <row r="38152" hidden="1" x14ac:dyDescent="0.35"/>
    <row r="38153" hidden="1" x14ac:dyDescent="0.35"/>
    <row r="38154" hidden="1" x14ac:dyDescent="0.35"/>
    <row r="38155" hidden="1" x14ac:dyDescent="0.35"/>
    <row r="38156" hidden="1" x14ac:dyDescent="0.35"/>
    <row r="38157" hidden="1" x14ac:dyDescent="0.35"/>
    <row r="38158" hidden="1" x14ac:dyDescent="0.35"/>
    <row r="38159" hidden="1" x14ac:dyDescent="0.35"/>
    <row r="38160" hidden="1" x14ac:dyDescent="0.35"/>
    <row r="38161" hidden="1" x14ac:dyDescent="0.35"/>
    <row r="38162" hidden="1" x14ac:dyDescent="0.35"/>
    <row r="38163" hidden="1" x14ac:dyDescent="0.35"/>
    <row r="38164" hidden="1" x14ac:dyDescent="0.35"/>
    <row r="38165" hidden="1" x14ac:dyDescent="0.35"/>
    <row r="38166" hidden="1" x14ac:dyDescent="0.35"/>
    <row r="38167" hidden="1" x14ac:dyDescent="0.35"/>
    <row r="38168" hidden="1" x14ac:dyDescent="0.35"/>
    <row r="38169" hidden="1" x14ac:dyDescent="0.35"/>
    <row r="38170" hidden="1" x14ac:dyDescent="0.35"/>
    <row r="38171" hidden="1" x14ac:dyDescent="0.35"/>
    <row r="38172" hidden="1" x14ac:dyDescent="0.35"/>
    <row r="38173" hidden="1" x14ac:dyDescent="0.35"/>
    <row r="38174" hidden="1" x14ac:dyDescent="0.35"/>
    <row r="38175" hidden="1" x14ac:dyDescent="0.35"/>
    <row r="38176" hidden="1" x14ac:dyDescent="0.35"/>
    <row r="38177" hidden="1" x14ac:dyDescent="0.35"/>
    <row r="38178" hidden="1" x14ac:dyDescent="0.35"/>
    <row r="38179" hidden="1" x14ac:dyDescent="0.35"/>
    <row r="38180" hidden="1" x14ac:dyDescent="0.35"/>
    <row r="38181" hidden="1" x14ac:dyDescent="0.35"/>
    <row r="38182" hidden="1" x14ac:dyDescent="0.35"/>
    <row r="38183" hidden="1" x14ac:dyDescent="0.35"/>
    <row r="38184" hidden="1" x14ac:dyDescent="0.35"/>
    <row r="38185" hidden="1" x14ac:dyDescent="0.35"/>
    <row r="38186" hidden="1" x14ac:dyDescent="0.35"/>
    <row r="38187" hidden="1" x14ac:dyDescent="0.35"/>
    <row r="38188" hidden="1" x14ac:dyDescent="0.35"/>
    <row r="38189" hidden="1" x14ac:dyDescent="0.35"/>
    <row r="38190" hidden="1" x14ac:dyDescent="0.35"/>
    <row r="38191" hidden="1" x14ac:dyDescent="0.35"/>
    <row r="38192" hidden="1" x14ac:dyDescent="0.35"/>
    <row r="38193" hidden="1" x14ac:dyDescent="0.35"/>
    <row r="38194" hidden="1" x14ac:dyDescent="0.35"/>
    <row r="38195" hidden="1" x14ac:dyDescent="0.35"/>
    <row r="38196" hidden="1" x14ac:dyDescent="0.35"/>
    <row r="38197" hidden="1" x14ac:dyDescent="0.35"/>
    <row r="38198" hidden="1" x14ac:dyDescent="0.35"/>
    <row r="38199" hidden="1" x14ac:dyDescent="0.35"/>
    <row r="38200" hidden="1" x14ac:dyDescent="0.35"/>
    <row r="38201" hidden="1" x14ac:dyDescent="0.35"/>
    <row r="38202" hidden="1" x14ac:dyDescent="0.35"/>
    <row r="38203" hidden="1" x14ac:dyDescent="0.35"/>
    <row r="38204" hidden="1" x14ac:dyDescent="0.35"/>
    <row r="38205" hidden="1" x14ac:dyDescent="0.35"/>
    <row r="38206" hidden="1" x14ac:dyDescent="0.35"/>
    <row r="38207" hidden="1" x14ac:dyDescent="0.35"/>
    <row r="38208" hidden="1" x14ac:dyDescent="0.35"/>
    <row r="38209" hidden="1" x14ac:dyDescent="0.35"/>
    <row r="38210" hidden="1" x14ac:dyDescent="0.35"/>
    <row r="38211" hidden="1" x14ac:dyDescent="0.35"/>
    <row r="38212" hidden="1" x14ac:dyDescent="0.35"/>
    <row r="38213" hidden="1" x14ac:dyDescent="0.35"/>
    <row r="38214" hidden="1" x14ac:dyDescent="0.35"/>
    <row r="38215" hidden="1" x14ac:dyDescent="0.35"/>
    <row r="38216" hidden="1" x14ac:dyDescent="0.35"/>
    <row r="38217" hidden="1" x14ac:dyDescent="0.35"/>
    <row r="38218" hidden="1" x14ac:dyDescent="0.35"/>
    <row r="38219" hidden="1" x14ac:dyDescent="0.35"/>
    <row r="38220" hidden="1" x14ac:dyDescent="0.35"/>
    <row r="38221" hidden="1" x14ac:dyDescent="0.35"/>
    <row r="38222" hidden="1" x14ac:dyDescent="0.35"/>
    <row r="38223" hidden="1" x14ac:dyDescent="0.35"/>
    <row r="38224" hidden="1" x14ac:dyDescent="0.35"/>
    <row r="38225" hidden="1" x14ac:dyDescent="0.35"/>
    <row r="38226" hidden="1" x14ac:dyDescent="0.35"/>
    <row r="38227" hidden="1" x14ac:dyDescent="0.35"/>
    <row r="38228" hidden="1" x14ac:dyDescent="0.35"/>
    <row r="38229" hidden="1" x14ac:dyDescent="0.35"/>
    <row r="38230" hidden="1" x14ac:dyDescent="0.35"/>
    <row r="38231" hidden="1" x14ac:dyDescent="0.35"/>
    <row r="38232" hidden="1" x14ac:dyDescent="0.35"/>
    <row r="38233" hidden="1" x14ac:dyDescent="0.35"/>
    <row r="38234" hidden="1" x14ac:dyDescent="0.35"/>
    <row r="38235" hidden="1" x14ac:dyDescent="0.35"/>
    <row r="38236" hidden="1" x14ac:dyDescent="0.35"/>
    <row r="38237" hidden="1" x14ac:dyDescent="0.35"/>
    <row r="38238" hidden="1" x14ac:dyDescent="0.35"/>
    <row r="38239" hidden="1" x14ac:dyDescent="0.35"/>
    <row r="38240" hidden="1" x14ac:dyDescent="0.35"/>
    <row r="38241" hidden="1" x14ac:dyDescent="0.35"/>
    <row r="38242" hidden="1" x14ac:dyDescent="0.35"/>
    <row r="38243" hidden="1" x14ac:dyDescent="0.35"/>
    <row r="38244" hidden="1" x14ac:dyDescent="0.35"/>
    <row r="38245" hidden="1" x14ac:dyDescent="0.35"/>
    <row r="38246" hidden="1" x14ac:dyDescent="0.35"/>
    <row r="38247" hidden="1" x14ac:dyDescent="0.35"/>
    <row r="38248" hidden="1" x14ac:dyDescent="0.35"/>
    <row r="38249" hidden="1" x14ac:dyDescent="0.35"/>
    <row r="38250" hidden="1" x14ac:dyDescent="0.35"/>
    <row r="38251" hidden="1" x14ac:dyDescent="0.35"/>
    <row r="38252" hidden="1" x14ac:dyDescent="0.35"/>
    <row r="38253" hidden="1" x14ac:dyDescent="0.35"/>
    <row r="38254" hidden="1" x14ac:dyDescent="0.35"/>
    <row r="38255" hidden="1" x14ac:dyDescent="0.35"/>
    <row r="38256" hidden="1" x14ac:dyDescent="0.35"/>
    <row r="38257" hidden="1" x14ac:dyDescent="0.35"/>
    <row r="38258" hidden="1" x14ac:dyDescent="0.35"/>
    <row r="38259" hidden="1" x14ac:dyDescent="0.35"/>
    <row r="38260" hidden="1" x14ac:dyDescent="0.35"/>
    <row r="38261" hidden="1" x14ac:dyDescent="0.35"/>
    <row r="38262" hidden="1" x14ac:dyDescent="0.35"/>
    <row r="38263" hidden="1" x14ac:dyDescent="0.35"/>
    <row r="38264" hidden="1" x14ac:dyDescent="0.35"/>
    <row r="38265" hidden="1" x14ac:dyDescent="0.35"/>
    <row r="38266" hidden="1" x14ac:dyDescent="0.35"/>
    <row r="38267" hidden="1" x14ac:dyDescent="0.35"/>
    <row r="38268" hidden="1" x14ac:dyDescent="0.35"/>
    <row r="38269" hidden="1" x14ac:dyDescent="0.35"/>
    <row r="38270" hidden="1" x14ac:dyDescent="0.35"/>
    <row r="38271" hidden="1" x14ac:dyDescent="0.35"/>
    <row r="38272" hidden="1" x14ac:dyDescent="0.35"/>
    <row r="38273" hidden="1" x14ac:dyDescent="0.35"/>
    <row r="38274" hidden="1" x14ac:dyDescent="0.35"/>
    <row r="38275" hidden="1" x14ac:dyDescent="0.35"/>
    <row r="38276" hidden="1" x14ac:dyDescent="0.35"/>
    <row r="38277" hidden="1" x14ac:dyDescent="0.35"/>
    <row r="38278" hidden="1" x14ac:dyDescent="0.35"/>
    <row r="38279" hidden="1" x14ac:dyDescent="0.35"/>
    <row r="38280" hidden="1" x14ac:dyDescent="0.35"/>
    <row r="38281" hidden="1" x14ac:dyDescent="0.35"/>
    <row r="38282" hidden="1" x14ac:dyDescent="0.35"/>
    <row r="38283" hidden="1" x14ac:dyDescent="0.35"/>
    <row r="38284" hidden="1" x14ac:dyDescent="0.35"/>
    <row r="38285" hidden="1" x14ac:dyDescent="0.35"/>
    <row r="38286" hidden="1" x14ac:dyDescent="0.35"/>
    <row r="38287" hidden="1" x14ac:dyDescent="0.35"/>
    <row r="38288" hidden="1" x14ac:dyDescent="0.35"/>
    <row r="38289" hidden="1" x14ac:dyDescent="0.35"/>
    <row r="38290" hidden="1" x14ac:dyDescent="0.35"/>
    <row r="38291" hidden="1" x14ac:dyDescent="0.35"/>
    <row r="38292" hidden="1" x14ac:dyDescent="0.35"/>
    <row r="38293" hidden="1" x14ac:dyDescent="0.35"/>
    <row r="38294" hidden="1" x14ac:dyDescent="0.35"/>
    <row r="38295" hidden="1" x14ac:dyDescent="0.35"/>
    <row r="38296" hidden="1" x14ac:dyDescent="0.35"/>
    <row r="38297" hidden="1" x14ac:dyDescent="0.35"/>
    <row r="38298" hidden="1" x14ac:dyDescent="0.35"/>
    <row r="38299" hidden="1" x14ac:dyDescent="0.35"/>
    <row r="38300" hidden="1" x14ac:dyDescent="0.35"/>
    <row r="38301" hidden="1" x14ac:dyDescent="0.35"/>
    <row r="38302" hidden="1" x14ac:dyDescent="0.35"/>
    <row r="38303" hidden="1" x14ac:dyDescent="0.35"/>
    <row r="38304" hidden="1" x14ac:dyDescent="0.35"/>
    <row r="38305" hidden="1" x14ac:dyDescent="0.35"/>
    <row r="38306" hidden="1" x14ac:dyDescent="0.35"/>
    <row r="38307" hidden="1" x14ac:dyDescent="0.35"/>
    <row r="38308" hidden="1" x14ac:dyDescent="0.35"/>
    <row r="38309" hidden="1" x14ac:dyDescent="0.35"/>
    <row r="38310" hidden="1" x14ac:dyDescent="0.35"/>
    <row r="38311" hidden="1" x14ac:dyDescent="0.35"/>
    <row r="38312" hidden="1" x14ac:dyDescent="0.35"/>
    <row r="38313" hidden="1" x14ac:dyDescent="0.35"/>
    <row r="38314" hidden="1" x14ac:dyDescent="0.35"/>
    <row r="38315" hidden="1" x14ac:dyDescent="0.35"/>
    <row r="38316" hidden="1" x14ac:dyDescent="0.35"/>
    <row r="38317" hidden="1" x14ac:dyDescent="0.35"/>
    <row r="38318" hidden="1" x14ac:dyDescent="0.35"/>
    <row r="38319" hidden="1" x14ac:dyDescent="0.35"/>
    <row r="38320" hidden="1" x14ac:dyDescent="0.35"/>
    <row r="38321" hidden="1" x14ac:dyDescent="0.35"/>
    <row r="38322" hidden="1" x14ac:dyDescent="0.35"/>
    <row r="38323" hidden="1" x14ac:dyDescent="0.35"/>
    <row r="38324" hidden="1" x14ac:dyDescent="0.35"/>
    <row r="38325" hidden="1" x14ac:dyDescent="0.35"/>
    <row r="38326" hidden="1" x14ac:dyDescent="0.35"/>
    <row r="38327" hidden="1" x14ac:dyDescent="0.35"/>
    <row r="38328" hidden="1" x14ac:dyDescent="0.35"/>
    <row r="38329" hidden="1" x14ac:dyDescent="0.35"/>
    <row r="38330" hidden="1" x14ac:dyDescent="0.35"/>
    <row r="38331" hidden="1" x14ac:dyDescent="0.35"/>
    <row r="38332" hidden="1" x14ac:dyDescent="0.35"/>
    <row r="38333" hidden="1" x14ac:dyDescent="0.35"/>
    <row r="38334" hidden="1" x14ac:dyDescent="0.35"/>
    <row r="38335" hidden="1" x14ac:dyDescent="0.35"/>
    <row r="38336" hidden="1" x14ac:dyDescent="0.35"/>
    <row r="38337" hidden="1" x14ac:dyDescent="0.35"/>
    <row r="38338" hidden="1" x14ac:dyDescent="0.35"/>
    <row r="38339" hidden="1" x14ac:dyDescent="0.35"/>
    <row r="38340" hidden="1" x14ac:dyDescent="0.35"/>
    <row r="38341" hidden="1" x14ac:dyDescent="0.35"/>
    <row r="38342" hidden="1" x14ac:dyDescent="0.35"/>
    <row r="38343" hidden="1" x14ac:dyDescent="0.35"/>
    <row r="38344" hidden="1" x14ac:dyDescent="0.35"/>
    <row r="38345" hidden="1" x14ac:dyDescent="0.35"/>
    <row r="38346" hidden="1" x14ac:dyDescent="0.35"/>
    <row r="38347" hidden="1" x14ac:dyDescent="0.35"/>
    <row r="38348" hidden="1" x14ac:dyDescent="0.35"/>
    <row r="38349" hidden="1" x14ac:dyDescent="0.35"/>
    <row r="38350" hidden="1" x14ac:dyDescent="0.35"/>
    <row r="38351" hidden="1" x14ac:dyDescent="0.35"/>
    <row r="38352" hidden="1" x14ac:dyDescent="0.35"/>
    <row r="38353" hidden="1" x14ac:dyDescent="0.35"/>
    <row r="38354" hidden="1" x14ac:dyDescent="0.35"/>
    <row r="38355" hidden="1" x14ac:dyDescent="0.35"/>
    <row r="38356" hidden="1" x14ac:dyDescent="0.35"/>
    <row r="38357" hidden="1" x14ac:dyDescent="0.35"/>
    <row r="38358" hidden="1" x14ac:dyDescent="0.35"/>
    <row r="38359" hidden="1" x14ac:dyDescent="0.35"/>
    <row r="38360" hidden="1" x14ac:dyDescent="0.35"/>
    <row r="38361" hidden="1" x14ac:dyDescent="0.35"/>
    <row r="38362" hidden="1" x14ac:dyDescent="0.35"/>
    <row r="38363" hidden="1" x14ac:dyDescent="0.35"/>
    <row r="38364" hidden="1" x14ac:dyDescent="0.35"/>
    <row r="38365" hidden="1" x14ac:dyDescent="0.35"/>
    <row r="38366" hidden="1" x14ac:dyDescent="0.35"/>
    <row r="38367" hidden="1" x14ac:dyDescent="0.35"/>
    <row r="38368" hidden="1" x14ac:dyDescent="0.35"/>
    <row r="38369" hidden="1" x14ac:dyDescent="0.35"/>
    <row r="38370" hidden="1" x14ac:dyDescent="0.35"/>
    <row r="38371" hidden="1" x14ac:dyDescent="0.35"/>
    <row r="38372" hidden="1" x14ac:dyDescent="0.35"/>
    <row r="38373" hidden="1" x14ac:dyDescent="0.35"/>
    <row r="38374" hidden="1" x14ac:dyDescent="0.35"/>
    <row r="38375" hidden="1" x14ac:dyDescent="0.35"/>
    <row r="38376" hidden="1" x14ac:dyDescent="0.35"/>
    <row r="38377" hidden="1" x14ac:dyDescent="0.35"/>
    <row r="38378" hidden="1" x14ac:dyDescent="0.35"/>
    <row r="38379" hidden="1" x14ac:dyDescent="0.35"/>
    <row r="38380" hidden="1" x14ac:dyDescent="0.35"/>
    <row r="38381" hidden="1" x14ac:dyDescent="0.35"/>
    <row r="38382" hidden="1" x14ac:dyDescent="0.35"/>
    <row r="38383" hidden="1" x14ac:dyDescent="0.35"/>
    <row r="38384" hidden="1" x14ac:dyDescent="0.35"/>
    <row r="38385" hidden="1" x14ac:dyDescent="0.35"/>
    <row r="38386" hidden="1" x14ac:dyDescent="0.35"/>
    <row r="38387" hidden="1" x14ac:dyDescent="0.35"/>
    <row r="38388" hidden="1" x14ac:dyDescent="0.35"/>
    <row r="38389" hidden="1" x14ac:dyDescent="0.35"/>
    <row r="38390" hidden="1" x14ac:dyDescent="0.35"/>
    <row r="38391" hidden="1" x14ac:dyDescent="0.35"/>
    <row r="38392" hidden="1" x14ac:dyDescent="0.35"/>
    <row r="38393" hidden="1" x14ac:dyDescent="0.35"/>
    <row r="38394" hidden="1" x14ac:dyDescent="0.35"/>
    <row r="38395" hidden="1" x14ac:dyDescent="0.35"/>
    <row r="38396" hidden="1" x14ac:dyDescent="0.35"/>
    <row r="38397" hidden="1" x14ac:dyDescent="0.35"/>
    <row r="38398" hidden="1" x14ac:dyDescent="0.35"/>
    <row r="38399" hidden="1" x14ac:dyDescent="0.35"/>
    <row r="38400" hidden="1" x14ac:dyDescent="0.35"/>
    <row r="38401" hidden="1" x14ac:dyDescent="0.35"/>
    <row r="38402" hidden="1" x14ac:dyDescent="0.35"/>
    <row r="38403" hidden="1" x14ac:dyDescent="0.35"/>
    <row r="38404" hidden="1" x14ac:dyDescent="0.35"/>
    <row r="38405" hidden="1" x14ac:dyDescent="0.35"/>
    <row r="38406" hidden="1" x14ac:dyDescent="0.35"/>
    <row r="38407" hidden="1" x14ac:dyDescent="0.35"/>
    <row r="38408" hidden="1" x14ac:dyDescent="0.35"/>
    <row r="38409" hidden="1" x14ac:dyDescent="0.35"/>
    <row r="38410" hidden="1" x14ac:dyDescent="0.35"/>
    <row r="38411" hidden="1" x14ac:dyDescent="0.35"/>
    <row r="38412" hidden="1" x14ac:dyDescent="0.35"/>
    <row r="38413" hidden="1" x14ac:dyDescent="0.35"/>
    <row r="38414" hidden="1" x14ac:dyDescent="0.35"/>
    <row r="38415" hidden="1" x14ac:dyDescent="0.35"/>
    <row r="38416" hidden="1" x14ac:dyDescent="0.35"/>
    <row r="38417" hidden="1" x14ac:dyDescent="0.35"/>
    <row r="38418" hidden="1" x14ac:dyDescent="0.35"/>
    <row r="38419" hidden="1" x14ac:dyDescent="0.35"/>
    <row r="38420" hidden="1" x14ac:dyDescent="0.35"/>
    <row r="38421" hidden="1" x14ac:dyDescent="0.35"/>
    <row r="38422" hidden="1" x14ac:dyDescent="0.35"/>
    <row r="38423" hidden="1" x14ac:dyDescent="0.35"/>
    <row r="38424" hidden="1" x14ac:dyDescent="0.35"/>
    <row r="38425" hidden="1" x14ac:dyDescent="0.35"/>
    <row r="38426" hidden="1" x14ac:dyDescent="0.35"/>
    <row r="38427" hidden="1" x14ac:dyDescent="0.35"/>
    <row r="38428" hidden="1" x14ac:dyDescent="0.35"/>
    <row r="38429" hidden="1" x14ac:dyDescent="0.35"/>
    <row r="38430" hidden="1" x14ac:dyDescent="0.35"/>
    <row r="38431" hidden="1" x14ac:dyDescent="0.35"/>
    <row r="38432" hidden="1" x14ac:dyDescent="0.35"/>
    <row r="38433" hidden="1" x14ac:dyDescent="0.35"/>
    <row r="38434" hidden="1" x14ac:dyDescent="0.35"/>
    <row r="38435" hidden="1" x14ac:dyDescent="0.35"/>
    <row r="38436" hidden="1" x14ac:dyDescent="0.35"/>
    <row r="38437" hidden="1" x14ac:dyDescent="0.35"/>
    <row r="38438" hidden="1" x14ac:dyDescent="0.35"/>
    <row r="38439" hidden="1" x14ac:dyDescent="0.35"/>
    <row r="38440" hidden="1" x14ac:dyDescent="0.35"/>
    <row r="38441" hidden="1" x14ac:dyDescent="0.35"/>
    <row r="38442" hidden="1" x14ac:dyDescent="0.35"/>
    <row r="38443" hidden="1" x14ac:dyDescent="0.35"/>
    <row r="38444" hidden="1" x14ac:dyDescent="0.35"/>
    <row r="38445" hidden="1" x14ac:dyDescent="0.35"/>
    <row r="38446" hidden="1" x14ac:dyDescent="0.35"/>
    <row r="38447" hidden="1" x14ac:dyDescent="0.35"/>
    <row r="38448" hidden="1" x14ac:dyDescent="0.35"/>
    <row r="38449" hidden="1" x14ac:dyDescent="0.35"/>
    <row r="38450" hidden="1" x14ac:dyDescent="0.35"/>
    <row r="38451" hidden="1" x14ac:dyDescent="0.35"/>
    <row r="38452" hidden="1" x14ac:dyDescent="0.35"/>
    <row r="38453" hidden="1" x14ac:dyDescent="0.35"/>
    <row r="38454" hidden="1" x14ac:dyDescent="0.35"/>
    <row r="38455" hidden="1" x14ac:dyDescent="0.35"/>
    <row r="38456" hidden="1" x14ac:dyDescent="0.35"/>
    <row r="38457" hidden="1" x14ac:dyDescent="0.35"/>
    <row r="38458" hidden="1" x14ac:dyDescent="0.35"/>
    <row r="38459" hidden="1" x14ac:dyDescent="0.35"/>
    <row r="38460" hidden="1" x14ac:dyDescent="0.35"/>
    <row r="38461" hidden="1" x14ac:dyDescent="0.35"/>
    <row r="38462" hidden="1" x14ac:dyDescent="0.35"/>
    <row r="38463" hidden="1" x14ac:dyDescent="0.35"/>
    <row r="38464" hidden="1" x14ac:dyDescent="0.35"/>
    <row r="38465" hidden="1" x14ac:dyDescent="0.35"/>
    <row r="38466" hidden="1" x14ac:dyDescent="0.35"/>
    <row r="38467" hidden="1" x14ac:dyDescent="0.35"/>
    <row r="38468" hidden="1" x14ac:dyDescent="0.35"/>
    <row r="38469" hidden="1" x14ac:dyDescent="0.35"/>
    <row r="38470" hidden="1" x14ac:dyDescent="0.35"/>
    <row r="38471" hidden="1" x14ac:dyDescent="0.35"/>
    <row r="38472" hidden="1" x14ac:dyDescent="0.35"/>
    <row r="38473" hidden="1" x14ac:dyDescent="0.35"/>
    <row r="38474" hidden="1" x14ac:dyDescent="0.35"/>
    <row r="38475" hidden="1" x14ac:dyDescent="0.35"/>
    <row r="38476" hidden="1" x14ac:dyDescent="0.35"/>
    <row r="38477" hidden="1" x14ac:dyDescent="0.35"/>
    <row r="38478" hidden="1" x14ac:dyDescent="0.35"/>
    <row r="38479" hidden="1" x14ac:dyDescent="0.35"/>
    <row r="38480" hidden="1" x14ac:dyDescent="0.35"/>
    <row r="38481" hidden="1" x14ac:dyDescent="0.35"/>
    <row r="38482" hidden="1" x14ac:dyDescent="0.35"/>
    <row r="38483" hidden="1" x14ac:dyDescent="0.35"/>
    <row r="38484" hidden="1" x14ac:dyDescent="0.35"/>
    <row r="38485" hidden="1" x14ac:dyDescent="0.35"/>
    <row r="38486" hidden="1" x14ac:dyDescent="0.35"/>
    <row r="38487" hidden="1" x14ac:dyDescent="0.35"/>
    <row r="38488" hidden="1" x14ac:dyDescent="0.35"/>
    <row r="38489" hidden="1" x14ac:dyDescent="0.35"/>
    <row r="38490" hidden="1" x14ac:dyDescent="0.35"/>
    <row r="38491" hidden="1" x14ac:dyDescent="0.35"/>
    <row r="38492" hidden="1" x14ac:dyDescent="0.35"/>
    <row r="38493" hidden="1" x14ac:dyDescent="0.35"/>
    <row r="38494" hidden="1" x14ac:dyDescent="0.35"/>
    <row r="38495" hidden="1" x14ac:dyDescent="0.35"/>
    <row r="38496" hidden="1" x14ac:dyDescent="0.35"/>
    <row r="38497" hidden="1" x14ac:dyDescent="0.35"/>
    <row r="38498" hidden="1" x14ac:dyDescent="0.35"/>
    <row r="38499" hidden="1" x14ac:dyDescent="0.35"/>
    <row r="38500" hidden="1" x14ac:dyDescent="0.35"/>
    <row r="38501" hidden="1" x14ac:dyDescent="0.35"/>
    <row r="38502" hidden="1" x14ac:dyDescent="0.35"/>
    <row r="38503" hidden="1" x14ac:dyDescent="0.35"/>
    <row r="38504" hidden="1" x14ac:dyDescent="0.35"/>
    <row r="38505" hidden="1" x14ac:dyDescent="0.35"/>
    <row r="38506" hidden="1" x14ac:dyDescent="0.35"/>
    <row r="38507" hidden="1" x14ac:dyDescent="0.35"/>
    <row r="38508" hidden="1" x14ac:dyDescent="0.35"/>
    <row r="38509" hidden="1" x14ac:dyDescent="0.35"/>
    <row r="38510" hidden="1" x14ac:dyDescent="0.35"/>
    <row r="38511" hidden="1" x14ac:dyDescent="0.35"/>
    <row r="38512" hidden="1" x14ac:dyDescent="0.35"/>
    <row r="38513" hidden="1" x14ac:dyDescent="0.35"/>
    <row r="38514" hidden="1" x14ac:dyDescent="0.35"/>
    <row r="38515" hidden="1" x14ac:dyDescent="0.35"/>
    <row r="38516" hidden="1" x14ac:dyDescent="0.35"/>
    <row r="38517" hidden="1" x14ac:dyDescent="0.35"/>
    <row r="38518" hidden="1" x14ac:dyDescent="0.35"/>
    <row r="38519" hidden="1" x14ac:dyDescent="0.35"/>
    <row r="38520" hidden="1" x14ac:dyDescent="0.35"/>
    <row r="38521" hidden="1" x14ac:dyDescent="0.35"/>
    <row r="38522" hidden="1" x14ac:dyDescent="0.35"/>
    <row r="38523" hidden="1" x14ac:dyDescent="0.35"/>
    <row r="38524" hidden="1" x14ac:dyDescent="0.35"/>
    <row r="38525" hidden="1" x14ac:dyDescent="0.35"/>
    <row r="38526" hidden="1" x14ac:dyDescent="0.35"/>
    <row r="38527" hidden="1" x14ac:dyDescent="0.35"/>
    <row r="38528" hidden="1" x14ac:dyDescent="0.35"/>
    <row r="38529" hidden="1" x14ac:dyDescent="0.35"/>
    <row r="38530" hidden="1" x14ac:dyDescent="0.35"/>
    <row r="38531" hidden="1" x14ac:dyDescent="0.35"/>
    <row r="38532" hidden="1" x14ac:dyDescent="0.35"/>
    <row r="38533" hidden="1" x14ac:dyDescent="0.35"/>
    <row r="38534" hidden="1" x14ac:dyDescent="0.35"/>
    <row r="38535" hidden="1" x14ac:dyDescent="0.35"/>
    <row r="38536" hidden="1" x14ac:dyDescent="0.35"/>
    <row r="38537" hidden="1" x14ac:dyDescent="0.35"/>
    <row r="38538" hidden="1" x14ac:dyDescent="0.35"/>
    <row r="38539" hidden="1" x14ac:dyDescent="0.35"/>
    <row r="38540" hidden="1" x14ac:dyDescent="0.35"/>
    <row r="38541" hidden="1" x14ac:dyDescent="0.35"/>
    <row r="38542" hidden="1" x14ac:dyDescent="0.35"/>
    <row r="38543" hidden="1" x14ac:dyDescent="0.35"/>
    <row r="38544" hidden="1" x14ac:dyDescent="0.35"/>
    <row r="38545" hidden="1" x14ac:dyDescent="0.35"/>
    <row r="38546" hidden="1" x14ac:dyDescent="0.35"/>
    <row r="38547" hidden="1" x14ac:dyDescent="0.35"/>
    <row r="38548" hidden="1" x14ac:dyDescent="0.35"/>
    <row r="38549" hidden="1" x14ac:dyDescent="0.35"/>
    <row r="38550" hidden="1" x14ac:dyDescent="0.35"/>
    <row r="38551" hidden="1" x14ac:dyDescent="0.35"/>
    <row r="38552" hidden="1" x14ac:dyDescent="0.35"/>
    <row r="38553" hidden="1" x14ac:dyDescent="0.35"/>
    <row r="38554" hidden="1" x14ac:dyDescent="0.35"/>
    <row r="38555" hidden="1" x14ac:dyDescent="0.35"/>
    <row r="38556" hidden="1" x14ac:dyDescent="0.35"/>
    <row r="38557" hidden="1" x14ac:dyDescent="0.35"/>
    <row r="38558" hidden="1" x14ac:dyDescent="0.35"/>
    <row r="38559" hidden="1" x14ac:dyDescent="0.35"/>
    <row r="38560" hidden="1" x14ac:dyDescent="0.35"/>
    <row r="38561" hidden="1" x14ac:dyDescent="0.35"/>
    <row r="38562" hidden="1" x14ac:dyDescent="0.35"/>
    <row r="38563" hidden="1" x14ac:dyDescent="0.35"/>
    <row r="38564" hidden="1" x14ac:dyDescent="0.35"/>
    <row r="38565" hidden="1" x14ac:dyDescent="0.35"/>
    <row r="38566" hidden="1" x14ac:dyDescent="0.35"/>
    <row r="38567" hidden="1" x14ac:dyDescent="0.35"/>
    <row r="38568" hidden="1" x14ac:dyDescent="0.35"/>
    <row r="38569" hidden="1" x14ac:dyDescent="0.35"/>
    <row r="38570" hidden="1" x14ac:dyDescent="0.35"/>
    <row r="38571" hidden="1" x14ac:dyDescent="0.35"/>
    <row r="38572" hidden="1" x14ac:dyDescent="0.35"/>
    <row r="38573" hidden="1" x14ac:dyDescent="0.35"/>
    <row r="38574" hidden="1" x14ac:dyDescent="0.35"/>
    <row r="38575" hidden="1" x14ac:dyDescent="0.35"/>
    <row r="38576" hidden="1" x14ac:dyDescent="0.35"/>
    <row r="38577" hidden="1" x14ac:dyDescent="0.35"/>
    <row r="38578" hidden="1" x14ac:dyDescent="0.35"/>
    <row r="38579" hidden="1" x14ac:dyDescent="0.35"/>
    <row r="38580" hidden="1" x14ac:dyDescent="0.35"/>
    <row r="38581" hidden="1" x14ac:dyDescent="0.35"/>
    <row r="38582" hidden="1" x14ac:dyDescent="0.35"/>
    <row r="38583" hidden="1" x14ac:dyDescent="0.35"/>
    <row r="38584" hidden="1" x14ac:dyDescent="0.35"/>
    <row r="38585" hidden="1" x14ac:dyDescent="0.35"/>
    <row r="38586" hidden="1" x14ac:dyDescent="0.35"/>
    <row r="38587" hidden="1" x14ac:dyDescent="0.35"/>
    <row r="38588" hidden="1" x14ac:dyDescent="0.35"/>
    <row r="38589" hidden="1" x14ac:dyDescent="0.35"/>
    <row r="38590" hidden="1" x14ac:dyDescent="0.35"/>
    <row r="38591" hidden="1" x14ac:dyDescent="0.35"/>
    <row r="38592" hidden="1" x14ac:dyDescent="0.35"/>
    <row r="38593" hidden="1" x14ac:dyDescent="0.35"/>
    <row r="38594" hidden="1" x14ac:dyDescent="0.35"/>
    <row r="38595" hidden="1" x14ac:dyDescent="0.35"/>
    <row r="38596" hidden="1" x14ac:dyDescent="0.35"/>
    <row r="38597" hidden="1" x14ac:dyDescent="0.35"/>
    <row r="38598" hidden="1" x14ac:dyDescent="0.35"/>
    <row r="38599" hidden="1" x14ac:dyDescent="0.35"/>
    <row r="38600" hidden="1" x14ac:dyDescent="0.35"/>
    <row r="38601" hidden="1" x14ac:dyDescent="0.35"/>
    <row r="38602" hidden="1" x14ac:dyDescent="0.35"/>
    <row r="38603" hidden="1" x14ac:dyDescent="0.35"/>
    <row r="38604" hidden="1" x14ac:dyDescent="0.35"/>
    <row r="38605" hidden="1" x14ac:dyDescent="0.35"/>
    <row r="38606" hidden="1" x14ac:dyDescent="0.35"/>
    <row r="38607" hidden="1" x14ac:dyDescent="0.35"/>
    <row r="38608" hidden="1" x14ac:dyDescent="0.35"/>
    <row r="38609" hidden="1" x14ac:dyDescent="0.35"/>
    <row r="38610" hidden="1" x14ac:dyDescent="0.35"/>
    <row r="38611" hidden="1" x14ac:dyDescent="0.35"/>
    <row r="38612" hidden="1" x14ac:dyDescent="0.35"/>
    <row r="38613" hidden="1" x14ac:dyDescent="0.35"/>
    <row r="38614" hidden="1" x14ac:dyDescent="0.35"/>
    <row r="38615" hidden="1" x14ac:dyDescent="0.35"/>
    <row r="38616" hidden="1" x14ac:dyDescent="0.35"/>
    <row r="38617" hidden="1" x14ac:dyDescent="0.35"/>
    <row r="38618" hidden="1" x14ac:dyDescent="0.35"/>
    <row r="38619" hidden="1" x14ac:dyDescent="0.35"/>
    <row r="38620" hidden="1" x14ac:dyDescent="0.35"/>
    <row r="38621" hidden="1" x14ac:dyDescent="0.35"/>
    <row r="38622" hidden="1" x14ac:dyDescent="0.35"/>
    <row r="38623" hidden="1" x14ac:dyDescent="0.35"/>
    <row r="38624" hidden="1" x14ac:dyDescent="0.35"/>
    <row r="38625" hidden="1" x14ac:dyDescent="0.35"/>
    <row r="38626" hidden="1" x14ac:dyDescent="0.35"/>
    <row r="38627" hidden="1" x14ac:dyDescent="0.35"/>
    <row r="38628" hidden="1" x14ac:dyDescent="0.35"/>
    <row r="38629" hidden="1" x14ac:dyDescent="0.35"/>
    <row r="38630" hidden="1" x14ac:dyDescent="0.35"/>
    <row r="38631" hidden="1" x14ac:dyDescent="0.35"/>
    <row r="38632" hidden="1" x14ac:dyDescent="0.35"/>
    <row r="38633" hidden="1" x14ac:dyDescent="0.35"/>
    <row r="38634" hidden="1" x14ac:dyDescent="0.35"/>
    <row r="38635" hidden="1" x14ac:dyDescent="0.35"/>
    <row r="38636" hidden="1" x14ac:dyDescent="0.35"/>
    <row r="38637" hidden="1" x14ac:dyDescent="0.35"/>
    <row r="38638" hidden="1" x14ac:dyDescent="0.35"/>
    <row r="38639" hidden="1" x14ac:dyDescent="0.35"/>
    <row r="38640" hidden="1" x14ac:dyDescent="0.35"/>
    <row r="38641" hidden="1" x14ac:dyDescent="0.35"/>
    <row r="38642" hidden="1" x14ac:dyDescent="0.35"/>
    <row r="38643" hidden="1" x14ac:dyDescent="0.35"/>
    <row r="38644" hidden="1" x14ac:dyDescent="0.35"/>
    <row r="38645" hidden="1" x14ac:dyDescent="0.35"/>
    <row r="38646" hidden="1" x14ac:dyDescent="0.35"/>
    <row r="38647" hidden="1" x14ac:dyDescent="0.35"/>
    <row r="38648" hidden="1" x14ac:dyDescent="0.35"/>
    <row r="38649" hidden="1" x14ac:dyDescent="0.35"/>
    <row r="38650" hidden="1" x14ac:dyDescent="0.35"/>
    <row r="38651" hidden="1" x14ac:dyDescent="0.35"/>
    <row r="38652" hidden="1" x14ac:dyDescent="0.35"/>
    <row r="38653" hidden="1" x14ac:dyDescent="0.35"/>
    <row r="38654" hidden="1" x14ac:dyDescent="0.35"/>
    <row r="38655" hidden="1" x14ac:dyDescent="0.35"/>
    <row r="38656" hidden="1" x14ac:dyDescent="0.35"/>
    <row r="38657" hidden="1" x14ac:dyDescent="0.35"/>
    <row r="38658" hidden="1" x14ac:dyDescent="0.35"/>
    <row r="38659" hidden="1" x14ac:dyDescent="0.35"/>
    <row r="38660" hidden="1" x14ac:dyDescent="0.35"/>
    <row r="38661" hidden="1" x14ac:dyDescent="0.35"/>
    <row r="38662" hidden="1" x14ac:dyDescent="0.35"/>
    <row r="38663" hidden="1" x14ac:dyDescent="0.35"/>
    <row r="38664" hidden="1" x14ac:dyDescent="0.35"/>
    <row r="38665" hidden="1" x14ac:dyDescent="0.35"/>
    <row r="38666" hidden="1" x14ac:dyDescent="0.35"/>
    <row r="38667" hidden="1" x14ac:dyDescent="0.35"/>
    <row r="38668" hidden="1" x14ac:dyDescent="0.35"/>
    <row r="38669" hidden="1" x14ac:dyDescent="0.35"/>
    <row r="38670" hidden="1" x14ac:dyDescent="0.35"/>
    <row r="38671" hidden="1" x14ac:dyDescent="0.35"/>
    <row r="38672" hidden="1" x14ac:dyDescent="0.35"/>
    <row r="38673" hidden="1" x14ac:dyDescent="0.35"/>
    <row r="38674" hidden="1" x14ac:dyDescent="0.35"/>
    <row r="38675" hidden="1" x14ac:dyDescent="0.35"/>
    <row r="38676" hidden="1" x14ac:dyDescent="0.35"/>
    <row r="38677" hidden="1" x14ac:dyDescent="0.35"/>
    <row r="38678" hidden="1" x14ac:dyDescent="0.35"/>
    <row r="38679" hidden="1" x14ac:dyDescent="0.35"/>
    <row r="38680" hidden="1" x14ac:dyDescent="0.35"/>
    <row r="38681" hidden="1" x14ac:dyDescent="0.35"/>
    <row r="38682" hidden="1" x14ac:dyDescent="0.35"/>
    <row r="38683" hidden="1" x14ac:dyDescent="0.35"/>
    <row r="38684" hidden="1" x14ac:dyDescent="0.35"/>
    <row r="38685" hidden="1" x14ac:dyDescent="0.35"/>
    <row r="38686" hidden="1" x14ac:dyDescent="0.35"/>
    <row r="38687" hidden="1" x14ac:dyDescent="0.35"/>
    <row r="38688" hidden="1" x14ac:dyDescent="0.35"/>
    <row r="38689" hidden="1" x14ac:dyDescent="0.35"/>
    <row r="38690" hidden="1" x14ac:dyDescent="0.35"/>
    <row r="38691" hidden="1" x14ac:dyDescent="0.35"/>
    <row r="38692" hidden="1" x14ac:dyDescent="0.35"/>
    <row r="38693" hidden="1" x14ac:dyDescent="0.35"/>
    <row r="38694" hidden="1" x14ac:dyDescent="0.35"/>
    <row r="38695" hidden="1" x14ac:dyDescent="0.35"/>
    <row r="38696" hidden="1" x14ac:dyDescent="0.35"/>
    <row r="38697" hidden="1" x14ac:dyDescent="0.35"/>
    <row r="38698" hidden="1" x14ac:dyDescent="0.35"/>
    <row r="38699" hidden="1" x14ac:dyDescent="0.35"/>
    <row r="38700" hidden="1" x14ac:dyDescent="0.35"/>
    <row r="38701" hidden="1" x14ac:dyDescent="0.35"/>
    <row r="38702" hidden="1" x14ac:dyDescent="0.35"/>
    <row r="38703" hidden="1" x14ac:dyDescent="0.35"/>
    <row r="38704" hidden="1" x14ac:dyDescent="0.35"/>
    <row r="38705" hidden="1" x14ac:dyDescent="0.35"/>
    <row r="38706" hidden="1" x14ac:dyDescent="0.35"/>
    <row r="38707" hidden="1" x14ac:dyDescent="0.35"/>
    <row r="38708" hidden="1" x14ac:dyDescent="0.35"/>
    <row r="38709" hidden="1" x14ac:dyDescent="0.35"/>
    <row r="38710" hidden="1" x14ac:dyDescent="0.35"/>
    <row r="38711" hidden="1" x14ac:dyDescent="0.35"/>
    <row r="38712" hidden="1" x14ac:dyDescent="0.35"/>
    <row r="38713" hidden="1" x14ac:dyDescent="0.35"/>
    <row r="38714" hidden="1" x14ac:dyDescent="0.35"/>
    <row r="38715" hidden="1" x14ac:dyDescent="0.35"/>
    <row r="38716" hidden="1" x14ac:dyDescent="0.35"/>
    <row r="38717" hidden="1" x14ac:dyDescent="0.35"/>
    <row r="38718" hidden="1" x14ac:dyDescent="0.35"/>
    <row r="38719" hidden="1" x14ac:dyDescent="0.35"/>
    <row r="38720" hidden="1" x14ac:dyDescent="0.35"/>
    <row r="38721" hidden="1" x14ac:dyDescent="0.35"/>
    <row r="38722" hidden="1" x14ac:dyDescent="0.35"/>
    <row r="38723" hidden="1" x14ac:dyDescent="0.35"/>
    <row r="38724" hidden="1" x14ac:dyDescent="0.35"/>
    <row r="38725" hidden="1" x14ac:dyDescent="0.35"/>
    <row r="38726" hidden="1" x14ac:dyDescent="0.35"/>
    <row r="38727" hidden="1" x14ac:dyDescent="0.35"/>
    <row r="38728" hidden="1" x14ac:dyDescent="0.35"/>
    <row r="38729" hidden="1" x14ac:dyDescent="0.35"/>
    <row r="38730" hidden="1" x14ac:dyDescent="0.35"/>
    <row r="38731" hidden="1" x14ac:dyDescent="0.35"/>
    <row r="38732" hidden="1" x14ac:dyDescent="0.35"/>
    <row r="38733" hidden="1" x14ac:dyDescent="0.35"/>
    <row r="38734" hidden="1" x14ac:dyDescent="0.35"/>
    <row r="38735" hidden="1" x14ac:dyDescent="0.35"/>
    <row r="38736" hidden="1" x14ac:dyDescent="0.35"/>
    <row r="38737" hidden="1" x14ac:dyDescent="0.35"/>
    <row r="38738" hidden="1" x14ac:dyDescent="0.35"/>
    <row r="38739" hidden="1" x14ac:dyDescent="0.35"/>
    <row r="38740" hidden="1" x14ac:dyDescent="0.35"/>
    <row r="38741" hidden="1" x14ac:dyDescent="0.35"/>
    <row r="38742" hidden="1" x14ac:dyDescent="0.35"/>
    <row r="38743" hidden="1" x14ac:dyDescent="0.35"/>
    <row r="38744" hidden="1" x14ac:dyDescent="0.35"/>
    <row r="38745" hidden="1" x14ac:dyDescent="0.35"/>
    <row r="38746" hidden="1" x14ac:dyDescent="0.35"/>
    <row r="38747" hidden="1" x14ac:dyDescent="0.35"/>
    <row r="38748" hidden="1" x14ac:dyDescent="0.35"/>
    <row r="38749" hidden="1" x14ac:dyDescent="0.35"/>
    <row r="38750" hidden="1" x14ac:dyDescent="0.35"/>
    <row r="38751" hidden="1" x14ac:dyDescent="0.35"/>
    <row r="38752" hidden="1" x14ac:dyDescent="0.35"/>
    <row r="38753" hidden="1" x14ac:dyDescent="0.35"/>
    <row r="38754" hidden="1" x14ac:dyDescent="0.35"/>
    <row r="38755" hidden="1" x14ac:dyDescent="0.35"/>
    <row r="38756" hidden="1" x14ac:dyDescent="0.35"/>
    <row r="38757" hidden="1" x14ac:dyDescent="0.35"/>
    <row r="38758" hidden="1" x14ac:dyDescent="0.35"/>
    <row r="38759" hidden="1" x14ac:dyDescent="0.35"/>
    <row r="38760" hidden="1" x14ac:dyDescent="0.35"/>
    <row r="38761" hidden="1" x14ac:dyDescent="0.35"/>
    <row r="38762" hidden="1" x14ac:dyDescent="0.35"/>
    <row r="38763" hidden="1" x14ac:dyDescent="0.35"/>
    <row r="38764" hidden="1" x14ac:dyDescent="0.35"/>
    <row r="38765" hidden="1" x14ac:dyDescent="0.35"/>
    <row r="38766" hidden="1" x14ac:dyDescent="0.35"/>
    <row r="38767" hidden="1" x14ac:dyDescent="0.35"/>
    <row r="38768" hidden="1" x14ac:dyDescent="0.35"/>
    <row r="38769" hidden="1" x14ac:dyDescent="0.35"/>
    <row r="38770" hidden="1" x14ac:dyDescent="0.35"/>
    <row r="38771" hidden="1" x14ac:dyDescent="0.35"/>
    <row r="38772" hidden="1" x14ac:dyDescent="0.35"/>
    <row r="38773" hidden="1" x14ac:dyDescent="0.35"/>
    <row r="38774" hidden="1" x14ac:dyDescent="0.35"/>
    <row r="38775" hidden="1" x14ac:dyDescent="0.35"/>
    <row r="38776" hidden="1" x14ac:dyDescent="0.35"/>
    <row r="38777" hidden="1" x14ac:dyDescent="0.35"/>
    <row r="38778" hidden="1" x14ac:dyDescent="0.35"/>
    <row r="38779" hidden="1" x14ac:dyDescent="0.35"/>
    <row r="38780" hidden="1" x14ac:dyDescent="0.35"/>
    <row r="38781" hidden="1" x14ac:dyDescent="0.35"/>
    <row r="38782" hidden="1" x14ac:dyDescent="0.35"/>
    <row r="38783" hidden="1" x14ac:dyDescent="0.35"/>
    <row r="38784" hidden="1" x14ac:dyDescent="0.35"/>
    <row r="38785" hidden="1" x14ac:dyDescent="0.35"/>
    <row r="38786" hidden="1" x14ac:dyDescent="0.35"/>
    <row r="38787" hidden="1" x14ac:dyDescent="0.35"/>
    <row r="38788" hidden="1" x14ac:dyDescent="0.35"/>
    <row r="38789" hidden="1" x14ac:dyDescent="0.35"/>
    <row r="38790" hidden="1" x14ac:dyDescent="0.35"/>
    <row r="38791" hidden="1" x14ac:dyDescent="0.35"/>
    <row r="38792" hidden="1" x14ac:dyDescent="0.35"/>
    <row r="38793" hidden="1" x14ac:dyDescent="0.35"/>
    <row r="38794" hidden="1" x14ac:dyDescent="0.35"/>
    <row r="38795" hidden="1" x14ac:dyDescent="0.35"/>
    <row r="38796" hidden="1" x14ac:dyDescent="0.35"/>
    <row r="38797" hidden="1" x14ac:dyDescent="0.35"/>
    <row r="38798" hidden="1" x14ac:dyDescent="0.35"/>
    <row r="38799" hidden="1" x14ac:dyDescent="0.35"/>
    <row r="38800" hidden="1" x14ac:dyDescent="0.35"/>
    <row r="38801" hidden="1" x14ac:dyDescent="0.35"/>
    <row r="38802" hidden="1" x14ac:dyDescent="0.35"/>
    <row r="38803" hidden="1" x14ac:dyDescent="0.35"/>
    <row r="38804" hidden="1" x14ac:dyDescent="0.35"/>
    <row r="38805" hidden="1" x14ac:dyDescent="0.35"/>
    <row r="38806" hidden="1" x14ac:dyDescent="0.35"/>
    <row r="38807" hidden="1" x14ac:dyDescent="0.35"/>
    <row r="38808" hidden="1" x14ac:dyDescent="0.35"/>
    <row r="38809" hidden="1" x14ac:dyDescent="0.35"/>
    <row r="38810" hidden="1" x14ac:dyDescent="0.35"/>
    <row r="38811" hidden="1" x14ac:dyDescent="0.35"/>
    <row r="38812" hidden="1" x14ac:dyDescent="0.35"/>
    <row r="38813" hidden="1" x14ac:dyDescent="0.35"/>
    <row r="38814" hidden="1" x14ac:dyDescent="0.35"/>
    <row r="38815" hidden="1" x14ac:dyDescent="0.35"/>
    <row r="38816" hidden="1" x14ac:dyDescent="0.35"/>
    <row r="38817" hidden="1" x14ac:dyDescent="0.35"/>
    <row r="38818" hidden="1" x14ac:dyDescent="0.35"/>
    <row r="38819" hidden="1" x14ac:dyDescent="0.35"/>
    <row r="38820" hidden="1" x14ac:dyDescent="0.35"/>
    <row r="38821" hidden="1" x14ac:dyDescent="0.35"/>
    <row r="38822" hidden="1" x14ac:dyDescent="0.35"/>
    <row r="38823" hidden="1" x14ac:dyDescent="0.35"/>
    <row r="38824" hidden="1" x14ac:dyDescent="0.35"/>
    <row r="38825" hidden="1" x14ac:dyDescent="0.35"/>
    <row r="38826" hidden="1" x14ac:dyDescent="0.35"/>
    <row r="38827" hidden="1" x14ac:dyDescent="0.35"/>
    <row r="38828" hidden="1" x14ac:dyDescent="0.35"/>
    <row r="38829" hidden="1" x14ac:dyDescent="0.35"/>
    <row r="38830" hidden="1" x14ac:dyDescent="0.35"/>
    <row r="38831" hidden="1" x14ac:dyDescent="0.35"/>
    <row r="38832" hidden="1" x14ac:dyDescent="0.35"/>
    <row r="38833" hidden="1" x14ac:dyDescent="0.35"/>
    <row r="38834" hidden="1" x14ac:dyDescent="0.35"/>
    <row r="38835" hidden="1" x14ac:dyDescent="0.35"/>
    <row r="38836" hidden="1" x14ac:dyDescent="0.35"/>
    <row r="38837" hidden="1" x14ac:dyDescent="0.35"/>
    <row r="38838" hidden="1" x14ac:dyDescent="0.35"/>
    <row r="38839" hidden="1" x14ac:dyDescent="0.35"/>
    <row r="38840" hidden="1" x14ac:dyDescent="0.35"/>
    <row r="38841" hidden="1" x14ac:dyDescent="0.35"/>
    <row r="38842" hidden="1" x14ac:dyDescent="0.35"/>
    <row r="38843" hidden="1" x14ac:dyDescent="0.35"/>
    <row r="38844" hidden="1" x14ac:dyDescent="0.35"/>
    <row r="38845" hidden="1" x14ac:dyDescent="0.35"/>
    <row r="38846" hidden="1" x14ac:dyDescent="0.35"/>
    <row r="38847" hidden="1" x14ac:dyDescent="0.35"/>
    <row r="38848" hidden="1" x14ac:dyDescent="0.35"/>
    <row r="38849" hidden="1" x14ac:dyDescent="0.35"/>
    <row r="38850" hidden="1" x14ac:dyDescent="0.35"/>
    <row r="38851" hidden="1" x14ac:dyDescent="0.35"/>
    <row r="38852" hidden="1" x14ac:dyDescent="0.35"/>
    <row r="38853" hidden="1" x14ac:dyDescent="0.35"/>
    <row r="38854" hidden="1" x14ac:dyDescent="0.35"/>
    <row r="38855" hidden="1" x14ac:dyDescent="0.35"/>
    <row r="38856" hidden="1" x14ac:dyDescent="0.35"/>
    <row r="38857" hidden="1" x14ac:dyDescent="0.35"/>
    <row r="38858" hidden="1" x14ac:dyDescent="0.35"/>
    <row r="38859" hidden="1" x14ac:dyDescent="0.35"/>
    <row r="38860" hidden="1" x14ac:dyDescent="0.35"/>
    <row r="38861" hidden="1" x14ac:dyDescent="0.35"/>
    <row r="38862" hidden="1" x14ac:dyDescent="0.35"/>
    <row r="38863" hidden="1" x14ac:dyDescent="0.35"/>
    <row r="38864" hidden="1" x14ac:dyDescent="0.35"/>
    <row r="38865" hidden="1" x14ac:dyDescent="0.35"/>
    <row r="38866" hidden="1" x14ac:dyDescent="0.35"/>
    <row r="38867" hidden="1" x14ac:dyDescent="0.35"/>
    <row r="38868" hidden="1" x14ac:dyDescent="0.35"/>
    <row r="38869" hidden="1" x14ac:dyDescent="0.35"/>
    <row r="38870" hidden="1" x14ac:dyDescent="0.35"/>
    <row r="38871" hidden="1" x14ac:dyDescent="0.35"/>
    <row r="38872" hidden="1" x14ac:dyDescent="0.35"/>
    <row r="38873" hidden="1" x14ac:dyDescent="0.35"/>
    <row r="38874" hidden="1" x14ac:dyDescent="0.35"/>
    <row r="38875" hidden="1" x14ac:dyDescent="0.35"/>
    <row r="38876" hidden="1" x14ac:dyDescent="0.35"/>
    <row r="38877" hidden="1" x14ac:dyDescent="0.35"/>
    <row r="38878" hidden="1" x14ac:dyDescent="0.35"/>
    <row r="38879" hidden="1" x14ac:dyDescent="0.35"/>
    <row r="38880" hidden="1" x14ac:dyDescent="0.35"/>
    <row r="38881" hidden="1" x14ac:dyDescent="0.35"/>
    <row r="38882" hidden="1" x14ac:dyDescent="0.35"/>
    <row r="38883" hidden="1" x14ac:dyDescent="0.35"/>
    <row r="38884" hidden="1" x14ac:dyDescent="0.35"/>
    <row r="38885" hidden="1" x14ac:dyDescent="0.35"/>
    <row r="38886" hidden="1" x14ac:dyDescent="0.35"/>
    <row r="38887" hidden="1" x14ac:dyDescent="0.35"/>
    <row r="38888" hidden="1" x14ac:dyDescent="0.35"/>
    <row r="38889" hidden="1" x14ac:dyDescent="0.35"/>
    <row r="38890" hidden="1" x14ac:dyDescent="0.35"/>
    <row r="38891" hidden="1" x14ac:dyDescent="0.35"/>
    <row r="38892" hidden="1" x14ac:dyDescent="0.35"/>
    <row r="38893" hidden="1" x14ac:dyDescent="0.35"/>
    <row r="38894" hidden="1" x14ac:dyDescent="0.35"/>
    <row r="38895" hidden="1" x14ac:dyDescent="0.35"/>
    <row r="38896" hidden="1" x14ac:dyDescent="0.35"/>
    <row r="38897" hidden="1" x14ac:dyDescent="0.35"/>
    <row r="38898" hidden="1" x14ac:dyDescent="0.35"/>
    <row r="38899" hidden="1" x14ac:dyDescent="0.35"/>
    <row r="38900" hidden="1" x14ac:dyDescent="0.35"/>
    <row r="38901" hidden="1" x14ac:dyDescent="0.35"/>
    <row r="38902" hidden="1" x14ac:dyDescent="0.35"/>
    <row r="38903" hidden="1" x14ac:dyDescent="0.35"/>
    <row r="38904" hidden="1" x14ac:dyDescent="0.35"/>
    <row r="38905" hidden="1" x14ac:dyDescent="0.35"/>
    <row r="38906" hidden="1" x14ac:dyDescent="0.35"/>
    <row r="38907" hidden="1" x14ac:dyDescent="0.35"/>
    <row r="38908" hidden="1" x14ac:dyDescent="0.35"/>
    <row r="38909" hidden="1" x14ac:dyDescent="0.35"/>
    <row r="38910" hidden="1" x14ac:dyDescent="0.35"/>
    <row r="38911" hidden="1" x14ac:dyDescent="0.35"/>
    <row r="38912" hidden="1" x14ac:dyDescent="0.35"/>
    <row r="38913" hidden="1" x14ac:dyDescent="0.35"/>
    <row r="38914" hidden="1" x14ac:dyDescent="0.35"/>
    <row r="38915" hidden="1" x14ac:dyDescent="0.35"/>
    <row r="38916" hidden="1" x14ac:dyDescent="0.35"/>
    <row r="38917" hidden="1" x14ac:dyDescent="0.35"/>
    <row r="38918" hidden="1" x14ac:dyDescent="0.35"/>
    <row r="38919" hidden="1" x14ac:dyDescent="0.35"/>
    <row r="38920" hidden="1" x14ac:dyDescent="0.35"/>
    <row r="38921" hidden="1" x14ac:dyDescent="0.35"/>
    <row r="38922" hidden="1" x14ac:dyDescent="0.35"/>
    <row r="38923" hidden="1" x14ac:dyDescent="0.35"/>
    <row r="38924" hidden="1" x14ac:dyDescent="0.35"/>
    <row r="38925" hidden="1" x14ac:dyDescent="0.35"/>
    <row r="38926" hidden="1" x14ac:dyDescent="0.35"/>
    <row r="38927" hidden="1" x14ac:dyDescent="0.35"/>
    <row r="38928" hidden="1" x14ac:dyDescent="0.35"/>
    <row r="38929" hidden="1" x14ac:dyDescent="0.35"/>
    <row r="38930" hidden="1" x14ac:dyDescent="0.35"/>
    <row r="38931" hidden="1" x14ac:dyDescent="0.35"/>
    <row r="38932" hidden="1" x14ac:dyDescent="0.35"/>
    <row r="38933" hidden="1" x14ac:dyDescent="0.35"/>
    <row r="38934" hidden="1" x14ac:dyDescent="0.35"/>
    <row r="38935" hidden="1" x14ac:dyDescent="0.35"/>
    <row r="38936" hidden="1" x14ac:dyDescent="0.35"/>
    <row r="38937" hidden="1" x14ac:dyDescent="0.35"/>
    <row r="38938" hidden="1" x14ac:dyDescent="0.35"/>
    <row r="38939" hidden="1" x14ac:dyDescent="0.35"/>
    <row r="38940" hidden="1" x14ac:dyDescent="0.35"/>
    <row r="38941" hidden="1" x14ac:dyDescent="0.35"/>
    <row r="38942" hidden="1" x14ac:dyDescent="0.35"/>
    <row r="38943" hidden="1" x14ac:dyDescent="0.35"/>
    <row r="38944" hidden="1" x14ac:dyDescent="0.35"/>
    <row r="38945" hidden="1" x14ac:dyDescent="0.35"/>
    <row r="38946" hidden="1" x14ac:dyDescent="0.35"/>
    <row r="38947" hidden="1" x14ac:dyDescent="0.35"/>
    <row r="38948" hidden="1" x14ac:dyDescent="0.35"/>
    <row r="38949" hidden="1" x14ac:dyDescent="0.35"/>
    <row r="38950" hidden="1" x14ac:dyDescent="0.35"/>
    <row r="38951" hidden="1" x14ac:dyDescent="0.35"/>
    <row r="38952" hidden="1" x14ac:dyDescent="0.35"/>
    <row r="38953" hidden="1" x14ac:dyDescent="0.35"/>
    <row r="38954" hidden="1" x14ac:dyDescent="0.35"/>
    <row r="38955" hidden="1" x14ac:dyDescent="0.35"/>
    <row r="38956" hidden="1" x14ac:dyDescent="0.35"/>
    <row r="38957" hidden="1" x14ac:dyDescent="0.35"/>
    <row r="38958" hidden="1" x14ac:dyDescent="0.35"/>
    <row r="38959" hidden="1" x14ac:dyDescent="0.35"/>
    <row r="38960" hidden="1" x14ac:dyDescent="0.35"/>
    <row r="38961" hidden="1" x14ac:dyDescent="0.35"/>
    <row r="38962" hidden="1" x14ac:dyDescent="0.35"/>
    <row r="38963" hidden="1" x14ac:dyDescent="0.35"/>
    <row r="38964" hidden="1" x14ac:dyDescent="0.35"/>
    <row r="38965" hidden="1" x14ac:dyDescent="0.35"/>
    <row r="38966" hidden="1" x14ac:dyDescent="0.35"/>
    <row r="38967" hidden="1" x14ac:dyDescent="0.35"/>
    <row r="38968" hidden="1" x14ac:dyDescent="0.35"/>
    <row r="38969" hidden="1" x14ac:dyDescent="0.35"/>
    <row r="38970" hidden="1" x14ac:dyDescent="0.35"/>
    <row r="38971" hidden="1" x14ac:dyDescent="0.35"/>
    <row r="38972" hidden="1" x14ac:dyDescent="0.35"/>
    <row r="38973" hidden="1" x14ac:dyDescent="0.35"/>
    <row r="38974" hidden="1" x14ac:dyDescent="0.35"/>
    <row r="38975" hidden="1" x14ac:dyDescent="0.35"/>
    <row r="38976" hidden="1" x14ac:dyDescent="0.35"/>
    <row r="38977" hidden="1" x14ac:dyDescent="0.35"/>
    <row r="38978" hidden="1" x14ac:dyDescent="0.35"/>
    <row r="38979" hidden="1" x14ac:dyDescent="0.35"/>
    <row r="38980" hidden="1" x14ac:dyDescent="0.35"/>
    <row r="38981" hidden="1" x14ac:dyDescent="0.35"/>
    <row r="38982" hidden="1" x14ac:dyDescent="0.35"/>
    <row r="38983" hidden="1" x14ac:dyDescent="0.35"/>
    <row r="38984" hidden="1" x14ac:dyDescent="0.35"/>
    <row r="38985" hidden="1" x14ac:dyDescent="0.35"/>
    <row r="38986" hidden="1" x14ac:dyDescent="0.35"/>
    <row r="38987" hidden="1" x14ac:dyDescent="0.35"/>
    <row r="38988" hidden="1" x14ac:dyDescent="0.35"/>
    <row r="38989" hidden="1" x14ac:dyDescent="0.35"/>
    <row r="38990" hidden="1" x14ac:dyDescent="0.35"/>
    <row r="38991" hidden="1" x14ac:dyDescent="0.35"/>
    <row r="38992" hidden="1" x14ac:dyDescent="0.35"/>
    <row r="38993" hidden="1" x14ac:dyDescent="0.35"/>
    <row r="38994" hidden="1" x14ac:dyDescent="0.35"/>
    <row r="38995" hidden="1" x14ac:dyDescent="0.35"/>
    <row r="38996" hidden="1" x14ac:dyDescent="0.35"/>
    <row r="38997" hidden="1" x14ac:dyDescent="0.35"/>
    <row r="38998" hidden="1" x14ac:dyDescent="0.35"/>
    <row r="38999" hidden="1" x14ac:dyDescent="0.35"/>
    <row r="39000" hidden="1" x14ac:dyDescent="0.35"/>
    <row r="39001" hidden="1" x14ac:dyDescent="0.35"/>
    <row r="39002" hidden="1" x14ac:dyDescent="0.35"/>
    <row r="39003" hidden="1" x14ac:dyDescent="0.35"/>
    <row r="39004" hidden="1" x14ac:dyDescent="0.35"/>
    <row r="39005" hidden="1" x14ac:dyDescent="0.35"/>
    <row r="39006" hidden="1" x14ac:dyDescent="0.35"/>
    <row r="39007" hidden="1" x14ac:dyDescent="0.35"/>
    <row r="39008" hidden="1" x14ac:dyDescent="0.35"/>
    <row r="39009" hidden="1" x14ac:dyDescent="0.35"/>
    <row r="39010" hidden="1" x14ac:dyDescent="0.35"/>
    <row r="39011" hidden="1" x14ac:dyDescent="0.35"/>
    <row r="39012" hidden="1" x14ac:dyDescent="0.35"/>
    <row r="39013" hidden="1" x14ac:dyDescent="0.35"/>
    <row r="39014" hidden="1" x14ac:dyDescent="0.35"/>
    <row r="39015" hidden="1" x14ac:dyDescent="0.35"/>
    <row r="39016" hidden="1" x14ac:dyDescent="0.35"/>
    <row r="39017" hidden="1" x14ac:dyDescent="0.35"/>
    <row r="39018" hidden="1" x14ac:dyDescent="0.35"/>
    <row r="39019" hidden="1" x14ac:dyDescent="0.35"/>
    <row r="39020" hidden="1" x14ac:dyDescent="0.35"/>
    <row r="39021" hidden="1" x14ac:dyDescent="0.35"/>
    <row r="39022" hidden="1" x14ac:dyDescent="0.35"/>
    <row r="39023" hidden="1" x14ac:dyDescent="0.35"/>
    <row r="39024" hidden="1" x14ac:dyDescent="0.35"/>
    <row r="39025" hidden="1" x14ac:dyDescent="0.35"/>
    <row r="39026" hidden="1" x14ac:dyDescent="0.35"/>
    <row r="39027" hidden="1" x14ac:dyDescent="0.35"/>
    <row r="39028" hidden="1" x14ac:dyDescent="0.35"/>
    <row r="39029" hidden="1" x14ac:dyDescent="0.35"/>
    <row r="39030" hidden="1" x14ac:dyDescent="0.35"/>
    <row r="39031" hidden="1" x14ac:dyDescent="0.35"/>
    <row r="39032" hidden="1" x14ac:dyDescent="0.35"/>
    <row r="39033" hidden="1" x14ac:dyDescent="0.35"/>
    <row r="39034" hidden="1" x14ac:dyDescent="0.35"/>
    <row r="39035" hidden="1" x14ac:dyDescent="0.35"/>
    <row r="39036" hidden="1" x14ac:dyDescent="0.35"/>
    <row r="39037" hidden="1" x14ac:dyDescent="0.35"/>
    <row r="39038" hidden="1" x14ac:dyDescent="0.35"/>
    <row r="39039" hidden="1" x14ac:dyDescent="0.35"/>
    <row r="39040" hidden="1" x14ac:dyDescent="0.35"/>
    <row r="39041" hidden="1" x14ac:dyDescent="0.35"/>
    <row r="39042" hidden="1" x14ac:dyDescent="0.35"/>
    <row r="39043" hidden="1" x14ac:dyDescent="0.35"/>
    <row r="39044" hidden="1" x14ac:dyDescent="0.35"/>
    <row r="39045" hidden="1" x14ac:dyDescent="0.35"/>
    <row r="39046" hidden="1" x14ac:dyDescent="0.35"/>
    <row r="39047" hidden="1" x14ac:dyDescent="0.35"/>
    <row r="39048" hidden="1" x14ac:dyDescent="0.35"/>
    <row r="39049" hidden="1" x14ac:dyDescent="0.35"/>
    <row r="39050" hidden="1" x14ac:dyDescent="0.35"/>
    <row r="39051" hidden="1" x14ac:dyDescent="0.35"/>
    <row r="39052" hidden="1" x14ac:dyDescent="0.35"/>
    <row r="39053" hidden="1" x14ac:dyDescent="0.35"/>
    <row r="39054" hidden="1" x14ac:dyDescent="0.35"/>
    <row r="39055" hidden="1" x14ac:dyDescent="0.35"/>
    <row r="39056" hidden="1" x14ac:dyDescent="0.35"/>
    <row r="39057" hidden="1" x14ac:dyDescent="0.35"/>
    <row r="39058" hidden="1" x14ac:dyDescent="0.35"/>
    <row r="39059" hidden="1" x14ac:dyDescent="0.35"/>
    <row r="39060" hidden="1" x14ac:dyDescent="0.35"/>
    <row r="39061" hidden="1" x14ac:dyDescent="0.35"/>
    <row r="39062" hidden="1" x14ac:dyDescent="0.35"/>
    <row r="39063" hidden="1" x14ac:dyDescent="0.35"/>
    <row r="39064" hidden="1" x14ac:dyDescent="0.35"/>
    <row r="39065" hidden="1" x14ac:dyDescent="0.35"/>
    <row r="39066" hidden="1" x14ac:dyDescent="0.35"/>
    <row r="39067" hidden="1" x14ac:dyDescent="0.35"/>
    <row r="39068" hidden="1" x14ac:dyDescent="0.35"/>
    <row r="39069" hidden="1" x14ac:dyDescent="0.35"/>
    <row r="39070" hidden="1" x14ac:dyDescent="0.35"/>
    <row r="39071" hidden="1" x14ac:dyDescent="0.35"/>
    <row r="39072" hidden="1" x14ac:dyDescent="0.35"/>
    <row r="39073" hidden="1" x14ac:dyDescent="0.35"/>
    <row r="39074" hidden="1" x14ac:dyDescent="0.35"/>
    <row r="39075" hidden="1" x14ac:dyDescent="0.35"/>
    <row r="39076" hidden="1" x14ac:dyDescent="0.35"/>
    <row r="39077" hidden="1" x14ac:dyDescent="0.35"/>
    <row r="39078" hidden="1" x14ac:dyDescent="0.35"/>
    <row r="39079" hidden="1" x14ac:dyDescent="0.35"/>
    <row r="39080" hidden="1" x14ac:dyDescent="0.35"/>
    <row r="39081" hidden="1" x14ac:dyDescent="0.35"/>
    <row r="39082" hidden="1" x14ac:dyDescent="0.35"/>
    <row r="39083" hidden="1" x14ac:dyDescent="0.35"/>
    <row r="39084" hidden="1" x14ac:dyDescent="0.35"/>
    <row r="39085" hidden="1" x14ac:dyDescent="0.35"/>
    <row r="39086" hidden="1" x14ac:dyDescent="0.35"/>
    <row r="39087" hidden="1" x14ac:dyDescent="0.35"/>
    <row r="39088" hidden="1" x14ac:dyDescent="0.35"/>
    <row r="39089" hidden="1" x14ac:dyDescent="0.35"/>
    <row r="39090" hidden="1" x14ac:dyDescent="0.35"/>
    <row r="39091" hidden="1" x14ac:dyDescent="0.35"/>
    <row r="39092" hidden="1" x14ac:dyDescent="0.35"/>
    <row r="39093" hidden="1" x14ac:dyDescent="0.35"/>
    <row r="39094" hidden="1" x14ac:dyDescent="0.35"/>
    <row r="39095" hidden="1" x14ac:dyDescent="0.35"/>
    <row r="39096" hidden="1" x14ac:dyDescent="0.35"/>
    <row r="39097" hidden="1" x14ac:dyDescent="0.35"/>
    <row r="39098" hidden="1" x14ac:dyDescent="0.35"/>
    <row r="39099" hidden="1" x14ac:dyDescent="0.35"/>
    <row r="39100" hidden="1" x14ac:dyDescent="0.35"/>
    <row r="39101" hidden="1" x14ac:dyDescent="0.35"/>
    <row r="39102" hidden="1" x14ac:dyDescent="0.35"/>
    <row r="39103" hidden="1" x14ac:dyDescent="0.35"/>
    <row r="39104" hidden="1" x14ac:dyDescent="0.35"/>
    <row r="39105" hidden="1" x14ac:dyDescent="0.35"/>
    <row r="39106" hidden="1" x14ac:dyDescent="0.35"/>
    <row r="39107" hidden="1" x14ac:dyDescent="0.35"/>
    <row r="39108" hidden="1" x14ac:dyDescent="0.35"/>
    <row r="39109" hidden="1" x14ac:dyDescent="0.35"/>
    <row r="39110" hidden="1" x14ac:dyDescent="0.35"/>
    <row r="39111" hidden="1" x14ac:dyDescent="0.35"/>
    <row r="39112" hidden="1" x14ac:dyDescent="0.35"/>
    <row r="39113" hidden="1" x14ac:dyDescent="0.35"/>
    <row r="39114" hidden="1" x14ac:dyDescent="0.35"/>
    <row r="39115" hidden="1" x14ac:dyDescent="0.35"/>
    <row r="39116" hidden="1" x14ac:dyDescent="0.35"/>
    <row r="39117" hidden="1" x14ac:dyDescent="0.35"/>
    <row r="39118" hidden="1" x14ac:dyDescent="0.35"/>
    <row r="39119" hidden="1" x14ac:dyDescent="0.35"/>
    <row r="39120" hidden="1" x14ac:dyDescent="0.35"/>
    <row r="39121" hidden="1" x14ac:dyDescent="0.35"/>
    <row r="39122" hidden="1" x14ac:dyDescent="0.35"/>
    <row r="39123" hidden="1" x14ac:dyDescent="0.35"/>
    <row r="39124" hidden="1" x14ac:dyDescent="0.35"/>
    <row r="39125" hidden="1" x14ac:dyDescent="0.35"/>
    <row r="39126" hidden="1" x14ac:dyDescent="0.35"/>
    <row r="39127" hidden="1" x14ac:dyDescent="0.35"/>
    <row r="39128" hidden="1" x14ac:dyDescent="0.35"/>
    <row r="39129" hidden="1" x14ac:dyDescent="0.35"/>
    <row r="39130" hidden="1" x14ac:dyDescent="0.35"/>
    <row r="39131" hidden="1" x14ac:dyDescent="0.35"/>
    <row r="39132" hidden="1" x14ac:dyDescent="0.35"/>
    <row r="39133" hidden="1" x14ac:dyDescent="0.35"/>
    <row r="39134" hidden="1" x14ac:dyDescent="0.35"/>
    <row r="39135" hidden="1" x14ac:dyDescent="0.35"/>
    <row r="39136" hidden="1" x14ac:dyDescent="0.35"/>
    <row r="39137" hidden="1" x14ac:dyDescent="0.35"/>
    <row r="39138" hidden="1" x14ac:dyDescent="0.35"/>
    <row r="39139" hidden="1" x14ac:dyDescent="0.35"/>
    <row r="39140" hidden="1" x14ac:dyDescent="0.35"/>
    <row r="39141" hidden="1" x14ac:dyDescent="0.35"/>
    <row r="39142" hidden="1" x14ac:dyDescent="0.35"/>
    <row r="39143" hidden="1" x14ac:dyDescent="0.35"/>
    <row r="39144" hidden="1" x14ac:dyDescent="0.35"/>
    <row r="39145" hidden="1" x14ac:dyDescent="0.35"/>
    <row r="39146" hidden="1" x14ac:dyDescent="0.35"/>
    <row r="39147" hidden="1" x14ac:dyDescent="0.35"/>
    <row r="39148" hidden="1" x14ac:dyDescent="0.35"/>
    <row r="39149" hidden="1" x14ac:dyDescent="0.35"/>
    <row r="39150" hidden="1" x14ac:dyDescent="0.35"/>
    <row r="39151" hidden="1" x14ac:dyDescent="0.35"/>
    <row r="39152" hidden="1" x14ac:dyDescent="0.35"/>
    <row r="39153" hidden="1" x14ac:dyDescent="0.35"/>
    <row r="39154" hidden="1" x14ac:dyDescent="0.35"/>
    <row r="39155" hidden="1" x14ac:dyDescent="0.35"/>
    <row r="39156" hidden="1" x14ac:dyDescent="0.35"/>
    <row r="39157" hidden="1" x14ac:dyDescent="0.35"/>
    <row r="39158" hidden="1" x14ac:dyDescent="0.35"/>
    <row r="39159" hidden="1" x14ac:dyDescent="0.35"/>
    <row r="39160" hidden="1" x14ac:dyDescent="0.35"/>
    <row r="39161" hidden="1" x14ac:dyDescent="0.35"/>
    <row r="39162" hidden="1" x14ac:dyDescent="0.35"/>
    <row r="39163" hidden="1" x14ac:dyDescent="0.35"/>
    <row r="39164" hidden="1" x14ac:dyDescent="0.35"/>
    <row r="39165" hidden="1" x14ac:dyDescent="0.35"/>
    <row r="39166" hidden="1" x14ac:dyDescent="0.35"/>
    <row r="39167" hidden="1" x14ac:dyDescent="0.35"/>
    <row r="39168" hidden="1" x14ac:dyDescent="0.35"/>
    <row r="39169" hidden="1" x14ac:dyDescent="0.35"/>
    <row r="39170" hidden="1" x14ac:dyDescent="0.35"/>
    <row r="39171" hidden="1" x14ac:dyDescent="0.35"/>
    <row r="39172" hidden="1" x14ac:dyDescent="0.35"/>
    <row r="39173" hidden="1" x14ac:dyDescent="0.35"/>
    <row r="39174" hidden="1" x14ac:dyDescent="0.35"/>
    <row r="39175" hidden="1" x14ac:dyDescent="0.35"/>
    <row r="39176" hidden="1" x14ac:dyDescent="0.35"/>
    <row r="39177" hidden="1" x14ac:dyDescent="0.35"/>
    <row r="39178" hidden="1" x14ac:dyDescent="0.35"/>
    <row r="39179" hidden="1" x14ac:dyDescent="0.35"/>
    <row r="39180" hidden="1" x14ac:dyDescent="0.35"/>
    <row r="39181" hidden="1" x14ac:dyDescent="0.35"/>
    <row r="39182" hidden="1" x14ac:dyDescent="0.35"/>
    <row r="39183" hidden="1" x14ac:dyDescent="0.35"/>
    <row r="39184" hidden="1" x14ac:dyDescent="0.35"/>
    <row r="39185" hidden="1" x14ac:dyDescent="0.35"/>
    <row r="39186" hidden="1" x14ac:dyDescent="0.35"/>
    <row r="39187" hidden="1" x14ac:dyDescent="0.35"/>
    <row r="39188" hidden="1" x14ac:dyDescent="0.35"/>
    <row r="39189" hidden="1" x14ac:dyDescent="0.35"/>
    <row r="39190" hidden="1" x14ac:dyDescent="0.35"/>
    <row r="39191" hidden="1" x14ac:dyDescent="0.35"/>
    <row r="39192" hidden="1" x14ac:dyDescent="0.35"/>
    <row r="39193" hidden="1" x14ac:dyDescent="0.35"/>
    <row r="39194" hidden="1" x14ac:dyDescent="0.35"/>
    <row r="39195" hidden="1" x14ac:dyDescent="0.35"/>
    <row r="39196" hidden="1" x14ac:dyDescent="0.35"/>
    <row r="39197" hidden="1" x14ac:dyDescent="0.35"/>
    <row r="39198" hidden="1" x14ac:dyDescent="0.35"/>
    <row r="39199" hidden="1" x14ac:dyDescent="0.35"/>
    <row r="39200" hidden="1" x14ac:dyDescent="0.35"/>
    <row r="39201" hidden="1" x14ac:dyDescent="0.35"/>
    <row r="39202" hidden="1" x14ac:dyDescent="0.35"/>
    <row r="39203" hidden="1" x14ac:dyDescent="0.35"/>
    <row r="39204" hidden="1" x14ac:dyDescent="0.35"/>
    <row r="39205" hidden="1" x14ac:dyDescent="0.35"/>
    <row r="39206" hidden="1" x14ac:dyDescent="0.35"/>
    <row r="39207" hidden="1" x14ac:dyDescent="0.35"/>
    <row r="39208" hidden="1" x14ac:dyDescent="0.35"/>
    <row r="39209" hidden="1" x14ac:dyDescent="0.35"/>
    <row r="39210" hidden="1" x14ac:dyDescent="0.35"/>
    <row r="39211" hidden="1" x14ac:dyDescent="0.35"/>
    <row r="39212" hidden="1" x14ac:dyDescent="0.35"/>
    <row r="39213" hidden="1" x14ac:dyDescent="0.35"/>
    <row r="39214" hidden="1" x14ac:dyDescent="0.35"/>
    <row r="39215" hidden="1" x14ac:dyDescent="0.35"/>
    <row r="39216" hidden="1" x14ac:dyDescent="0.35"/>
    <row r="39217" hidden="1" x14ac:dyDescent="0.35"/>
    <row r="39218" hidden="1" x14ac:dyDescent="0.35"/>
    <row r="39219" hidden="1" x14ac:dyDescent="0.35"/>
    <row r="39220" hidden="1" x14ac:dyDescent="0.35"/>
    <row r="39221" hidden="1" x14ac:dyDescent="0.35"/>
    <row r="39222" hidden="1" x14ac:dyDescent="0.35"/>
    <row r="39223" hidden="1" x14ac:dyDescent="0.35"/>
    <row r="39224" hidden="1" x14ac:dyDescent="0.35"/>
    <row r="39225" hidden="1" x14ac:dyDescent="0.35"/>
    <row r="39226" hidden="1" x14ac:dyDescent="0.35"/>
    <row r="39227" hidden="1" x14ac:dyDescent="0.35"/>
    <row r="39228" hidden="1" x14ac:dyDescent="0.35"/>
    <row r="39229" hidden="1" x14ac:dyDescent="0.35"/>
    <row r="39230" hidden="1" x14ac:dyDescent="0.35"/>
    <row r="39231" hidden="1" x14ac:dyDescent="0.35"/>
    <row r="39232" hidden="1" x14ac:dyDescent="0.35"/>
    <row r="39233" hidden="1" x14ac:dyDescent="0.35"/>
    <row r="39234" hidden="1" x14ac:dyDescent="0.35"/>
    <row r="39235" hidden="1" x14ac:dyDescent="0.35"/>
    <row r="39236" hidden="1" x14ac:dyDescent="0.35"/>
    <row r="39237" hidden="1" x14ac:dyDescent="0.35"/>
    <row r="39238" hidden="1" x14ac:dyDescent="0.35"/>
    <row r="39239" hidden="1" x14ac:dyDescent="0.35"/>
    <row r="39240" hidden="1" x14ac:dyDescent="0.35"/>
    <row r="39241" hidden="1" x14ac:dyDescent="0.35"/>
    <row r="39242" hidden="1" x14ac:dyDescent="0.35"/>
    <row r="39243" hidden="1" x14ac:dyDescent="0.35"/>
    <row r="39244" hidden="1" x14ac:dyDescent="0.35"/>
    <row r="39245" hidden="1" x14ac:dyDescent="0.35"/>
    <row r="39246" hidden="1" x14ac:dyDescent="0.35"/>
    <row r="39247" hidden="1" x14ac:dyDescent="0.35"/>
    <row r="39248" hidden="1" x14ac:dyDescent="0.35"/>
    <row r="39249" hidden="1" x14ac:dyDescent="0.35"/>
    <row r="39250" hidden="1" x14ac:dyDescent="0.35"/>
    <row r="39251" hidden="1" x14ac:dyDescent="0.35"/>
    <row r="39252" hidden="1" x14ac:dyDescent="0.35"/>
    <row r="39253" hidden="1" x14ac:dyDescent="0.35"/>
    <row r="39254" hidden="1" x14ac:dyDescent="0.35"/>
    <row r="39255" hidden="1" x14ac:dyDescent="0.35"/>
    <row r="39256" hidden="1" x14ac:dyDescent="0.35"/>
    <row r="39257" hidden="1" x14ac:dyDescent="0.35"/>
    <row r="39258" hidden="1" x14ac:dyDescent="0.35"/>
    <row r="39259" hidden="1" x14ac:dyDescent="0.35"/>
    <row r="39260" hidden="1" x14ac:dyDescent="0.35"/>
    <row r="39261" hidden="1" x14ac:dyDescent="0.35"/>
    <row r="39262" hidden="1" x14ac:dyDescent="0.35"/>
    <row r="39263" hidden="1" x14ac:dyDescent="0.35"/>
    <row r="39264" hidden="1" x14ac:dyDescent="0.35"/>
    <row r="39265" hidden="1" x14ac:dyDescent="0.35"/>
    <row r="39266" hidden="1" x14ac:dyDescent="0.35"/>
    <row r="39267" hidden="1" x14ac:dyDescent="0.35"/>
    <row r="39268" hidden="1" x14ac:dyDescent="0.35"/>
    <row r="39269" hidden="1" x14ac:dyDescent="0.35"/>
    <row r="39270" hidden="1" x14ac:dyDescent="0.35"/>
    <row r="39271" hidden="1" x14ac:dyDescent="0.35"/>
    <row r="39272" hidden="1" x14ac:dyDescent="0.35"/>
    <row r="39273" hidden="1" x14ac:dyDescent="0.35"/>
    <row r="39274" hidden="1" x14ac:dyDescent="0.35"/>
    <row r="39275" hidden="1" x14ac:dyDescent="0.35"/>
    <row r="39276" hidden="1" x14ac:dyDescent="0.35"/>
    <row r="39277" hidden="1" x14ac:dyDescent="0.35"/>
    <row r="39278" hidden="1" x14ac:dyDescent="0.35"/>
    <row r="39279" hidden="1" x14ac:dyDescent="0.35"/>
    <row r="39280" hidden="1" x14ac:dyDescent="0.35"/>
    <row r="39281" hidden="1" x14ac:dyDescent="0.35"/>
    <row r="39282" hidden="1" x14ac:dyDescent="0.35"/>
    <row r="39283" hidden="1" x14ac:dyDescent="0.35"/>
    <row r="39284" hidden="1" x14ac:dyDescent="0.35"/>
    <row r="39285" hidden="1" x14ac:dyDescent="0.35"/>
    <row r="39286" hidden="1" x14ac:dyDescent="0.35"/>
    <row r="39287" hidden="1" x14ac:dyDescent="0.35"/>
    <row r="39288" hidden="1" x14ac:dyDescent="0.35"/>
    <row r="39289" hidden="1" x14ac:dyDescent="0.35"/>
    <row r="39290" hidden="1" x14ac:dyDescent="0.35"/>
    <row r="39291" hidden="1" x14ac:dyDescent="0.35"/>
    <row r="39292" hidden="1" x14ac:dyDescent="0.35"/>
    <row r="39293" hidden="1" x14ac:dyDescent="0.35"/>
    <row r="39294" hidden="1" x14ac:dyDescent="0.35"/>
    <row r="39295" hidden="1" x14ac:dyDescent="0.35"/>
    <row r="39296" hidden="1" x14ac:dyDescent="0.35"/>
    <row r="39297" hidden="1" x14ac:dyDescent="0.35"/>
    <row r="39298" hidden="1" x14ac:dyDescent="0.35"/>
    <row r="39299" hidden="1" x14ac:dyDescent="0.35"/>
    <row r="39300" hidden="1" x14ac:dyDescent="0.35"/>
    <row r="39301" hidden="1" x14ac:dyDescent="0.35"/>
    <row r="39302" hidden="1" x14ac:dyDescent="0.35"/>
    <row r="39303" hidden="1" x14ac:dyDescent="0.35"/>
    <row r="39304" hidden="1" x14ac:dyDescent="0.35"/>
    <row r="39305" hidden="1" x14ac:dyDescent="0.35"/>
    <row r="39306" hidden="1" x14ac:dyDescent="0.35"/>
    <row r="39307" hidden="1" x14ac:dyDescent="0.35"/>
    <row r="39308" hidden="1" x14ac:dyDescent="0.35"/>
    <row r="39309" hidden="1" x14ac:dyDescent="0.35"/>
    <row r="39310" hidden="1" x14ac:dyDescent="0.35"/>
    <row r="39311" hidden="1" x14ac:dyDescent="0.35"/>
    <row r="39312" hidden="1" x14ac:dyDescent="0.35"/>
    <row r="39313" hidden="1" x14ac:dyDescent="0.35"/>
    <row r="39314" hidden="1" x14ac:dyDescent="0.35"/>
    <row r="39315" hidden="1" x14ac:dyDescent="0.35"/>
    <row r="39316" hidden="1" x14ac:dyDescent="0.35"/>
    <row r="39317" hidden="1" x14ac:dyDescent="0.35"/>
    <row r="39318" hidden="1" x14ac:dyDescent="0.35"/>
    <row r="39319" hidden="1" x14ac:dyDescent="0.35"/>
    <row r="39320" hidden="1" x14ac:dyDescent="0.35"/>
    <row r="39321" hidden="1" x14ac:dyDescent="0.35"/>
    <row r="39322" hidden="1" x14ac:dyDescent="0.35"/>
    <row r="39323" hidden="1" x14ac:dyDescent="0.35"/>
    <row r="39324" hidden="1" x14ac:dyDescent="0.35"/>
    <row r="39325" hidden="1" x14ac:dyDescent="0.35"/>
    <row r="39326" hidden="1" x14ac:dyDescent="0.35"/>
    <row r="39327" hidden="1" x14ac:dyDescent="0.35"/>
    <row r="39328" hidden="1" x14ac:dyDescent="0.35"/>
    <row r="39329" hidden="1" x14ac:dyDescent="0.35"/>
    <row r="39330" hidden="1" x14ac:dyDescent="0.35"/>
    <row r="39331" hidden="1" x14ac:dyDescent="0.35"/>
    <row r="39332" hidden="1" x14ac:dyDescent="0.35"/>
    <row r="39333" hidden="1" x14ac:dyDescent="0.35"/>
    <row r="39334" hidden="1" x14ac:dyDescent="0.35"/>
    <row r="39335" hidden="1" x14ac:dyDescent="0.35"/>
    <row r="39336" hidden="1" x14ac:dyDescent="0.35"/>
    <row r="39337" hidden="1" x14ac:dyDescent="0.35"/>
    <row r="39338" hidden="1" x14ac:dyDescent="0.35"/>
    <row r="39339" hidden="1" x14ac:dyDescent="0.35"/>
    <row r="39340" hidden="1" x14ac:dyDescent="0.35"/>
    <row r="39341" hidden="1" x14ac:dyDescent="0.35"/>
    <row r="39342" hidden="1" x14ac:dyDescent="0.35"/>
    <row r="39343" hidden="1" x14ac:dyDescent="0.35"/>
    <row r="39344" hidden="1" x14ac:dyDescent="0.35"/>
    <row r="39345" hidden="1" x14ac:dyDescent="0.35"/>
    <row r="39346" hidden="1" x14ac:dyDescent="0.35"/>
    <row r="39347" hidden="1" x14ac:dyDescent="0.35"/>
    <row r="39348" hidden="1" x14ac:dyDescent="0.35"/>
    <row r="39349" hidden="1" x14ac:dyDescent="0.35"/>
    <row r="39350" hidden="1" x14ac:dyDescent="0.35"/>
    <row r="39351" hidden="1" x14ac:dyDescent="0.35"/>
    <row r="39352" hidden="1" x14ac:dyDescent="0.35"/>
    <row r="39353" hidden="1" x14ac:dyDescent="0.35"/>
    <row r="39354" hidden="1" x14ac:dyDescent="0.35"/>
    <row r="39355" hidden="1" x14ac:dyDescent="0.35"/>
    <row r="39356" hidden="1" x14ac:dyDescent="0.35"/>
    <row r="39357" hidden="1" x14ac:dyDescent="0.35"/>
    <row r="39358" hidden="1" x14ac:dyDescent="0.35"/>
    <row r="39359" hidden="1" x14ac:dyDescent="0.35"/>
    <row r="39360" hidden="1" x14ac:dyDescent="0.35"/>
    <row r="39361" hidden="1" x14ac:dyDescent="0.35"/>
    <row r="39362" hidden="1" x14ac:dyDescent="0.35"/>
    <row r="39363" hidden="1" x14ac:dyDescent="0.35"/>
    <row r="39364" hidden="1" x14ac:dyDescent="0.35"/>
    <row r="39365" hidden="1" x14ac:dyDescent="0.35"/>
    <row r="39366" hidden="1" x14ac:dyDescent="0.35"/>
    <row r="39367" hidden="1" x14ac:dyDescent="0.35"/>
    <row r="39368" hidden="1" x14ac:dyDescent="0.35"/>
    <row r="39369" hidden="1" x14ac:dyDescent="0.35"/>
    <row r="39370" hidden="1" x14ac:dyDescent="0.35"/>
    <row r="39371" hidden="1" x14ac:dyDescent="0.35"/>
    <row r="39372" hidden="1" x14ac:dyDescent="0.35"/>
    <row r="39373" hidden="1" x14ac:dyDescent="0.35"/>
    <row r="39374" hidden="1" x14ac:dyDescent="0.35"/>
    <row r="39375" hidden="1" x14ac:dyDescent="0.35"/>
    <row r="39376" hidden="1" x14ac:dyDescent="0.35"/>
    <row r="39377" hidden="1" x14ac:dyDescent="0.35"/>
    <row r="39378" hidden="1" x14ac:dyDescent="0.35"/>
    <row r="39379" hidden="1" x14ac:dyDescent="0.35"/>
    <row r="39380" hidden="1" x14ac:dyDescent="0.35"/>
    <row r="39381" hidden="1" x14ac:dyDescent="0.35"/>
    <row r="39382" hidden="1" x14ac:dyDescent="0.35"/>
    <row r="39383" hidden="1" x14ac:dyDescent="0.35"/>
    <row r="39384" hidden="1" x14ac:dyDescent="0.35"/>
    <row r="39385" hidden="1" x14ac:dyDescent="0.35"/>
    <row r="39386" hidden="1" x14ac:dyDescent="0.35"/>
    <row r="39387" hidden="1" x14ac:dyDescent="0.35"/>
    <row r="39388" hidden="1" x14ac:dyDescent="0.35"/>
    <row r="39389" hidden="1" x14ac:dyDescent="0.35"/>
    <row r="39390" hidden="1" x14ac:dyDescent="0.35"/>
    <row r="39391" hidden="1" x14ac:dyDescent="0.35"/>
    <row r="39392" hidden="1" x14ac:dyDescent="0.35"/>
    <row r="39393" hidden="1" x14ac:dyDescent="0.35"/>
    <row r="39394" hidden="1" x14ac:dyDescent="0.35"/>
    <row r="39395" hidden="1" x14ac:dyDescent="0.35"/>
    <row r="39396" hidden="1" x14ac:dyDescent="0.35"/>
    <row r="39397" hidden="1" x14ac:dyDescent="0.35"/>
    <row r="39398" hidden="1" x14ac:dyDescent="0.35"/>
    <row r="39399" hidden="1" x14ac:dyDescent="0.35"/>
    <row r="39400" hidden="1" x14ac:dyDescent="0.35"/>
    <row r="39401" hidden="1" x14ac:dyDescent="0.35"/>
    <row r="39402" hidden="1" x14ac:dyDescent="0.35"/>
    <row r="39403" hidden="1" x14ac:dyDescent="0.35"/>
    <row r="39404" hidden="1" x14ac:dyDescent="0.35"/>
    <row r="39405" hidden="1" x14ac:dyDescent="0.35"/>
    <row r="39406" hidden="1" x14ac:dyDescent="0.35"/>
    <row r="39407" hidden="1" x14ac:dyDescent="0.35"/>
    <row r="39408" hidden="1" x14ac:dyDescent="0.35"/>
    <row r="39409" hidden="1" x14ac:dyDescent="0.35"/>
    <row r="39410" hidden="1" x14ac:dyDescent="0.35"/>
    <row r="39411" hidden="1" x14ac:dyDescent="0.35"/>
    <row r="39412" hidden="1" x14ac:dyDescent="0.35"/>
    <row r="39413" hidden="1" x14ac:dyDescent="0.35"/>
    <row r="39414" hidden="1" x14ac:dyDescent="0.35"/>
    <row r="39415" hidden="1" x14ac:dyDescent="0.35"/>
    <row r="39416" hidden="1" x14ac:dyDescent="0.35"/>
    <row r="39417" hidden="1" x14ac:dyDescent="0.35"/>
    <row r="39418" hidden="1" x14ac:dyDescent="0.35"/>
    <row r="39419" hidden="1" x14ac:dyDescent="0.35"/>
    <row r="39420" hidden="1" x14ac:dyDescent="0.35"/>
    <row r="39421" hidden="1" x14ac:dyDescent="0.35"/>
    <row r="39422" hidden="1" x14ac:dyDescent="0.35"/>
    <row r="39423" hidden="1" x14ac:dyDescent="0.35"/>
    <row r="39424" hidden="1" x14ac:dyDescent="0.35"/>
    <row r="39425" hidden="1" x14ac:dyDescent="0.35"/>
    <row r="39426" hidden="1" x14ac:dyDescent="0.35"/>
    <row r="39427" hidden="1" x14ac:dyDescent="0.35"/>
    <row r="39428" hidden="1" x14ac:dyDescent="0.35"/>
    <row r="39429" hidden="1" x14ac:dyDescent="0.35"/>
    <row r="39430" hidden="1" x14ac:dyDescent="0.35"/>
    <row r="39431" hidden="1" x14ac:dyDescent="0.35"/>
    <row r="39432" hidden="1" x14ac:dyDescent="0.35"/>
    <row r="39433" hidden="1" x14ac:dyDescent="0.35"/>
    <row r="39434" hidden="1" x14ac:dyDescent="0.35"/>
    <row r="39435" hidden="1" x14ac:dyDescent="0.35"/>
    <row r="39436" hidden="1" x14ac:dyDescent="0.35"/>
    <row r="39437" hidden="1" x14ac:dyDescent="0.35"/>
    <row r="39438" hidden="1" x14ac:dyDescent="0.35"/>
    <row r="39439" hidden="1" x14ac:dyDescent="0.35"/>
    <row r="39440" hidden="1" x14ac:dyDescent="0.35"/>
    <row r="39441" hidden="1" x14ac:dyDescent="0.35"/>
    <row r="39442" hidden="1" x14ac:dyDescent="0.35"/>
    <row r="39443" hidden="1" x14ac:dyDescent="0.35"/>
    <row r="39444" hidden="1" x14ac:dyDescent="0.35"/>
    <row r="39445" hidden="1" x14ac:dyDescent="0.35"/>
    <row r="39446" hidden="1" x14ac:dyDescent="0.35"/>
    <row r="39447" hidden="1" x14ac:dyDescent="0.35"/>
    <row r="39448" hidden="1" x14ac:dyDescent="0.35"/>
    <row r="39449" hidden="1" x14ac:dyDescent="0.35"/>
    <row r="39450" hidden="1" x14ac:dyDescent="0.35"/>
    <row r="39451" hidden="1" x14ac:dyDescent="0.35"/>
    <row r="39452" hidden="1" x14ac:dyDescent="0.35"/>
    <row r="39453" hidden="1" x14ac:dyDescent="0.35"/>
    <row r="39454" hidden="1" x14ac:dyDescent="0.35"/>
    <row r="39455" hidden="1" x14ac:dyDescent="0.35"/>
    <row r="39456" hidden="1" x14ac:dyDescent="0.35"/>
    <row r="39457" hidden="1" x14ac:dyDescent="0.35"/>
    <row r="39458" hidden="1" x14ac:dyDescent="0.35"/>
    <row r="39459" hidden="1" x14ac:dyDescent="0.35"/>
    <row r="39460" hidden="1" x14ac:dyDescent="0.35"/>
    <row r="39461" hidden="1" x14ac:dyDescent="0.35"/>
    <row r="39462" hidden="1" x14ac:dyDescent="0.35"/>
    <row r="39463" hidden="1" x14ac:dyDescent="0.35"/>
    <row r="39464" hidden="1" x14ac:dyDescent="0.35"/>
    <row r="39465" hidden="1" x14ac:dyDescent="0.35"/>
    <row r="39466" hidden="1" x14ac:dyDescent="0.35"/>
    <row r="39467" hidden="1" x14ac:dyDescent="0.35"/>
    <row r="39468" hidden="1" x14ac:dyDescent="0.35"/>
    <row r="39469" hidden="1" x14ac:dyDescent="0.35"/>
    <row r="39470" hidden="1" x14ac:dyDescent="0.35"/>
    <row r="39471" hidden="1" x14ac:dyDescent="0.35"/>
    <row r="39472" hidden="1" x14ac:dyDescent="0.35"/>
    <row r="39473" hidden="1" x14ac:dyDescent="0.35"/>
    <row r="39474" hidden="1" x14ac:dyDescent="0.35"/>
    <row r="39475" hidden="1" x14ac:dyDescent="0.35"/>
    <row r="39476" hidden="1" x14ac:dyDescent="0.35"/>
    <row r="39477" hidden="1" x14ac:dyDescent="0.35"/>
    <row r="39478" hidden="1" x14ac:dyDescent="0.35"/>
    <row r="39479" hidden="1" x14ac:dyDescent="0.35"/>
    <row r="39480" hidden="1" x14ac:dyDescent="0.35"/>
    <row r="39481" hidden="1" x14ac:dyDescent="0.35"/>
    <row r="39482" hidden="1" x14ac:dyDescent="0.35"/>
    <row r="39483" hidden="1" x14ac:dyDescent="0.35"/>
    <row r="39484" hidden="1" x14ac:dyDescent="0.35"/>
    <row r="39485" hidden="1" x14ac:dyDescent="0.35"/>
    <row r="39486" hidden="1" x14ac:dyDescent="0.35"/>
    <row r="39487" hidden="1" x14ac:dyDescent="0.35"/>
    <row r="39488" hidden="1" x14ac:dyDescent="0.35"/>
    <row r="39489" hidden="1" x14ac:dyDescent="0.35"/>
    <row r="39490" hidden="1" x14ac:dyDescent="0.35"/>
    <row r="39491" hidden="1" x14ac:dyDescent="0.35"/>
    <row r="39492" hidden="1" x14ac:dyDescent="0.35"/>
    <row r="39493" hidden="1" x14ac:dyDescent="0.35"/>
    <row r="39494" hidden="1" x14ac:dyDescent="0.35"/>
    <row r="39495" hidden="1" x14ac:dyDescent="0.35"/>
    <row r="39496" hidden="1" x14ac:dyDescent="0.35"/>
    <row r="39497" hidden="1" x14ac:dyDescent="0.35"/>
    <row r="39498" hidden="1" x14ac:dyDescent="0.35"/>
    <row r="39499" hidden="1" x14ac:dyDescent="0.35"/>
    <row r="39500" hidden="1" x14ac:dyDescent="0.35"/>
    <row r="39501" hidden="1" x14ac:dyDescent="0.35"/>
    <row r="39502" hidden="1" x14ac:dyDescent="0.35"/>
    <row r="39503" hidden="1" x14ac:dyDescent="0.35"/>
    <row r="39504" hidden="1" x14ac:dyDescent="0.35"/>
    <row r="39505" hidden="1" x14ac:dyDescent="0.35"/>
    <row r="39506" hidden="1" x14ac:dyDescent="0.35"/>
    <row r="39507" hidden="1" x14ac:dyDescent="0.35"/>
    <row r="39508" hidden="1" x14ac:dyDescent="0.35"/>
    <row r="39509" hidden="1" x14ac:dyDescent="0.35"/>
    <row r="39510" hidden="1" x14ac:dyDescent="0.35"/>
    <row r="39511" hidden="1" x14ac:dyDescent="0.35"/>
    <row r="39512" hidden="1" x14ac:dyDescent="0.35"/>
    <row r="39513" hidden="1" x14ac:dyDescent="0.35"/>
    <row r="39514" hidden="1" x14ac:dyDescent="0.35"/>
    <row r="39515" hidden="1" x14ac:dyDescent="0.35"/>
    <row r="39516" hidden="1" x14ac:dyDescent="0.35"/>
    <row r="39517" hidden="1" x14ac:dyDescent="0.35"/>
    <row r="39518" hidden="1" x14ac:dyDescent="0.35"/>
    <row r="39519" hidden="1" x14ac:dyDescent="0.35"/>
    <row r="39520" hidden="1" x14ac:dyDescent="0.35"/>
    <row r="39521" hidden="1" x14ac:dyDescent="0.35"/>
    <row r="39522" hidden="1" x14ac:dyDescent="0.35"/>
    <row r="39523" hidden="1" x14ac:dyDescent="0.35"/>
    <row r="39524" hidden="1" x14ac:dyDescent="0.35"/>
    <row r="39525" hidden="1" x14ac:dyDescent="0.35"/>
    <row r="39526" hidden="1" x14ac:dyDescent="0.35"/>
    <row r="39527" hidden="1" x14ac:dyDescent="0.35"/>
    <row r="39528" hidden="1" x14ac:dyDescent="0.35"/>
    <row r="39529" hidden="1" x14ac:dyDescent="0.35"/>
    <row r="39530" hidden="1" x14ac:dyDescent="0.35"/>
    <row r="39531" hidden="1" x14ac:dyDescent="0.35"/>
    <row r="39532" hidden="1" x14ac:dyDescent="0.35"/>
    <row r="39533" hidden="1" x14ac:dyDescent="0.35"/>
    <row r="39534" hidden="1" x14ac:dyDescent="0.35"/>
    <row r="39535" hidden="1" x14ac:dyDescent="0.35"/>
    <row r="39536" hidden="1" x14ac:dyDescent="0.35"/>
    <row r="39537" hidden="1" x14ac:dyDescent="0.35"/>
    <row r="39538" hidden="1" x14ac:dyDescent="0.35"/>
    <row r="39539" hidden="1" x14ac:dyDescent="0.35"/>
    <row r="39540" hidden="1" x14ac:dyDescent="0.35"/>
    <row r="39541" hidden="1" x14ac:dyDescent="0.35"/>
    <row r="39542" hidden="1" x14ac:dyDescent="0.35"/>
    <row r="39543" hidden="1" x14ac:dyDescent="0.35"/>
    <row r="39544" hidden="1" x14ac:dyDescent="0.35"/>
    <row r="39545" hidden="1" x14ac:dyDescent="0.35"/>
    <row r="39546" hidden="1" x14ac:dyDescent="0.35"/>
    <row r="39547" hidden="1" x14ac:dyDescent="0.35"/>
    <row r="39548" hidden="1" x14ac:dyDescent="0.35"/>
    <row r="39549" hidden="1" x14ac:dyDescent="0.35"/>
    <row r="39550" hidden="1" x14ac:dyDescent="0.35"/>
    <row r="39551" hidden="1" x14ac:dyDescent="0.35"/>
    <row r="39552" hidden="1" x14ac:dyDescent="0.35"/>
    <row r="39553" hidden="1" x14ac:dyDescent="0.35"/>
    <row r="39554" hidden="1" x14ac:dyDescent="0.35"/>
    <row r="39555" hidden="1" x14ac:dyDescent="0.35"/>
    <row r="39556" hidden="1" x14ac:dyDescent="0.35"/>
    <row r="39557" hidden="1" x14ac:dyDescent="0.35"/>
    <row r="39558" hidden="1" x14ac:dyDescent="0.35"/>
    <row r="39559" hidden="1" x14ac:dyDescent="0.35"/>
    <row r="39560" hidden="1" x14ac:dyDescent="0.35"/>
    <row r="39561" hidden="1" x14ac:dyDescent="0.35"/>
    <row r="39562" hidden="1" x14ac:dyDescent="0.35"/>
    <row r="39563" hidden="1" x14ac:dyDescent="0.35"/>
    <row r="39564" hidden="1" x14ac:dyDescent="0.35"/>
    <row r="39565" hidden="1" x14ac:dyDescent="0.35"/>
    <row r="39566" hidden="1" x14ac:dyDescent="0.35"/>
    <row r="39567" hidden="1" x14ac:dyDescent="0.35"/>
    <row r="39568" hidden="1" x14ac:dyDescent="0.35"/>
    <row r="39569" hidden="1" x14ac:dyDescent="0.35"/>
    <row r="39570" hidden="1" x14ac:dyDescent="0.35"/>
    <row r="39571" hidden="1" x14ac:dyDescent="0.35"/>
    <row r="39572" hidden="1" x14ac:dyDescent="0.35"/>
    <row r="39573" hidden="1" x14ac:dyDescent="0.35"/>
    <row r="39574" hidden="1" x14ac:dyDescent="0.35"/>
    <row r="39575" hidden="1" x14ac:dyDescent="0.35"/>
    <row r="39576" hidden="1" x14ac:dyDescent="0.35"/>
    <row r="39577" hidden="1" x14ac:dyDescent="0.35"/>
    <row r="39578" hidden="1" x14ac:dyDescent="0.35"/>
    <row r="39579" hidden="1" x14ac:dyDescent="0.35"/>
    <row r="39580" hidden="1" x14ac:dyDescent="0.35"/>
    <row r="39581" hidden="1" x14ac:dyDescent="0.35"/>
    <row r="39582" hidden="1" x14ac:dyDescent="0.35"/>
    <row r="39583" hidden="1" x14ac:dyDescent="0.35"/>
    <row r="39584" hidden="1" x14ac:dyDescent="0.35"/>
    <row r="39585" hidden="1" x14ac:dyDescent="0.35"/>
    <row r="39586" hidden="1" x14ac:dyDescent="0.35"/>
    <row r="39587" hidden="1" x14ac:dyDescent="0.35"/>
    <row r="39588" hidden="1" x14ac:dyDescent="0.35"/>
    <row r="39589" hidden="1" x14ac:dyDescent="0.35"/>
    <row r="39590" hidden="1" x14ac:dyDescent="0.35"/>
    <row r="39591" hidden="1" x14ac:dyDescent="0.35"/>
    <row r="39592" hidden="1" x14ac:dyDescent="0.35"/>
    <row r="39593" hidden="1" x14ac:dyDescent="0.35"/>
    <row r="39594" hidden="1" x14ac:dyDescent="0.35"/>
    <row r="39595" hidden="1" x14ac:dyDescent="0.35"/>
    <row r="39596" hidden="1" x14ac:dyDescent="0.35"/>
    <row r="39597" hidden="1" x14ac:dyDescent="0.35"/>
    <row r="39598" hidden="1" x14ac:dyDescent="0.35"/>
    <row r="39599" hidden="1" x14ac:dyDescent="0.35"/>
    <row r="39600" hidden="1" x14ac:dyDescent="0.35"/>
    <row r="39601" hidden="1" x14ac:dyDescent="0.35"/>
    <row r="39602" hidden="1" x14ac:dyDescent="0.35"/>
    <row r="39603" hidden="1" x14ac:dyDescent="0.35"/>
    <row r="39604" hidden="1" x14ac:dyDescent="0.35"/>
    <row r="39605" hidden="1" x14ac:dyDescent="0.35"/>
    <row r="39606" hidden="1" x14ac:dyDescent="0.35"/>
    <row r="39607" hidden="1" x14ac:dyDescent="0.35"/>
    <row r="39608" hidden="1" x14ac:dyDescent="0.35"/>
    <row r="39609" hidden="1" x14ac:dyDescent="0.35"/>
    <row r="39610" hidden="1" x14ac:dyDescent="0.35"/>
    <row r="39611" hidden="1" x14ac:dyDescent="0.35"/>
    <row r="39612" hidden="1" x14ac:dyDescent="0.35"/>
    <row r="39613" hidden="1" x14ac:dyDescent="0.35"/>
    <row r="39614" hidden="1" x14ac:dyDescent="0.35"/>
    <row r="39615" hidden="1" x14ac:dyDescent="0.35"/>
    <row r="39616" hidden="1" x14ac:dyDescent="0.35"/>
    <row r="39617" hidden="1" x14ac:dyDescent="0.35"/>
    <row r="39618" hidden="1" x14ac:dyDescent="0.35"/>
    <row r="39619" hidden="1" x14ac:dyDescent="0.35"/>
    <row r="39620" hidden="1" x14ac:dyDescent="0.35"/>
    <row r="39621" hidden="1" x14ac:dyDescent="0.35"/>
    <row r="39622" hidden="1" x14ac:dyDescent="0.35"/>
    <row r="39623" hidden="1" x14ac:dyDescent="0.35"/>
    <row r="39624" hidden="1" x14ac:dyDescent="0.35"/>
    <row r="39625" hidden="1" x14ac:dyDescent="0.35"/>
    <row r="39626" hidden="1" x14ac:dyDescent="0.35"/>
    <row r="39627" hidden="1" x14ac:dyDescent="0.35"/>
    <row r="39628" hidden="1" x14ac:dyDescent="0.35"/>
    <row r="39629" hidden="1" x14ac:dyDescent="0.35"/>
    <row r="39630" hidden="1" x14ac:dyDescent="0.35"/>
    <row r="39631" hidden="1" x14ac:dyDescent="0.35"/>
    <row r="39632" hidden="1" x14ac:dyDescent="0.35"/>
    <row r="39633" hidden="1" x14ac:dyDescent="0.35"/>
    <row r="39634" hidden="1" x14ac:dyDescent="0.35"/>
    <row r="39635" hidden="1" x14ac:dyDescent="0.35"/>
    <row r="39636" hidden="1" x14ac:dyDescent="0.35"/>
    <row r="39637" hidden="1" x14ac:dyDescent="0.35"/>
    <row r="39638" hidden="1" x14ac:dyDescent="0.35"/>
    <row r="39639" hidden="1" x14ac:dyDescent="0.35"/>
    <row r="39640" hidden="1" x14ac:dyDescent="0.35"/>
    <row r="39641" hidden="1" x14ac:dyDescent="0.35"/>
    <row r="39642" hidden="1" x14ac:dyDescent="0.35"/>
    <row r="39643" hidden="1" x14ac:dyDescent="0.35"/>
    <row r="39644" hidden="1" x14ac:dyDescent="0.35"/>
    <row r="39645" hidden="1" x14ac:dyDescent="0.35"/>
    <row r="39646" hidden="1" x14ac:dyDescent="0.35"/>
    <row r="39647" hidden="1" x14ac:dyDescent="0.35"/>
    <row r="39648" hidden="1" x14ac:dyDescent="0.35"/>
    <row r="39649" hidden="1" x14ac:dyDescent="0.35"/>
    <row r="39650" hidden="1" x14ac:dyDescent="0.35"/>
    <row r="39651" hidden="1" x14ac:dyDescent="0.35"/>
    <row r="39652" hidden="1" x14ac:dyDescent="0.35"/>
    <row r="39653" hidden="1" x14ac:dyDescent="0.35"/>
    <row r="39654" hidden="1" x14ac:dyDescent="0.35"/>
    <row r="39655" hidden="1" x14ac:dyDescent="0.35"/>
    <row r="39656" hidden="1" x14ac:dyDescent="0.35"/>
    <row r="39657" hidden="1" x14ac:dyDescent="0.35"/>
    <row r="39658" hidden="1" x14ac:dyDescent="0.35"/>
    <row r="39659" hidden="1" x14ac:dyDescent="0.35"/>
    <row r="39660" hidden="1" x14ac:dyDescent="0.35"/>
    <row r="39661" hidden="1" x14ac:dyDescent="0.35"/>
    <row r="39662" hidden="1" x14ac:dyDescent="0.35"/>
    <row r="39663" hidden="1" x14ac:dyDescent="0.35"/>
    <row r="39664" hidden="1" x14ac:dyDescent="0.35"/>
    <row r="39665" hidden="1" x14ac:dyDescent="0.35"/>
    <row r="39666" hidden="1" x14ac:dyDescent="0.35"/>
    <row r="39667" hidden="1" x14ac:dyDescent="0.35"/>
    <row r="39668" hidden="1" x14ac:dyDescent="0.35"/>
    <row r="39669" hidden="1" x14ac:dyDescent="0.35"/>
    <row r="39670" hidden="1" x14ac:dyDescent="0.35"/>
    <row r="39671" hidden="1" x14ac:dyDescent="0.35"/>
    <row r="39672" hidden="1" x14ac:dyDescent="0.35"/>
    <row r="39673" hidden="1" x14ac:dyDescent="0.35"/>
    <row r="39674" hidden="1" x14ac:dyDescent="0.35"/>
    <row r="39675" hidden="1" x14ac:dyDescent="0.35"/>
    <row r="39676" hidden="1" x14ac:dyDescent="0.35"/>
    <row r="39677" hidden="1" x14ac:dyDescent="0.35"/>
    <row r="39678" hidden="1" x14ac:dyDescent="0.35"/>
    <row r="39679" hidden="1" x14ac:dyDescent="0.35"/>
    <row r="39680" hidden="1" x14ac:dyDescent="0.35"/>
    <row r="39681" hidden="1" x14ac:dyDescent="0.35"/>
    <row r="39682" hidden="1" x14ac:dyDescent="0.35"/>
    <row r="39683" hidden="1" x14ac:dyDescent="0.35"/>
    <row r="39684" hidden="1" x14ac:dyDescent="0.35"/>
    <row r="39685" hidden="1" x14ac:dyDescent="0.35"/>
    <row r="39686" hidden="1" x14ac:dyDescent="0.35"/>
    <row r="39687" hidden="1" x14ac:dyDescent="0.35"/>
    <row r="39688" hidden="1" x14ac:dyDescent="0.35"/>
    <row r="39689" hidden="1" x14ac:dyDescent="0.35"/>
    <row r="39690" hidden="1" x14ac:dyDescent="0.35"/>
    <row r="39691" hidden="1" x14ac:dyDescent="0.35"/>
    <row r="39692" hidden="1" x14ac:dyDescent="0.35"/>
    <row r="39693" hidden="1" x14ac:dyDescent="0.35"/>
    <row r="39694" hidden="1" x14ac:dyDescent="0.35"/>
    <row r="39695" hidden="1" x14ac:dyDescent="0.35"/>
    <row r="39696" hidden="1" x14ac:dyDescent="0.35"/>
    <row r="39697" hidden="1" x14ac:dyDescent="0.35"/>
    <row r="39698" hidden="1" x14ac:dyDescent="0.35"/>
    <row r="39699" hidden="1" x14ac:dyDescent="0.35"/>
    <row r="39700" hidden="1" x14ac:dyDescent="0.35"/>
    <row r="39701" hidden="1" x14ac:dyDescent="0.35"/>
    <row r="39702" hidden="1" x14ac:dyDescent="0.35"/>
    <row r="39703" hidden="1" x14ac:dyDescent="0.35"/>
    <row r="39704" hidden="1" x14ac:dyDescent="0.35"/>
    <row r="39705" hidden="1" x14ac:dyDescent="0.35"/>
    <row r="39706" hidden="1" x14ac:dyDescent="0.35"/>
    <row r="39707" hidden="1" x14ac:dyDescent="0.35"/>
    <row r="39708" hidden="1" x14ac:dyDescent="0.35"/>
    <row r="39709" hidden="1" x14ac:dyDescent="0.35"/>
    <row r="39710" hidden="1" x14ac:dyDescent="0.35"/>
    <row r="39711" hidden="1" x14ac:dyDescent="0.35"/>
    <row r="39712" hidden="1" x14ac:dyDescent="0.35"/>
    <row r="39713" hidden="1" x14ac:dyDescent="0.35"/>
    <row r="39714" hidden="1" x14ac:dyDescent="0.35"/>
    <row r="39715" hidden="1" x14ac:dyDescent="0.35"/>
    <row r="39716" hidden="1" x14ac:dyDescent="0.35"/>
    <row r="39717" hidden="1" x14ac:dyDescent="0.35"/>
    <row r="39718" hidden="1" x14ac:dyDescent="0.35"/>
    <row r="39719" hidden="1" x14ac:dyDescent="0.35"/>
    <row r="39720" hidden="1" x14ac:dyDescent="0.35"/>
    <row r="39721" hidden="1" x14ac:dyDescent="0.35"/>
    <row r="39722" hidden="1" x14ac:dyDescent="0.35"/>
    <row r="39723" hidden="1" x14ac:dyDescent="0.35"/>
    <row r="39724" hidden="1" x14ac:dyDescent="0.35"/>
    <row r="39725" hidden="1" x14ac:dyDescent="0.35"/>
    <row r="39726" hidden="1" x14ac:dyDescent="0.35"/>
    <row r="39727" hidden="1" x14ac:dyDescent="0.35"/>
    <row r="39728" hidden="1" x14ac:dyDescent="0.35"/>
    <row r="39729" hidden="1" x14ac:dyDescent="0.35"/>
    <row r="39730" hidden="1" x14ac:dyDescent="0.35"/>
    <row r="39731" hidden="1" x14ac:dyDescent="0.35"/>
    <row r="39732" hidden="1" x14ac:dyDescent="0.35"/>
    <row r="39733" hidden="1" x14ac:dyDescent="0.35"/>
    <row r="39734" hidden="1" x14ac:dyDescent="0.35"/>
    <row r="39735" hidden="1" x14ac:dyDescent="0.35"/>
    <row r="39736" hidden="1" x14ac:dyDescent="0.35"/>
    <row r="39737" hidden="1" x14ac:dyDescent="0.35"/>
    <row r="39738" hidden="1" x14ac:dyDescent="0.35"/>
    <row r="39739" hidden="1" x14ac:dyDescent="0.35"/>
    <row r="39740" hidden="1" x14ac:dyDescent="0.35"/>
    <row r="39741" hidden="1" x14ac:dyDescent="0.35"/>
    <row r="39742" hidden="1" x14ac:dyDescent="0.35"/>
    <row r="39743" hidden="1" x14ac:dyDescent="0.35"/>
    <row r="39744" hidden="1" x14ac:dyDescent="0.35"/>
    <row r="39745" hidden="1" x14ac:dyDescent="0.35"/>
    <row r="39746" hidden="1" x14ac:dyDescent="0.35"/>
    <row r="39747" hidden="1" x14ac:dyDescent="0.35"/>
    <row r="39748" hidden="1" x14ac:dyDescent="0.35"/>
    <row r="39749" hidden="1" x14ac:dyDescent="0.35"/>
    <row r="39750" hidden="1" x14ac:dyDescent="0.35"/>
    <row r="39751" hidden="1" x14ac:dyDescent="0.35"/>
    <row r="39752" hidden="1" x14ac:dyDescent="0.35"/>
    <row r="39753" hidden="1" x14ac:dyDescent="0.35"/>
    <row r="39754" hidden="1" x14ac:dyDescent="0.35"/>
    <row r="39755" hidden="1" x14ac:dyDescent="0.35"/>
    <row r="39756" hidden="1" x14ac:dyDescent="0.35"/>
    <row r="39757" hidden="1" x14ac:dyDescent="0.35"/>
    <row r="39758" hidden="1" x14ac:dyDescent="0.35"/>
    <row r="39759" hidden="1" x14ac:dyDescent="0.35"/>
    <row r="39760" hidden="1" x14ac:dyDescent="0.35"/>
    <row r="39761" hidden="1" x14ac:dyDescent="0.35"/>
    <row r="39762" hidden="1" x14ac:dyDescent="0.35"/>
    <row r="39763" hidden="1" x14ac:dyDescent="0.35"/>
    <row r="39764" hidden="1" x14ac:dyDescent="0.35"/>
    <row r="39765" hidden="1" x14ac:dyDescent="0.35"/>
    <row r="39766" hidden="1" x14ac:dyDescent="0.35"/>
    <row r="39767" hidden="1" x14ac:dyDescent="0.35"/>
    <row r="39768" hidden="1" x14ac:dyDescent="0.35"/>
    <row r="39769" hidden="1" x14ac:dyDescent="0.35"/>
    <row r="39770" hidden="1" x14ac:dyDescent="0.35"/>
    <row r="39771" hidden="1" x14ac:dyDescent="0.35"/>
    <row r="39772" hidden="1" x14ac:dyDescent="0.35"/>
    <row r="39773" hidden="1" x14ac:dyDescent="0.35"/>
    <row r="39774" hidden="1" x14ac:dyDescent="0.35"/>
    <row r="39775" hidden="1" x14ac:dyDescent="0.35"/>
    <row r="39776" hidden="1" x14ac:dyDescent="0.35"/>
    <row r="39777" hidden="1" x14ac:dyDescent="0.35"/>
    <row r="39778" hidden="1" x14ac:dyDescent="0.35"/>
    <row r="39779" hidden="1" x14ac:dyDescent="0.35"/>
    <row r="39780" hidden="1" x14ac:dyDescent="0.35"/>
    <row r="39781" hidden="1" x14ac:dyDescent="0.35"/>
    <row r="39782" hidden="1" x14ac:dyDescent="0.35"/>
    <row r="39783" hidden="1" x14ac:dyDescent="0.35"/>
    <row r="39784" hidden="1" x14ac:dyDescent="0.35"/>
    <row r="39785" hidden="1" x14ac:dyDescent="0.35"/>
    <row r="39786" hidden="1" x14ac:dyDescent="0.35"/>
    <row r="39787" hidden="1" x14ac:dyDescent="0.35"/>
    <row r="39788" hidden="1" x14ac:dyDescent="0.35"/>
    <row r="39789" hidden="1" x14ac:dyDescent="0.35"/>
    <row r="39790" hidden="1" x14ac:dyDescent="0.35"/>
    <row r="39791" hidden="1" x14ac:dyDescent="0.35"/>
    <row r="39792" hidden="1" x14ac:dyDescent="0.35"/>
    <row r="39793" hidden="1" x14ac:dyDescent="0.35"/>
    <row r="39794" hidden="1" x14ac:dyDescent="0.35"/>
    <row r="39795" hidden="1" x14ac:dyDescent="0.35"/>
    <row r="39796" hidden="1" x14ac:dyDescent="0.35"/>
    <row r="39797" hidden="1" x14ac:dyDescent="0.35"/>
    <row r="39798" hidden="1" x14ac:dyDescent="0.35"/>
    <row r="39799" hidden="1" x14ac:dyDescent="0.35"/>
    <row r="39800" hidden="1" x14ac:dyDescent="0.35"/>
    <row r="39801" hidden="1" x14ac:dyDescent="0.35"/>
    <row r="39802" hidden="1" x14ac:dyDescent="0.35"/>
    <row r="39803" hidden="1" x14ac:dyDescent="0.35"/>
    <row r="39804" hidden="1" x14ac:dyDescent="0.35"/>
    <row r="39805" hidden="1" x14ac:dyDescent="0.35"/>
    <row r="39806" hidden="1" x14ac:dyDescent="0.35"/>
    <row r="39807" hidden="1" x14ac:dyDescent="0.35"/>
    <row r="39808" hidden="1" x14ac:dyDescent="0.35"/>
    <row r="39809" hidden="1" x14ac:dyDescent="0.35"/>
    <row r="39810" hidden="1" x14ac:dyDescent="0.35"/>
    <row r="39811" hidden="1" x14ac:dyDescent="0.35"/>
    <row r="39812" hidden="1" x14ac:dyDescent="0.35"/>
    <row r="39813" hidden="1" x14ac:dyDescent="0.35"/>
    <row r="39814" hidden="1" x14ac:dyDescent="0.35"/>
    <row r="39815" hidden="1" x14ac:dyDescent="0.35"/>
    <row r="39816" hidden="1" x14ac:dyDescent="0.35"/>
    <row r="39817" hidden="1" x14ac:dyDescent="0.35"/>
    <row r="39818" hidden="1" x14ac:dyDescent="0.35"/>
    <row r="39819" hidden="1" x14ac:dyDescent="0.35"/>
    <row r="39820" hidden="1" x14ac:dyDescent="0.35"/>
    <row r="39821" hidden="1" x14ac:dyDescent="0.35"/>
    <row r="39822" hidden="1" x14ac:dyDescent="0.35"/>
    <row r="39823" hidden="1" x14ac:dyDescent="0.35"/>
    <row r="39824" hidden="1" x14ac:dyDescent="0.35"/>
    <row r="39825" hidden="1" x14ac:dyDescent="0.35"/>
    <row r="39826" hidden="1" x14ac:dyDescent="0.35"/>
    <row r="39827" hidden="1" x14ac:dyDescent="0.35"/>
    <row r="39828" hidden="1" x14ac:dyDescent="0.35"/>
    <row r="39829" hidden="1" x14ac:dyDescent="0.35"/>
    <row r="39830" hidden="1" x14ac:dyDescent="0.35"/>
    <row r="39831" hidden="1" x14ac:dyDescent="0.35"/>
    <row r="39832" hidden="1" x14ac:dyDescent="0.35"/>
    <row r="39833" hidden="1" x14ac:dyDescent="0.35"/>
    <row r="39834" hidden="1" x14ac:dyDescent="0.35"/>
    <row r="39835" hidden="1" x14ac:dyDescent="0.35"/>
    <row r="39836" hidden="1" x14ac:dyDescent="0.35"/>
    <row r="39837" hidden="1" x14ac:dyDescent="0.35"/>
    <row r="39838" hidden="1" x14ac:dyDescent="0.35"/>
    <row r="39839" hidden="1" x14ac:dyDescent="0.35"/>
    <row r="39840" hidden="1" x14ac:dyDescent="0.35"/>
    <row r="39841" hidden="1" x14ac:dyDescent="0.35"/>
    <row r="39842" hidden="1" x14ac:dyDescent="0.35"/>
    <row r="39843" hidden="1" x14ac:dyDescent="0.35"/>
    <row r="39844" hidden="1" x14ac:dyDescent="0.35"/>
    <row r="39845" hidden="1" x14ac:dyDescent="0.35"/>
    <row r="39846" hidden="1" x14ac:dyDescent="0.35"/>
    <row r="39847" hidden="1" x14ac:dyDescent="0.35"/>
    <row r="39848" hidden="1" x14ac:dyDescent="0.35"/>
    <row r="39849" hidden="1" x14ac:dyDescent="0.35"/>
    <row r="39850" hidden="1" x14ac:dyDescent="0.35"/>
    <row r="39851" hidden="1" x14ac:dyDescent="0.35"/>
    <row r="39852" hidden="1" x14ac:dyDescent="0.35"/>
    <row r="39853" hidden="1" x14ac:dyDescent="0.35"/>
    <row r="39854" hidden="1" x14ac:dyDescent="0.35"/>
    <row r="39855" hidden="1" x14ac:dyDescent="0.35"/>
    <row r="39856" hidden="1" x14ac:dyDescent="0.35"/>
    <row r="39857" hidden="1" x14ac:dyDescent="0.35"/>
    <row r="39858" hidden="1" x14ac:dyDescent="0.35"/>
    <row r="39859" hidden="1" x14ac:dyDescent="0.35"/>
    <row r="39860" hidden="1" x14ac:dyDescent="0.35"/>
    <row r="39861" hidden="1" x14ac:dyDescent="0.35"/>
    <row r="39862" hidden="1" x14ac:dyDescent="0.35"/>
    <row r="39863" hidden="1" x14ac:dyDescent="0.35"/>
    <row r="39864" hidden="1" x14ac:dyDescent="0.35"/>
    <row r="39865" hidden="1" x14ac:dyDescent="0.35"/>
    <row r="39866" hidden="1" x14ac:dyDescent="0.35"/>
    <row r="39867" hidden="1" x14ac:dyDescent="0.35"/>
    <row r="39868" hidden="1" x14ac:dyDescent="0.35"/>
    <row r="39869" hidden="1" x14ac:dyDescent="0.35"/>
    <row r="39870" hidden="1" x14ac:dyDescent="0.35"/>
    <row r="39871" hidden="1" x14ac:dyDescent="0.35"/>
    <row r="39872" hidden="1" x14ac:dyDescent="0.35"/>
    <row r="39873" hidden="1" x14ac:dyDescent="0.35"/>
    <row r="39874" hidden="1" x14ac:dyDescent="0.35"/>
    <row r="39875" hidden="1" x14ac:dyDescent="0.35"/>
    <row r="39876" hidden="1" x14ac:dyDescent="0.35"/>
    <row r="39877" hidden="1" x14ac:dyDescent="0.35"/>
    <row r="39878" hidden="1" x14ac:dyDescent="0.35"/>
    <row r="39879" hidden="1" x14ac:dyDescent="0.35"/>
    <row r="39880" hidden="1" x14ac:dyDescent="0.35"/>
    <row r="39881" hidden="1" x14ac:dyDescent="0.35"/>
    <row r="39882" hidden="1" x14ac:dyDescent="0.35"/>
    <row r="39883" hidden="1" x14ac:dyDescent="0.35"/>
    <row r="39884" hidden="1" x14ac:dyDescent="0.35"/>
    <row r="39885" hidden="1" x14ac:dyDescent="0.35"/>
    <row r="39886" hidden="1" x14ac:dyDescent="0.35"/>
    <row r="39887" hidden="1" x14ac:dyDescent="0.35"/>
    <row r="39888" hidden="1" x14ac:dyDescent="0.35"/>
    <row r="39889" hidden="1" x14ac:dyDescent="0.35"/>
    <row r="39890" hidden="1" x14ac:dyDescent="0.35"/>
    <row r="39891" hidden="1" x14ac:dyDescent="0.35"/>
    <row r="39892" hidden="1" x14ac:dyDescent="0.35"/>
    <row r="39893" hidden="1" x14ac:dyDescent="0.35"/>
    <row r="39894" hidden="1" x14ac:dyDescent="0.35"/>
    <row r="39895" hidden="1" x14ac:dyDescent="0.35"/>
    <row r="39896" hidden="1" x14ac:dyDescent="0.35"/>
    <row r="39897" hidden="1" x14ac:dyDescent="0.35"/>
    <row r="39898" hidden="1" x14ac:dyDescent="0.35"/>
    <row r="39899" hidden="1" x14ac:dyDescent="0.35"/>
    <row r="39900" hidden="1" x14ac:dyDescent="0.35"/>
    <row r="39901" hidden="1" x14ac:dyDescent="0.35"/>
    <row r="39902" hidden="1" x14ac:dyDescent="0.35"/>
    <row r="39903" hidden="1" x14ac:dyDescent="0.35"/>
    <row r="39904" hidden="1" x14ac:dyDescent="0.35"/>
    <row r="39905" hidden="1" x14ac:dyDescent="0.35"/>
    <row r="39906" hidden="1" x14ac:dyDescent="0.35"/>
    <row r="39907" hidden="1" x14ac:dyDescent="0.35"/>
    <row r="39908" hidden="1" x14ac:dyDescent="0.35"/>
    <row r="39909" hidden="1" x14ac:dyDescent="0.35"/>
    <row r="39910" hidden="1" x14ac:dyDescent="0.35"/>
    <row r="39911" hidden="1" x14ac:dyDescent="0.35"/>
    <row r="39912" hidden="1" x14ac:dyDescent="0.35"/>
    <row r="39913" hidden="1" x14ac:dyDescent="0.35"/>
    <row r="39914" hidden="1" x14ac:dyDescent="0.35"/>
    <row r="39915" hidden="1" x14ac:dyDescent="0.35"/>
    <row r="39916" hidden="1" x14ac:dyDescent="0.35"/>
    <row r="39917" hidden="1" x14ac:dyDescent="0.35"/>
    <row r="39918" hidden="1" x14ac:dyDescent="0.35"/>
    <row r="39919" hidden="1" x14ac:dyDescent="0.35"/>
    <row r="39920" hidden="1" x14ac:dyDescent="0.35"/>
    <row r="39921" hidden="1" x14ac:dyDescent="0.35"/>
    <row r="39922" hidden="1" x14ac:dyDescent="0.35"/>
    <row r="39923" hidden="1" x14ac:dyDescent="0.35"/>
    <row r="39924" hidden="1" x14ac:dyDescent="0.35"/>
    <row r="39925" hidden="1" x14ac:dyDescent="0.35"/>
    <row r="39926" hidden="1" x14ac:dyDescent="0.35"/>
    <row r="39927" hidden="1" x14ac:dyDescent="0.35"/>
    <row r="39928" hidden="1" x14ac:dyDescent="0.35"/>
    <row r="39929" hidden="1" x14ac:dyDescent="0.35"/>
    <row r="39930" hidden="1" x14ac:dyDescent="0.35"/>
    <row r="39931" hidden="1" x14ac:dyDescent="0.35"/>
    <row r="39932" hidden="1" x14ac:dyDescent="0.35"/>
    <row r="39933" hidden="1" x14ac:dyDescent="0.35"/>
    <row r="39934" hidden="1" x14ac:dyDescent="0.35"/>
    <row r="39935" hidden="1" x14ac:dyDescent="0.35"/>
    <row r="39936" hidden="1" x14ac:dyDescent="0.35"/>
    <row r="39937" hidden="1" x14ac:dyDescent="0.35"/>
    <row r="39938" hidden="1" x14ac:dyDescent="0.35"/>
    <row r="39939" hidden="1" x14ac:dyDescent="0.35"/>
    <row r="39940" hidden="1" x14ac:dyDescent="0.35"/>
    <row r="39941" hidden="1" x14ac:dyDescent="0.35"/>
    <row r="39942" hidden="1" x14ac:dyDescent="0.35"/>
    <row r="39943" hidden="1" x14ac:dyDescent="0.35"/>
    <row r="39944" hidden="1" x14ac:dyDescent="0.35"/>
    <row r="39945" hidden="1" x14ac:dyDescent="0.35"/>
    <row r="39946" hidden="1" x14ac:dyDescent="0.35"/>
    <row r="39947" hidden="1" x14ac:dyDescent="0.35"/>
    <row r="39948" hidden="1" x14ac:dyDescent="0.35"/>
    <row r="39949" hidden="1" x14ac:dyDescent="0.35"/>
    <row r="39950" hidden="1" x14ac:dyDescent="0.35"/>
    <row r="39951" hidden="1" x14ac:dyDescent="0.35"/>
    <row r="39952" hidden="1" x14ac:dyDescent="0.35"/>
    <row r="39953" hidden="1" x14ac:dyDescent="0.35"/>
    <row r="39954" hidden="1" x14ac:dyDescent="0.35"/>
    <row r="39955" hidden="1" x14ac:dyDescent="0.35"/>
    <row r="39956" hidden="1" x14ac:dyDescent="0.35"/>
    <row r="39957" hidden="1" x14ac:dyDescent="0.35"/>
    <row r="39958" hidden="1" x14ac:dyDescent="0.35"/>
    <row r="39959" hidden="1" x14ac:dyDescent="0.35"/>
    <row r="39960" hidden="1" x14ac:dyDescent="0.35"/>
    <row r="39961" hidden="1" x14ac:dyDescent="0.35"/>
    <row r="39962" hidden="1" x14ac:dyDescent="0.35"/>
    <row r="39963" hidden="1" x14ac:dyDescent="0.35"/>
    <row r="39964" hidden="1" x14ac:dyDescent="0.35"/>
    <row r="39965" hidden="1" x14ac:dyDescent="0.35"/>
    <row r="39966" hidden="1" x14ac:dyDescent="0.35"/>
    <row r="39967" hidden="1" x14ac:dyDescent="0.35"/>
    <row r="39968" hidden="1" x14ac:dyDescent="0.35"/>
    <row r="39969" hidden="1" x14ac:dyDescent="0.35"/>
    <row r="39970" hidden="1" x14ac:dyDescent="0.35"/>
    <row r="39971" hidden="1" x14ac:dyDescent="0.35"/>
    <row r="39972" hidden="1" x14ac:dyDescent="0.35"/>
    <row r="39973" hidden="1" x14ac:dyDescent="0.35"/>
    <row r="39974" hidden="1" x14ac:dyDescent="0.35"/>
    <row r="39975" hidden="1" x14ac:dyDescent="0.35"/>
    <row r="39976" hidden="1" x14ac:dyDescent="0.35"/>
    <row r="39977" hidden="1" x14ac:dyDescent="0.35"/>
    <row r="39978" hidden="1" x14ac:dyDescent="0.35"/>
    <row r="39979" hidden="1" x14ac:dyDescent="0.35"/>
    <row r="39980" hidden="1" x14ac:dyDescent="0.35"/>
    <row r="39981" hidden="1" x14ac:dyDescent="0.35"/>
    <row r="39982" hidden="1" x14ac:dyDescent="0.35"/>
    <row r="39983" hidden="1" x14ac:dyDescent="0.35"/>
    <row r="39984" hidden="1" x14ac:dyDescent="0.35"/>
    <row r="39985" hidden="1" x14ac:dyDescent="0.35"/>
    <row r="39986" hidden="1" x14ac:dyDescent="0.35"/>
    <row r="39987" hidden="1" x14ac:dyDescent="0.35"/>
    <row r="39988" hidden="1" x14ac:dyDescent="0.35"/>
    <row r="39989" hidden="1" x14ac:dyDescent="0.35"/>
    <row r="39990" hidden="1" x14ac:dyDescent="0.35"/>
    <row r="39991" hidden="1" x14ac:dyDescent="0.35"/>
    <row r="39992" hidden="1" x14ac:dyDescent="0.35"/>
    <row r="39993" hidden="1" x14ac:dyDescent="0.35"/>
    <row r="39994" hidden="1" x14ac:dyDescent="0.35"/>
    <row r="39995" hidden="1" x14ac:dyDescent="0.35"/>
    <row r="39996" hidden="1" x14ac:dyDescent="0.35"/>
    <row r="39997" hidden="1" x14ac:dyDescent="0.35"/>
    <row r="39998" hidden="1" x14ac:dyDescent="0.35"/>
    <row r="39999" hidden="1" x14ac:dyDescent="0.35"/>
    <row r="40000" hidden="1" x14ac:dyDescent="0.35"/>
    <row r="40001" hidden="1" x14ac:dyDescent="0.35"/>
    <row r="40002" hidden="1" x14ac:dyDescent="0.35"/>
    <row r="40003" hidden="1" x14ac:dyDescent="0.35"/>
    <row r="40004" hidden="1" x14ac:dyDescent="0.35"/>
    <row r="40005" hidden="1" x14ac:dyDescent="0.35"/>
    <row r="40006" hidden="1" x14ac:dyDescent="0.35"/>
    <row r="40007" hidden="1" x14ac:dyDescent="0.35"/>
    <row r="40008" hidden="1" x14ac:dyDescent="0.35"/>
    <row r="40009" hidden="1" x14ac:dyDescent="0.35"/>
    <row r="40010" hidden="1" x14ac:dyDescent="0.35"/>
    <row r="40011" hidden="1" x14ac:dyDescent="0.35"/>
    <row r="40012" hidden="1" x14ac:dyDescent="0.35"/>
    <row r="40013" hidden="1" x14ac:dyDescent="0.35"/>
    <row r="40014" hidden="1" x14ac:dyDescent="0.35"/>
    <row r="40015" hidden="1" x14ac:dyDescent="0.35"/>
    <row r="40016" hidden="1" x14ac:dyDescent="0.35"/>
    <row r="40017" hidden="1" x14ac:dyDescent="0.35"/>
    <row r="40018" hidden="1" x14ac:dyDescent="0.35"/>
    <row r="40019" hidden="1" x14ac:dyDescent="0.35"/>
    <row r="40020" hidden="1" x14ac:dyDescent="0.35"/>
    <row r="40021" hidden="1" x14ac:dyDescent="0.35"/>
    <row r="40022" hidden="1" x14ac:dyDescent="0.35"/>
    <row r="40023" hidden="1" x14ac:dyDescent="0.35"/>
    <row r="40024" hidden="1" x14ac:dyDescent="0.35"/>
    <row r="40025" hidden="1" x14ac:dyDescent="0.35"/>
    <row r="40026" hidden="1" x14ac:dyDescent="0.35"/>
    <row r="40027" hidden="1" x14ac:dyDescent="0.35"/>
    <row r="40028" hidden="1" x14ac:dyDescent="0.35"/>
    <row r="40029" hidden="1" x14ac:dyDescent="0.35"/>
    <row r="40030" hidden="1" x14ac:dyDescent="0.35"/>
    <row r="40031" hidden="1" x14ac:dyDescent="0.35"/>
    <row r="40032" hidden="1" x14ac:dyDescent="0.35"/>
    <row r="40033" hidden="1" x14ac:dyDescent="0.35"/>
    <row r="40034" hidden="1" x14ac:dyDescent="0.35"/>
    <row r="40035" hidden="1" x14ac:dyDescent="0.35"/>
    <row r="40036" hidden="1" x14ac:dyDescent="0.35"/>
    <row r="40037" hidden="1" x14ac:dyDescent="0.35"/>
    <row r="40038" hidden="1" x14ac:dyDescent="0.35"/>
    <row r="40039" hidden="1" x14ac:dyDescent="0.35"/>
    <row r="40040" hidden="1" x14ac:dyDescent="0.35"/>
    <row r="40041" hidden="1" x14ac:dyDescent="0.35"/>
    <row r="40042" hidden="1" x14ac:dyDescent="0.35"/>
    <row r="40043" hidden="1" x14ac:dyDescent="0.35"/>
    <row r="40044" hidden="1" x14ac:dyDescent="0.35"/>
    <row r="40045" hidden="1" x14ac:dyDescent="0.35"/>
    <row r="40046" hidden="1" x14ac:dyDescent="0.35"/>
    <row r="40047" hidden="1" x14ac:dyDescent="0.35"/>
    <row r="40048" hidden="1" x14ac:dyDescent="0.35"/>
    <row r="40049" hidden="1" x14ac:dyDescent="0.35"/>
    <row r="40050" hidden="1" x14ac:dyDescent="0.35"/>
    <row r="40051" hidden="1" x14ac:dyDescent="0.35"/>
    <row r="40052" hidden="1" x14ac:dyDescent="0.35"/>
    <row r="40053" hidden="1" x14ac:dyDescent="0.35"/>
    <row r="40054" hidden="1" x14ac:dyDescent="0.35"/>
    <row r="40055" hidden="1" x14ac:dyDescent="0.35"/>
    <row r="40056" hidden="1" x14ac:dyDescent="0.35"/>
    <row r="40057" hidden="1" x14ac:dyDescent="0.35"/>
    <row r="40058" hidden="1" x14ac:dyDescent="0.35"/>
    <row r="40059" hidden="1" x14ac:dyDescent="0.35"/>
    <row r="40060" hidden="1" x14ac:dyDescent="0.35"/>
    <row r="40061" hidden="1" x14ac:dyDescent="0.35"/>
    <row r="40062" hidden="1" x14ac:dyDescent="0.35"/>
    <row r="40063" hidden="1" x14ac:dyDescent="0.35"/>
    <row r="40064" hidden="1" x14ac:dyDescent="0.35"/>
    <row r="40065" hidden="1" x14ac:dyDescent="0.35"/>
    <row r="40066" hidden="1" x14ac:dyDescent="0.35"/>
    <row r="40067" hidden="1" x14ac:dyDescent="0.35"/>
    <row r="40068" hidden="1" x14ac:dyDescent="0.35"/>
    <row r="40069" hidden="1" x14ac:dyDescent="0.35"/>
    <row r="40070" hidden="1" x14ac:dyDescent="0.35"/>
    <row r="40071" hidden="1" x14ac:dyDescent="0.35"/>
    <row r="40072" hidden="1" x14ac:dyDescent="0.35"/>
    <row r="40073" hidden="1" x14ac:dyDescent="0.35"/>
    <row r="40074" hidden="1" x14ac:dyDescent="0.35"/>
    <row r="40075" hidden="1" x14ac:dyDescent="0.35"/>
    <row r="40076" hidden="1" x14ac:dyDescent="0.35"/>
    <row r="40077" hidden="1" x14ac:dyDescent="0.35"/>
    <row r="40078" hidden="1" x14ac:dyDescent="0.35"/>
    <row r="40079" hidden="1" x14ac:dyDescent="0.35"/>
    <row r="40080" hidden="1" x14ac:dyDescent="0.35"/>
    <row r="40081" hidden="1" x14ac:dyDescent="0.35"/>
    <row r="40082" hidden="1" x14ac:dyDescent="0.35"/>
    <row r="40083" hidden="1" x14ac:dyDescent="0.35"/>
    <row r="40084" hidden="1" x14ac:dyDescent="0.35"/>
    <row r="40085" hidden="1" x14ac:dyDescent="0.35"/>
    <row r="40086" hidden="1" x14ac:dyDescent="0.35"/>
    <row r="40087" hidden="1" x14ac:dyDescent="0.35"/>
    <row r="40088" hidden="1" x14ac:dyDescent="0.35"/>
    <row r="40089" hidden="1" x14ac:dyDescent="0.35"/>
    <row r="40090" hidden="1" x14ac:dyDescent="0.35"/>
    <row r="40091" hidden="1" x14ac:dyDescent="0.35"/>
    <row r="40092" hidden="1" x14ac:dyDescent="0.35"/>
    <row r="40093" hidden="1" x14ac:dyDescent="0.35"/>
    <row r="40094" hidden="1" x14ac:dyDescent="0.35"/>
    <row r="40095" hidden="1" x14ac:dyDescent="0.35"/>
    <row r="40096" hidden="1" x14ac:dyDescent="0.35"/>
    <row r="40097" hidden="1" x14ac:dyDescent="0.35"/>
    <row r="40098" hidden="1" x14ac:dyDescent="0.35"/>
    <row r="40099" hidden="1" x14ac:dyDescent="0.35"/>
    <row r="40100" hidden="1" x14ac:dyDescent="0.35"/>
    <row r="40101" hidden="1" x14ac:dyDescent="0.35"/>
    <row r="40102" hidden="1" x14ac:dyDescent="0.35"/>
    <row r="40103" hidden="1" x14ac:dyDescent="0.35"/>
    <row r="40104" hidden="1" x14ac:dyDescent="0.35"/>
    <row r="40105" hidden="1" x14ac:dyDescent="0.35"/>
    <row r="40106" hidden="1" x14ac:dyDescent="0.35"/>
    <row r="40107" hidden="1" x14ac:dyDescent="0.35"/>
    <row r="40108" hidden="1" x14ac:dyDescent="0.35"/>
    <row r="40109" hidden="1" x14ac:dyDescent="0.35"/>
    <row r="40110" hidden="1" x14ac:dyDescent="0.35"/>
    <row r="40111" hidden="1" x14ac:dyDescent="0.35"/>
    <row r="40112" hidden="1" x14ac:dyDescent="0.35"/>
    <row r="40113" hidden="1" x14ac:dyDescent="0.35"/>
    <row r="40114" hidden="1" x14ac:dyDescent="0.35"/>
    <row r="40115" hidden="1" x14ac:dyDescent="0.35"/>
    <row r="40116" hidden="1" x14ac:dyDescent="0.35"/>
    <row r="40117" hidden="1" x14ac:dyDescent="0.35"/>
    <row r="40118" hidden="1" x14ac:dyDescent="0.35"/>
    <row r="40119" hidden="1" x14ac:dyDescent="0.35"/>
    <row r="40120" hidden="1" x14ac:dyDescent="0.35"/>
    <row r="40121" hidden="1" x14ac:dyDescent="0.35"/>
    <row r="40122" hidden="1" x14ac:dyDescent="0.35"/>
    <row r="40123" hidden="1" x14ac:dyDescent="0.35"/>
    <row r="40124" hidden="1" x14ac:dyDescent="0.35"/>
    <row r="40125" hidden="1" x14ac:dyDescent="0.35"/>
    <row r="40126" hidden="1" x14ac:dyDescent="0.35"/>
    <row r="40127" hidden="1" x14ac:dyDescent="0.35"/>
    <row r="40128" hidden="1" x14ac:dyDescent="0.35"/>
    <row r="40129" hidden="1" x14ac:dyDescent="0.35"/>
    <row r="40130" hidden="1" x14ac:dyDescent="0.35"/>
    <row r="40131" hidden="1" x14ac:dyDescent="0.35"/>
    <row r="40132" hidden="1" x14ac:dyDescent="0.35"/>
    <row r="40133" hidden="1" x14ac:dyDescent="0.35"/>
    <row r="40134" hidden="1" x14ac:dyDescent="0.35"/>
    <row r="40135" hidden="1" x14ac:dyDescent="0.35"/>
    <row r="40136" hidden="1" x14ac:dyDescent="0.35"/>
    <row r="40137" hidden="1" x14ac:dyDescent="0.35"/>
    <row r="40138" hidden="1" x14ac:dyDescent="0.35"/>
    <row r="40139" hidden="1" x14ac:dyDescent="0.35"/>
    <row r="40140" hidden="1" x14ac:dyDescent="0.35"/>
    <row r="40141" hidden="1" x14ac:dyDescent="0.35"/>
    <row r="40142" hidden="1" x14ac:dyDescent="0.35"/>
    <row r="40143" hidden="1" x14ac:dyDescent="0.35"/>
    <row r="40144" hidden="1" x14ac:dyDescent="0.35"/>
    <row r="40145" hidden="1" x14ac:dyDescent="0.35"/>
    <row r="40146" hidden="1" x14ac:dyDescent="0.35"/>
    <row r="40147" hidden="1" x14ac:dyDescent="0.35"/>
    <row r="40148" hidden="1" x14ac:dyDescent="0.35"/>
    <row r="40149" hidden="1" x14ac:dyDescent="0.35"/>
    <row r="40150" hidden="1" x14ac:dyDescent="0.35"/>
    <row r="40151" hidden="1" x14ac:dyDescent="0.35"/>
    <row r="40152" hidden="1" x14ac:dyDescent="0.35"/>
    <row r="40153" hidden="1" x14ac:dyDescent="0.35"/>
    <row r="40154" hidden="1" x14ac:dyDescent="0.35"/>
    <row r="40155" hidden="1" x14ac:dyDescent="0.35"/>
    <row r="40156" hidden="1" x14ac:dyDescent="0.35"/>
    <row r="40157" hidden="1" x14ac:dyDescent="0.35"/>
    <row r="40158" hidden="1" x14ac:dyDescent="0.35"/>
    <row r="40159" hidden="1" x14ac:dyDescent="0.35"/>
    <row r="40160" hidden="1" x14ac:dyDescent="0.35"/>
    <row r="40161" hidden="1" x14ac:dyDescent="0.35"/>
    <row r="40162" hidden="1" x14ac:dyDescent="0.35"/>
    <row r="40163" hidden="1" x14ac:dyDescent="0.35"/>
    <row r="40164" hidden="1" x14ac:dyDescent="0.35"/>
    <row r="40165" hidden="1" x14ac:dyDescent="0.35"/>
    <row r="40166" hidden="1" x14ac:dyDescent="0.35"/>
    <row r="40167" hidden="1" x14ac:dyDescent="0.35"/>
    <row r="40168" hidden="1" x14ac:dyDescent="0.35"/>
    <row r="40169" hidden="1" x14ac:dyDescent="0.35"/>
    <row r="40170" hidden="1" x14ac:dyDescent="0.35"/>
    <row r="40171" hidden="1" x14ac:dyDescent="0.35"/>
    <row r="40172" hidden="1" x14ac:dyDescent="0.35"/>
    <row r="40173" hidden="1" x14ac:dyDescent="0.35"/>
    <row r="40174" hidden="1" x14ac:dyDescent="0.35"/>
    <row r="40175" hidden="1" x14ac:dyDescent="0.35"/>
    <row r="40176" hidden="1" x14ac:dyDescent="0.35"/>
    <row r="40177" hidden="1" x14ac:dyDescent="0.35"/>
    <row r="40178" hidden="1" x14ac:dyDescent="0.35"/>
    <row r="40179" hidden="1" x14ac:dyDescent="0.35"/>
    <row r="40180" hidden="1" x14ac:dyDescent="0.35"/>
    <row r="40181" hidden="1" x14ac:dyDescent="0.35"/>
    <row r="40182" hidden="1" x14ac:dyDescent="0.35"/>
    <row r="40183" hidden="1" x14ac:dyDescent="0.35"/>
    <row r="40184" hidden="1" x14ac:dyDescent="0.35"/>
    <row r="40185" hidden="1" x14ac:dyDescent="0.35"/>
    <row r="40186" hidden="1" x14ac:dyDescent="0.35"/>
    <row r="40187" hidden="1" x14ac:dyDescent="0.35"/>
    <row r="40188" hidden="1" x14ac:dyDescent="0.35"/>
    <row r="40189" hidden="1" x14ac:dyDescent="0.35"/>
    <row r="40190" hidden="1" x14ac:dyDescent="0.35"/>
    <row r="40191" hidden="1" x14ac:dyDescent="0.35"/>
    <row r="40192" hidden="1" x14ac:dyDescent="0.35"/>
    <row r="40193" hidden="1" x14ac:dyDescent="0.35"/>
    <row r="40194" hidden="1" x14ac:dyDescent="0.35"/>
    <row r="40195" hidden="1" x14ac:dyDescent="0.35"/>
    <row r="40196" hidden="1" x14ac:dyDescent="0.35"/>
    <row r="40197" hidden="1" x14ac:dyDescent="0.35"/>
    <row r="40198" hidden="1" x14ac:dyDescent="0.35"/>
    <row r="40199" hidden="1" x14ac:dyDescent="0.35"/>
    <row r="40200" hidden="1" x14ac:dyDescent="0.35"/>
    <row r="40201" hidden="1" x14ac:dyDescent="0.35"/>
    <row r="40202" hidden="1" x14ac:dyDescent="0.35"/>
    <row r="40203" hidden="1" x14ac:dyDescent="0.35"/>
    <row r="40204" hidden="1" x14ac:dyDescent="0.35"/>
    <row r="40205" hidden="1" x14ac:dyDescent="0.35"/>
    <row r="40206" hidden="1" x14ac:dyDescent="0.35"/>
    <row r="40207" hidden="1" x14ac:dyDescent="0.35"/>
    <row r="40208" hidden="1" x14ac:dyDescent="0.35"/>
    <row r="40209" hidden="1" x14ac:dyDescent="0.35"/>
    <row r="40210" hidden="1" x14ac:dyDescent="0.35"/>
    <row r="40211" hidden="1" x14ac:dyDescent="0.35"/>
    <row r="40212" hidden="1" x14ac:dyDescent="0.35"/>
    <row r="40213" hidden="1" x14ac:dyDescent="0.35"/>
    <row r="40214" hidden="1" x14ac:dyDescent="0.35"/>
    <row r="40215" hidden="1" x14ac:dyDescent="0.35"/>
    <row r="40216" hidden="1" x14ac:dyDescent="0.35"/>
    <row r="40217" hidden="1" x14ac:dyDescent="0.35"/>
    <row r="40218" hidden="1" x14ac:dyDescent="0.35"/>
    <row r="40219" hidden="1" x14ac:dyDescent="0.35"/>
    <row r="40220" hidden="1" x14ac:dyDescent="0.35"/>
    <row r="40221" hidden="1" x14ac:dyDescent="0.35"/>
    <row r="40222" hidden="1" x14ac:dyDescent="0.35"/>
    <row r="40223" hidden="1" x14ac:dyDescent="0.35"/>
    <row r="40224" hidden="1" x14ac:dyDescent="0.35"/>
    <row r="40225" hidden="1" x14ac:dyDescent="0.35"/>
    <row r="40226" hidden="1" x14ac:dyDescent="0.35"/>
    <row r="40227" hidden="1" x14ac:dyDescent="0.35"/>
    <row r="40228" hidden="1" x14ac:dyDescent="0.35"/>
    <row r="40229" hidden="1" x14ac:dyDescent="0.35"/>
    <row r="40230" hidden="1" x14ac:dyDescent="0.35"/>
    <row r="40231" hidden="1" x14ac:dyDescent="0.35"/>
    <row r="40232" hidden="1" x14ac:dyDescent="0.35"/>
    <row r="40233" hidden="1" x14ac:dyDescent="0.35"/>
    <row r="40234" hidden="1" x14ac:dyDescent="0.35"/>
    <row r="40235" hidden="1" x14ac:dyDescent="0.35"/>
    <row r="40236" hidden="1" x14ac:dyDescent="0.35"/>
    <row r="40237" hidden="1" x14ac:dyDescent="0.35"/>
    <row r="40238" hidden="1" x14ac:dyDescent="0.35"/>
    <row r="40239" hidden="1" x14ac:dyDescent="0.35"/>
    <row r="40240" hidden="1" x14ac:dyDescent="0.35"/>
    <row r="40241" hidden="1" x14ac:dyDescent="0.35"/>
    <row r="40242" hidden="1" x14ac:dyDescent="0.35"/>
    <row r="40243" hidden="1" x14ac:dyDescent="0.35"/>
    <row r="40244" hidden="1" x14ac:dyDescent="0.35"/>
    <row r="40245" hidden="1" x14ac:dyDescent="0.35"/>
    <row r="40246" hidden="1" x14ac:dyDescent="0.35"/>
    <row r="40247" hidden="1" x14ac:dyDescent="0.35"/>
    <row r="40248" hidden="1" x14ac:dyDescent="0.35"/>
    <row r="40249" hidden="1" x14ac:dyDescent="0.35"/>
    <row r="40250" hidden="1" x14ac:dyDescent="0.35"/>
    <row r="40251" hidden="1" x14ac:dyDescent="0.35"/>
    <row r="40252" hidden="1" x14ac:dyDescent="0.35"/>
    <row r="40253" hidden="1" x14ac:dyDescent="0.35"/>
    <row r="40254" hidden="1" x14ac:dyDescent="0.35"/>
    <row r="40255" hidden="1" x14ac:dyDescent="0.35"/>
    <row r="40256" hidden="1" x14ac:dyDescent="0.35"/>
    <row r="40257" hidden="1" x14ac:dyDescent="0.35"/>
    <row r="40258" hidden="1" x14ac:dyDescent="0.35"/>
    <row r="40259" hidden="1" x14ac:dyDescent="0.35"/>
    <row r="40260" hidden="1" x14ac:dyDescent="0.35"/>
    <row r="40261" hidden="1" x14ac:dyDescent="0.35"/>
    <row r="40262" hidden="1" x14ac:dyDescent="0.35"/>
    <row r="40263" hidden="1" x14ac:dyDescent="0.35"/>
    <row r="40264" hidden="1" x14ac:dyDescent="0.35"/>
    <row r="40265" hidden="1" x14ac:dyDescent="0.35"/>
    <row r="40266" hidden="1" x14ac:dyDescent="0.35"/>
    <row r="40267" hidden="1" x14ac:dyDescent="0.35"/>
    <row r="40268" hidden="1" x14ac:dyDescent="0.35"/>
    <row r="40269" hidden="1" x14ac:dyDescent="0.35"/>
    <row r="40270" hidden="1" x14ac:dyDescent="0.35"/>
    <row r="40271" hidden="1" x14ac:dyDescent="0.35"/>
    <row r="40272" hidden="1" x14ac:dyDescent="0.35"/>
    <row r="40273" hidden="1" x14ac:dyDescent="0.35"/>
    <row r="40274" hidden="1" x14ac:dyDescent="0.35"/>
    <row r="40275" hidden="1" x14ac:dyDescent="0.35"/>
    <row r="40276" hidden="1" x14ac:dyDescent="0.35"/>
    <row r="40277" hidden="1" x14ac:dyDescent="0.35"/>
    <row r="40278" hidden="1" x14ac:dyDescent="0.35"/>
    <row r="40279" hidden="1" x14ac:dyDescent="0.35"/>
    <row r="40280" hidden="1" x14ac:dyDescent="0.35"/>
    <row r="40281" hidden="1" x14ac:dyDescent="0.35"/>
    <row r="40282" hidden="1" x14ac:dyDescent="0.35"/>
    <row r="40283" hidden="1" x14ac:dyDescent="0.35"/>
    <row r="40284" hidden="1" x14ac:dyDescent="0.35"/>
    <row r="40285" hidden="1" x14ac:dyDescent="0.35"/>
    <row r="40286" hidden="1" x14ac:dyDescent="0.35"/>
    <row r="40287" hidden="1" x14ac:dyDescent="0.35"/>
    <row r="40288" hidden="1" x14ac:dyDescent="0.35"/>
    <row r="40289" hidden="1" x14ac:dyDescent="0.35"/>
    <row r="40290" hidden="1" x14ac:dyDescent="0.35"/>
    <row r="40291" hidden="1" x14ac:dyDescent="0.35"/>
    <row r="40292" hidden="1" x14ac:dyDescent="0.35"/>
    <row r="40293" hidden="1" x14ac:dyDescent="0.35"/>
    <row r="40294" hidden="1" x14ac:dyDescent="0.35"/>
    <row r="40295" hidden="1" x14ac:dyDescent="0.35"/>
    <row r="40296" hidden="1" x14ac:dyDescent="0.35"/>
    <row r="40297" hidden="1" x14ac:dyDescent="0.35"/>
    <row r="40298" hidden="1" x14ac:dyDescent="0.35"/>
    <row r="40299" hidden="1" x14ac:dyDescent="0.35"/>
    <row r="40300" hidden="1" x14ac:dyDescent="0.35"/>
    <row r="40301" hidden="1" x14ac:dyDescent="0.35"/>
    <row r="40302" hidden="1" x14ac:dyDescent="0.35"/>
    <row r="40303" hidden="1" x14ac:dyDescent="0.35"/>
    <row r="40304" hidden="1" x14ac:dyDescent="0.35"/>
    <row r="40305" hidden="1" x14ac:dyDescent="0.35"/>
    <row r="40306" hidden="1" x14ac:dyDescent="0.35"/>
    <row r="40307" hidden="1" x14ac:dyDescent="0.35"/>
    <row r="40308" hidden="1" x14ac:dyDescent="0.35"/>
    <row r="40309" hidden="1" x14ac:dyDescent="0.35"/>
    <row r="40310" hidden="1" x14ac:dyDescent="0.35"/>
    <row r="40311" hidden="1" x14ac:dyDescent="0.35"/>
    <row r="40312" hidden="1" x14ac:dyDescent="0.35"/>
    <row r="40313" hidden="1" x14ac:dyDescent="0.35"/>
    <row r="40314" hidden="1" x14ac:dyDescent="0.35"/>
    <row r="40315" hidden="1" x14ac:dyDescent="0.35"/>
    <row r="40316" hidden="1" x14ac:dyDescent="0.35"/>
    <row r="40317" hidden="1" x14ac:dyDescent="0.35"/>
    <row r="40318" hidden="1" x14ac:dyDescent="0.35"/>
    <row r="40319" hidden="1" x14ac:dyDescent="0.35"/>
    <row r="40320" hidden="1" x14ac:dyDescent="0.35"/>
    <row r="40321" hidden="1" x14ac:dyDescent="0.35"/>
    <row r="40322" hidden="1" x14ac:dyDescent="0.35"/>
    <row r="40323" hidden="1" x14ac:dyDescent="0.35"/>
    <row r="40324" hidden="1" x14ac:dyDescent="0.35"/>
    <row r="40325" hidden="1" x14ac:dyDescent="0.35"/>
    <row r="40326" hidden="1" x14ac:dyDescent="0.35"/>
    <row r="40327" hidden="1" x14ac:dyDescent="0.35"/>
    <row r="40328" hidden="1" x14ac:dyDescent="0.35"/>
    <row r="40329" hidden="1" x14ac:dyDescent="0.35"/>
    <row r="40330" hidden="1" x14ac:dyDescent="0.35"/>
    <row r="40331" hidden="1" x14ac:dyDescent="0.35"/>
    <row r="40332" hidden="1" x14ac:dyDescent="0.35"/>
    <row r="40333" hidden="1" x14ac:dyDescent="0.35"/>
    <row r="40334" hidden="1" x14ac:dyDescent="0.35"/>
    <row r="40335" hidden="1" x14ac:dyDescent="0.35"/>
    <row r="40336" hidden="1" x14ac:dyDescent="0.35"/>
    <row r="40337" hidden="1" x14ac:dyDescent="0.35"/>
    <row r="40338" hidden="1" x14ac:dyDescent="0.35"/>
    <row r="40339" hidden="1" x14ac:dyDescent="0.35"/>
    <row r="40340" hidden="1" x14ac:dyDescent="0.35"/>
    <row r="40341" hidden="1" x14ac:dyDescent="0.35"/>
    <row r="40342" hidden="1" x14ac:dyDescent="0.35"/>
    <row r="40343" hidden="1" x14ac:dyDescent="0.35"/>
    <row r="40344" hidden="1" x14ac:dyDescent="0.35"/>
    <row r="40345" hidden="1" x14ac:dyDescent="0.35"/>
    <row r="40346" hidden="1" x14ac:dyDescent="0.35"/>
    <row r="40347" hidden="1" x14ac:dyDescent="0.35"/>
    <row r="40348" hidden="1" x14ac:dyDescent="0.35"/>
    <row r="40349" hidden="1" x14ac:dyDescent="0.35"/>
    <row r="40350" hidden="1" x14ac:dyDescent="0.35"/>
    <row r="40351" hidden="1" x14ac:dyDescent="0.35"/>
    <row r="40352" hidden="1" x14ac:dyDescent="0.35"/>
    <row r="40353" hidden="1" x14ac:dyDescent="0.35"/>
    <row r="40354" hidden="1" x14ac:dyDescent="0.35"/>
    <row r="40355" hidden="1" x14ac:dyDescent="0.35"/>
    <row r="40356" hidden="1" x14ac:dyDescent="0.35"/>
    <row r="40357" hidden="1" x14ac:dyDescent="0.35"/>
    <row r="40358" hidden="1" x14ac:dyDescent="0.35"/>
    <row r="40359" hidden="1" x14ac:dyDescent="0.35"/>
    <row r="40360" hidden="1" x14ac:dyDescent="0.35"/>
    <row r="40361" hidden="1" x14ac:dyDescent="0.35"/>
    <row r="40362" hidden="1" x14ac:dyDescent="0.35"/>
    <row r="40363" hidden="1" x14ac:dyDescent="0.35"/>
    <row r="40364" hidden="1" x14ac:dyDescent="0.35"/>
    <row r="40365" hidden="1" x14ac:dyDescent="0.35"/>
    <row r="40366" hidden="1" x14ac:dyDescent="0.35"/>
    <row r="40367" hidden="1" x14ac:dyDescent="0.35"/>
    <row r="40368" hidden="1" x14ac:dyDescent="0.35"/>
    <row r="40369" hidden="1" x14ac:dyDescent="0.35"/>
    <row r="40370" hidden="1" x14ac:dyDescent="0.35"/>
    <row r="40371" hidden="1" x14ac:dyDescent="0.35"/>
    <row r="40372" hidden="1" x14ac:dyDescent="0.35"/>
    <row r="40373" hidden="1" x14ac:dyDescent="0.35"/>
    <row r="40374" hidden="1" x14ac:dyDescent="0.35"/>
    <row r="40375" hidden="1" x14ac:dyDescent="0.35"/>
    <row r="40376" hidden="1" x14ac:dyDescent="0.35"/>
    <row r="40377" hidden="1" x14ac:dyDescent="0.35"/>
    <row r="40378" hidden="1" x14ac:dyDescent="0.35"/>
    <row r="40379" hidden="1" x14ac:dyDescent="0.35"/>
    <row r="40380" hidden="1" x14ac:dyDescent="0.35"/>
    <row r="40381" hidden="1" x14ac:dyDescent="0.35"/>
    <row r="40382" hidden="1" x14ac:dyDescent="0.35"/>
    <row r="40383" hidden="1" x14ac:dyDescent="0.35"/>
    <row r="40384" hidden="1" x14ac:dyDescent="0.35"/>
    <row r="40385" hidden="1" x14ac:dyDescent="0.35"/>
    <row r="40386" hidden="1" x14ac:dyDescent="0.35"/>
    <row r="40387" hidden="1" x14ac:dyDescent="0.35"/>
    <row r="40388" hidden="1" x14ac:dyDescent="0.35"/>
    <row r="40389" hidden="1" x14ac:dyDescent="0.35"/>
    <row r="40390" hidden="1" x14ac:dyDescent="0.35"/>
    <row r="40391" hidden="1" x14ac:dyDescent="0.35"/>
    <row r="40392" hidden="1" x14ac:dyDescent="0.35"/>
    <row r="40393" hidden="1" x14ac:dyDescent="0.35"/>
    <row r="40394" hidden="1" x14ac:dyDescent="0.35"/>
    <row r="40395" hidden="1" x14ac:dyDescent="0.35"/>
    <row r="40396" hidden="1" x14ac:dyDescent="0.35"/>
    <row r="40397" hidden="1" x14ac:dyDescent="0.35"/>
    <row r="40398" hidden="1" x14ac:dyDescent="0.35"/>
    <row r="40399" hidden="1" x14ac:dyDescent="0.35"/>
    <row r="40400" hidden="1" x14ac:dyDescent="0.35"/>
    <row r="40401" hidden="1" x14ac:dyDescent="0.35"/>
    <row r="40402" hidden="1" x14ac:dyDescent="0.35"/>
    <row r="40403" hidden="1" x14ac:dyDescent="0.35"/>
    <row r="40404" hidden="1" x14ac:dyDescent="0.35"/>
    <row r="40405" hidden="1" x14ac:dyDescent="0.35"/>
    <row r="40406" hidden="1" x14ac:dyDescent="0.35"/>
    <row r="40407" hidden="1" x14ac:dyDescent="0.35"/>
    <row r="40408" hidden="1" x14ac:dyDescent="0.35"/>
    <row r="40409" hidden="1" x14ac:dyDescent="0.35"/>
    <row r="40410" hidden="1" x14ac:dyDescent="0.35"/>
    <row r="40411" hidden="1" x14ac:dyDescent="0.35"/>
    <row r="40412" hidden="1" x14ac:dyDescent="0.35"/>
    <row r="40413" hidden="1" x14ac:dyDescent="0.35"/>
    <row r="40414" hidden="1" x14ac:dyDescent="0.35"/>
    <row r="40415" hidden="1" x14ac:dyDescent="0.35"/>
    <row r="40416" hidden="1" x14ac:dyDescent="0.35"/>
    <row r="40417" hidden="1" x14ac:dyDescent="0.35"/>
    <row r="40418" hidden="1" x14ac:dyDescent="0.35"/>
    <row r="40419" hidden="1" x14ac:dyDescent="0.35"/>
    <row r="40420" hidden="1" x14ac:dyDescent="0.35"/>
    <row r="40421" hidden="1" x14ac:dyDescent="0.35"/>
    <row r="40422" hidden="1" x14ac:dyDescent="0.35"/>
    <row r="40423" hidden="1" x14ac:dyDescent="0.35"/>
    <row r="40424" hidden="1" x14ac:dyDescent="0.35"/>
    <row r="40425" hidden="1" x14ac:dyDescent="0.35"/>
    <row r="40426" hidden="1" x14ac:dyDescent="0.35"/>
    <row r="40427" hidden="1" x14ac:dyDescent="0.35"/>
    <row r="40428" hidden="1" x14ac:dyDescent="0.35"/>
    <row r="40429" hidden="1" x14ac:dyDescent="0.35"/>
    <row r="40430" hidden="1" x14ac:dyDescent="0.35"/>
    <row r="40431" hidden="1" x14ac:dyDescent="0.35"/>
    <row r="40432" hidden="1" x14ac:dyDescent="0.35"/>
    <row r="40433" hidden="1" x14ac:dyDescent="0.35"/>
    <row r="40434" hidden="1" x14ac:dyDescent="0.35"/>
    <row r="40435" hidden="1" x14ac:dyDescent="0.35"/>
    <row r="40436" hidden="1" x14ac:dyDescent="0.35"/>
    <row r="40437" hidden="1" x14ac:dyDescent="0.35"/>
    <row r="40438" hidden="1" x14ac:dyDescent="0.35"/>
    <row r="40439" hidden="1" x14ac:dyDescent="0.35"/>
    <row r="40440" hidden="1" x14ac:dyDescent="0.35"/>
    <row r="40441" hidden="1" x14ac:dyDescent="0.35"/>
    <row r="40442" hidden="1" x14ac:dyDescent="0.35"/>
    <row r="40443" hidden="1" x14ac:dyDescent="0.35"/>
    <row r="40444" hidden="1" x14ac:dyDescent="0.35"/>
    <row r="40445" hidden="1" x14ac:dyDescent="0.35"/>
    <row r="40446" hidden="1" x14ac:dyDescent="0.35"/>
    <row r="40447" hidden="1" x14ac:dyDescent="0.35"/>
    <row r="40448" hidden="1" x14ac:dyDescent="0.35"/>
    <row r="40449" hidden="1" x14ac:dyDescent="0.35"/>
    <row r="40450" hidden="1" x14ac:dyDescent="0.35"/>
    <row r="40451" hidden="1" x14ac:dyDescent="0.35"/>
    <row r="40452" hidden="1" x14ac:dyDescent="0.35"/>
    <row r="40453" hidden="1" x14ac:dyDescent="0.35"/>
    <row r="40454" hidden="1" x14ac:dyDescent="0.35"/>
    <row r="40455" hidden="1" x14ac:dyDescent="0.35"/>
    <row r="40456" hidden="1" x14ac:dyDescent="0.35"/>
    <row r="40457" hidden="1" x14ac:dyDescent="0.35"/>
    <row r="40458" hidden="1" x14ac:dyDescent="0.35"/>
    <row r="40459" hidden="1" x14ac:dyDescent="0.35"/>
    <row r="40460" hidden="1" x14ac:dyDescent="0.35"/>
    <row r="40461" hidden="1" x14ac:dyDescent="0.35"/>
    <row r="40462" hidden="1" x14ac:dyDescent="0.35"/>
    <row r="40463" hidden="1" x14ac:dyDescent="0.35"/>
    <row r="40464" hidden="1" x14ac:dyDescent="0.35"/>
    <row r="40465" hidden="1" x14ac:dyDescent="0.35"/>
    <row r="40466" hidden="1" x14ac:dyDescent="0.35"/>
    <row r="40467" hidden="1" x14ac:dyDescent="0.35"/>
    <row r="40468" hidden="1" x14ac:dyDescent="0.35"/>
    <row r="40469" hidden="1" x14ac:dyDescent="0.35"/>
    <row r="40470" hidden="1" x14ac:dyDescent="0.35"/>
    <row r="40471" hidden="1" x14ac:dyDescent="0.35"/>
    <row r="40472" hidden="1" x14ac:dyDescent="0.35"/>
    <row r="40473" hidden="1" x14ac:dyDescent="0.35"/>
    <row r="40474" hidden="1" x14ac:dyDescent="0.35"/>
    <row r="40475" hidden="1" x14ac:dyDescent="0.35"/>
    <row r="40476" hidden="1" x14ac:dyDescent="0.35"/>
    <row r="40477" hidden="1" x14ac:dyDescent="0.35"/>
    <row r="40478" hidden="1" x14ac:dyDescent="0.35"/>
    <row r="40479" hidden="1" x14ac:dyDescent="0.35"/>
    <row r="40480" hidden="1" x14ac:dyDescent="0.35"/>
    <row r="40481" hidden="1" x14ac:dyDescent="0.35"/>
    <row r="40482" hidden="1" x14ac:dyDescent="0.35"/>
    <row r="40483" hidden="1" x14ac:dyDescent="0.35"/>
    <row r="40484" hidden="1" x14ac:dyDescent="0.35"/>
    <row r="40485" hidden="1" x14ac:dyDescent="0.35"/>
    <row r="40486" hidden="1" x14ac:dyDescent="0.35"/>
    <row r="40487" hidden="1" x14ac:dyDescent="0.35"/>
    <row r="40488" hidden="1" x14ac:dyDescent="0.35"/>
    <row r="40489" hidden="1" x14ac:dyDescent="0.35"/>
    <row r="40490" hidden="1" x14ac:dyDescent="0.35"/>
    <row r="40491" hidden="1" x14ac:dyDescent="0.35"/>
    <row r="40492" hidden="1" x14ac:dyDescent="0.35"/>
    <row r="40493" hidden="1" x14ac:dyDescent="0.35"/>
    <row r="40494" hidden="1" x14ac:dyDescent="0.35"/>
    <row r="40495" hidden="1" x14ac:dyDescent="0.35"/>
    <row r="40496" hidden="1" x14ac:dyDescent="0.35"/>
    <row r="40497" hidden="1" x14ac:dyDescent="0.35"/>
    <row r="40498" hidden="1" x14ac:dyDescent="0.35"/>
    <row r="40499" hidden="1" x14ac:dyDescent="0.35"/>
    <row r="40500" hidden="1" x14ac:dyDescent="0.35"/>
    <row r="40501" hidden="1" x14ac:dyDescent="0.35"/>
    <row r="40502" hidden="1" x14ac:dyDescent="0.35"/>
    <row r="40503" hidden="1" x14ac:dyDescent="0.35"/>
    <row r="40504" hidden="1" x14ac:dyDescent="0.35"/>
    <row r="40505" hidden="1" x14ac:dyDescent="0.35"/>
    <row r="40506" hidden="1" x14ac:dyDescent="0.35"/>
    <row r="40507" hidden="1" x14ac:dyDescent="0.35"/>
    <row r="40508" hidden="1" x14ac:dyDescent="0.35"/>
    <row r="40509" hidden="1" x14ac:dyDescent="0.35"/>
    <row r="40510" hidden="1" x14ac:dyDescent="0.35"/>
    <row r="40511" hidden="1" x14ac:dyDescent="0.35"/>
    <row r="40512" hidden="1" x14ac:dyDescent="0.35"/>
    <row r="40513" hidden="1" x14ac:dyDescent="0.35"/>
    <row r="40514" hidden="1" x14ac:dyDescent="0.35"/>
    <row r="40515" hidden="1" x14ac:dyDescent="0.35"/>
    <row r="40516" hidden="1" x14ac:dyDescent="0.35"/>
    <row r="40517" hidden="1" x14ac:dyDescent="0.35"/>
    <row r="40518" hidden="1" x14ac:dyDescent="0.35"/>
    <row r="40519" hidden="1" x14ac:dyDescent="0.35"/>
    <row r="40520" hidden="1" x14ac:dyDescent="0.35"/>
    <row r="40521" hidden="1" x14ac:dyDescent="0.35"/>
    <row r="40522" hidden="1" x14ac:dyDescent="0.35"/>
    <row r="40523" hidden="1" x14ac:dyDescent="0.35"/>
    <row r="40524" hidden="1" x14ac:dyDescent="0.35"/>
    <row r="40525" hidden="1" x14ac:dyDescent="0.35"/>
    <row r="40526" hidden="1" x14ac:dyDescent="0.35"/>
    <row r="40527" hidden="1" x14ac:dyDescent="0.35"/>
    <row r="40528" hidden="1" x14ac:dyDescent="0.35"/>
    <row r="40529" hidden="1" x14ac:dyDescent="0.35"/>
    <row r="40530" hidden="1" x14ac:dyDescent="0.35"/>
    <row r="40531" hidden="1" x14ac:dyDescent="0.35"/>
    <row r="40532" hidden="1" x14ac:dyDescent="0.35"/>
    <row r="40533" hidden="1" x14ac:dyDescent="0.35"/>
    <row r="40534" hidden="1" x14ac:dyDescent="0.35"/>
    <row r="40535" hidden="1" x14ac:dyDescent="0.35"/>
    <row r="40536" hidden="1" x14ac:dyDescent="0.35"/>
    <row r="40537" hidden="1" x14ac:dyDescent="0.35"/>
    <row r="40538" hidden="1" x14ac:dyDescent="0.35"/>
    <row r="40539" hidden="1" x14ac:dyDescent="0.35"/>
    <row r="40540" hidden="1" x14ac:dyDescent="0.35"/>
    <row r="40541" hidden="1" x14ac:dyDescent="0.35"/>
    <row r="40542" hidden="1" x14ac:dyDescent="0.35"/>
    <row r="40543" hidden="1" x14ac:dyDescent="0.35"/>
    <row r="40544" hidden="1" x14ac:dyDescent="0.35"/>
    <row r="40545" hidden="1" x14ac:dyDescent="0.35"/>
    <row r="40546" hidden="1" x14ac:dyDescent="0.35"/>
    <row r="40547" hidden="1" x14ac:dyDescent="0.35"/>
    <row r="40548" hidden="1" x14ac:dyDescent="0.35"/>
    <row r="40549" hidden="1" x14ac:dyDescent="0.35"/>
    <row r="40550" hidden="1" x14ac:dyDescent="0.35"/>
    <row r="40551" hidden="1" x14ac:dyDescent="0.35"/>
    <row r="40552" hidden="1" x14ac:dyDescent="0.35"/>
    <row r="40553" hidden="1" x14ac:dyDescent="0.35"/>
    <row r="40554" hidden="1" x14ac:dyDescent="0.35"/>
    <row r="40555" hidden="1" x14ac:dyDescent="0.35"/>
    <row r="40556" hidden="1" x14ac:dyDescent="0.35"/>
    <row r="40557" hidden="1" x14ac:dyDescent="0.35"/>
    <row r="40558" hidden="1" x14ac:dyDescent="0.35"/>
    <row r="40559" hidden="1" x14ac:dyDescent="0.35"/>
    <row r="40560" hidden="1" x14ac:dyDescent="0.35"/>
    <row r="40561" hidden="1" x14ac:dyDescent="0.35"/>
    <row r="40562" hidden="1" x14ac:dyDescent="0.35"/>
    <row r="40563" hidden="1" x14ac:dyDescent="0.35"/>
    <row r="40564" hidden="1" x14ac:dyDescent="0.35"/>
    <row r="40565" hidden="1" x14ac:dyDescent="0.35"/>
    <row r="40566" hidden="1" x14ac:dyDescent="0.35"/>
    <row r="40567" hidden="1" x14ac:dyDescent="0.35"/>
    <row r="40568" hidden="1" x14ac:dyDescent="0.35"/>
    <row r="40569" hidden="1" x14ac:dyDescent="0.35"/>
    <row r="40570" hidden="1" x14ac:dyDescent="0.35"/>
    <row r="40571" hidden="1" x14ac:dyDescent="0.35"/>
    <row r="40572" hidden="1" x14ac:dyDescent="0.35"/>
    <row r="40573" hidden="1" x14ac:dyDescent="0.35"/>
    <row r="40574" hidden="1" x14ac:dyDescent="0.35"/>
    <row r="40575" hidden="1" x14ac:dyDescent="0.35"/>
    <row r="40576" hidden="1" x14ac:dyDescent="0.35"/>
    <row r="40577" hidden="1" x14ac:dyDescent="0.35"/>
    <row r="40578" hidden="1" x14ac:dyDescent="0.35"/>
    <row r="40579" hidden="1" x14ac:dyDescent="0.35"/>
    <row r="40580" hidden="1" x14ac:dyDescent="0.35"/>
    <row r="40581" hidden="1" x14ac:dyDescent="0.35"/>
    <row r="40582" hidden="1" x14ac:dyDescent="0.35"/>
    <row r="40583" hidden="1" x14ac:dyDescent="0.35"/>
    <row r="40584" hidden="1" x14ac:dyDescent="0.35"/>
    <row r="40585" hidden="1" x14ac:dyDescent="0.35"/>
    <row r="40586" hidden="1" x14ac:dyDescent="0.35"/>
    <row r="40587" hidden="1" x14ac:dyDescent="0.35"/>
    <row r="40588" hidden="1" x14ac:dyDescent="0.35"/>
    <row r="40589" hidden="1" x14ac:dyDescent="0.35"/>
    <row r="40590" hidden="1" x14ac:dyDescent="0.35"/>
    <row r="40591" hidden="1" x14ac:dyDescent="0.35"/>
    <row r="40592" hidden="1" x14ac:dyDescent="0.35"/>
    <row r="40593" hidden="1" x14ac:dyDescent="0.35"/>
    <row r="40594" hidden="1" x14ac:dyDescent="0.35"/>
    <row r="40595" hidden="1" x14ac:dyDescent="0.35"/>
    <row r="40596" hidden="1" x14ac:dyDescent="0.35"/>
    <row r="40597" hidden="1" x14ac:dyDescent="0.35"/>
    <row r="40598" hidden="1" x14ac:dyDescent="0.35"/>
    <row r="40599" hidden="1" x14ac:dyDescent="0.35"/>
    <row r="40600" hidden="1" x14ac:dyDescent="0.35"/>
    <row r="40601" hidden="1" x14ac:dyDescent="0.35"/>
    <row r="40602" hidden="1" x14ac:dyDescent="0.35"/>
    <row r="40603" hidden="1" x14ac:dyDescent="0.35"/>
    <row r="40604" hidden="1" x14ac:dyDescent="0.35"/>
    <row r="40605" hidden="1" x14ac:dyDescent="0.35"/>
    <row r="40606" hidden="1" x14ac:dyDescent="0.35"/>
    <row r="40607" hidden="1" x14ac:dyDescent="0.35"/>
    <row r="40608" hidden="1" x14ac:dyDescent="0.35"/>
    <row r="40609" hidden="1" x14ac:dyDescent="0.35"/>
    <row r="40610" hidden="1" x14ac:dyDescent="0.35"/>
    <row r="40611" hidden="1" x14ac:dyDescent="0.35"/>
    <row r="40612" hidden="1" x14ac:dyDescent="0.35"/>
    <row r="40613" hidden="1" x14ac:dyDescent="0.35"/>
    <row r="40614" hidden="1" x14ac:dyDescent="0.35"/>
    <row r="40615" hidden="1" x14ac:dyDescent="0.35"/>
    <row r="40616" hidden="1" x14ac:dyDescent="0.35"/>
    <row r="40617" hidden="1" x14ac:dyDescent="0.35"/>
    <row r="40618" hidden="1" x14ac:dyDescent="0.35"/>
    <row r="40619" hidden="1" x14ac:dyDescent="0.35"/>
    <row r="40620" hidden="1" x14ac:dyDescent="0.35"/>
    <row r="40621" hidden="1" x14ac:dyDescent="0.35"/>
    <row r="40622" hidden="1" x14ac:dyDescent="0.35"/>
    <row r="40623" hidden="1" x14ac:dyDescent="0.35"/>
    <row r="40624" hidden="1" x14ac:dyDescent="0.35"/>
    <row r="40625" hidden="1" x14ac:dyDescent="0.35"/>
    <row r="40626" hidden="1" x14ac:dyDescent="0.35"/>
    <row r="40627" hidden="1" x14ac:dyDescent="0.35"/>
    <row r="40628" hidden="1" x14ac:dyDescent="0.35"/>
    <row r="40629" hidden="1" x14ac:dyDescent="0.35"/>
    <row r="40630" hidden="1" x14ac:dyDescent="0.35"/>
    <row r="40631" hidden="1" x14ac:dyDescent="0.35"/>
    <row r="40632" hidden="1" x14ac:dyDescent="0.35"/>
    <row r="40633" hidden="1" x14ac:dyDescent="0.35"/>
    <row r="40634" hidden="1" x14ac:dyDescent="0.35"/>
    <row r="40635" hidden="1" x14ac:dyDescent="0.35"/>
    <row r="40636" hidden="1" x14ac:dyDescent="0.35"/>
    <row r="40637" hidden="1" x14ac:dyDescent="0.35"/>
    <row r="40638" hidden="1" x14ac:dyDescent="0.35"/>
    <row r="40639" hidden="1" x14ac:dyDescent="0.35"/>
    <row r="40640" hidden="1" x14ac:dyDescent="0.35"/>
    <row r="40641" hidden="1" x14ac:dyDescent="0.35"/>
    <row r="40642" hidden="1" x14ac:dyDescent="0.35"/>
    <row r="40643" hidden="1" x14ac:dyDescent="0.35"/>
    <row r="40644" hidden="1" x14ac:dyDescent="0.35"/>
    <row r="40645" hidden="1" x14ac:dyDescent="0.35"/>
    <row r="40646" hidden="1" x14ac:dyDescent="0.35"/>
    <row r="40647" hidden="1" x14ac:dyDescent="0.35"/>
    <row r="40648" hidden="1" x14ac:dyDescent="0.35"/>
    <row r="40649" hidden="1" x14ac:dyDescent="0.35"/>
    <row r="40650" hidden="1" x14ac:dyDescent="0.35"/>
    <row r="40651" hidden="1" x14ac:dyDescent="0.35"/>
    <row r="40652" hidden="1" x14ac:dyDescent="0.35"/>
    <row r="40653" hidden="1" x14ac:dyDescent="0.35"/>
    <row r="40654" hidden="1" x14ac:dyDescent="0.35"/>
    <row r="40655" hidden="1" x14ac:dyDescent="0.35"/>
    <row r="40656" hidden="1" x14ac:dyDescent="0.35"/>
    <row r="40657" hidden="1" x14ac:dyDescent="0.35"/>
    <row r="40658" hidden="1" x14ac:dyDescent="0.35"/>
    <row r="40659" hidden="1" x14ac:dyDescent="0.35"/>
    <row r="40660" hidden="1" x14ac:dyDescent="0.35"/>
    <row r="40661" hidden="1" x14ac:dyDescent="0.35"/>
    <row r="40662" hidden="1" x14ac:dyDescent="0.35"/>
    <row r="40663" hidden="1" x14ac:dyDescent="0.35"/>
    <row r="40664" hidden="1" x14ac:dyDescent="0.35"/>
    <row r="40665" hidden="1" x14ac:dyDescent="0.35"/>
    <row r="40666" hidden="1" x14ac:dyDescent="0.35"/>
    <row r="40667" hidden="1" x14ac:dyDescent="0.35"/>
    <row r="40668" hidden="1" x14ac:dyDescent="0.35"/>
    <row r="40669" hidden="1" x14ac:dyDescent="0.35"/>
    <row r="40670" hidden="1" x14ac:dyDescent="0.35"/>
    <row r="40671" hidden="1" x14ac:dyDescent="0.35"/>
    <row r="40672" hidden="1" x14ac:dyDescent="0.35"/>
    <row r="40673" hidden="1" x14ac:dyDescent="0.35"/>
    <row r="40674" hidden="1" x14ac:dyDescent="0.35"/>
    <row r="40675" hidden="1" x14ac:dyDescent="0.35"/>
    <row r="40676" hidden="1" x14ac:dyDescent="0.35"/>
    <row r="40677" hidden="1" x14ac:dyDescent="0.35"/>
    <row r="40678" hidden="1" x14ac:dyDescent="0.35"/>
    <row r="40679" hidden="1" x14ac:dyDescent="0.35"/>
    <row r="40680" hidden="1" x14ac:dyDescent="0.35"/>
    <row r="40681" hidden="1" x14ac:dyDescent="0.35"/>
    <row r="40682" hidden="1" x14ac:dyDescent="0.35"/>
    <row r="40683" hidden="1" x14ac:dyDescent="0.35"/>
    <row r="40684" hidden="1" x14ac:dyDescent="0.35"/>
    <row r="40685" hidden="1" x14ac:dyDescent="0.35"/>
    <row r="40686" hidden="1" x14ac:dyDescent="0.35"/>
    <row r="40687" hidden="1" x14ac:dyDescent="0.35"/>
    <row r="40688" hidden="1" x14ac:dyDescent="0.35"/>
    <row r="40689" hidden="1" x14ac:dyDescent="0.35"/>
    <row r="40690" hidden="1" x14ac:dyDescent="0.35"/>
    <row r="40691" hidden="1" x14ac:dyDescent="0.35"/>
    <row r="40692" hidden="1" x14ac:dyDescent="0.35"/>
    <row r="40693" hidden="1" x14ac:dyDescent="0.35"/>
    <row r="40694" hidden="1" x14ac:dyDescent="0.35"/>
    <row r="40695" hidden="1" x14ac:dyDescent="0.35"/>
    <row r="40696" hidden="1" x14ac:dyDescent="0.35"/>
    <row r="40697" hidden="1" x14ac:dyDescent="0.35"/>
    <row r="40698" hidden="1" x14ac:dyDescent="0.35"/>
    <row r="40699" hidden="1" x14ac:dyDescent="0.35"/>
    <row r="40700" hidden="1" x14ac:dyDescent="0.35"/>
    <row r="40701" hidden="1" x14ac:dyDescent="0.35"/>
    <row r="40702" hidden="1" x14ac:dyDescent="0.35"/>
    <row r="40703" hidden="1" x14ac:dyDescent="0.35"/>
    <row r="40704" hidden="1" x14ac:dyDescent="0.35"/>
    <row r="40705" hidden="1" x14ac:dyDescent="0.35"/>
    <row r="40706" hidden="1" x14ac:dyDescent="0.35"/>
    <row r="40707" hidden="1" x14ac:dyDescent="0.35"/>
    <row r="40708" hidden="1" x14ac:dyDescent="0.35"/>
    <row r="40709" hidden="1" x14ac:dyDescent="0.35"/>
    <row r="40710" hidden="1" x14ac:dyDescent="0.35"/>
    <row r="40711" hidden="1" x14ac:dyDescent="0.35"/>
    <row r="40712" hidden="1" x14ac:dyDescent="0.35"/>
    <row r="40713" hidden="1" x14ac:dyDescent="0.35"/>
    <row r="40714" hidden="1" x14ac:dyDescent="0.35"/>
    <row r="40715" hidden="1" x14ac:dyDescent="0.35"/>
    <row r="40716" hidden="1" x14ac:dyDescent="0.35"/>
    <row r="40717" hidden="1" x14ac:dyDescent="0.35"/>
    <row r="40718" hidden="1" x14ac:dyDescent="0.35"/>
    <row r="40719" hidden="1" x14ac:dyDescent="0.35"/>
    <row r="40720" hidden="1" x14ac:dyDescent="0.35"/>
    <row r="40721" hidden="1" x14ac:dyDescent="0.35"/>
    <row r="40722" hidden="1" x14ac:dyDescent="0.35"/>
    <row r="40723" hidden="1" x14ac:dyDescent="0.35"/>
    <row r="40724" hidden="1" x14ac:dyDescent="0.35"/>
    <row r="40725" hidden="1" x14ac:dyDescent="0.35"/>
    <row r="40726" hidden="1" x14ac:dyDescent="0.35"/>
    <row r="40727" hidden="1" x14ac:dyDescent="0.35"/>
    <row r="40728" hidden="1" x14ac:dyDescent="0.35"/>
    <row r="40729" hidden="1" x14ac:dyDescent="0.35"/>
    <row r="40730" hidden="1" x14ac:dyDescent="0.35"/>
    <row r="40731" hidden="1" x14ac:dyDescent="0.35"/>
    <row r="40732" hidden="1" x14ac:dyDescent="0.35"/>
    <row r="40733" hidden="1" x14ac:dyDescent="0.35"/>
    <row r="40734" hidden="1" x14ac:dyDescent="0.35"/>
    <row r="40735" hidden="1" x14ac:dyDescent="0.35"/>
    <row r="40736" hidden="1" x14ac:dyDescent="0.35"/>
    <row r="40737" hidden="1" x14ac:dyDescent="0.35"/>
    <row r="40738" hidden="1" x14ac:dyDescent="0.35"/>
    <row r="40739" hidden="1" x14ac:dyDescent="0.35"/>
    <row r="40740" hidden="1" x14ac:dyDescent="0.35"/>
    <row r="40741" hidden="1" x14ac:dyDescent="0.35"/>
    <row r="40742" hidden="1" x14ac:dyDescent="0.35"/>
    <row r="40743" hidden="1" x14ac:dyDescent="0.35"/>
    <row r="40744" hidden="1" x14ac:dyDescent="0.35"/>
    <row r="40745" hidden="1" x14ac:dyDescent="0.35"/>
    <row r="40746" hidden="1" x14ac:dyDescent="0.35"/>
    <row r="40747" hidden="1" x14ac:dyDescent="0.35"/>
    <row r="40748" hidden="1" x14ac:dyDescent="0.35"/>
    <row r="40749" hidden="1" x14ac:dyDescent="0.35"/>
    <row r="40750" hidden="1" x14ac:dyDescent="0.35"/>
    <row r="40751" hidden="1" x14ac:dyDescent="0.35"/>
    <row r="40752" hidden="1" x14ac:dyDescent="0.35"/>
    <row r="40753" hidden="1" x14ac:dyDescent="0.35"/>
    <row r="40754" hidden="1" x14ac:dyDescent="0.35"/>
    <row r="40755" hidden="1" x14ac:dyDescent="0.35"/>
    <row r="40756" hidden="1" x14ac:dyDescent="0.35"/>
    <row r="40757" hidden="1" x14ac:dyDescent="0.35"/>
    <row r="40758" hidden="1" x14ac:dyDescent="0.35"/>
    <row r="40759" hidden="1" x14ac:dyDescent="0.35"/>
    <row r="40760" hidden="1" x14ac:dyDescent="0.35"/>
    <row r="40761" hidden="1" x14ac:dyDescent="0.35"/>
    <row r="40762" hidden="1" x14ac:dyDescent="0.35"/>
    <row r="40763" hidden="1" x14ac:dyDescent="0.35"/>
    <row r="40764" hidden="1" x14ac:dyDescent="0.35"/>
    <row r="40765" hidden="1" x14ac:dyDescent="0.35"/>
    <row r="40766" hidden="1" x14ac:dyDescent="0.35"/>
    <row r="40767" hidden="1" x14ac:dyDescent="0.35"/>
    <row r="40768" hidden="1" x14ac:dyDescent="0.35"/>
    <row r="40769" hidden="1" x14ac:dyDescent="0.35"/>
    <row r="40770" hidden="1" x14ac:dyDescent="0.35"/>
    <row r="40771" hidden="1" x14ac:dyDescent="0.35"/>
    <row r="40772" hidden="1" x14ac:dyDescent="0.35"/>
    <row r="40773" hidden="1" x14ac:dyDescent="0.35"/>
    <row r="40774" hidden="1" x14ac:dyDescent="0.35"/>
    <row r="40775" hidden="1" x14ac:dyDescent="0.35"/>
    <row r="40776" hidden="1" x14ac:dyDescent="0.35"/>
    <row r="40777" hidden="1" x14ac:dyDescent="0.35"/>
    <row r="40778" hidden="1" x14ac:dyDescent="0.35"/>
    <row r="40779" hidden="1" x14ac:dyDescent="0.35"/>
    <row r="40780" hidden="1" x14ac:dyDescent="0.35"/>
    <row r="40781" hidden="1" x14ac:dyDescent="0.35"/>
    <row r="40782" hidden="1" x14ac:dyDescent="0.35"/>
    <row r="40783" hidden="1" x14ac:dyDescent="0.35"/>
    <row r="40784" hidden="1" x14ac:dyDescent="0.35"/>
    <row r="40785" hidden="1" x14ac:dyDescent="0.35"/>
    <row r="40786" hidden="1" x14ac:dyDescent="0.35"/>
    <row r="40787" hidden="1" x14ac:dyDescent="0.35"/>
    <row r="40788" hidden="1" x14ac:dyDescent="0.35"/>
    <row r="40789" hidden="1" x14ac:dyDescent="0.35"/>
    <row r="40790" hidden="1" x14ac:dyDescent="0.35"/>
    <row r="40791" hidden="1" x14ac:dyDescent="0.35"/>
    <row r="40792" hidden="1" x14ac:dyDescent="0.35"/>
    <row r="40793" hidden="1" x14ac:dyDescent="0.35"/>
    <row r="40794" hidden="1" x14ac:dyDescent="0.35"/>
    <row r="40795" hidden="1" x14ac:dyDescent="0.35"/>
    <row r="40796" hidden="1" x14ac:dyDescent="0.35"/>
    <row r="40797" hidden="1" x14ac:dyDescent="0.35"/>
    <row r="40798" hidden="1" x14ac:dyDescent="0.35"/>
    <row r="40799" hidden="1" x14ac:dyDescent="0.35"/>
    <row r="40800" hidden="1" x14ac:dyDescent="0.35"/>
    <row r="40801" hidden="1" x14ac:dyDescent="0.35"/>
    <row r="40802" hidden="1" x14ac:dyDescent="0.35"/>
    <row r="40803" hidden="1" x14ac:dyDescent="0.35"/>
    <row r="40804" hidden="1" x14ac:dyDescent="0.35"/>
    <row r="40805" hidden="1" x14ac:dyDescent="0.35"/>
    <row r="40806" hidden="1" x14ac:dyDescent="0.35"/>
    <row r="40807" hidden="1" x14ac:dyDescent="0.35"/>
    <row r="40808" hidden="1" x14ac:dyDescent="0.35"/>
    <row r="40809" hidden="1" x14ac:dyDescent="0.35"/>
    <row r="40810" hidden="1" x14ac:dyDescent="0.35"/>
    <row r="40811" hidden="1" x14ac:dyDescent="0.35"/>
    <row r="40812" hidden="1" x14ac:dyDescent="0.35"/>
    <row r="40813" hidden="1" x14ac:dyDescent="0.35"/>
    <row r="40814" hidden="1" x14ac:dyDescent="0.35"/>
    <row r="40815" hidden="1" x14ac:dyDescent="0.35"/>
    <row r="40816" hidden="1" x14ac:dyDescent="0.35"/>
    <row r="40817" hidden="1" x14ac:dyDescent="0.35"/>
    <row r="40818" hidden="1" x14ac:dyDescent="0.35"/>
    <row r="40819" hidden="1" x14ac:dyDescent="0.35"/>
    <row r="40820" hidden="1" x14ac:dyDescent="0.35"/>
    <row r="40821" hidden="1" x14ac:dyDescent="0.35"/>
    <row r="40822" hidden="1" x14ac:dyDescent="0.35"/>
    <row r="40823" hidden="1" x14ac:dyDescent="0.35"/>
    <row r="40824" hidden="1" x14ac:dyDescent="0.35"/>
    <row r="40825" hidden="1" x14ac:dyDescent="0.35"/>
    <row r="40826" hidden="1" x14ac:dyDescent="0.35"/>
    <row r="40827" hidden="1" x14ac:dyDescent="0.35"/>
    <row r="40828" hidden="1" x14ac:dyDescent="0.35"/>
    <row r="40829" hidden="1" x14ac:dyDescent="0.35"/>
    <row r="40830" hidden="1" x14ac:dyDescent="0.35"/>
    <row r="40831" hidden="1" x14ac:dyDescent="0.35"/>
    <row r="40832" hidden="1" x14ac:dyDescent="0.35"/>
    <row r="40833" hidden="1" x14ac:dyDescent="0.35"/>
    <row r="40834" hidden="1" x14ac:dyDescent="0.35"/>
    <row r="40835" hidden="1" x14ac:dyDescent="0.35"/>
    <row r="40836" hidden="1" x14ac:dyDescent="0.35"/>
    <row r="40837" hidden="1" x14ac:dyDescent="0.35"/>
    <row r="40838" hidden="1" x14ac:dyDescent="0.35"/>
    <row r="40839" hidden="1" x14ac:dyDescent="0.35"/>
    <row r="40840" hidden="1" x14ac:dyDescent="0.35"/>
    <row r="40841" hidden="1" x14ac:dyDescent="0.35"/>
    <row r="40842" hidden="1" x14ac:dyDescent="0.35"/>
    <row r="40843" hidden="1" x14ac:dyDescent="0.35"/>
    <row r="40844" hidden="1" x14ac:dyDescent="0.35"/>
    <row r="40845" hidden="1" x14ac:dyDescent="0.35"/>
    <row r="40846" hidden="1" x14ac:dyDescent="0.35"/>
    <row r="40847" hidden="1" x14ac:dyDescent="0.35"/>
    <row r="40848" hidden="1" x14ac:dyDescent="0.35"/>
    <row r="40849" hidden="1" x14ac:dyDescent="0.35"/>
    <row r="40850" hidden="1" x14ac:dyDescent="0.35"/>
    <row r="40851" hidden="1" x14ac:dyDescent="0.35"/>
    <row r="40852" hidden="1" x14ac:dyDescent="0.35"/>
    <row r="40853" hidden="1" x14ac:dyDescent="0.35"/>
    <row r="40854" hidden="1" x14ac:dyDescent="0.35"/>
    <row r="40855" hidden="1" x14ac:dyDescent="0.35"/>
    <row r="40856" hidden="1" x14ac:dyDescent="0.35"/>
    <row r="40857" hidden="1" x14ac:dyDescent="0.35"/>
    <row r="40858" hidden="1" x14ac:dyDescent="0.35"/>
    <row r="40859" hidden="1" x14ac:dyDescent="0.35"/>
    <row r="40860" hidden="1" x14ac:dyDescent="0.35"/>
    <row r="40861" hidden="1" x14ac:dyDescent="0.35"/>
    <row r="40862" hidden="1" x14ac:dyDescent="0.35"/>
    <row r="40863" hidden="1" x14ac:dyDescent="0.35"/>
    <row r="40864" hidden="1" x14ac:dyDescent="0.35"/>
    <row r="40865" hidden="1" x14ac:dyDescent="0.35"/>
    <row r="40866" hidden="1" x14ac:dyDescent="0.35"/>
    <row r="40867" hidden="1" x14ac:dyDescent="0.35"/>
    <row r="40868" hidden="1" x14ac:dyDescent="0.35"/>
    <row r="40869" hidden="1" x14ac:dyDescent="0.35"/>
    <row r="40870" hidden="1" x14ac:dyDescent="0.35"/>
    <row r="40871" hidden="1" x14ac:dyDescent="0.35"/>
    <row r="40872" hidden="1" x14ac:dyDescent="0.35"/>
    <row r="40873" hidden="1" x14ac:dyDescent="0.35"/>
    <row r="40874" hidden="1" x14ac:dyDescent="0.35"/>
    <row r="40875" hidden="1" x14ac:dyDescent="0.35"/>
    <row r="40876" hidden="1" x14ac:dyDescent="0.35"/>
    <row r="40877" hidden="1" x14ac:dyDescent="0.35"/>
    <row r="40878" hidden="1" x14ac:dyDescent="0.35"/>
    <row r="40879" hidden="1" x14ac:dyDescent="0.35"/>
    <row r="40880" hidden="1" x14ac:dyDescent="0.35"/>
    <row r="40881" hidden="1" x14ac:dyDescent="0.35"/>
    <row r="40882" hidden="1" x14ac:dyDescent="0.35"/>
    <row r="40883" hidden="1" x14ac:dyDescent="0.35"/>
    <row r="40884" hidden="1" x14ac:dyDescent="0.35"/>
    <row r="40885" hidden="1" x14ac:dyDescent="0.35"/>
    <row r="40886" hidden="1" x14ac:dyDescent="0.35"/>
    <row r="40887" hidden="1" x14ac:dyDescent="0.35"/>
    <row r="40888" hidden="1" x14ac:dyDescent="0.35"/>
    <row r="40889" hidden="1" x14ac:dyDescent="0.35"/>
    <row r="40890" hidden="1" x14ac:dyDescent="0.35"/>
    <row r="40891" hidden="1" x14ac:dyDescent="0.35"/>
    <row r="40892" hidden="1" x14ac:dyDescent="0.35"/>
    <row r="40893" hidden="1" x14ac:dyDescent="0.35"/>
    <row r="40894" hidden="1" x14ac:dyDescent="0.35"/>
    <row r="40895" hidden="1" x14ac:dyDescent="0.35"/>
    <row r="40896" hidden="1" x14ac:dyDescent="0.35"/>
    <row r="40897" hidden="1" x14ac:dyDescent="0.35"/>
    <row r="40898" hidden="1" x14ac:dyDescent="0.35"/>
    <row r="40899" hidden="1" x14ac:dyDescent="0.35"/>
    <row r="40900" hidden="1" x14ac:dyDescent="0.35"/>
    <row r="40901" hidden="1" x14ac:dyDescent="0.35"/>
    <row r="40902" hidden="1" x14ac:dyDescent="0.35"/>
    <row r="40903" hidden="1" x14ac:dyDescent="0.35"/>
    <row r="40904" hidden="1" x14ac:dyDescent="0.35"/>
    <row r="40905" hidden="1" x14ac:dyDescent="0.35"/>
    <row r="40906" hidden="1" x14ac:dyDescent="0.35"/>
    <row r="40907" hidden="1" x14ac:dyDescent="0.35"/>
    <row r="40908" hidden="1" x14ac:dyDescent="0.35"/>
    <row r="40909" hidden="1" x14ac:dyDescent="0.35"/>
    <row r="40910" hidden="1" x14ac:dyDescent="0.35"/>
    <row r="40911" hidden="1" x14ac:dyDescent="0.35"/>
    <row r="40912" hidden="1" x14ac:dyDescent="0.35"/>
    <row r="40913" hidden="1" x14ac:dyDescent="0.35"/>
    <row r="40914" hidden="1" x14ac:dyDescent="0.35"/>
    <row r="40915" hidden="1" x14ac:dyDescent="0.35"/>
    <row r="40916" hidden="1" x14ac:dyDescent="0.35"/>
    <row r="40917" hidden="1" x14ac:dyDescent="0.35"/>
    <row r="40918" hidden="1" x14ac:dyDescent="0.35"/>
    <row r="40919" hidden="1" x14ac:dyDescent="0.35"/>
    <row r="40920" hidden="1" x14ac:dyDescent="0.35"/>
    <row r="40921" hidden="1" x14ac:dyDescent="0.35"/>
    <row r="40922" hidden="1" x14ac:dyDescent="0.35"/>
    <row r="40923" hidden="1" x14ac:dyDescent="0.35"/>
    <row r="40924" hidden="1" x14ac:dyDescent="0.35"/>
    <row r="40925" hidden="1" x14ac:dyDescent="0.35"/>
    <row r="40926" hidden="1" x14ac:dyDescent="0.35"/>
    <row r="40927" hidden="1" x14ac:dyDescent="0.35"/>
    <row r="40928" hidden="1" x14ac:dyDescent="0.35"/>
    <row r="40929" hidden="1" x14ac:dyDescent="0.35"/>
    <row r="40930" hidden="1" x14ac:dyDescent="0.35"/>
    <row r="40931" hidden="1" x14ac:dyDescent="0.35"/>
    <row r="40932" hidden="1" x14ac:dyDescent="0.35"/>
    <row r="40933" hidden="1" x14ac:dyDescent="0.35"/>
    <row r="40934" hidden="1" x14ac:dyDescent="0.35"/>
    <row r="40935" hidden="1" x14ac:dyDescent="0.35"/>
    <row r="40936" hidden="1" x14ac:dyDescent="0.35"/>
    <row r="40937" hidden="1" x14ac:dyDescent="0.35"/>
    <row r="40938" hidden="1" x14ac:dyDescent="0.35"/>
    <row r="40939" hidden="1" x14ac:dyDescent="0.35"/>
    <row r="40940" hidden="1" x14ac:dyDescent="0.35"/>
    <row r="40941" hidden="1" x14ac:dyDescent="0.35"/>
    <row r="40942" hidden="1" x14ac:dyDescent="0.35"/>
    <row r="40943" hidden="1" x14ac:dyDescent="0.35"/>
    <row r="40944" hidden="1" x14ac:dyDescent="0.35"/>
    <row r="40945" hidden="1" x14ac:dyDescent="0.35"/>
    <row r="40946" hidden="1" x14ac:dyDescent="0.35"/>
    <row r="40947" hidden="1" x14ac:dyDescent="0.35"/>
    <row r="40948" hidden="1" x14ac:dyDescent="0.35"/>
    <row r="40949" hidden="1" x14ac:dyDescent="0.35"/>
    <row r="40950" hidden="1" x14ac:dyDescent="0.35"/>
    <row r="40951" hidden="1" x14ac:dyDescent="0.35"/>
    <row r="40952" hidden="1" x14ac:dyDescent="0.35"/>
    <row r="40953" hidden="1" x14ac:dyDescent="0.35"/>
    <row r="40954" hidden="1" x14ac:dyDescent="0.35"/>
    <row r="40955" hidden="1" x14ac:dyDescent="0.35"/>
    <row r="40956" hidden="1" x14ac:dyDescent="0.35"/>
    <row r="40957" hidden="1" x14ac:dyDescent="0.35"/>
    <row r="40958" hidden="1" x14ac:dyDescent="0.35"/>
    <row r="40959" hidden="1" x14ac:dyDescent="0.35"/>
    <row r="40960" hidden="1" x14ac:dyDescent="0.35"/>
    <row r="40961" hidden="1" x14ac:dyDescent="0.35"/>
    <row r="40962" hidden="1" x14ac:dyDescent="0.35"/>
    <row r="40963" hidden="1" x14ac:dyDescent="0.35"/>
    <row r="40964" hidden="1" x14ac:dyDescent="0.35"/>
    <row r="40965" hidden="1" x14ac:dyDescent="0.35"/>
    <row r="40966" hidden="1" x14ac:dyDescent="0.35"/>
    <row r="40967" hidden="1" x14ac:dyDescent="0.35"/>
    <row r="40968" hidden="1" x14ac:dyDescent="0.35"/>
    <row r="40969" hidden="1" x14ac:dyDescent="0.35"/>
    <row r="40970" hidden="1" x14ac:dyDescent="0.35"/>
    <row r="40971" hidden="1" x14ac:dyDescent="0.35"/>
    <row r="40972" hidden="1" x14ac:dyDescent="0.35"/>
    <row r="40973" hidden="1" x14ac:dyDescent="0.35"/>
    <row r="40974" hidden="1" x14ac:dyDescent="0.35"/>
    <row r="40975" hidden="1" x14ac:dyDescent="0.35"/>
    <row r="40976" hidden="1" x14ac:dyDescent="0.35"/>
    <row r="40977" hidden="1" x14ac:dyDescent="0.35"/>
    <row r="40978" hidden="1" x14ac:dyDescent="0.35"/>
    <row r="40979" hidden="1" x14ac:dyDescent="0.35"/>
    <row r="40980" hidden="1" x14ac:dyDescent="0.35"/>
    <row r="40981" hidden="1" x14ac:dyDescent="0.35"/>
    <row r="40982" hidden="1" x14ac:dyDescent="0.35"/>
    <row r="40983" hidden="1" x14ac:dyDescent="0.35"/>
    <row r="40984" hidden="1" x14ac:dyDescent="0.35"/>
    <row r="40985" hidden="1" x14ac:dyDescent="0.35"/>
    <row r="40986" hidden="1" x14ac:dyDescent="0.35"/>
    <row r="40987" hidden="1" x14ac:dyDescent="0.35"/>
    <row r="40988" hidden="1" x14ac:dyDescent="0.35"/>
    <row r="40989" hidden="1" x14ac:dyDescent="0.35"/>
    <row r="40990" hidden="1" x14ac:dyDescent="0.35"/>
    <row r="40991" hidden="1" x14ac:dyDescent="0.35"/>
    <row r="40992" hidden="1" x14ac:dyDescent="0.35"/>
    <row r="40993" hidden="1" x14ac:dyDescent="0.35"/>
    <row r="40994" hidden="1" x14ac:dyDescent="0.35"/>
    <row r="40995" hidden="1" x14ac:dyDescent="0.35"/>
    <row r="40996" hidden="1" x14ac:dyDescent="0.35"/>
    <row r="40997" hidden="1" x14ac:dyDescent="0.35"/>
    <row r="40998" hidden="1" x14ac:dyDescent="0.35"/>
    <row r="40999" hidden="1" x14ac:dyDescent="0.35"/>
    <row r="41000" hidden="1" x14ac:dyDescent="0.35"/>
    <row r="41001" hidden="1" x14ac:dyDescent="0.35"/>
    <row r="41002" hidden="1" x14ac:dyDescent="0.35"/>
    <row r="41003" hidden="1" x14ac:dyDescent="0.35"/>
    <row r="41004" hidden="1" x14ac:dyDescent="0.35"/>
    <row r="41005" hidden="1" x14ac:dyDescent="0.35"/>
    <row r="41006" hidden="1" x14ac:dyDescent="0.35"/>
    <row r="41007" hidden="1" x14ac:dyDescent="0.35"/>
    <row r="41008" hidden="1" x14ac:dyDescent="0.35"/>
    <row r="41009" hidden="1" x14ac:dyDescent="0.35"/>
    <row r="41010" hidden="1" x14ac:dyDescent="0.35"/>
    <row r="41011" hidden="1" x14ac:dyDescent="0.35"/>
    <row r="41012" hidden="1" x14ac:dyDescent="0.35"/>
    <row r="41013" hidden="1" x14ac:dyDescent="0.35"/>
    <row r="41014" hidden="1" x14ac:dyDescent="0.35"/>
    <row r="41015" hidden="1" x14ac:dyDescent="0.35"/>
    <row r="41016" hidden="1" x14ac:dyDescent="0.35"/>
    <row r="41017" hidden="1" x14ac:dyDescent="0.35"/>
    <row r="41018" hidden="1" x14ac:dyDescent="0.35"/>
    <row r="41019" hidden="1" x14ac:dyDescent="0.35"/>
    <row r="41020" hidden="1" x14ac:dyDescent="0.35"/>
    <row r="41021" hidden="1" x14ac:dyDescent="0.35"/>
    <row r="41022" hidden="1" x14ac:dyDescent="0.35"/>
    <row r="41023" hidden="1" x14ac:dyDescent="0.35"/>
    <row r="41024" hidden="1" x14ac:dyDescent="0.35"/>
    <row r="41025" hidden="1" x14ac:dyDescent="0.35"/>
    <row r="41026" hidden="1" x14ac:dyDescent="0.35"/>
    <row r="41027" hidden="1" x14ac:dyDescent="0.35"/>
    <row r="41028" hidden="1" x14ac:dyDescent="0.35"/>
    <row r="41029" hidden="1" x14ac:dyDescent="0.35"/>
    <row r="41030" hidden="1" x14ac:dyDescent="0.35"/>
    <row r="41031" hidden="1" x14ac:dyDescent="0.35"/>
    <row r="41032" hidden="1" x14ac:dyDescent="0.35"/>
    <row r="41033" hidden="1" x14ac:dyDescent="0.35"/>
    <row r="41034" hidden="1" x14ac:dyDescent="0.35"/>
    <row r="41035" hidden="1" x14ac:dyDescent="0.35"/>
    <row r="41036" hidden="1" x14ac:dyDescent="0.35"/>
    <row r="41037" hidden="1" x14ac:dyDescent="0.35"/>
    <row r="41038" hidden="1" x14ac:dyDescent="0.35"/>
    <row r="41039" hidden="1" x14ac:dyDescent="0.35"/>
    <row r="41040" hidden="1" x14ac:dyDescent="0.35"/>
    <row r="41041" hidden="1" x14ac:dyDescent="0.35"/>
    <row r="41042" hidden="1" x14ac:dyDescent="0.35"/>
    <row r="41043" hidden="1" x14ac:dyDescent="0.35"/>
    <row r="41044" hidden="1" x14ac:dyDescent="0.35"/>
    <row r="41045" hidden="1" x14ac:dyDescent="0.35"/>
    <row r="41046" hidden="1" x14ac:dyDescent="0.35"/>
    <row r="41047" hidden="1" x14ac:dyDescent="0.35"/>
    <row r="41048" hidden="1" x14ac:dyDescent="0.35"/>
    <row r="41049" hidden="1" x14ac:dyDescent="0.35"/>
    <row r="41050" hidden="1" x14ac:dyDescent="0.35"/>
    <row r="41051" hidden="1" x14ac:dyDescent="0.35"/>
    <row r="41052" hidden="1" x14ac:dyDescent="0.35"/>
    <row r="41053" hidden="1" x14ac:dyDescent="0.35"/>
    <row r="41054" hidden="1" x14ac:dyDescent="0.35"/>
    <row r="41055" hidden="1" x14ac:dyDescent="0.35"/>
    <row r="41056" hidden="1" x14ac:dyDescent="0.35"/>
    <row r="41057" hidden="1" x14ac:dyDescent="0.35"/>
    <row r="41058" hidden="1" x14ac:dyDescent="0.35"/>
    <row r="41059" hidden="1" x14ac:dyDescent="0.35"/>
    <row r="41060" hidden="1" x14ac:dyDescent="0.35"/>
    <row r="41061" hidden="1" x14ac:dyDescent="0.35"/>
    <row r="41062" hidden="1" x14ac:dyDescent="0.35"/>
    <row r="41063" hidden="1" x14ac:dyDescent="0.35"/>
    <row r="41064" hidden="1" x14ac:dyDescent="0.35"/>
    <row r="41065" hidden="1" x14ac:dyDescent="0.35"/>
    <row r="41066" hidden="1" x14ac:dyDescent="0.35"/>
    <row r="41067" hidden="1" x14ac:dyDescent="0.35"/>
    <row r="41068" hidden="1" x14ac:dyDescent="0.35"/>
    <row r="41069" hidden="1" x14ac:dyDescent="0.35"/>
    <row r="41070" hidden="1" x14ac:dyDescent="0.35"/>
    <row r="41071" hidden="1" x14ac:dyDescent="0.35"/>
    <row r="41072" hidden="1" x14ac:dyDescent="0.35"/>
    <row r="41073" hidden="1" x14ac:dyDescent="0.35"/>
    <row r="41074" hidden="1" x14ac:dyDescent="0.35"/>
    <row r="41075" hidden="1" x14ac:dyDescent="0.35"/>
    <row r="41076" hidden="1" x14ac:dyDescent="0.35"/>
    <row r="41077" hidden="1" x14ac:dyDescent="0.35"/>
    <row r="41078" hidden="1" x14ac:dyDescent="0.35"/>
    <row r="41079" hidden="1" x14ac:dyDescent="0.35"/>
    <row r="41080" hidden="1" x14ac:dyDescent="0.35"/>
    <row r="41081" hidden="1" x14ac:dyDescent="0.35"/>
    <row r="41082" hidden="1" x14ac:dyDescent="0.35"/>
    <row r="41083" hidden="1" x14ac:dyDescent="0.35"/>
    <row r="41084" hidden="1" x14ac:dyDescent="0.35"/>
    <row r="41085" hidden="1" x14ac:dyDescent="0.35"/>
    <row r="41086" hidden="1" x14ac:dyDescent="0.35"/>
    <row r="41087" hidden="1" x14ac:dyDescent="0.35"/>
    <row r="41088" hidden="1" x14ac:dyDescent="0.35"/>
    <row r="41089" hidden="1" x14ac:dyDescent="0.35"/>
    <row r="41090" hidden="1" x14ac:dyDescent="0.35"/>
    <row r="41091" hidden="1" x14ac:dyDescent="0.35"/>
    <row r="41092" hidden="1" x14ac:dyDescent="0.35"/>
    <row r="41093" hidden="1" x14ac:dyDescent="0.35"/>
    <row r="41094" hidden="1" x14ac:dyDescent="0.35"/>
    <row r="41095" hidden="1" x14ac:dyDescent="0.35"/>
    <row r="41096" hidden="1" x14ac:dyDescent="0.35"/>
    <row r="41097" hidden="1" x14ac:dyDescent="0.35"/>
    <row r="41098" hidden="1" x14ac:dyDescent="0.35"/>
    <row r="41099" hidden="1" x14ac:dyDescent="0.35"/>
    <row r="41100" hidden="1" x14ac:dyDescent="0.35"/>
    <row r="41101" hidden="1" x14ac:dyDescent="0.35"/>
    <row r="41102" hidden="1" x14ac:dyDescent="0.35"/>
    <row r="41103" hidden="1" x14ac:dyDescent="0.35"/>
    <row r="41104" hidden="1" x14ac:dyDescent="0.35"/>
    <row r="41105" hidden="1" x14ac:dyDescent="0.35"/>
    <row r="41106" hidden="1" x14ac:dyDescent="0.35"/>
    <row r="41107" hidden="1" x14ac:dyDescent="0.35"/>
    <row r="41108" hidden="1" x14ac:dyDescent="0.35"/>
    <row r="41109" hidden="1" x14ac:dyDescent="0.35"/>
    <row r="41110" hidden="1" x14ac:dyDescent="0.35"/>
    <row r="41111" hidden="1" x14ac:dyDescent="0.35"/>
    <row r="41112" hidden="1" x14ac:dyDescent="0.35"/>
    <row r="41113" hidden="1" x14ac:dyDescent="0.35"/>
    <row r="41114" hidden="1" x14ac:dyDescent="0.35"/>
    <row r="41115" hidden="1" x14ac:dyDescent="0.35"/>
    <row r="41116" hidden="1" x14ac:dyDescent="0.35"/>
    <row r="41117" hidden="1" x14ac:dyDescent="0.35"/>
    <row r="41118" hidden="1" x14ac:dyDescent="0.35"/>
    <row r="41119" hidden="1" x14ac:dyDescent="0.35"/>
    <row r="41120" hidden="1" x14ac:dyDescent="0.35"/>
    <row r="41121" hidden="1" x14ac:dyDescent="0.35"/>
    <row r="41122" hidden="1" x14ac:dyDescent="0.35"/>
    <row r="41123" hidden="1" x14ac:dyDescent="0.35"/>
    <row r="41124" hidden="1" x14ac:dyDescent="0.35"/>
    <row r="41125" hidden="1" x14ac:dyDescent="0.35"/>
    <row r="41126" hidden="1" x14ac:dyDescent="0.35"/>
    <row r="41127" hidden="1" x14ac:dyDescent="0.35"/>
    <row r="41128" hidden="1" x14ac:dyDescent="0.35"/>
    <row r="41129" hidden="1" x14ac:dyDescent="0.35"/>
    <row r="41130" hidden="1" x14ac:dyDescent="0.35"/>
    <row r="41131" hidden="1" x14ac:dyDescent="0.35"/>
    <row r="41132" hidden="1" x14ac:dyDescent="0.35"/>
    <row r="41133" hidden="1" x14ac:dyDescent="0.35"/>
    <row r="41134" hidden="1" x14ac:dyDescent="0.35"/>
    <row r="41135" hidden="1" x14ac:dyDescent="0.35"/>
    <row r="41136" hidden="1" x14ac:dyDescent="0.35"/>
    <row r="41137" hidden="1" x14ac:dyDescent="0.35"/>
    <row r="41138" hidden="1" x14ac:dyDescent="0.35"/>
    <row r="41139" hidden="1" x14ac:dyDescent="0.35"/>
    <row r="41140" hidden="1" x14ac:dyDescent="0.35"/>
    <row r="41141" hidden="1" x14ac:dyDescent="0.35"/>
    <row r="41142" hidden="1" x14ac:dyDescent="0.35"/>
    <row r="41143" hidden="1" x14ac:dyDescent="0.35"/>
    <row r="41144" hidden="1" x14ac:dyDescent="0.35"/>
    <row r="41145" hidden="1" x14ac:dyDescent="0.35"/>
    <row r="41146" hidden="1" x14ac:dyDescent="0.35"/>
    <row r="41147" hidden="1" x14ac:dyDescent="0.35"/>
    <row r="41148" hidden="1" x14ac:dyDescent="0.35"/>
    <row r="41149" hidden="1" x14ac:dyDescent="0.35"/>
    <row r="41150" hidden="1" x14ac:dyDescent="0.35"/>
    <row r="41151" hidden="1" x14ac:dyDescent="0.35"/>
    <row r="41152" hidden="1" x14ac:dyDescent="0.35"/>
    <row r="41153" hidden="1" x14ac:dyDescent="0.35"/>
    <row r="41154" hidden="1" x14ac:dyDescent="0.35"/>
    <row r="41155" hidden="1" x14ac:dyDescent="0.35"/>
    <row r="41156" hidden="1" x14ac:dyDescent="0.35"/>
    <row r="41157" hidden="1" x14ac:dyDescent="0.35"/>
    <row r="41158" hidden="1" x14ac:dyDescent="0.35"/>
    <row r="41159" hidden="1" x14ac:dyDescent="0.35"/>
    <row r="41160" hidden="1" x14ac:dyDescent="0.35"/>
    <row r="41161" hidden="1" x14ac:dyDescent="0.35"/>
    <row r="41162" hidden="1" x14ac:dyDescent="0.35"/>
    <row r="41163" hidden="1" x14ac:dyDescent="0.35"/>
    <row r="41164" hidden="1" x14ac:dyDescent="0.35"/>
    <row r="41165" hidden="1" x14ac:dyDescent="0.35"/>
    <row r="41166" hidden="1" x14ac:dyDescent="0.35"/>
    <row r="41167" hidden="1" x14ac:dyDescent="0.35"/>
    <row r="41168" hidden="1" x14ac:dyDescent="0.35"/>
    <row r="41169" hidden="1" x14ac:dyDescent="0.35"/>
    <row r="41170" hidden="1" x14ac:dyDescent="0.35"/>
    <row r="41171" hidden="1" x14ac:dyDescent="0.35"/>
    <row r="41172" hidden="1" x14ac:dyDescent="0.35"/>
    <row r="41173" hidden="1" x14ac:dyDescent="0.35"/>
    <row r="41174" hidden="1" x14ac:dyDescent="0.35"/>
    <row r="41175" hidden="1" x14ac:dyDescent="0.35"/>
    <row r="41176" hidden="1" x14ac:dyDescent="0.35"/>
    <row r="41177" hidden="1" x14ac:dyDescent="0.35"/>
    <row r="41178" hidden="1" x14ac:dyDescent="0.35"/>
    <row r="41179" hidden="1" x14ac:dyDescent="0.35"/>
    <row r="41180" hidden="1" x14ac:dyDescent="0.35"/>
    <row r="41181" hidden="1" x14ac:dyDescent="0.35"/>
    <row r="41182" hidden="1" x14ac:dyDescent="0.35"/>
    <row r="41183" hidden="1" x14ac:dyDescent="0.35"/>
    <row r="41184" hidden="1" x14ac:dyDescent="0.35"/>
    <row r="41185" hidden="1" x14ac:dyDescent="0.35"/>
    <row r="41186" hidden="1" x14ac:dyDescent="0.35"/>
    <row r="41187" hidden="1" x14ac:dyDescent="0.35"/>
    <row r="41188" hidden="1" x14ac:dyDescent="0.35"/>
    <row r="41189" hidden="1" x14ac:dyDescent="0.35"/>
    <row r="41190" hidden="1" x14ac:dyDescent="0.35"/>
    <row r="41191" hidden="1" x14ac:dyDescent="0.35"/>
    <row r="41192" hidden="1" x14ac:dyDescent="0.35"/>
    <row r="41193" hidden="1" x14ac:dyDescent="0.35"/>
    <row r="41194" hidden="1" x14ac:dyDescent="0.35"/>
    <row r="41195" hidden="1" x14ac:dyDescent="0.35"/>
    <row r="41196" hidden="1" x14ac:dyDescent="0.35"/>
    <row r="41197" hidden="1" x14ac:dyDescent="0.35"/>
    <row r="41198" hidden="1" x14ac:dyDescent="0.35"/>
    <row r="41199" hidden="1" x14ac:dyDescent="0.35"/>
    <row r="41200" hidden="1" x14ac:dyDescent="0.35"/>
    <row r="41201" hidden="1" x14ac:dyDescent="0.35"/>
    <row r="41202" hidden="1" x14ac:dyDescent="0.35"/>
    <row r="41203" hidden="1" x14ac:dyDescent="0.35"/>
    <row r="41204" hidden="1" x14ac:dyDescent="0.35"/>
    <row r="41205" hidden="1" x14ac:dyDescent="0.35"/>
    <row r="41206" hidden="1" x14ac:dyDescent="0.35"/>
    <row r="41207" hidden="1" x14ac:dyDescent="0.35"/>
    <row r="41208" hidden="1" x14ac:dyDescent="0.35"/>
    <row r="41209" hidden="1" x14ac:dyDescent="0.35"/>
    <row r="41210" hidden="1" x14ac:dyDescent="0.35"/>
    <row r="41211" hidden="1" x14ac:dyDescent="0.35"/>
    <row r="41212" hidden="1" x14ac:dyDescent="0.35"/>
    <row r="41213" hidden="1" x14ac:dyDescent="0.35"/>
    <row r="41214" hidden="1" x14ac:dyDescent="0.35"/>
    <row r="41215" hidden="1" x14ac:dyDescent="0.35"/>
    <row r="41216" hidden="1" x14ac:dyDescent="0.35"/>
    <row r="41217" hidden="1" x14ac:dyDescent="0.35"/>
    <row r="41218" hidden="1" x14ac:dyDescent="0.35"/>
    <row r="41219" hidden="1" x14ac:dyDescent="0.35"/>
    <row r="41220" hidden="1" x14ac:dyDescent="0.35"/>
    <row r="41221" hidden="1" x14ac:dyDescent="0.35"/>
    <row r="41222" hidden="1" x14ac:dyDescent="0.35"/>
    <row r="41223" hidden="1" x14ac:dyDescent="0.35"/>
    <row r="41224" hidden="1" x14ac:dyDescent="0.35"/>
    <row r="41225" hidden="1" x14ac:dyDescent="0.35"/>
    <row r="41226" hidden="1" x14ac:dyDescent="0.35"/>
    <row r="41227" hidden="1" x14ac:dyDescent="0.35"/>
    <row r="41228" hidden="1" x14ac:dyDescent="0.35"/>
    <row r="41229" hidden="1" x14ac:dyDescent="0.35"/>
    <row r="41230" hidden="1" x14ac:dyDescent="0.35"/>
    <row r="41231" hidden="1" x14ac:dyDescent="0.35"/>
    <row r="41232" hidden="1" x14ac:dyDescent="0.35"/>
    <row r="41233" hidden="1" x14ac:dyDescent="0.35"/>
    <row r="41234" hidden="1" x14ac:dyDescent="0.35"/>
    <row r="41235" hidden="1" x14ac:dyDescent="0.35"/>
    <row r="41236" hidden="1" x14ac:dyDescent="0.35"/>
    <row r="41237" hidden="1" x14ac:dyDescent="0.35"/>
    <row r="41238" hidden="1" x14ac:dyDescent="0.35"/>
    <row r="41239" hidden="1" x14ac:dyDescent="0.35"/>
    <row r="41240" hidden="1" x14ac:dyDescent="0.35"/>
    <row r="41241" hidden="1" x14ac:dyDescent="0.35"/>
    <row r="41242" hidden="1" x14ac:dyDescent="0.35"/>
    <row r="41243" hidden="1" x14ac:dyDescent="0.35"/>
    <row r="41244" hidden="1" x14ac:dyDescent="0.35"/>
    <row r="41245" hidden="1" x14ac:dyDescent="0.35"/>
    <row r="41246" hidden="1" x14ac:dyDescent="0.35"/>
    <row r="41247" hidden="1" x14ac:dyDescent="0.35"/>
    <row r="41248" hidden="1" x14ac:dyDescent="0.35"/>
    <row r="41249" hidden="1" x14ac:dyDescent="0.35"/>
    <row r="41250" hidden="1" x14ac:dyDescent="0.35"/>
    <row r="41251" hidden="1" x14ac:dyDescent="0.35"/>
    <row r="41252" hidden="1" x14ac:dyDescent="0.35"/>
    <row r="41253" hidden="1" x14ac:dyDescent="0.35"/>
    <row r="41254" hidden="1" x14ac:dyDescent="0.35"/>
    <row r="41255" hidden="1" x14ac:dyDescent="0.35"/>
    <row r="41256" hidden="1" x14ac:dyDescent="0.35"/>
    <row r="41257" hidden="1" x14ac:dyDescent="0.35"/>
    <row r="41258" hidden="1" x14ac:dyDescent="0.35"/>
    <row r="41259" hidden="1" x14ac:dyDescent="0.35"/>
    <row r="41260" hidden="1" x14ac:dyDescent="0.35"/>
    <row r="41261" hidden="1" x14ac:dyDescent="0.35"/>
    <row r="41262" hidden="1" x14ac:dyDescent="0.35"/>
    <row r="41263" hidden="1" x14ac:dyDescent="0.35"/>
    <row r="41264" hidden="1" x14ac:dyDescent="0.35"/>
    <row r="41265" hidden="1" x14ac:dyDescent="0.35"/>
    <row r="41266" hidden="1" x14ac:dyDescent="0.35"/>
    <row r="41267" hidden="1" x14ac:dyDescent="0.35"/>
    <row r="41268" hidden="1" x14ac:dyDescent="0.35"/>
    <row r="41269" hidden="1" x14ac:dyDescent="0.35"/>
    <row r="41270" hidden="1" x14ac:dyDescent="0.35"/>
    <row r="41271" hidden="1" x14ac:dyDescent="0.35"/>
    <row r="41272" hidden="1" x14ac:dyDescent="0.35"/>
    <row r="41273" hidden="1" x14ac:dyDescent="0.35"/>
    <row r="41274" hidden="1" x14ac:dyDescent="0.35"/>
    <row r="41275" hidden="1" x14ac:dyDescent="0.35"/>
    <row r="41276" hidden="1" x14ac:dyDescent="0.35"/>
    <row r="41277" hidden="1" x14ac:dyDescent="0.35"/>
    <row r="41278" hidden="1" x14ac:dyDescent="0.35"/>
    <row r="41279" hidden="1" x14ac:dyDescent="0.35"/>
    <row r="41280" hidden="1" x14ac:dyDescent="0.35"/>
    <row r="41281" hidden="1" x14ac:dyDescent="0.35"/>
    <row r="41282" hidden="1" x14ac:dyDescent="0.35"/>
    <row r="41283" hidden="1" x14ac:dyDescent="0.35"/>
    <row r="41284" hidden="1" x14ac:dyDescent="0.35"/>
    <row r="41285" hidden="1" x14ac:dyDescent="0.35"/>
    <row r="41286" hidden="1" x14ac:dyDescent="0.35"/>
    <row r="41287" hidden="1" x14ac:dyDescent="0.35"/>
    <row r="41288" hidden="1" x14ac:dyDescent="0.35"/>
    <row r="41289" hidden="1" x14ac:dyDescent="0.35"/>
    <row r="41290" hidden="1" x14ac:dyDescent="0.35"/>
    <row r="41291" hidden="1" x14ac:dyDescent="0.35"/>
    <row r="41292" hidden="1" x14ac:dyDescent="0.35"/>
    <row r="41293" hidden="1" x14ac:dyDescent="0.35"/>
    <row r="41294" hidden="1" x14ac:dyDescent="0.35"/>
    <row r="41295" hidden="1" x14ac:dyDescent="0.35"/>
    <row r="41296" hidden="1" x14ac:dyDescent="0.35"/>
    <row r="41297" hidden="1" x14ac:dyDescent="0.35"/>
    <row r="41298" hidden="1" x14ac:dyDescent="0.35"/>
    <row r="41299" hidden="1" x14ac:dyDescent="0.35"/>
    <row r="41300" hidden="1" x14ac:dyDescent="0.35"/>
    <row r="41301" hidden="1" x14ac:dyDescent="0.35"/>
    <row r="41302" hidden="1" x14ac:dyDescent="0.35"/>
    <row r="41303" hidden="1" x14ac:dyDescent="0.35"/>
    <row r="41304" hidden="1" x14ac:dyDescent="0.35"/>
    <row r="41305" hidden="1" x14ac:dyDescent="0.35"/>
    <row r="41306" hidden="1" x14ac:dyDescent="0.35"/>
    <row r="41307" hidden="1" x14ac:dyDescent="0.35"/>
    <row r="41308" hidden="1" x14ac:dyDescent="0.35"/>
    <row r="41309" hidden="1" x14ac:dyDescent="0.35"/>
    <row r="41310" hidden="1" x14ac:dyDescent="0.35"/>
    <row r="41311" hidden="1" x14ac:dyDescent="0.35"/>
    <row r="41312" hidden="1" x14ac:dyDescent="0.35"/>
    <row r="41313" hidden="1" x14ac:dyDescent="0.35"/>
    <row r="41314" hidden="1" x14ac:dyDescent="0.35"/>
    <row r="41315" hidden="1" x14ac:dyDescent="0.35"/>
    <row r="41316" hidden="1" x14ac:dyDescent="0.35"/>
    <row r="41317" hidden="1" x14ac:dyDescent="0.35"/>
    <row r="41318" hidden="1" x14ac:dyDescent="0.35"/>
    <row r="41319" hidden="1" x14ac:dyDescent="0.35"/>
    <row r="41320" hidden="1" x14ac:dyDescent="0.35"/>
    <row r="41321" hidden="1" x14ac:dyDescent="0.35"/>
    <row r="41322" hidden="1" x14ac:dyDescent="0.35"/>
    <row r="41323" hidden="1" x14ac:dyDescent="0.35"/>
    <row r="41324" hidden="1" x14ac:dyDescent="0.35"/>
    <row r="41325" hidden="1" x14ac:dyDescent="0.35"/>
    <row r="41326" hidden="1" x14ac:dyDescent="0.35"/>
    <row r="41327" hidden="1" x14ac:dyDescent="0.35"/>
    <row r="41328" hidden="1" x14ac:dyDescent="0.35"/>
    <row r="41329" hidden="1" x14ac:dyDescent="0.35"/>
    <row r="41330" hidden="1" x14ac:dyDescent="0.35"/>
    <row r="41331" hidden="1" x14ac:dyDescent="0.35"/>
    <row r="41332" hidden="1" x14ac:dyDescent="0.35"/>
    <row r="41333" hidden="1" x14ac:dyDescent="0.35"/>
    <row r="41334" hidden="1" x14ac:dyDescent="0.35"/>
    <row r="41335" hidden="1" x14ac:dyDescent="0.35"/>
    <row r="41336" hidden="1" x14ac:dyDescent="0.35"/>
    <row r="41337" hidden="1" x14ac:dyDescent="0.35"/>
    <row r="41338" hidden="1" x14ac:dyDescent="0.35"/>
    <row r="41339" hidden="1" x14ac:dyDescent="0.35"/>
    <row r="41340" hidden="1" x14ac:dyDescent="0.35"/>
    <row r="41341" hidden="1" x14ac:dyDescent="0.35"/>
    <row r="41342" hidden="1" x14ac:dyDescent="0.35"/>
    <row r="41343" hidden="1" x14ac:dyDescent="0.35"/>
    <row r="41344" hidden="1" x14ac:dyDescent="0.35"/>
    <row r="41345" hidden="1" x14ac:dyDescent="0.35"/>
    <row r="41346" hidden="1" x14ac:dyDescent="0.35"/>
    <row r="41347" hidden="1" x14ac:dyDescent="0.35"/>
    <row r="41348" hidden="1" x14ac:dyDescent="0.35"/>
    <row r="41349" hidden="1" x14ac:dyDescent="0.35"/>
    <row r="41350" hidden="1" x14ac:dyDescent="0.35"/>
    <row r="41351" hidden="1" x14ac:dyDescent="0.35"/>
    <row r="41352" hidden="1" x14ac:dyDescent="0.35"/>
    <row r="41353" hidden="1" x14ac:dyDescent="0.35"/>
    <row r="41354" hidden="1" x14ac:dyDescent="0.35"/>
    <row r="41355" hidden="1" x14ac:dyDescent="0.35"/>
    <row r="41356" hidden="1" x14ac:dyDescent="0.35"/>
    <row r="41357" hidden="1" x14ac:dyDescent="0.35"/>
    <row r="41358" hidden="1" x14ac:dyDescent="0.35"/>
    <row r="41359" hidden="1" x14ac:dyDescent="0.35"/>
    <row r="41360" hidden="1" x14ac:dyDescent="0.35"/>
    <row r="41361" hidden="1" x14ac:dyDescent="0.35"/>
    <row r="41362" hidden="1" x14ac:dyDescent="0.35"/>
    <row r="41363" hidden="1" x14ac:dyDescent="0.35"/>
    <row r="41364" hidden="1" x14ac:dyDescent="0.35"/>
    <row r="41365" hidden="1" x14ac:dyDescent="0.35"/>
    <row r="41366" hidden="1" x14ac:dyDescent="0.35"/>
    <row r="41367" hidden="1" x14ac:dyDescent="0.35"/>
    <row r="41368" hidden="1" x14ac:dyDescent="0.35"/>
    <row r="41369" hidden="1" x14ac:dyDescent="0.35"/>
    <row r="41370" hidden="1" x14ac:dyDescent="0.35"/>
    <row r="41371" hidden="1" x14ac:dyDescent="0.35"/>
    <row r="41372" hidden="1" x14ac:dyDescent="0.35"/>
    <row r="41373" hidden="1" x14ac:dyDescent="0.35"/>
    <row r="41374" hidden="1" x14ac:dyDescent="0.35"/>
    <row r="41375" hidden="1" x14ac:dyDescent="0.35"/>
    <row r="41376" hidden="1" x14ac:dyDescent="0.35"/>
    <row r="41377" hidden="1" x14ac:dyDescent="0.35"/>
    <row r="41378" hidden="1" x14ac:dyDescent="0.35"/>
    <row r="41379" hidden="1" x14ac:dyDescent="0.35"/>
    <row r="41380" hidden="1" x14ac:dyDescent="0.35"/>
    <row r="41381" hidden="1" x14ac:dyDescent="0.35"/>
    <row r="41382" hidden="1" x14ac:dyDescent="0.35"/>
    <row r="41383" hidden="1" x14ac:dyDescent="0.35"/>
    <row r="41384" hidden="1" x14ac:dyDescent="0.35"/>
    <row r="41385" hidden="1" x14ac:dyDescent="0.35"/>
    <row r="41386" hidden="1" x14ac:dyDescent="0.35"/>
    <row r="41387" hidden="1" x14ac:dyDescent="0.35"/>
    <row r="41388" hidden="1" x14ac:dyDescent="0.35"/>
    <row r="41389" hidden="1" x14ac:dyDescent="0.35"/>
    <row r="41390" hidden="1" x14ac:dyDescent="0.35"/>
    <row r="41391" hidden="1" x14ac:dyDescent="0.35"/>
    <row r="41392" hidden="1" x14ac:dyDescent="0.35"/>
    <row r="41393" hidden="1" x14ac:dyDescent="0.35"/>
    <row r="41394" hidden="1" x14ac:dyDescent="0.35"/>
  </sheetData>
  <sheetProtection password="AAC6" sheet="1" objects="1" scenarios="1" formatColumns="0"/>
  <protectedRanges>
    <protectedRange sqref="D19:E19 D21:E24" name="Range1"/>
  </protectedRanges>
  <mergeCells count="6">
    <mergeCell ref="B8:E8"/>
    <mergeCell ref="D2:E2"/>
    <mergeCell ref="D3:E3"/>
    <mergeCell ref="D4:E4"/>
    <mergeCell ref="B6:E6"/>
    <mergeCell ref="B7:E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73"/>
  <sheetViews>
    <sheetView showGridLines="0" zoomScale="70" zoomScaleNormal="70" workbookViewId="0"/>
  </sheetViews>
  <sheetFormatPr defaultColWidth="0" defaultRowHeight="14.5" zeroHeight="1" x14ac:dyDescent="0.35"/>
  <cols>
    <col min="1" max="1" width="66.54296875" style="111" bestFit="1" customWidth="1"/>
    <col min="2" max="2" width="43" style="17" customWidth="1"/>
    <col min="3" max="3" width="15.26953125" style="17" bestFit="1" customWidth="1"/>
    <col min="4" max="4" width="22.81640625" style="17" customWidth="1"/>
    <col min="5" max="6" width="24" style="17" customWidth="1"/>
    <col min="7" max="7" width="3" style="17" customWidth="1"/>
    <col min="8" max="8" width="41.7265625" style="106" customWidth="1"/>
    <col min="9" max="9" width="5.1796875" style="13" customWidth="1"/>
    <col min="10" max="13" width="14.7265625" style="13" customWidth="1"/>
    <col min="14" max="17" width="9" style="13" customWidth="1"/>
    <col min="18" max="16384" width="9" style="13" hidden="1"/>
  </cols>
  <sheetData>
    <row r="1" spans="1:8" ht="34.5" customHeight="1" x14ac:dyDescent="0.55000000000000004">
      <c r="A1" s="12" t="str">
        <f>Summary!$A$1</f>
        <v>PRA Insurance Stress Testing 2022</v>
      </c>
    </row>
    <row r="2" spans="1:8" ht="23.5" x14ac:dyDescent="0.55000000000000004">
      <c r="A2" s="12" t="s">
        <v>263</v>
      </c>
      <c r="F2" s="180" t="s">
        <v>4</v>
      </c>
      <c r="H2" s="109"/>
    </row>
    <row r="3" spans="1:8" ht="21" x14ac:dyDescent="0.5">
      <c r="A3" s="15" t="s">
        <v>223</v>
      </c>
      <c r="B3" s="15" t="str">
        <f>Summary!$E$14&amp;" "&amp;Summary!$E$13</f>
        <v>S1 Stage 1: Initial market shock</v>
      </c>
      <c r="C3" s="15"/>
      <c r="F3" s="181" t="s">
        <v>5</v>
      </c>
      <c r="H3" s="109"/>
    </row>
    <row r="4" spans="1:8" x14ac:dyDescent="0.35">
      <c r="F4" s="182" t="s">
        <v>6</v>
      </c>
      <c r="H4" s="113"/>
    </row>
    <row r="5" spans="1:8" x14ac:dyDescent="0.35">
      <c r="H5" s="113"/>
    </row>
    <row r="6" spans="1:8" x14ac:dyDescent="0.35">
      <c r="A6" s="178" t="s">
        <v>7</v>
      </c>
      <c r="B6" s="280" t="e">
        <f ca="1">IF('Firm Info'!$B$6="","",'Firm Info'!$B$6)</f>
        <v>#N/A</v>
      </c>
      <c r="C6" s="281"/>
      <c r="D6" s="281"/>
      <c r="E6" s="281"/>
      <c r="F6" s="282"/>
    </row>
    <row r="7" spans="1:8" x14ac:dyDescent="0.35">
      <c r="A7" s="178" t="str">
        <f>Summary!A7</f>
        <v>Group name</v>
      </c>
      <c r="B7" s="280" t="e">
        <f ca="1">IF('Firm Info'!B8="","",'Firm Info'!$B$8)</f>
        <v>#N/A</v>
      </c>
      <c r="C7" s="281"/>
      <c r="D7" s="281"/>
      <c r="E7" s="281"/>
      <c r="F7" s="282"/>
      <c r="H7" s="114"/>
    </row>
    <row r="8" spans="1:8" x14ac:dyDescent="0.35">
      <c r="A8" s="179" t="s">
        <v>8</v>
      </c>
      <c r="B8" s="283" t="str">
        <f>IF('Firm Info'!$B$12="","", TEXT('Firm Info'!$B$12,"dd/mm/yyyy"))</f>
        <v>31/12/2021</v>
      </c>
      <c r="C8" s="284"/>
      <c r="D8" s="284"/>
      <c r="E8" s="284"/>
      <c r="F8" s="285"/>
      <c r="G8" s="17" t="str">
        <f>IF('Firm Info'!F11="","", TEXT('Firm Info'!F11+1,"dd/mm/yyyy"))</f>
        <v/>
      </c>
      <c r="H8" s="116"/>
    </row>
    <row r="9" spans="1:8" x14ac:dyDescent="0.35">
      <c r="A9" s="117"/>
      <c r="B9" s="116"/>
      <c r="C9" s="116"/>
      <c r="D9" s="116"/>
      <c r="E9" s="116"/>
      <c r="F9" s="116"/>
      <c r="G9" s="116"/>
      <c r="H9" s="116"/>
    </row>
    <row r="10" spans="1:8" x14ac:dyDescent="0.35">
      <c r="A10" s="117"/>
      <c r="B10" s="116"/>
      <c r="C10" s="116"/>
      <c r="D10" s="116"/>
      <c r="E10" s="116"/>
      <c r="F10" s="116"/>
      <c r="G10" s="116"/>
      <c r="H10" s="116"/>
    </row>
    <row r="11" spans="1:8" x14ac:dyDescent="0.35">
      <c r="A11" s="117"/>
      <c r="B11" s="116"/>
      <c r="C11" s="116"/>
      <c r="D11" s="116"/>
      <c r="E11" s="116"/>
      <c r="F11" s="116"/>
      <c r="G11" s="116"/>
      <c r="H11" s="116"/>
    </row>
    <row r="12" spans="1:8" ht="21" x14ac:dyDescent="0.35">
      <c r="A12" s="118" t="s">
        <v>624</v>
      </c>
      <c r="B12" s="116"/>
      <c r="C12" s="116"/>
      <c r="D12" s="116"/>
      <c r="E12" s="116"/>
      <c r="F12" s="116"/>
      <c r="G12" s="116"/>
      <c r="H12" s="116"/>
    </row>
    <row r="13" spans="1:8" ht="21" x14ac:dyDescent="0.35">
      <c r="A13" s="118"/>
      <c r="B13" s="116"/>
      <c r="C13" s="116"/>
      <c r="D13" s="116"/>
      <c r="E13" s="116"/>
      <c r="F13" s="116"/>
      <c r="G13" s="116"/>
      <c r="H13" s="116"/>
    </row>
    <row r="14" spans="1:8" ht="21" x14ac:dyDescent="0.35">
      <c r="A14" s="118" t="s">
        <v>232</v>
      </c>
      <c r="G14" s="114"/>
      <c r="H14" s="13"/>
    </row>
    <row r="15" spans="1:8" ht="138.75" customHeight="1" x14ac:dyDescent="0.35">
      <c r="A15" s="118" t="s">
        <v>366</v>
      </c>
      <c r="B15" s="118" t="s">
        <v>454</v>
      </c>
      <c r="D15" s="40"/>
      <c r="E15" s="276" t="str">
        <f>'Balance Sheet'!$E$16:$F$16</f>
        <v>Split between:
a) mutual main funds or funds other than ring-fenced (including any corresponding matching adjustment portfolio(s) that are part of those funds) referred to as main fund;
b) the remaining ring-fenced funds (including any matching adjustment portfolio(s) that are part of those funds).
The total of a) and b) should equal the Solvency II total.</v>
      </c>
      <c r="F15" s="277"/>
      <c r="G15" s="153"/>
      <c r="H15" s="102" t="s">
        <v>229</v>
      </c>
    </row>
    <row r="16" spans="1:8" ht="29" x14ac:dyDescent="0.35">
      <c r="A16" s="136" t="s">
        <v>10</v>
      </c>
      <c r="C16" s="81" t="s">
        <v>363</v>
      </c>
      <c r="D16" s="40" t="s">
        <v>26</v>
      </c>
      <c r="E16" s="102" t="s">
        <v>207</v>
      </c>
      <c r="F16" s="102" t="s">
        <v>208</v>
      </c>
      <c r="G16" s="154"/>
      <c r="H16" s="40" t="s">
        <v>191</v>
      </c>
    </row>
    <row r="17" spans="1:17" x14ac:dyDescent="0.35">
      <c r="A17" s="160"/>
      <c r="B17" s="244" t="s">
        <v>360</v>
      </c>
      <c r="C17" s="81" t="s">
        <v>361</v>
      </c>
      <c r="D17" s="155" t="s">
        <v>27</v>
      </c>
      <c r="E17" s="156" t="s">
        <v>336</v>
      </c>
      <c r="F17" s="161" t="s">
        <v>337</v>
      </c>
      <c r="G17" s="158"/>
      <c r="H17" s="159"/>
      <c r="J17" s="122" t="s">
        <v>615</v>
      </c>
      <c r="K17" s="122"/>
      <c r="L17" s="122"/>
      <c r="M17" s="122"/>
      <c r="N17" s="122"/>
      <c r="O17" s="122"/>
      <c r="P17" s="122"/>
      <c r="Q17" s="122"/>
    </row>
    <row r="18" spans="1:17" x14ac:dyDescent="0.35">
      <c r="A18" s="147" t="s">
        <v>17</v>
      </c>
      <c r="B18" s="137"/>
      <c r="C18" s="157"/>
      <c r="D18" s="155"/>
      <c r="E18" s="159"/>
      <c r="F18" s="161"/>
      <c r="G18" s="158"/>
      <c r="H18" s="159"/>
      <c r="J18" s="122" t="s">
        <v>580</v>
      </c>
      <c r="K18" s="122"/>
      <c r="L18" s="122" t="s">
        <v>580</v>
      </c>
      <c r="M18" s="122"/>
      <c r="N18" s="122" t="s">
        <v>580</v>
      </c>
      <c r="O18" s="122"/>
      <c r="P18" s="122" t="s">
        <v>580</v>
      </c>
      <c r="Q18" s="122"/>
    </row>
    <row r="19" spans="1:17" x14ac:dyDescent="0.35">
      <c r="A19" s="41" t="s">
        <v>34</v>
      </c>
      <c r="B19" s="248" t="s">
        <v>35</v>
      </c>
      <c r="C19" s="161" t="s">
        <v>35</v>
      </c>
      <c r="D19" s="126"/>
      <c r="E19" s="126"/>
      <c r="F19" s="126"/>
      <c r="G19" s="162"/>
      <c r="H19" s="163"/>
      <c r="J19" s="122" t="str">
        <f>$B$15&amp;"_001"</f>
        <v>L_105_001</v>
      </c>
      <c r="K19" s="122" t="str">
        <f t="shared" ref="K19:K51" si="0">IF(ABS($D19-E19-F19)&gt;LIST_Tolerance,"Error Balance Sheet Total must equal Main Fund plus Remaining Ring-Fenced Funds","Pass")</f>
        <v>Pass</v>
      </c>
      <c r="L19" s="122"/>
      <c r="M19" s="122"/>
      <c r="N19" s="122"/>
      <c r="O19" s="122"/>
      <c r="P19" s="122"/>
      <c r="Q19" s="122"/>
    </row>
    <row r="20" spans="1:17" x14ac:dyDescent="0.35">
      <c r="A20" s="41" t="s">
        <v>36</v>
      </c>
      <c r="B20" s="248" t="s">
        <v>37</v>
      </c>
      <c r="C20" s="161" t="s">
        <v>37</v>
      </c>
      <c r="D20" s="126"/>
      <c r="E20" s="126"/>
      <c r="F20" s="126"/>
      <c r="G20" s="162"/>
      <c r="H20" s="163"/>
      <c r="J20" s="122" t="str">
        <f t="shared" ref="J20:J51" si="1">$B$15&amp;"_"&amp;TEXT(VALUE(RIGHT(J19,3))+1,"000")</f>
        <v>L_105_002</v>
      </c>
      <c r="K20" s="122" t="str">
        <f t="shared" si="0"/>
        <v>Pass</v>
      </c>
      <c r="L20" s="122"/>
      <c r="M20" s="122"/>
      <c r="N20" s="122"/>
      <c r="O20" s="122"/>
      <c r="P20" s="122"/>
      <c r="Q20" s="122"/>
    </row>
    <row r="21" spans="1:17" x14ac:dyDescent="0.35">
      <c r="A21" s="41" t="s">
        <v>38</v>
      </c>
      <c r="B21" s="246" t="s">
        <v>39</v>
      </c>
      <c r="C21" s="164" t="s">
        <v>39</v>
      </c>
      <c r="D21" s="126"/>
      <c r="E21" s="126"/>
      <c r="F21" s="126"/>
      <c r="G21" s="106"/>
      <c r="H21" s="126"/>
      <c r="J21" s="122" t="str">
        <f t="shared" si="1"/>
        <v>L_105_003</v>
      </c>
      <c r="K21" s="122" t="str">
        <f t="shared" si="0"/>
        <v>Pass</v>
      </c>
      <c r="L21" s="122"/>
      <c r="M21" s="122"/>
      <c r="N21" s="122"/>
      <c r="O21" s="122"/>
      <c r="P21" s="122"/>
      <c r="Q21" s="122"/>
    </row>
    <row r="22" spans="1:17" x14ac:dyDescent="0.35">
      <c r="A22" s="41" t="s">
        <v>40</v>
      </c>
      <c r="B22" s="248" t="s">
        <v>41</v>
      </c>
      <c r="C22" s="161" t="s">
        <v>41</v>
      </c>
      <c r="D22" s="126"/>
      <c r="E22" s="126"/>
      <c r="F22" s="126"/>
      <c r="G22" s="106"/>
      <c r="H22" s="126"/>
      <c r="J22" s="122" t="str">
        <f t="shared" si="1"/>
        <v>L_105_004</v>
      </c>
      <c r="K22" s="122" t="str">
        <f t="shared" si="0"/>
        <v>Pass</v>
      </c>
      <c r="L22" s="122"/>
      <c r="M22" s="122"/>
      <c r="N22" s="122"/>
      <c r="O22" s="122"/>
      <c r="P22" s="122"/>
      <c r="Q22" s="122"/>
    </row>
    <row r="23" spans="1:17" ht="29" x14ac:dyDescent="0.35">
      <c r="A23" s="165" t="s">
        <v>42</v>
      </c>
      <c r="B23" s="248" t="s">
        <v>43</v>
      </c>
      <c r="C23" s="161" t="s">
        <v>43</v>
      </c>
      <c r="D23" s="126"/>
      <c r="E23" s="126"/>
      <c r="F23" s="126"/>
      <c r="G23" s="106"/>
      <c r="H23" s="126"/>
      <c r="J23" s="122" t="str">
        <f t="shared" si="1"/>
        <v>L_105_005</v>
      </c>
      <c r="K23" s="122" t="str">
        <f t="shared" si="0"/>
        <v>Pass</v>
      </c>
      <c r="L23" s="122" t="str">
        <f>$B$15&amp;"_"&amp;TEXT(VALUE(RIGHT(J$72,3))+1,"000")</f>
        <v>L_105_054</v>
      </c>
      <c r="M23" s="122" t="str">
        <f>IF(ABS(D23-SUM(D24:D27,D33:D37))&gt;LIST_Tolerance,"Error total and components not consistent for column "&amp;D$20,"Pass")</f>
        <v>Pass</v>
      </c>
      <c r="N23" s="122" t="str">
        <f>$B$15&amp;"_"&amp;TEXT(VALUE(RIGHT(L$72,3))+1,"000")</f>
        <v>L_105_064</v>
      </c>
      <c r="O23" s="122" t="str">
        <f>IF(ABS(E23-SUM(E24:E27,E33:E37))&gt;LIST_Tolerance,"Error total and components not consistent for column "&amp;F$18,"Pass")</f>
        <v>Pass</v>
      </c>
      <c r="P23" s="122" t="str">
        <f>$B$15&amp;"_"&amp;TEXT(VALUE(RIGHT(N$72,3))+1,"000")</f>
        <v>L_105_074</v>
      </c>
      <c r="Q23" s="122" t="str">
        <f>IF(ABS(F23-SUM(F24:F27,F33:F37))&gt;LIST_Tolerance,"Error total and components not consistent for column "&amp;F$18,"Pass")</f>
        <v>Pass</v>
      </c>
    </row>
    <row r="24" spans="1:17" x14ac:dyDescent="0.35">
      <c r="A24" s="166" t="s">
        <v>44</v>
      </c>
      <c r="B24" s="248" t="s">
        <v>45</v>
      </c>
      <c r="C24" s="161" t="s">
        <v>45</v>
      </c>
      <c r="D24" s="126"/>
      <c r="E24" s="126"/>
      <c r="F24" s="126"/>
      <c r="G24" s="106"/>
      <c r="H24" s="126"/>
      <c r="J24" s="122" t="str">
        <f t="shared" si="1"/>
        <v>L_105_006</v>
      </c>
      <c r="K24" s="122" t="str">
        <f t="shared" si="0"/>
        <v>Pass</v>
      </c>
      <c r="L24" s="122"/>
      <c r="M24" s="122"/>
      <c r="N24" s="122"/>
      <c r="O24" s="122"/>
      <c r="P24" s="122"/>
      <c r="Q24" s="122"/>
    </row>
    <row r="25" spans="1:17" x14ac:dyDescent="0.35">
      <c r="A25" s="166" t="s">
        <v>46</v>
      </c>
      <c r="B25" s="248" t="s">
        <v>47</v>
      </c>
      <c r="C25" s="161" t="s">
        <v>47</v>
      </c>
      <c r="D25" s="126"/>
      <c r="E25" s="126"/>
      <c r="F25" s="126"/>
      <c r="G25" s="106"/>
      <c r="H25" s="126"/>
      <c r="J25" s="122" t="str">
        <f t="shared" si="1"/>
        <v>L_105_007</v>
      </c>
      <c r="K25" s="122" t="str">
        <f t="shared" si="0"/>
        <v>Pass</v>
      </c>
      <c r="L25" s="122"/>
      <c r="M25" s="122"/>
      <c r="N25" s="122"/>
      <c r="O25" s="122"/>
      <c r="P25" s="122"/>
      <c r="Q25" s="122"/>
    </row>
    <row r="26" spans="1:17" x14ac:dyDescent="0.35">
      <c r="A26" s="166" t="s">
        <v>48</v>
      </c>
      <c r="B26" s="248" t="s">
        <v>49</v>
      </c>
      <c r="C26" s="161" t="s">
        <v>49</v>
      </c>
      <c r="D26" s="126"/>
      <c r="E26" s="126"/>
      <c r="F26" s="126"/>
      <c r="G26" s="106"/>
      <c r="H26" s="126"/>
      <c r="J26" s="122" t="str">
        <f t="shared" si="1"/>
        <v>L_105_008</v>
      </c>
      <c r="K26" s="122" t="str">
        <f t="shared" si="0"/>
        <v>Pass</v>
      </c>
      <c r="L26" s="122"/>
      <c r="M26" s="122"/>
      <c r="N26" s="122"/>
      <c r="O26" s="122"/>
      <c r="P26" s="122"/>
      <c r="Q26" s="122"/>
    </row>
    <row r="27" spans="1:17" x14ac:dyDescent="0.35">
      <c r="A27" s="166" t="s">
        <v>54</v>
      </c>
      <c r="B27" s="248" t="s">
        <v>55</v>
      </c>
      <c r="C27" s="161" t="s">
        <v>55</v>
      </c>
      <c r="D27" s="126"/>
      <c r="E27" s="126"/>
      <c r="F27" s="126"/>
      <c r="G27" s="106"/>
      <c r="H27" s="126"/>
      <c r="J27" s="122" t="str">
        <f t="shared" si="1"/>
        <v>L_105_009</v>
      </c>
      <c r="K27" s="122" t="str">
        <f t="shared" si="0"/>
        <v>Pass</v>
      </c>
      <c r="L27" s="122" t="str">
        <f>$B$15&amp;"_"&amp;TEXT(VALUE(RIGHT(L23,3))+1,"000")</f>
        <v>L_105_055</v>
      </c>
      <c r="M27" s="122" t="str">
        <f>IF(ABS(D27-SUM(D28:D32))&gt;LIST_Tolerance,"Error total and components not consistent for column "&amp;D$20,"Pass")</f>
        <v>Pass</v>
      </c>
      <c r="N27" s="122" t="str">
        <f>$B$15&amp;"_"&amp;TEXT(VALUE(RIGHT(N23,3))+1,"000")</f>
        <v>L_105_065</v>
      </c>
      <c r="O27" s="122" t="str">
        <f>IF(ABS(E27-SUM(E28:E32))&gt;LIST_Tolerance,"Error total and components not consistent for column "&amp;E$18,"Pass")</f>
        <v>Pass</v>
      </c>
      <c r="P27" s="122" t="str">
        <f>$B$15&amp;"_"&amp;TEXT(VALUE(RIGHT(P23,3))+1,"000")</f>
        <v>L_105_075</v>
      </c>
      <c r="Q27" s="122" t="str">
        <f>IF(ABS(F27-SUM(F28:F32))&gt;LIST_Tolerance,"Error total and components not consistent for column "&amp;F$18,"Pass")</f>
        <v>Pass</v>
      </c>
    </row>
    <row r="28" spans="1:17" x14ac:dyDescent="0.35">
      <c r="A28" s="167" t="s">
        <v>56</v>
      </c>
      <c r="B28" s="248" t="s">
        <v>57</v>
      </c>
      <c r="C28" s="161" t="s">
        <v>57</v>
      </c>
      <c r="D28" s="126"/>
      <c r="E28" s="126"/>
      <c r="F28" s="126"/>
      <c r="G28" s="106"/>
      <c r="H28" s="126"/>
      <c r="J28" s="122" t="str">
        <f t="shared" si="1"/>
        <v>L_105_010</v>
      </c>
      <c r="K28" s="122" t="str">
        <f t="shared" si="0"/>
        <v>Pass</v>
      </c>
      <c r="L28" s="122"/>
      <c r="M28" s="122"/>
      <c r="N28" s="122"/>
      <c r="O28" s="122"/>
      <c r="P28" s="122"/>
      <c r="Q28" s="122"/>
    </row>
    <row r="29" spans="1:17" x14ac:dyDescent="0.35">
      <c r="A29" s="167" t="s">
        <v>58</v>
      </c>
      <c r="B29" s="248" t="s">
        <v>59</v>
      </c>
      <c r="C29" s="161" t="s">
        <v>59</v>
      </c>
      <c r="D29" s="126"/>
      <c r="E29" s="126"/>
      <c r="F29" s="126"/>
      <c r="G29" s="106"/>
      <c r="H29" s="126"/>
      <c r="J29" s="122" t="str">
        <f t="shared" si="1"/>
        <v>L_105_011</v>
      </c>
      <c r="K29" s="122" t="str">
        <f t="shared" si="0"/>
        <v>Pass</v>
      </c>
      <c r="L29" s="122"/>
      <c r="M29" s="122"/>
      <c r="N29" s="122"/>
      <c r="O29" s="122"/>
      <c r="P29" s="122"/>
      <c r="Q29" s="122"/>
    </row>
    <row r="30" spans="1:17" x14ac:dyDescent="0.35">
      <c r="A30" s="167" t="s">
        <v>60</v>
      </c>
      <c r="B30" s="248" t="s">
        <v>61</v>
      </c>
      <c r="C30" s="161" t="s">
        <v>61</v>
      </c>
      <c r="D30" s="126"/>
      <c r="E30" s="126"/>
      <c r="F30" s="126"/>
      <c r="G30" s="106"/>
      <c r="H30" s="126"/>
      <c r="J30" s="122" t="str">
        <f t="shared" si="1"/>
        <v>L_105_012</v>
      </c>
      <c r="K30" s="122" t="str">
        <f t="shared" si="0"/>
        <v>Pass</v>
      </c>
      <c r="L30" s="122"/>
      <c r="M30" s="122"/>
      <c r="N30" s="122"/>
      <c r="O30" s="122"/>
      <c r="P30" s="122"/>
      <c r="Q30" s="122"/>
    </row>
    <row r="31" spans="1:17" x14ac:dyDescent="0.35">
      <c r="A31" s="167" t="s">
        <v>62</v>
      </c>
      <c r="B31" s="248" t="s">
        <v>63</v>
      </c>
      <c r="C31" s="161" t="s">
        <v>63</v>
      </c>
      <c r="D31" s="126"/>
      <c r="E31" s="126"/>
      <c r="F31" s="126"/>
      <c r="G31" s="106"/>
      <c r="H31" s="126"/>
      <c r="J31" s="122" t="str">
        <f t="shared" si="1"/>
        <v>L_105_013</v>
      </c>
      <c r="K31" s="122" t="str">
        <f t="shared" si="0"/>
        <v>Pass</v>
      </c>
      <c r="L31" s="122"/>
      <c r="M31" s="122"/>
      <c r="N31" s="122"/>
      <c r="O31" s="122"/>
      <c r="P31" s="122"/>
      <c r="Q31" s="122"/>
    </row>
    <row r="32" spans="1:17" x14ac:dyDescent="0.35">
      <c r="A32" s="167" t="s">
        <v>371</v>
      </c>
      <c r="B32" s="239" t="s">
        <v>364</v>
      </c>
      <c r="C32" s="157" t="s">
        <v>347</v>
      </c>
      <c r="D32" s="128"/>
      <c r="E32" s="128"/>
      <c r="F32" s="128"/>
      <c r="G32" s="106"/>
      <c r="H32" s="128"/>
      <c r="J32" s="122" t="str">
        <f t="shared" si="1"/>
        <v>L_105_014</v>
      </c>
      <c r="K32" s="122" t="str">
        <f t="shared" si="0"/>
        <v>Pass</v>
      </c>
      <c r="L32" s="122"/>
      <c r="M32" s="122"/>
      <c r="N32" s="122"/>
      <c r="O32" s="122"/>
      <c r="P32" s="122"/>
      <c r="Q32" s="122"/>
    </row>
    <row r="33" spans="1:17" x14ac:dyDescent="0.35">
      <c r="A33" s="166" t="s">
        <v>64</v>
      </c>
      <c r="B33" s="248" t="s">
        <v>65</v>
      </c>
      <c r="C33" s="161" t="s">
        <v>65</v>
      </c>
      <c r="D33" s="126"/>
      <c r="E33" s="126"/>
      <c r="F33" s="126"/>
      <c r="G33" s="106"/>
      <c r="H33" s="126"/>
      <c r="J33" s="122" t="str">
        <f t="shared" si="1"/>
        <v>L_105_015</v>
      </c>
      <c r="K33" s="122" t="str">
        <f t="shared" si="0"/>
        <v>Pass</v>
      </c>
      <c r="L33" s="122"/>
      <c r="M33" s="122"/>
      <c r="N33" s="122"/>
      <c r="O33" s="122"/>
      <c r="P33" s="122"/>
      <c r="Q33" s="122"/>
    </row>
    <row r="34" spans="1:17" x14ac:dyDescent="0.35">
      <c r="A34" s="166" t="s">
        <v>66</v>
      </c>
      <c r="B34" s="248" t="s">
        <v>67</v>
      </c>
      <c r="C34" s="161" t="s">
        <v>67</v>
      </c>
      <c r="D34" s="126"/>
      <c r="E34" s="126"/>
      <c r="F34" s="126"/>
      <c r="G34" s="106"/>
      <c r="H34" s="126"/>
      <c r="J34" s="122" t="str">
        <f t="shared" si="1"/>
        <v>L_105_016</v>
      </c>
      <c r="K34" s="122" t="str">
        <f t="shared" si="0"/>
        <v>Pass</v>
      </c>
      <c r="L34" s="122"/>
      <c r="M34" s="122"/>
      <c r="N34" s="122"/>
      <c r="O34" s="122"/>
      <c r="P34" s="122"/>
      <c r="Q34" s="122"/>
    </row>
    <row r="35" spans="1:17" x14ac:dyDescent="0.35">
      <c r="A35" s="166" t="s">
        <v>68</v>
      </c>
      <c r="B35" s="248" t="s">
        <v>69</v>
      </c>
      <c r="C35" s="161" t="s">
        <v>69</v>
      </c>
      <c r="D35" s="126"/>
      <c r="E35" s="126"/>
      <c r="F35" s="126"/>
      <c r="G35" s="106"/>
      <c r="H35" s="126"/>
      <c r="J35" s="122" t="str">
        <f t="shared" si="1"/>
        <v>L_105_017</v>
      </c>
      <c r="K35" s="122" t="str">
        <f t="shared" si="0"/>
        <v>Pass</v>
      </c>
      <c r="L35" s="122"/>
      <c r="M35" s="122"/>
      <c r="N35" s="122"/>
      <c r="O35" s="122"/>
      <c r="P35" s="122"/>
      <c r="Q35" s="122"/>
    </row>
    <row r="36" spans="1:17" x14ac:dyDescent="0.35">
      <c r="A36" s="166" t="s">
        <v>70</v>
      </c>
      <c r="B36" s="248" t="s">
        <v>71</v>
      </c>
      <c r="C36" s="161" t="s">
        <v>71</v>
      </c>
      <c r="D36" s="126"/>
      <c r="E36" s="126"/>
      <c r="F36" s="126"/>
      <c r="G36" s="106"/>
      <c r="H36" s="126"/>
      <c r="J36" s="122" t="str">
        <f t="shared" si="1"/>
        <v>L_105_018</v>
      </c>
      <c r="K36" s="122" t="str">
        <f t="shared" si="0"/>
        <v>Pass</v>
      </c>
      <c r="L36" s="122"/>
      <c r="M36" s="122"/>
      <c r="N36" s="122"/>
      <c r="O36" s="122"/>
      <c r="P36" s="122"/>
      <c r="Q36" s="122"/>
    </row>
    <row r="37" spans="1:17" x14ac:dyDescent="0.35">
      <c r="A37" s="166" t="s">
        <v>373</v>
      </c>
      <c r="B37" s="239" t="s">
        <v>364</v>
      </c>
      <c r="C37" s="157" t="s">
        <v>375</v>
      </c>
      <c r="D37" s="128"/>
      <c r="E37" s="128"/>
      <c r="F37" s="128"/>
      <c r="G37" s="106"/>
      <c r="H37" s="128"/>
      <c r="J37" s="122" t="str">
        <f t="shared" si="1"/>
        <v>L_105_019</v>
      </c>
      <c r="K37" s="122" t="str">
        <f t="shared" si="0"/>
        <v>Pass</v>
      </c>
      <c r="L37" s="122"/>
      <c r="M37" s="122"/>
      <c r="N37" s="122"/>
      <c r="O37" s="122"/>
      <c r="P37" s="122"/>
      <c r="Q37" s="122"/>
    </row>
    <row r="38" spans="1:17" x14ac:dyDescent="0.35">
      <c r="A38" s="41" t="s">
        <v>72</v>
      </c>
      <c r="B38" s="248" t="s">
        <v>73</v>
      </c>
      <c r="C38" s="161" t="s">
        <v>73</v>
      </c>
      <c r="D38" s="126"/>
      <c r="E38" s="126"/>
      <c r="F38" s="126"/>
      <c r="G38" s="106"/>
      <c r="H38" s="126"/>
      <c r="J38" s="122" t="str">
        <f t="shared" si="1"/>
        <v>L_105_020</v>
      </c>
      <c r="K38" s="122" t="str">
        <f t="shared" si="0"/>
        <v>Pass</v>
      </c>
      <c r="L38" s="122"/>
      <c r="M38" s="122"/>
      <c r="N38" s="122"/>
      <c r="O38" s="122"/>
      <c r="P38" s="122"/>
      <c r="Q38" s="122"/>
    </row>
    <row r="39" spans="1:17" x14ac:dyDescent="0.35">
      <c r="A39" s="41" t="s">
        <v>74</v>
      </c>
      <c r="B39" s="248" t="s">
        <v>75</v>
      </c>
      <c r="C39" s="161" t="s">
        <v>75</v>
      </c>
      <c r="D39" s="126"/>
      <c r="E39" s="126"/>
      <c r="F39" s="126"/>
      <c r="G39" s="106"/>
      <c r="H39" s="126"/>
      <c r="J39" s="122" t="str">
        <f t="shared" si="1"/>
        <v>L_105_021</v>
      </c>
      <c r="K39" s="122" t="str">
        <f t="shared" si="0"/>
        <v>Pass</v>
      </c>
      <c r="L39" s="122" t="str">
        <f>$B$15&amp;"_"&amp;TEXT(VALUE(RIGHT(L27,3))+1,"000")</f>
        <v>L_105_056</v>
      </c>
      <c r="M39" s="122" t="str">
        <f>IF(ABS(D39-SUM(D40:D43))&gt;LIST_Tolerance,"Error total and components not consistent for column "&amp;D$20,"Pass")</f>
        <v>Pass</v>
      </c>
      <c r="N39" s="122" t="str">
        <f>$B$15&amp;"_"&amp;TEXT(VALUE(RIGHT(N27,3))+1,"000")</f>
        <v>L_105_066</v>
      </c>
      <c r="O39" s="122" t="str">
        <f>IF(ABS(E39-SUM(E40:E43))&gt;LIST_Tolerance,"Error total and components not consistent for column "&amp;E$18,"Pass")</f>
        <v>Pass</v>
      </c>
      <c r="P39" s="122" t="str">
        <f>$B$15&amp;"_"&amp;TEXT(VALUE(RIGHT(P27,3))+1,"000")</f>
        <v>L_105_076</v>
      </c>
      <c r="Q39" s="122" t="str">
        <f>IF(ABS(F39-SUM(F40:F43))&gt;LIST_Tolerance,"Error total and components not consistent for column "&amp;F$18,"Pass")</f>
        <v>Pass</v>
      </c>
    </row>
    <row r="40" spans="1:17" x14ac:dyDescent="0.35">
      <c r="A40" s="166" t="s">
        <v>76</v>
      </c>
      <c r="B40" s="248" t="s">
        <v>77</v>
      </c>
      <c r="C40" s="161" t="s">
        <v>77</v>
      </c>
      <c r="D40" s="126"/>
      <c r="E40" s="126"/>
      <c r="F40" s="126"/>
      <c r="G40" s="106"/>
      <c r="H40" s="126"/>
      <c r="J40" s="122" t="str">
        <f t="shared" si="1"/>
        <v>L_105_022</v>
      </c>
      <c r="K40" s="122" t="str">
        <f t="shared" si="0"/>
        <v>Pass</v>
      </c>
      <c r="L40" s="122"/>
      <c r="M40" s="122"/>
      <c r="N40" s="122"/>
      <c r="O40" s="122"/>
      <c r="P40" s="122"/>
      <c r="Q40" s="122"/>
    </row>
    <row r="41" spans="1:17" x14ac:dyDescent="0.35">
      <c r="A41" s="166" t="s">
        <v>78</v>
      </c>
      <c r="B41" s="248" t="s">
        <v>79</v>
      </c>
      <c r="C41" s="161" t="s">
        <v>79</v>
      </c>
      <c r="D41" s="126"/>
      <c r="E41" s="126"/>
      <c r="F41" s="126"/>
      <c r="G41" s="106"/>
      <c r="H41" s="126"/>
      <c r="J41" s="122" t="str">
        <f t="shared" si="1"/>
        <v>L_105_023</v>
      </c>
      <c r="K41" s="122" t="str">
        <f t="shared" si="0"/>
        <v>Pass</v>
      </c>
      <c r="L41" s="122"/>
      <c r="M41" s="122"/>
      <c r="N41" s="122"/>
      <c r="O41" s="122"/>
      <c r="P41" s="122"/>
      <c r="Q41" s="122"/>
    </row>
    <row r="42" spans="1:17" x14ac:dyDescent="0.35">
      <c r="A42" s="166" t="s">
        <v>80</v>
      </c>
      <c r="B42" s="248" t="s">
        <v>81</v>
      </c>
      <c r="C42" s="161" t="s">
        <v>81</v>
      </c>
      <c r="D42" s="126"/>
      <c r="E42" s="126"/>
      <c r="F42" s="126"/>
      <c r="G42" s="106"/>
      <c r="H42" s="126"/>
      <c r="J42" s="122" t="str">
        <f t="shared" si="1"/>
        <v>L_105_024</v>
      </c>
      <c r="K42" s="122" t="str">
        <f t="shared" si="0"/>
        <v>Pass</v>
      </c>
      <c r="L42" s="122"/>
      <c r="M42" s="122"/>
      <c r="N42" s="122"/>
      <c r="O42" s="122"/>
      <c r="P42" s="122"/>
      <c r="Q42" s="122"/>
    </row>
    <row r="43" spans="1:17" x14ac:dyDescent="0.35">
      <c r="A43" s="166" t="s">
        <v>372</v>
      </c>
      <c r="B43" s="239" t="s">
        <v>364</v>
      </c>
      <c r="C43" s="157" t="s">
        <v>376</v>
      </c>
      <c r="D43" s="128"/>
      <c r="E43" s="128"/>
      <c r="F43" s="128"/>
      <c r="G43" s="106"/>
      <c r="H43" s="128"/>
      <c r="J43" s="122" t="str">
        <f t="shared" si="1"/>
        <v>L_105_025</v>
      </c>
      <c r="K43" s="122" t="str">
        <f t="shared" si="0"/>
        <v>Pass</v>
      </c>
      <c r="L43" s="122"/>
      <c r="M43" s="122"/>
      <c r="N43" s="122"/>
      <c r="O43" s="122"/>
      <c r="P43" s="122"/>
      <c r="Q43" s="122"/>
    </row>
    <row r="44" spans="1:17" x14ac:dyDescent="0.35">
      <c r="A44" s="168" t="s">
        <v>82</v>
      </c>
      <c r="B44" s="248" t="s">
        <v>83</v>
      </c>
      <c r="C44" s="161" t="s">
        <v>83</v>
      </c>
      <c r="D44" s="126"/>
      <c r="E44" s="126"/>
      <c r="F44" s="126"/>
      <c r="G44" s="106"/>
      <c r="H44" s="126"/>
      <c r="J44" s="122" t="str">
        <f t="shared" si="1"/>
        <v>L_105_026</v>
      </c>
      <c r="K44" s="122" t="str">
        <f t="shared" si="0"/>
        <v>Pass</v>
      </c>
      <c r="L44" s="122" t="str">
        <f>$B$15&amp;"_"&amp;TEXT(VALUE(RIGHT(L39,3))+1,"000")</f>
        <v>L_105_057</v>
      </c>
      <c r="M44" s="122" t="str">
        <f>IF(ABS(D44-SUM(D45:D48))&gt;LIST_Tolerance,"Error total and components not consistent for column "&amp;D$20,"Pass")</f>
        <v>Pass</v>
      </c>
      <c r="N44" s="122" t="str">
        <f>$B$15&amp;"_"&amp;TEXT(VALUE(RIGHT(N39,3))+1,"000")</f>
        <v>L_105_067</v>
      </c>
      <c r="O44" s="122" t="str">
        <f>IF(ABS(E44-SUM(E45:E48))&gt;LIST_Tolerance,"Error total and components not consistent for column "&amp;E$18,"Pass")</f>
        <v>Pass</v>
      </c>
      <c r="P44" s="122" t="str">
        <f>$B$15&amp;"_"&amp;TEXT(VALUE(RIGHT(P39,3))+1,"000")</f>
        <v>L_105_077</v>
      </c>
      <c r="Q44" s="122" t="str">
        <f>IF(ABS(F44-SUM(F45:F48))&gt;LIST_Tolerance,"Error total and components not consistent for column "&amp;F$18,"Pass")</f>
        <v>Pass</v>
      </c>
    </row>
    <row r="45" spans="1:17" x14ac:dyDescent="0.35">
      <c r="A45" s="169" t="s">
        <v>84</v>
      </c>
      <c r="B45" s="248" t="s">
        <v>85</v>
      </c>
      <c r="C45" s="161" t="s">
        <v>85</v>
      </c>
      <c r="D45" s="126"/>
      <c r="E45" s="126"/>
      <c r="F45" s="126"/>
      <c r="G45" s="106"/>
      <c r="H45" s="126"/>
      <c r="J45" s="122" t="str">
        <f t="shared" si="1"/>
        <v>L_105_027</v>
      </c>
      <c r="K45" s="122" t="str">
        <f t="shared" si="0"/>
        <v>Pass</v>
      </c>
      <c r="L45" s="122"/>
      <c r="M45" s="122"/>
      <c r="N45" s="122"/>
      <c r="O45" s="122"/>
      <c r="P45" s="122"/>
      <c r="Q45" s="122"/>
    </row>
    <row r="46" spans="1:17" ht="29" x14ac:dyDescent="0.35">
      <c r="A46" s="170" t="s">
        <v>90</v>
      </c>
      <c r="B46" s="248" t="s">
        <v>91</v>
      </c>
      <c r="C46" s="161" t="s">
        <v>91</v>
      </c>
      <c r="D46" s="126"/>
      <c r="E46" s="126"/>
      <c r="F46" s="126"/>
      <c r="G46" s="106"/>
      <c r="H46" s="126"/>
      <c r="J46" s="122" t="str">
        <f t="shared" si="1"/>
        <v>L_105_028</v>
      </c>
      <c r="K46" s="122" t="str">
        <f t="shared" si="0"/>
        <v>Pass</v>
      </c>
      <c r="L46" s="122"/>
      <c r="M46" s="122"/>
      <c r="N46" s="122"/>
      <c r="O46" s="122"/>
      <c r="P46" s="122"/>
      <c r="Q46" s="122"/>
    </row>
    <row r="47" spans="1:17" x14ac:dyDescent="0.35">
      <c r="A47" s="166" t="s">
        <v>96</v>
      </c>
      <c r="B47" s="248" t="s">
        <v>97</v>
      </c>
      <c r="C47" s="161" t="s">
        <v>97</v>
      </c>
      <c r="D47" s="126"/>
      <c r="E47" s="126"/>
      <c r="F47" s="126"/>
      <c r="G47" s="162"/>
      <c r="H47" s="163"/>
      <c r="J47" s="122" t="str">
        <f t="shared" si="1"/>
        <v>L_105_029</v>
      </c>
      <c r="K47" s="122" t="str">
        <f t="shared" si="0"/>
        <v>Pass</v>
      </c>
      <c r="L47" s="122"/>
      <c r="M47" s="122"/>
      <c r="N47" s="122"/>
      <c r="O47" s="122"/>
      <c r="P47" s="122"/>
      <c r="Q47" s="122"/>
    </row>
    <row r="48" spans="1:17" x14ac:dyDescent="0.35">
      <c r="A48" s="166" t="s">
        <v>374</v>
      </c>
      <c r="B48" s="246" t="s">
        <v>364</v>
      </c>
      <c r="C48" s="164" t="s">
        <v>377</v>
      </c>
      <c r="D48" s="128"/>
      <c r="E48" s="128"/>
      <c r="F48" s="128"/>
      <c r="G48" s="162"/>
      <c r="H48" s="163"/>
      <c r="J48" s="122" t="str">
        <f t="shared" si="1"/>
        <v>L_105_030</v>
      </c>
      <c r="K48" s="122" t="str">
        <f t="shared" si="0"/>
        <v>Pass</v>
      </c>
      <c r="L48" s="122"/>
      <c r="M48" s="122"/>
      <c r="N48" s="122"/>
      <c r="O48" s="122"/>
      <c r="P48" s="122"/>
      <c r="Q48" s="122"/>
    </row>
    <row r="49" spans="1:17" x14ac:dyDescent="0.35">
      <c r="A49" s="41" t="s">
        <v>110</v>
      </c>
      <c r="B49" s="246" t="s">
        <v>111</v>
      </c>
      <c r="C49" s="164" t="s">
        <v>111</v>
      </c>
      <c r="D49" s="126"/>
      <c r="E49" s="126"/>
      <c r="F49" s="126"/>
      <c r="G49" s="171"/>
      <c r="H49" s="163"/>
      <c r="J49" s="122" t="str">
        <f t="shared" si="1"/>
        <v>L_105_031</v>
      </c>
      <c r="K49" s="122" t="str">
        <f t="shared" si="0"/>
        <v>Pass</v>
      </c>
      <c r="L49" s="122"/>
      <c r="M49" s="122"/>
      <c r="N49" s="122"/>
      <c r="O49" s="122"/>
      <c r="P49" s="122"/>
      <c r="Q49" s="122"/>
    </row>
    <row r="50" spans="1:17" ht="29" x14ac:dyDescent="0.35">
      <c r="A50" s="41" t="s">
        <v>231</v>
      </c>
      <c r="B50" s="248" t="s">
        <v>230</v>
      </c>
      <c r="C50" s="161" t="s">
        <v>378</v>
      </c>
      <c r="D50" s="126"/>
      <c r="E50" s="126"/>
      <c r="F50" s="126"/>
      <c r="G50" s="171"/>
      <c r="H50" s="163"/>
      <c r="J50" s="122" t="str">
        <f t="shared" si="1"/>
        <v>L_105_032</v>
      </c>
      <c r="K50" s="122" t="str">
        <f t="shared" si="0"/>
        <v>Pass</v>
      </c>
      <c r="L50" s="122"/>
      <c r="M50" s="122"/>
      <c r="N50" s="122"/>
      <c r="O50" s="122"/>
      <c r="P50" s="122"/>
      <c r="Q50" s="122"/>
    </row>
    <row r="51" spans="1:17" ht="29" x14ac:dyDescent="0.35">
      <c r="A51" s="172" t="s">
        <v>114</v>
      </c>
      <c r="B51" s="226" t="str">
        <f>"Sum of "&amp;C19&amp;", "&amp;C20&amp;", "&amp;C22&amp;", "&amp;C23&amp;", "&amp;C38&amp;", "&amp;C39&amp;", "&amp;C44&amp;", "&amp;C49&amp;", and "&amp;C50</f>
        <v>Sum of R0030, R0040, R0060, R0070, R0220, R0230, R0270, R0410, and R3050</v>
      </c>
      <c r="C51" s="173" t="s">
        <v>115</v>
      </c>
      <c r="D51" s="131">
        <f>SUM(D19,D20,D21,D22,D23,D38,D39,D44,D49,D50)</f>
        <v>0</v>
      </c>
      <c r="E51" s="131">
        <f>SUM(E19,E20,E21,E22,E23,E38,E39,E44,E49,E50)</f>
        <v>0</v>
      </c>
      <c r="F51" s="131">
        <f>SUM(F19,F20,F21,F22,F23,F38,F39,F44,F49,F50)</f>
        <v>0</v>
      </c>
      <c r="G51" s="171"/>
      <c r="H51" s="163"/>
      <c r="J51" s="122" t="str">
        <f t="shared" si="1"/>
        <v>L_105_033</v>
      </c>
      <c r="K51" s="122" t="str">
        <f t="shared" si="0"/>
        <v>Pass</v>
      </c>
      <c r="L51" s="122" t="str">
        <f>$B$15&amp;"_"&amp;TEXT(VALUE(RIGHT(L44,3))+1,"000")</f>
        <v>L_105_058</v>
      </c>
      <c r="M51" s="122" t="str">
        <f>IF(ABS(D51-SUM(D19:D23,D38:D39,D44,D49:D50))&gt;LIST_Tolerance,"Error total and components not consistent for column "&amp;D$20,"Pass")</f>
        <v>Pass</v>
      </c>
      <c r="N51" s="122" t="str">
        <f>$B$15&amp;"_"&amp;TEXT(VALUE(RIGHT(N44,3))+1,"000")</f>
        <v>L_105_068</v>
      </c>
      <c r="O51" s="122" t="str">
        <f>IF(ABS(E51-SUM(E19:E23,E38:E39,E44,E49:E50))&gt;LIST_Tolerance,"Error total and components not consistent for column "&amp;E$18,"Pass")</f>
        <v>Pass</v>
      </c>
      <c r="P51" s="122" t="str">
        <f>$B$15&amp;"_"&amp;TEXT(VALUE(RIGHT(P44,3))+1,"000")</f>
        <v>L_105_078</v>
      </c>
      <c r="Q51" s="122" t="str">
        <f>IF(ABS(F51-SUM(F19:F23,F38:F39,F44,F49:F50))&gt;LIST_Tolerance,"Error total and components not consistent for column "&amp;F$18,"Pass")</f>
        <v>Pass</v>
      </c>
    </row>
    <row r="52" spans="1:17" x14ac:dyDescent="0.35">
      <c r="A52" s="71" t="s">
        <v>116</v>
      </c>
      <c r="B52" s="251"/>
      <c r="C52" s="173"/>
      <c r="D52" s="155"/>
      <c r="E52" s="159"/>
      <c r="F52" s="161"/>
      <c r="G52" s="171"/>
      <c r="H52" s="159"/>
      <c r="J52" s="122"/>
      <c r="K52" s="122"/>
      <c r="L52" s="122"/>
      <c r="M52" s="122"/>
      <c r="N52" s="122"/>
      <c r="O52" s="122"/>
      <c r="P52" s="122"/>
      <c r="Q52" s="122"/>
    </row>
    <row r="53" spans="1:17" x14ac:dyDescent="0.35">
      <c r="A53" s="41" t="s">
        <v>117</v>
      </c>
      <c r="B53" s="245"/>
      <c r="C53" s="161" t="s">
        <v>118</v>
      </c>
      <c r="D53" s="128"/>
      <c r="E53" s="128"/>
      <c r="F53" s="128"/>
      <c r="G53" s="171"/>
      <c r="H53" s="163"/>
      <c r="J53" s="122" t="str">
        <f>$B$15&amp;"_"&amp;TEXT(VALUE(RIGHT(J51,3))+1,"000")</f>
        <v>L_105_034</v>
      </c>
      <c r="K53" s="122" t="str">
        <f t="shared" ref="K53:K72" si="2">IF(ABS($D53-E53-F53)&gt;LIST_Tolerance,"Error Balance Sheet Total must equal Main Fund plus Remaining Ring-Fenced Funds","Pass")</f>
        <v>Pass</v>
      </c>
      <c r="L53" s="122" t="str">
        <f>$B$15&amp;"_"&amp;TEXT(VALUE(RIGHT(L51,3))+1,"000")</f>
        <v>L_105_059</v>
      </c>
      <c r="M53" s="122" t="str">
        <f>IF(ABS(D53-SUM(D54:D56))&gt;LIST_Tolerance,"Error total and components not consistent for column "&amp;D$20,"Pass")</f>
        <v>Pass</v>
      </c>
      <c r="N53" s="122" t="str">
        <f>$B$15&amp;"_"&amp;TEXT(VALUE(RIGHT(N51,3))+1,"000")</f>
        <v>L_105_069</v>
      </c>
      <c r="O53" s="122" t="str">
        <f>IF(ABS(E53-SUM(E54:E56))&gt;LIST_Tolerance,"Error total and components not consistent for column "&amp;E$18,"Pass")</f>
        <v>Pass</v>
      </c>
      <c r="P53" s="122" t="str">
        <f>$B$15&amp;"_"&amp;TEXT(VALUE(RIGHT(P51,3))+1,"000")</f>
        <v>L_105_079</v>
      </c>
      <c r="Q53" s="122" t="str">
        <f>IF(ABS(F53-SUM(F54:F56))&gt;LIST_Tolerance,"Error total and components not consistent for column "&amp;F$18,"Pass")</f>
        <v>Pass</v>
      </c>
    </row>
    <row r="54" spans="1:17" x14ac:dyDescent="0.35">
      <c r="A54" s="167" t="s">
        <v>121</v>
      </c>
      <c r="B54" s="246" t="s">
        <v>183</v>
      </c>
      <c r="C54" s="164" t="s">
        <v>348</v>
      </c>
      <c r="D54" s="128"/>
      <c r="E54" s="128"/>
      <c r="F54" s="128"/>
      <c r="G54" s="171"/>
      <c r="H54" s="163"/>
      <c r="J54" s="122" t="str">
        <f t="shared" ref="J54:J72" si="3">$B$15&amp;"_"&amp;TEXT(VALUE(RIGHT(J53,3))+1,"000")</f>
        <v>L_105_035</v>
      </c>
      <c r="K54" s="122" t="str">
        <f t="shared" si="2"/>
        <v>Pass</v>
      </c>
      <c r="L54" s="122"/>
      <c r="M54" s="122"/>
      <c r="N54" s="122"/>
      <c r="O54" s="122"/>
      <c r="P54" s="122"/>
      <c r="Q54" s="122"/>
    </row>
    <row r="55" spans="1:17" x14ac:dyDescent="0.35">
      <c r="A55" s="167" t="s">
        <v>123</v>
      </c>
      <c r="B55" s="246" t="s">
        <v>184</v>
      </c>
      <c r="C55" s="164" t="s">
        <v>349</v>
      </c>
      <c r="D55" s="128"/>
      <c r="E55" s="128"/>
      <c r="F55" s="128"/>
      <c r="G55" s="171"/>
      <c r="H55" s="163"/>
      <c r="J55" s="122" t="str">
        <f t="shared" si="3"/>
        <v>L_105_036</v>
      </c>
      <c r="K55" s="122" t="str">
        <f t="shared" si="2"/>
        <v>Pass</v>
      </c>
      <c r="L55" s="122"/>
      <c r="M55" s="122"/>
      <c r="N55" s="122"/>
      <c r="O55" s="122"/>
      <c r="P55" s="122"/>
      <c r="Q55" s="122"/>
    </row>
    <row r="56" spans="1:17" x14ac:dyDescent="0.35">
      <c r="A56" s="167" t="s">
        <v>125</v>
      </c>
      <c r="B56" s="246" t="s">
        <v>185</v>
      </c>
      <c r="C56" s="164" t="s">
        <v>350</v>
      </c>
      <c r="D56" s="128"/>
      <c r="E56" s="128"/>
      <c r="F56" s="128"/>
      <c r="G56" s="171"/>
      <c r="H56" s="163"/>
      <c r="J56" s="122" t="str">
        <f t="shared" si="3"/>
        <v>L_105_037</v>
      </c>
      <c r="K56" s="122" t="str">
        <f t="shared" si="2"/>
        <v>Pass</v>
      </c>
      <c r="L56" s="122"/>
      <c r="M56" s="122"/>
      <c r="N56" s="122"/>
      <c r="O56" s="122"/>
      <c r="P56" s="122"/>
      <c r="Q56" s="122"/>
    </row>
    <row r="57" spans="1:17" x14ac:dyDescent="0.35">
      <c r="A57" s="41" t="s">
        <v>132</v>
      </c>
      <c r="B57" s="246" t="s">
        <v>247</v>
      </c>
      <c r="C57" s="164" t="s">
        <v>351</v>
      </c>
      <c r="D57" s="128"/>
      <c r="E57" s="128"/>
      <c r="F57" s="128"/>
      <c r="G57" s="171"/>
      <c r="H57" s="163"/>
      <c r="J57" s="122" t="str">
        <f t="shared" si="3"/>
        <v>L_105_038</v>
      </c>
      <c r="K57" s="122" t="str">
        <f t="shared" si="2"/>
        <v>Pass</v>
      </c>
      <c r="L57" s="122" t="str">
        <f>$B$15&amp;"_"&amp;TEXT(VALUE(RIGHT(L53,3))+1,"000")</f>
        <v>L_105_060</v>
      </c>
      <c r="M57" s="122" t="str">
        <f>IF(ABS(D57-SUM(D58:D60))&gt;LIST_Tolerance,"Error total and components not consistent for column "&amp;D$20,"Pass")</f>
        <v>Pass</v>
      </c>
      <c r="N57" s="122" t="str">
        <f>$B$15&amp;"_"&amp;TEXT(VALUE(RIGHT(N53,3))+1,"000")</f>
        <v>L_105_070</v>
      </c>
      <c r="O57" s="122" t="str">
        <f>IF(ABS(E57-SUM(E58:E60))&gt;LIST_Tolerance,"Error total and components not consistent for column "&amp;E$18,"Pass")</f>
        <v>Pass</v>
      </c>
      <c r="P57" s="122" t="str">
        <f>$B$15&amp;"_"&amp;TEXT(VALUE(RIGHT(P53,3))+1,"000")</f>
        <v>L_105_080</v>
      </c>
      <c r="Q57" s="122" t="str">
        <f>IF(ABS(F57-SUM(F58:F60))&gt;LIST_Tolerance,"Error total and components not consistent for column "&amp;F$18,"Pass")</f>
        <v>Pass</v>
      </c>
    </row>
    <row r="58" spans="1:17" x14ac:dyDescent="0.35">
      <c r="A58" s="167" t="s">
        <v>121</v>
      </c>
      <c r="B58" s="248" t="s">
        <v>255</v>
      </c>
      <c r="C58" s="164" t="s">
        <v>352</v>
      </c>
      <c r="D58" s="128"/>
      <c r="E58" s="128"/>
      <c r="F58" s="128"/>
      <c r="G58" s="171"/>
      <c r="H58" s="163"/>
      <c r="J58" s="122" t="str">
        <f t="shared" si="3"/>
        <v>L_105_039</v>
      </c>
      <c r="K58" s="122" t="str">
        <f t="shared" si="2"/>
        <v>Pass</v>
      </c>
      <c r="L58" s="122"/>
      <c r="M58" s="122"/>
      <c r="N58" s="122"/>
      <c r="O58" s="122"/>
      <c r="P58" s="122"/>
      <c r="Q58" s="122"/>
    </row>
    <row r="59" spans="1:17" ht="29" x14ac:dyDescent="0.35">
      <c r="A59" s="167" t="s">
        <v>123</v>
      </c>
      <c r="B59" s="248" t="s">
        <v>250</v>
      </c>
      <c r="C59" s="164" t="s">
        <v>353</v>
      </c>
      <c r="D59" s="128"/>
      <c r="E59" s="128"/>
      <c r="F59" s="128"/>
      <c r="G59" s="171"/>
      <c r="H59" s="163"/>
      <c r="J59" s="122" t="str">
        <f t="shared" si="3"/>
        <v>L_105_040</v>
      </c>
      <c r="K59" s="122" t="str">
        <f t="shared" si="2"/>
        <v>Pass</v>
      </c>
      <c r="L59" s="122"/>
      <c r="M59" s="122"/>
      <c r="N59" s="122"/>
      <c r="O59" s="122"/>
      <c r="P59" s="122"/>
      <c r="Q59" s="122"/>
    </row>
    <row r="60" spans="1:17" ht="29" x14ac:dyDescent="0.35">
      <c r="A60" s="167" t="s">
        <v>125</v>
      </c>
      <c r="B60" s="248" t="s">
        <v>251</v>
      </c>
      <c r="C60" s="164" t="s">
        <v>354</v>
      </c>
      <c r="D60" s="128"/>
      <c r="E60" s="128"/>
      <c r="F60" s="128"/>
      <c r="G60" s="171"/>
      <c r="H60" s="163"/>
      <c r="J60" s="122" t="str">
        <f t="shared" si="3"/>
        <v>L_105_041</v>
      </c>
      <c r="K60" s="122" t="str">
        <f t="shared" si="2"/>
        <v>Pass</v>
      </c>
      <c r="L60" s="122"/>
      <c r="M60" s="122"/>
      <c r="N60" s="122"/>
      <c r="O60" s="122"/>
      <c r="P60" s="122"/>
      <c r="Q60" s="122"/>
    </row>
    <row r="61" spans="1:17" x14ac:dyDescent="0.35">
      <c r="A61" s="41" t="s">
        <v>144</v>
      </c>
      <c r="B61" s="246" t="s">
        <v>247</v>
      </c>
      <c r="C61" s="164" t="s">
        <v>355</v>
      </c>
      <c r="D61" s="128"/>
      <c r="E61" s="128"/>
      <c r="F61" s="128"/>
      <c r="G61" s="171"/>
      <c r="H61" s="163"/>
      <c r="J61" s="122" t="str">
        <f t="shared" si="3"/>
        <v>L_105_042</v>
      </c>
      <c r="K61" s="122" t="str">
        <f t="shared" si="2"/>
        <v>Pass</v>
      </c>
      <c r="L61" s="122" t="str">
        <f>$B$15&amp;"_"&amp;TEXT(VALUE(RIGHT(L57,3))+1,"000")</f>
        <v>L_105_061</v>
      </c>
      <c r="M61" s="122" t="str">
        <f>IF(ABS(D61-SUM(D62:D64))&gt;LIST_Tolerance,"Error total and components not consistent for column "&amp;D$20,"Pass")</f>
        <v>Pass</v>
      </c>
      <c r="N61" s="122" t="str">
        <f>$B$15&amp;"_"&amp;TEXT(VALUE(RIGHT(N57,3))+1,"000")</f>
        <v>L_105_071</v>
      </c>
      <c r="O61" s="122" t="str">
        <f>IF(ABS(E61-SUM(E62:E64))&gt;LIST_Tolerance,"Error total and components not consistent for column "&amp;E$18,"Pass")</f>
        <v>Pass</v>
      </c>
      <c r="P61" s="122" t="str">
        <f>$B$15&amp;"_"&amp;TEXT(VALUE(RIGHT(P57,3))+1,"000")</f>
        <v>L_105_081</v>
      </c>
      <c r="Q61" s="122" t="str">
        <f>IF(ABS(F61-SUM(F62:F64))&gt;LIST_Tolerance,"Error total and components not consistent for column "&amp;F$18,"Pass")</f>
        <v>Pass</v>
      </c>
    </row>
    <row r="62" spans="1:17" x14ac:dyDescent="0.35">
      <c r="A62" s="166" t="s">
        <v>121</v>
      </c>
      <c r="B62" s="246" t="s">
        <v>252</v>
      </c>
      <c r="C62" s="164" t="s">
        <v>356</v>
      </c>
      <c r="D62" s="128"/>
      <c r="E62" s="128"/>
      <c r="F62" s="128"/>
      <c r="G62" s="171"/>
      <c r="H62" s="163"/>
      <c r="J62" s="122" t="str">
        <f t="shared" si="3"/>
        <v>L_105_043</v>
      </c>
      <c r="K62" s="122" t="str">
        <f t="shared" si="2"/>
        <v>Pass</v>
      </c>
      <c r="L62" s="122"/>
      <c r="M62" s="122"/>
      <c r="N62" s="122"/>
      <c r="O62" s="122"/>
      <c r="P62" s="122"/>
      <c r="Q62" s="122"/>
    </row>
    <row r="63" spans="1:17" x14ac:dyDescent="0.35">
      <c r="A63" s="166" t="s">
        <v>123</v>
      </c>
      <c r="B63" s="246" t="s">
        <v>253</v>
      </c>
      <c r="C63" s="164" t="s">
        <v>357</v>
      </c>
      <c r="D63" s="128"/>
      <c r="E63" s="128"/>
      <c r="F63" s="128"/>
      <c r="G63" s="171"/>
      <c r="H63" s="163"/>
      <c r="J63" s="122" t="str">
        <f t="shared" si="3"/>
        <v>L_105_044</v>
      </c>
      <c r="K63" s="122" t="str">
        <f t="shared" si="2"/>
        <v>Pass</v>
      </c>
      <c r="L63" s="122"/>
      <c r="M63" s="122"/>
      <c r="N63" s="122"/>
      <c r="O63" s="122"/>
      <c r="P63" s="122"/>
      <c r="Q63" s="122"/>
    </row>
    <row r="64" spans="1:17" x14ac:dyDescent="0.35">
      <c r="A64" s="166" t="s">
        <v>125</v>
      </c>
      <c r="B64" s="246" t="s">
        <v>254</v>
      </c>
      <c r="C64" s="164" t="s">
        <v>358</v>
      </c>
      <c r="D64" s="128"/>
      <c r="E64" s="128"/>
      <c r="F64" s="128"/>
      <c r="G64" s="171"/>
      <c r="H64" s="163"/>
      <c r="J64" s="122" t="str">
        <f t="shared" si="3"/>
        <v>L_105_045</v>
      </c>
      <c r="K64" s="122" t="str">
        <f t="shared" si="2"/>
        <v>Pass</v>
      </c>
      <c r="L64" s="122"/>
      <c r="M64" s="122"/>
      <c r="N64" s="122"/>
      <c r="O64" s="122"/>
      <c r="P64" s="122"/>
      <c r="Q64" s="122"/>
    </row>
    <row r="65" spans="1:17" x14ac:dyDescent="0.35">
      <c r="A65" s="41" t="s">
        <v>248</v>
      </c>
      <c r="B65" s="246" t="s">
        <v>243</v>
      </c>
      <c r="C65" s="164" t="s">
        <v>359</v>
      </c>
      <c r="D65" s="128"/>
      <c r="E65" s="128"/>
      <c r="F65" s="128"/>
      <c r="G65" s="171"/>
      <c r="H65" s="163"/>
      <c r="J65" s="122" t="str">
        <f t="shared" si="3"/>
        <v>L_105_046</v>
      </c>
      <c r="K65" s="122" t="str">
        <f t="shared" si="2"/>
        <v>Pass</v>
      </c>
      <c r="L65" s="122"/>
      <c r="M65" s="122"/>
      <c r="N65" s="122"/>
      <c r="O65" s="122"/>
      <c r="P65" s="122"/>
      <c r="Q65" s="122"/>
    </row>
    <row r="66" spans="1:17" x14ac:dyDescent="0.35">
      <c r="A66" s="41" t="s">
        <v>155</v>
      </c>
      <c r="B66" s="246" t="s">
        <v>156</v>
      </c>
      <c r="C66" s="164" t="s">
        <v>156</v>
      </c>
      <c r="D66" s="128"/>
      <c r="E66" s="128"/>
      <c r="F66" s="128"/>
      <c r="G66" s="171"/>
      <c r="H66" s="163"/>
      <c r="J66" s="122" t="str">
        <f t="shared" si="3"/>
        <v>L_105_047</v>
      </c>
      <c r="K66" s="122" t="str">
        <f t="shared" si="2"/>
        <v>Pass</v>
      </c>
      <c r="L66" s="122"/>
      <c r="M66" s="122"/>
      <c r="N66" s="122"/>
      <c r="O66" s="122"/>
      <c r="P66" s="122"/>
      <c r="Q66" s="122"/>
    </row>
    <row r="67" spans="1:17" x14ac:dyDescent="0.35">
      <c r="A67" s="41" t="s">
        <v>159</v>
      </c>
      <c r="B67" s="246" t="s">
        <v>160</v>
      </c>
      <c r="C67" s="164" t="s">
        <v>160</v>
      </c>
      <c r="D67" s="128"/>
      <c r="E67" s="128"/>
      <c r="F67" s="128"/>
      <c r="G67" s="171"/>
      <c r="H67" s="163"/>
      <c r="J67" s="122" t="str">
        <f t="shared" si="3"/>
        <v>L_105_048</v>
      </c>
      <c r="K67" s="122" t="str">
        <f t="shared" si="2"/>
        <v>Pass</v>
      </c>
      <c r="L67" s="122"/>
      <c r="M67" s="122"/>
      <c r="N67" s="122"/>
      <c r="O67" s="122"/>
      <c r="P67" s="122"/>
      <c r="Q67" s="122"/>
    </row>
    <row r="68" spans="1:17" x14ac:dyDescent="0.35">
      <c r="A68" s="41" t="s">
        <v>66</v>
      </c>
      <c r="B68" s="246" t="s">
        <v>161</v>
      </c>
      <c r="C68" s="164" t="s">
        <v>161</v>
      </c>
      <c r="D68" s="128"/>
      <c r="E68" s="128"/>
      <c r="F68" s="128"/>
      <c r="G68" s="171"/>
      <c r="H68" s="163"/>
      <c r="J68" s="122" t="str">
        <f t="shared" si="3"/>
        <v>L_105_049</v>
      </c>
      <c r="K68" s="122" t="str">
        <f t="shared" si="2"/>
        <v>Pass</v>
      </c>
      <c r="L68" s="122"/>
      <c r="M68" s="122"/>
      <c r="N68" s="122"/>
      <c r="O68" s="122"/>
      <c r="P68" s="122"/>
      <c r="Q68" s="122"/>
    </row>
    <row r="69" spans="1:17" x14ac:dyDescent="0.35">
      <c r="A69" s="41" t="s">
        <v>172</v>
      </c>
      <c r="B69" s="246" t="s">
        <v>173</v>
      </c>
      <c r="C69" s="164" t="s">
        <v>173</v>
      </c>
      <c r="D69" s="128"/>
      <c r="E69" s="128"/>
      <c r="F69" s="128"/>
      <c r="G69" s="171"/>
      <c r="H69" s="163"/>
      <c r="J69" s="122" t="str">
        <f t="shared" si="3"/>
        <v>L_105_050</v>
      </c>
      <c r="K69" s="122" t="str">
        <f t="shared" si="2"/>
        <v>Pass</v>
      </c>
      <c r="L69" s="122"/>
      <c r="M69" s="122"/>
      <c r="N69" s="122"/>
      <c r="O69" s="122"/>
      <c r="P69" s="122"/>
      <c r="Q69" s="122"/>
    </row>
    <row r="70" spans="1:17" ht="29" x14ac:dyDescent="0.35">
      <c r="A70" s="41" t="s">
        <v>18</v>
      </c>
      <c r="B70" s="248" t="s">
        <v>186</v>
      </c>
      <c r="C70" s="161" t="s">
        <v>614</v>
      </c>
      <c r="D70" s="128"/>
      <c r="E70" s="128"/>
      <c r="F70" s="128"/>
      <c r="G70" s="171"/>
      <c r="H70" s="163"/>
      <c r="J70" s="122" t="str">
        <f t="shared" si="3"/>
        <v>L_105_051</v>
      </c>
      <c r="K70" s="122" t="str">
        <f t="shared" si="2"/>
        <v>Pass</v>
      </c>
      <c r="L70" s="122"/>
      <c r="M70" s="122"/>
      <c r="N70" s="122"/>
      <c r="O70" s="122"/>
      <c r="P70" s="122"/>
      <c r="Q70" s="122"/>
    </row>
    <row r="71" spans="1:17" x14ac:dyDescent="0.35">
      <c r="A71" s="172" t="s">
        <v>19</v>
      </c>
      <c r="B71" s="226" t="s">
        <v>180</v>
      </c>
      <c r="C71" s="173" t="s">
        <v>180</v>
      </c>
      <c r="D71" s="131">
        <f>SUM(D53,D57,D61,D65,D66,D67,D68,D69,D70)</f>
        <v>0</v>
      </c>
      <c r="E71" s="131">
        <f>SUM(E53,E57,E61,E65,E66,E67,E68,E69,E70)</f>
        <v>0</v>
      </c>
      <c r="F71" s="131">
        <f>SUM(F53,F57,F61,F65,F66,F67,F68,F69,F70)</f>
        <v>0</v>
      </c>
      <c r="G71" s="171"/>
      <c r="H71" s="163"/>
      <c r="J71" s="122" t="str">
        <f t="shared" si="3"/>
        <v>L_105_052</v>
      </c>
      <c r="K71" s="122" t="str">
        <f t="shared" si="2"/>
        <v>Pass</v>
      </c>
      <c r="L71" s="122" t="str">
        <f>$B$15&amp;"_"&amp;TEXT(VALUE(RIGHT(L61,3))+1,"000")</f>
        <v>L_105_062</v>
      </c>
      <c r="M71" s="122" t="str">
        <f>IF(ABS(D71-SUM(D53,D57,D61,D65:D70))&gt;LIST_Tolerance,"Error total and components not consistent for column "&amp;D$20,"Pass")</f>
        <v>Pass</v>
      </c>
      <c r="N71" s="122" t="str">
        <f>$B$15&amp;"_"&amp;TEXT(VALUE(RIGHT(N61,3))+1,"000")</f>
        <v>L_105_072</v>
      </c>
      <c r="O71" s="122" t="str">
        <f>IF(ABS(E71-SUM(E53,E57,E61,E65:E70))&gt;LIST_Tolerance,"Error total and components not consistent for column "&amp;E$18,"Pass")</f>
        <v>Pass</v>
      </c>
      <c r="P71" s="122" t="str">
        <f>$B$15&amp;"_"&amp;TEXT(VALUE(RIGHT(P61,3))+1,"000")</f>
        <v>L_105_082</v>
      </c>
      <c r="Q71" s="122" t="str">
        <f>IF(ABS(F71-SUM(F53,F57,F61,F65:F70))&gt;LIST_Tolerance,"Error total and components not consistent for column "&amp;F$18,"Pass")</f>
        <v>Pass</v>
      </c>
    </row>
    <row r="72" spans="1:17" x14ac:dyDescent="0.35">
      <c r="A72" s="123" t="s">
        <v>181</v>
      </c>
      <c r="B72" s="226" t="s">
        <v>182</v>
      </c>
      <c r="C72" s="173" t="s">
        <v>182</v>
      </c>
      <c r="D72" s="175">
        <f>D51-D71</f>
        <v>0</v>
      </c>
      <c r="E72" s="175">
        <f>E51-E71</f>
        <v>0</v>
      </c>
      <c r="F72" s="175">
        <f>F51-F71</f>
        <v>0</v>
      </c>
      <c r="G72" s="171"/>
      <c r="H72" s="163"/>
      <c r="J72" s="122" t="str">
        <f t="shared" si="3"/>
        <v>L_105_053</v>
      </c>
      <c r="K72" s="122" t="str">
        <f t="shared" si="2"/>
        <v>Pass</v>
      </c>
      <c r="L72" s="122" t="str">
        <f>$B$15&amp;"_"&amp;TEXT(VALUE(RIGHT(L71,3))+1,"000")</f>
        <v>L_105_063</v>
      </c>
      <c r="M72" s="122" t="str">
        <f>IF(ABS(D72-SUM(D51,-D71))&gt;LIST_Tolerance,"Error total and components not consistent for column "&amp;D$20,"Pass")</f>
        <v>Pass</v>
      </c>
      <c r="N72" s="122" t="str">
        <f>$B$15&amp;"_"&amp;TEXT(VALUE(RIGHT(N71,3))+1,"000")</f>
        <v>L_105_073</v>
      </c>
      <c r="O72" s="122" t="str">
        <f>IF(ABS(E72-SUM(E51,-E71))&gt;LIST_Tolerance,"Error total and components not consistent for column "&amp;E$18,"Pass")</f>
        <v>Pass</v>
      </c>
      <c r="P72" s="122" t="str">
        <f>$B$15&amp;"_"&amp;TEXT(VALUE(RIGHT(P71,3))+1,"000")</f>
        <v>L_105_083</v>
      </c>
      <c r="Q72" s="122" t="str">
        <f>IF(ABS(F72-SUM(F51,-F71))&gt;LIST_Tolerance,"Error total and components not consistent for column "&amp;F$18,"Pass")</f>
        <v>Pass</v>
      </c>
    </row>
    <row r="73" spans="1:17" x14ac:dyDescent="0.35">
      <c r="A73" s="132" t="s">
        <v>442</v>
      </c>
      <c r="B73" s="240" t="s">
        <v>443</v>
      </c>
      <c r="C73" s="134" t="s">
        <v>444</v>
      </c>
      <c r="D73" s="131">
        <f>SUM(D64:D72)</f>
        <v>0</v>
      </c>
      <c r="E73" s="131">
        <f>SUM(E64:E72)</f>
        <v>0</v>
      </c>
      <c r="F73" s="131">
        <f>SUM(F64:F72)</f>
        <v>0</v>
      </c>
      <c r="G73" s="106"/>
    </row>
  </sheetData>
  <sheetProtection password="AAC6" sheet="1" formatColumns="0"/>
  <protectedRanges>
    <protectedRange sqref="D19:F50 H19:H51 D53:F70 H53:H72" name="Range1"/>
  </protectedRanges>
  <mergeCells count="4">
    <mergeCell ref="B6:F6"/>
    <mergeCell ref="B7:F7"/>
    <mergeCell ref="B8:F8"/>
    <mergeCell ref="E15:F15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132</vt:i4>
      </vt:variant>
    </vt:vector>
  </HeadingPairs>
  <TitlesOfParts>
    <vt:vector size="170" baseType="lpstr">
      <vt:lpstr>Submission_header</vt:lpstr>
      <vt:lpstr>Firm Info</vt:lpstr>
      <vt:lpstr>Summary</vt:lpstr>
      <vt:lpstr>Balance Sheet</vt:lpstr>
      <vt:lpstr>LIST Balance Sheet</vt:lpstr>
      <vt:lpstr>Capital</vt:lpstr>
      <vt:lpstr>Own Funds</vt:lpstr>
      <vt:lpstr>MA Info</vt:lpstr>
      <vt:lpstr>BS - S1</vt:lpstr>
      <vt:lpstr>Capital - S1</vt:lpstr>
      <vt:lpstr>Own Funds - S1</vt:lpstr>
      <vt:lpstr>MA Info - S1</vt:lpstr>
      <vt:lpstr>BS - S2</vt:lpstr>
      <vt:lpstr>Capital - S2</vt:lpstr>
      <vt:lpstr>Own Funds - S2</vt:lpstr>
      <vt:lpstr>MA Info - S2</vt:lpstr>
      <vt:lpstr>BS - S3</vt:lpstr>
      <vt:lpstr>Capital - S3</vt:lpstr>
      <vt:lpstr>Own Funds - S3</vt:lpstr>
      <vt:lpstr>MA Info - S3</vt:lpstr>
      <vt:lpstr>BS - S4</vt:lpstr>
      <vt:lpstr>Capital - S4</vt:lpstr>
      <vt:lpstr>Own Funds - S4</vt:lpstr>
      <vt:lpstr>MA Info - S4</vt:lpstr>
      <vt:lpstr>Reinsurance</vt:lpstr>
      <vt:lpstr>Version Control</vt:lpstr>
      <vt:lpstr>Validation Summary</vt:lpstr>
      <vt:lpstr>Variables</vt:lpstr>
      <vt:lpstr>PRA Files&gt;&gt;</vt:lpstr>
      <vt:lpstr>PRA_Comments</vt:lpstr>
      <vt:lpstr>PRA_BS</vt:lpstr>
      <vt:lpstr>PRA_TMTP</vt:lpstr>
      <vt:lpstr>PRA_MBS</vt:lpstr>
      <vt:lpstr>PRA_SCRMCR</vt:lpstr>
      <vt:lpstr>PRA_BOF</vt:lpstr>
      <vt:lpstr>PRA_MOF</vt:lpstr>
      <vt:lpstr>PRA_MA</vt:lpstr>
      <vt:lpstr>PRA_AnnRe</vt:lpstr>
      <vt:lpstr>FirmInfo_Corner</vt:lpstr>
      <vt:lpstr>FirmInfo_Curr</vt:lpstr>
      <vt:lpstr>FirmInfo_Currency</vt:lpstr>
      <vt:lpstr>FirmInfo_FirmName</vt:lpstr>
      <vt:lpstr>FirmInfo_FRN</vt:lpstr>
      <vt:lpstr>FirmInfo_FRNCorner</vt:lpstr>
      <vt:lpstr>FirmInfo_GroupName</vt:lpstr>
      <vt:lpstr>FirmInfo_ID</vt:lpstr>
      <vt:lpstr>FirmInfo_reportingdate</vt:lpstr>
      <vt:lpstr>FirmInfo_Row</vt:lpstr>
      <vt:lpstr>FirmInfo_ValidationCorner</vt:lpstr>
      <vt:lpstr>L_002_Column</vt:lpstr>
      <vt:lpstr>L_002_Corner</vt:lpstr>
      <vt:lpstr>L_002_Row</vt:lpstr>
      <vt:lpstr>L_002_ValidationCorner</vt:lpstr>
      <vt:lpstr>L_003_Column</vt:lpstr>
      <vt:lpstr>L_003_Corner</vt:lpstr>
      <vt:lpstr>L_003_Row</vt:lpstr>
      <vt:lpstr>L_003_ValidationCorner</vt:lpstr>
      <vt:lpstr>L_004_Column</vt:lpstr>
      <vt:lpstr>L_004_Corner</vt:lpstr>
      <vt:lpstr>L_004_Form</vt:lpstr>
      <vt:lpstr>L_004_Row</vt:lpstr>
      <vt:lpstr>L_005_Column</vt:lpstr>
      <vt:lpstr>L_005_Corner</vt:lpstr>
      <vt:lpstr>L_005_Row</vt:lpstr>
      <vt:lpstr>L_005_ValidationCorner</vt:lpstr>
      <vt:lpstr>L_006_MCRColumn</vt:lpstr>
      <vt:lpstr>L_006_MCRCorner</vt:lpstr>
      <vt:lpstr>L_006_MCRRow</vt:lpstr>
      <vt:lpstr>L_006_SCRColumn</vt:lpstr>
      <vt:lpstr>L_006_SCRCorner</vt:lpstr>
      <vt:lpstr>L_006_SCRRow</vt:lpstr>
      <vt:lpstr>L_006_ValidationCorner</vt:lpstr>
      <vt:lpstr>L_008_Column</vt:lpstr>
      <vt:lpstr>L_008_Corner</vt:lpstr>
      <vt:lpstr>L_008_Row</vt:lpstr>
      <vt:lpstr>L_008_ValidationCorner</vt:lpstr>
      <vt:lpstr>L_009_Column</vt:lpstr>
      <vt:lpstr>L_009_Corner</vt:lpstr>
      <vt:lpstr>L_009_Row</vt:lpstr>
      <vt:lpstr>L_010_Column</vt:lpstr>
      <vt:lpstr>L_010_Corner</vt:lpstr>
      <vt:lpstr>L_010_Row</vt:lpstr>
      <vt:lpstr>L_010_ValidationCorner</vt:lpstr>
      <vt:lpstr>L_011_Column</vt:lpstr>
      <vt:lpstr>L_011_Corner</vt:lpstr>
      <vt:lpstr>L_011_Row</vt:lpstr>
      <vt:lpstr>L_011_ValidationCorner</vt:lpstr>
      <vt:lpstr>L_105_Column</vt:lpstr>
      <vt:lpstr>L_105_Corner</vt:lpstr>
      <vt:lpstr>L_105_Row</vt:lpstr>
      <vt:lpstr>L_105_ValidationCorner</vt:lpstr>
      <vt:lpstr>L_106_MCRColumn</vt:lpstr>
      <vt:lpstr>L_106_MCRCorner</vt:lpstr>
      <vt:lpstr>L_106_MCRRow</vt:lpstr>
      <vt:lpstr>L_106_SCRColumn</vt:lpstr>
      <vt:lpstr>L_106_SCRCorner</vt:lpstr>
      <vt:lpstr>L_106_SCRRow</vt:lpstr>
      <vt:lpstr>L_106_ValidationCorner</vt:lpstr>
      <vt:lpstr>L_109_Column</vt:lpstr>
      <vt:lpstr>L_109_Corner</vt:lpstr>
      <vt:lpstr>L_109_Row</vt:lpstr>
      <vt:lpstr>L_109_ValidationCorner</vt:lpstr>
      <vt:lpstr>L_110_Column</vt:lpstr>
      <vt:lpstr>L_110_Corner</vt:lpstr>
      <vt:lpstr>L_110_Row</vt:lpstr>
      <vt:lpstr>L_110_ValidationCorner</vt:lpstr>
      <vt:lpstr>L_205_Column</vt:lpstr>
      <vt:lpstr>L_205_Corner</vt:lpstr>
      <vt:lpstr>L_205_Row</vt:lpstr>
      <vt:lpstr>L_205_ValidationCorner</vt:lpstr>
      <vt:lpstr>L_206_MCRColumn</vt:lpstr>
      <vt:lpstr>L_206_MCRCorner</vt:lpstr>
      <vt:lpstr>L_206_MCRRow</vt:lpstr>
      <vt:lpstr>L_206_SCRColumn</vt:lpstr>
      <vt:lpstr>L_206_SCRCorner</vt:lpstr>
      <vt:lpstr>L_206_SCRRow</vt:lpstr>
      <vt:lpstr>L_206_ValidationCorner</vt:lpstr>
      <vt:lpstr>L_209_Column</vt:lpstr>
      <vt:lpstr>L_209_Corner</vt:lpstr>
      <vt:lpstr>L_209_Row</vt:lpstr>
      <vt:lpstr>L_209_ValidationCorner</vt:lpstr>
      <vt:lpstr>L_210_Column</vt:lpstr>
      <vt:lpstr>L_210_Corner</vt:lpstr>
      <vt:lpstr>L_210_Row</vt:lpstr>
      <vt:lpstr>L_210_ValidationCorner</vt:lpstr>
      <vt:lpstr>L_305_Column</vt:lpstr>
      <vt:lpstr>L_305_Corner</vt:lpstr>
      <vt:lpstr>L_305_Row</vt:lpstr>
      <vt:lpstr>L_305_ValidationCorner</vt:lpstr>
      <vt:lpstr>L_306_MCRColumn</vt:lpstr>
      <vt:lpstr>L_306_MCRCorner</vt:lpstr>
      <vt:lpstr>L_306_MCRRow</vt:lpstr>
      <vt:lpstr>L_306_SCRColumn</vt:lpstr>
      <vt:lpstr>L_306_SCRCorner</vt:lpstr>
      <vt:lpstr>L_306_SCRRow</vt:lpstr>
      <vt:lpstr>L_306_ValidationCorner</vt:lpstr>
      <vt:lpstr>L_309_Column</vt:lpstr>
      <vt:lpstr>L_309_Corner</vt:lpstr>
      <vt:lpstr>L_309_Row</vt:lpstr>
      <vt:lpstr>L_309_ValidationCorner</vt:lpstr>
      <vt:lpstr>L_310_Column</vt:lpstr>
      <vt:lpstr>L_310_Corner</vt:lpstr>
      <vt:lpstr>L_310_Row</vt:lpstr>
      <vt:lpstr>L_310_ValidationCorner</vt:lpstr>
      <vt:lpstr>L_405_Column</vt:lpstr>
      <vt:lpstr>L_405_Corner</vt:lpstr>
      <vt:lpstr>L_405_Row</vt:lpstr>
      <vt:lpstr>L_405_ValidationCorner</vt:lpstr>
      <vt:lpstr>L_406_MCRColumn</vt:lpstr>
      <vt:lpstr>L_406_MCRCorner</vt:lpstr>
      <vt:lpstr>L_406_MCRRow</vt:lpstr>
      <vt:lpstr>L_406_SCRColumn</vt:lpstr>
      <vt:lpstr>L_406_SCRCorner</vt:lpstr>
      <vt:lpstr>L_406_SCRRow</vt:lpstr>
      <vt:lpstr>L_406_ValidationCorner</vt:lpstr>
      <vt:lpstr>L_409_Column</vt:lpstr>
      <vt:lpstr>L_409_Corner</vt:lpstr>
      <vt:lpstr>L_409_Row</vt:lpstr>
      <vt:lpstr>L_409_ValidationCorner</vt:lpstr>
      <vt:lpstr>L_410_Column</vt:lpstr>
      <vt:lpstr>L_410_Corner</vt:lpstr>
      <vt:lpstr>L_410_Row</vt:lpstr>
      <vt:lpstr>L_410_ValidationCorner</vt:lpstr>
      <vt:lpstr>LIST_Tolerance</vt:lpstr>
      <vt:lpstr>LISTScenMap</vt:lpstr>
      <vt:lpstr>MBS_Lookup</vt:lpstr>
      <vt:lpstr>'Version Control'!Print_Area</vt:lpstr>
      <vt:lpstr>Reinsurance_Response1</vt:lpstr>
      <vt:lpstr>Reinsurer_Type</vt:lpstr>
      <vt:lpstr>Resp_YN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2022-07-27T16:39:10Z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-818867833</vt:i4>
  </property>
  <property fmtid="{D5CDD505-2E9C-101B-9397-08002B2CF9AE}" pid="3" name="_NewReviewCycle">
    <vt:lpwstr/>
  </property>
  <property fmtid="{D5CDD505-2E9C-101B-9397-08002B2CF9AE}" pid="4" name="_PreviousAdHocReviewCycleID">
    <vt:i4>1880532762</vt:i4>
  </property>
  <property fmtid="{D5CDD505-2E9C-101B-9397-08002B2CF9AE}" pid="5" name="_ReviewingToolsShownOnce">
    <vt:lpwstr/>
  </property>
</Properties>
</file>