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12885" windowHeight="7140" tabRatio="955"/>
  </bookViews>
  <sheets>
    <sheet name="Cover" sheetId="1" r:id="rId1"/>
    <sheet name="P1" sheetId="2" r:id="rId2"/>
    <sheet name="P2(I)A" sheetId="3" r:id="rId3"/>
    <sheet name="P2(I)B" sheetId="4" r:id="rId4"/>
    <sheet name="P2(I)C,D" sheetId="5" r:id="rId5"/>
    <sheet name="P2(II)T1" sheetId="6" r:id="rId6"/>
    <sheet name="P2(II)T2" sheetId="7" r:id="rId7"/>
    <sheet name="P2(II)T3" sheetId="8" r:id="rId8"/>
    <sheet name="P2(II)T4" sheetId="9" r:id="rId9"/>
    <sheet name="P2(II)T5" sheetId="10" r:id="rId10"/>
    <sheet name="P2(II)T6" sheetId="11" r:id="rId11"/>
    <sheet name="P2(II)T7" sheetId="12" r:id="rId12"/>
    <sheet name="P2(II)T8" sheetId="13" r:id="rId13"/>
    <sheet name="P2(II)T9" sheetId="14" r:id="rId14"/>
    <sheet name="P2(II)T10" sheetId="15" r:id="rId15"/>
    <sheet name="P3" sheetId="16" r:id="rId16"/>
  </sheets>
  <definedNames>
    <definedName name="_ftn1" localSheetId="15">'P3'!$B$90</definedName>
    <definedName name="_ftn2" localSheetId="2">'P2(I)A'!#REF!</definedName>
    <definedName name="_ftn3" localSheetId="2">'P2(I)A'!#REF!</definedName>
    <definedName name="_ftn4" localSheetId="3">'P2(I)B'!#REF!</definedName>
    <definedName name="_ftn5" localSheetId="3">'P2(I)B'!#REF!</definedName>
    <definedName name="_ftn6" localSheetId="3">'P2(I)B'!#REF!</definedName>
    <definedName name="_ftn7" localSheetId="3">'P2(I)B'!#REF!</definedName>
    <definedName name="_ftn8" localSheetId="3">'P2(I)B'!#REF!</definedName>
    <definedName name="_ftnref1" localSheetId="15">'P3'!$M$7</definedName>
    <definedName name="_ftnref2" localSheetId="2">'P2(I)A'!$D$16</definedName>
    <definedName name="_ftnref3" localSheetId="2">'P2(I)A'!#REF!</definedName>
    <definedName name="_ftnref4" localSheetId="3">'P2(I)B'!$C$47</definedName>
    <definedName name="_ftnref5" localSheetId="3">'P2(I)B'!$C$49</definedName>
    <definedName name="_ftnref6" localSheetId="3">'P2(I)B'!$C$50</definedName>
    <definedName name="_xlnm.Print_Area" localSheetId="0">Cover!$A$1:$G$56</definedName>
    <definedName name="_xlnm.Print_Area" localSheetId="1">'P1'!$A$1:$D$26</definedName>
    <definedName name="_xlnm.Print_Area" localSheetId="2">'P2(I)A'!$B$1:$L$26</definedName>
    <definedName name="_xlnm.Print_Area" localSheetId="3">'P2(I)B'!$B$1:$M$61</definedName>
    <definedName name="_xlnm.Print_Area" localSheetId="4">'P2(I)C,D'!$B$1:$M$42</definedName>
    <definedName name="_xlnm.Print_Area" localSheetId="5">'P2(II)T1'!$B$1:$J$25</definedName>
    <definedName name="_xlnm.Print_Area" localSheetId="14">'P2(II)T10'!$B$1:$L$20</definedName>
    <definedName name="_xlnm.Print_Area" localSheetId="6">'P2(II)T2'!$B$1:$J$25</definedName>
    <definedName name="_xlnm.Print_Area" localSheetId="7">'P2(II)T3'!$B$1:$L$24</definedName>
    <definedName name="_xlnm.Print_Area" localSheetId="8">'P2(II)T4'!$B$1:$L$24</definedName>
    <definedName name="_xlnm.Print_Area" localSheetId="9">'P2(II)T5'!$B$1:$L$14</definedName>
    <definedName name="_xlnm.Print_Area" localSheetId="10">'P2(II)T6'!$B$1:$K$11</definedName>
    <definedName name="_xlnm.Print_Area" localSheetId="11">'P2(II)T7'!$B$1:$L$24</definedName>
    <definedName name="_xlnm.Print_Area" localSheetId="12">'P2(II)T8'!$B$1:$L$25</definedName>
    <definedName name="_xlnm.Print_Area" localSheetId="13">'P2(II)T9'!$B$1:$L$22</definedName>
    <definedName name="_xlnm.Print_Area" localSheetId="15">'P3'!$B$1:$M$89</definedName>
    <definedName name="_xlnm.Print_Titles" localSheetId="3">'P2(I)B'!$1:$6</definedName>
    <definedName name="_xlnm.Print_Titles" localSheetId="4">'P2(I)C,D'!$1:$6</definedName>
    <definedName name="_xlnm.Print_Titles" localSheetId="5">'P2(II)T1'!$1:$8</definedName>
    <definedName name="_xlnm.Print_Titles" localSheetId="14">'P2(II)T10'!$1:$8</definedName>
    <definedName name="_xlnm.Print_Titles" localSheetId="6">'P2(II)T2'!$1:$8</definedName>
    <definedName name="_xlnm.Print_Titles" localSheetId="7">'P2(II)T3'!$1:$8</definedName>
    <definedName name="_xlnm.Print_Titles" localSheetId="8">'P2(II)T4'!$1:$8</definedName>
    <definedName name="_xlnm.Print_Titles" localSheetId="9">'P2(II)T5'!$1:$8</definedName>
    <definedName name="_xlnm.Print_Titles" localSheetId="10">'P2(II)T6'!$1:$8</definedName>
    <definedName name="_xlnm.Print_Titles" localSheetId="11">'P2(II)T7'!$1:$8</definedName>
    <definedName name="_xlnm.Print_Titles" localSheetId="12">'P2(II)T8'!$1:$8</definedName>
    <definedName name="_xlnm.Print_Titles" localSheetId="13">'P2(II)T9'!$1:$8</definedName>
    <definedName name="_xlnm.Print_Titles" localSheetId="15">'P3'!$1:$3</definedName>
    <definedName name="Z_07E09DBC_DF85_419E_9F17_4CCA9D1B6A76_.wvu.PrintArea" localSheetId="0" hidden="1">Cover!$A$1:$G$56</definedName>
    <definedName name="Z_07E09DBC_DF85_419E_9F17_4CCA9D1B6A76_.wvu.PrintArea" localSheetId="2" hidden="1">'P2(I)A'!$B$1:$L$26</definedName>
    <definedName name="Z_07E09DBC_DF85_419E_9F17_4CCA9D1B6A76_.wvu.PrintArea" localSheetId="3" hidden="1">'P2(I)B'!$B$1:$M$61</definedName>
    <definedName name="Z_07E09DBC_DF85_419E_9F17_4CCA9D1B6A76_.wvu.PrintArea" localSheetId="4" hidden="1">'P2(I)C,D'!$A$1:$M$42</definedName>
    <definedName name="Z_07E09DBC_DF85_419E_9F17_4CCA9D1B6A76_.wvu.PrintArea" localSheetId="5" hidden="1">'P2(II)T1'!$B$1:$J$25</definedName>
    <definedName name="Z_07E09DBC_DF85_419E_9F17_4CCA9D1B6A76_.wvu.PrintArea" localSheetId="14" hidden="1">'P2(II)T10'!$B$1:$L$20</definedName>
    <definedName name="Z_07E09DBC_DF85_419E_9F17_4CCA9D1B6A76_.wvu.PrintArea" localSheetId="6" hidden="1">'P2(II)T2'!$B$1:$J$25</definedName>
    <definedName name="Z_07E09DBC_DF85_419E_9F17_4CCA9D1B6A76_.wvu.PrintArea" localSheetId="7" hidden="1">'P2(II)T3'!$B$1:$L$24</definedName>
    <definedName name="Z_07E09DBC_DF85_419E_9F17_4CCA9D1B6A76_.wvu.PrintArea" localSheetId="8" hidden="1">'P2(II)T4'!$B$1:$L$24</definedName>
    <definedName name="Z_07E09DBC_DF85_419E_9F17_4CCA9D1B6A76_.wvu.PrintArea" localSheetId="9" hidden="1">'P2(II)T5'!$B$1:$L$14</definedName>
    <definedName name="Z_07E09DBC_DF85_419E_9F17_4CCA9D1B6A76_.wvu.PrintArea" localSheetId="10" hidden="1">'P2(II)T6'!$B$1:$K$11</definedName>
    <definedName name="Z_07E09DBC_DF85_419E_9F17_4CCA9D1B6A76_.wvu.PrintArea" localSheetId="11" hidden="1">'P2(II)T7'!$B$1:$L$24</definedName>
    <definedName name="Z_07E09DBC_DF85_419E_9F17_4CCA9D1B6A76_.wvu.PrintArea" localSheetId="12" hidden="1">'P2(II)T8'!$B$1:$L$25</definedName>
    <definedName name="Z_07E09DBC_DF85_419E_9F17_4CCA9D1B6A76_.wvu.PrintArea" localSheetId="13" hidden="1">'P2(II)T9'!$A$1:$L$22</definedName>
    <definedName name="Z_07E09DBC_DF85_419E_9F17_4CCA9D1B6A76_.wvu.PrintTitles" localSheetId="3" hidden="1">'P2(I)B'!$1:$6</definedName>
    <definedName name="Z_07E09DBC_DF85_419E_9F17_4CCA9D1B6A76_.wvu.PrintTitles" localSheetId="4" hidden="1">'P2(I)C,D'!$1:$6</definedName>
    <definedName name="Z_07E09DBC_DF85_419E_9F17_4CCA9D1B6A76_.wvu.PrintTitles" localSheetId="5" hidden="1">'P2(II)T1'!$1:$8</definedName>
    <definedName name="Z_07E09DBC_DF85_419E_9F17_4CCA9D1B6A76_.wvu.PrintTitles" localSheetId="14" hidden="1">'P2(II)T10'!$1:$8</definedName>
    <definedName name="Z_07E09DBC_DF85_419E_9F17_4CCA9D1B6A76_.wvu.PrintTitles" localSheetId="6" hidden="1">'P2(II)T2'!$1:$8</definedName>
    <definedName name="Z_07E09DBC_DF85_419E_9F17_4CCA9D1B6A76_.wvu.PrintTitles" localSheetId="7" hidden="1">'P2(II)T3'!$1:$8</definedName>
    <definedName name="Z_07E09DBC_DF85_419E_9F17_4CCA9D1B6A76_.wvu.PrintTitles" localSheetId="8" hidden="1">'P2(II)T4'!$1:$8</definedName>
    <definedName name="Z_07E09DBC_DF85_419E_9F17_4CCA9D1B6A76_.wvu.PrintTitles" localSheetId="9" hidden="1">'P2(II)T5'!$1:$8</definedName>
    <definedName name="Z_07E09DBC_DF85_419E_9F17_4CCA9D1B6A76_.wvu.PrintTitles" localSheetId="10" hidden="1">'P2(II)T6'!$1:$8</definedName>
    <definedName name="Z_07E09DBC_DF85_419E_9F17_4CCA9D1B6A76_.wvu.PrintTitles" localSheetId="11" hidden="1">'P2(II)T7'!$1:$8</definedName>
    <definedName name="Z_07E09DBC_DF85_419E_9F17_4CCA9D1B6A76_.wvu.PrintTitles" localSheetId="12" hidden="1">'P2(II)T8'!$1:$8</definedName>
    <definedName name="Z_07E09DBC_DF85_419E_9F17_4CCA9D1B6A76_.wvu.PrintTitles" localSheetId="13" hidden="1">'P2(II)T9'!$1:$8</definedName>
    <definedName name="Z_07E09DBC_DF85_419E_9F17_4CCA9D1B6A76_.wvu.PrintTitles" localSheetId="15" hidden="1">'P3'!$1:$3</definedName>
  </definedNames>
  <calcPr calcId="145621"/>
  <customWorkbookViews>
    <customWorkbookView name="WONG Chau-tung, Thomas - Personal View" guid="{07E09DBC-DF85-419E-9F17-4CCA9D1B6A76}" mergeInterval="0" personalView="1" maximized="1" windowWidth="1276" windowHeight="723" tabRatio="955" activeSheetId="4"/>
  </customWorkbookViews>
</workbook>
</file>

<file path=xl/calcChain.xml><?xml version="1.0" encoding="utf-8"?>
<calcChain xmlns="http://schemas.openxmlformats.org/spreadsheetml/2006/main">
  <c r="I89" i="16" l="1"/>
  <c r="I75" i="16"/>
  <c r="I73" i="16"/>
  <c r="I72" i="16"/>
  <c r="I66" i="16"/>
  <c r="I65" i="16"/>
  <c r="I64" i="16"/>
  <c r="I67" i="16" s="1"/>
  <c r="I58" i="16"/>
  <c r="I57" i="16"/>
  <c r="I56" i="16"/>
  <c r="I55" i="16"/>
  <c r="I54" i="16"/>
  <c r="I48" i="16"/>
  <c r="I47" i="16"/>
  <c r="I46" i="16"/>
  <c r="I45" i="16"/>
  <c r="I42" i="16"/>
  <c r="I41" i="16"/>
  <c r="I40" i="16"/>
  <c r="I38" i="16"/>
  <c r="I37" i="16"/>
  <c r="I36" i="16"/>
  <c r="I33" i="16"/>
  <c r="I32" i="16"/>
  <c r="I26" i="16"/>
  <c r="I25" i="16"/>
  <c r="I24" i="16"/>
  <c r="I22" i="16"/>
  <c r="I21" i="16"/>
  <c r="I17" i="16"/>
  <c r="I16" i="16"/>
  <c r="G14" i="16"/>
  <c r="I14" i="16" s="1"/>
  <c r="I74" i="16" s="1"/>
  <c r="I13" i="16"/>
  <c r="I12" i="16"/>
  <c r="I10" i="16"/>
  <c r="I9" i="16"/>
  <c r="I8" i="16"/>
  <c r="L18" i="15"/>
  <c r="K18" i="15"/>
  <c r="J18" i="15"/>
  <c r="I18" i="15"/>
  <c r="H18" i="15"/>
  <c r="E18" i="15"/>
  <c r="G17" i="15"/>
  <c r="G16" i="15"/>
  <c r="G15" i="15"/>
  <c r="G14" i="15"/>
  <c r="G13" i="15"/>
  <c r="G11" i="15"/>
  <c r="G10" i="15"/>
  <c r="G9" i="15"/>
  <c r="G18" i="15" s="1"/>
  <c r="H59" i="4" s="1"/>
  <c r="L22" i="14"/>
  <c r="K22" i="14"/>
  <c r="J22" i="14"/>
  <c r="I22" i="14"/>
  <c r="H22" i="14"/>
  <c r="G13" i="14"/>
  <c r="G12" i="14"/>
  <c r="G20" i="14" s="1"/>
  <c r="G11" i="14"/>
  <c r="G9" i="14"/>
  <c r="L24" i="13"/>
  <c r="K24" i="13"/>
  <c r="J24" i="13"/>
  <c r="I24" i="13"/>
  <c r="H24" i="13"/>
  <c r="E24" i="13"/>
  <c r="G23" i="13"/>
  <c r="G22" i="13"/>
  <c r="G21" i="13"/>
  <c r="G20" i="13"/>
  <c r="G19" i="13"/>
  <c r="G18" i="13"/>
  <c r="G24" i="13" s="1"/>
  <c r="L16" i="13"/>
  <c r="L25" i="13" s="1"/>
  <c r="M57" i="4" s="1"/>
  <c r="K16" i="13"/>
  <c r="K25" i="13" s="1"/>
  <c r="L57" i="4" s="1"/>
  <c r="J16" i="13"/>
  <c r="J25" i="13" s="1"/>
  <c r="K57" i="4" s="1"/>
  <c r="I16" i="13"/>
  <c r="I25" i="13" s="1"/>
  <c r="J57" i="4" s="1"/>
  <c r="J61" i="4" s="1"/>
  <c r="G13" i="7" s="1"/>
  <c r="H16" i="13"/>
  <c r="H25" i="13" s="1"/>
  <c r="I57" i="4" s="1"/>
  <c r="E16" i="13"/>
  <c r="E25" i="13" s="1"/>
  <c r="F57" i="4" s="1"/>
  <c r="G15" i="13"/>
  <c r="G14" i="13"/>
  <c r="G13" i="13"/>
  <c r="G16" i="13" s="1"/>
  <c r="G12" i="13"/>
  <c r="G11" i="13"/>
  <c r="G10" i="13"/>
  <c r="L24" i="12"/>
  <c r="K24" i="12"/>
  <c r="J24" i="12"/>
  <c r="I24" i="12"/>
  <c r="H24" i="12"/>
  <c r="E24" i="12"/>
  <c r="G23" i="12"/>
  <c r="G22" i="12"/>
  <c r="G21" i="12"/>
  <c r="G20" i="12"/>
  <c r="G19" i="12"/>
  <c r="G18" i="12"/>
  <c r="G17" i="12"/>
  <c r="G16" i="12"/>
  <c r="G15" i="12"/>
  <c r="G14" i="12"/>
  <c r="G13" i="12"/>
  <c r="G12" i="12"/>
  <c r="G11" i="12"/>
  <c r="G10" i="12"/>
  <c r="G9" i="12"/>
  <c r="G24" i="12" s="1"/>
  <c r="H52" i="4" s="1"/>
  <c r="F11" i="11"/>
  <c r="D11" i="11"/>
  <c r="G14" i="10"/>
  <c r="H32" i="5" s="1"/>
  <c r="G13" i="10"/>
  <c r="G11" i="10"/>
  <c r="G10" i="10"/>
  <c r="L24" i="9"/>
  <c r="M16" i="5" s="1"/>
  <c r="M39" i="5" s="1"/>
  <c r="J14" i="7" s="1"/>
  <c r="K24" i="9"/>
  <c r="J24" i="9"/>
  <c r="I24" i="9"/>
  <c r="H24" i="9"/>
  <c r="I16" i="5" s="1"/>
  <c r="I39" i="5" s="1"/>
  <c r="F14" i="7" s="1"/>
  <c r="E24" i="9"/>
  <c r="G23" i="9"/>
  <c r="G22" i="9"/>
  <c r="G21" i="9"/>
  <c r="G20" i="9"/>
  <c r="G19" i="9"/>
  <c r="G18" i="9"/>
  <c r="G17" i="9"/>
  <c r="G16" i="9"/>
  <c r="G15" i="9"/>
  <c r="G14" i="9"/>
  <c r="G13" i="9"/>
  <c r="G12" i="9"/>
  <c r="G11" i="9"/>
  <c r="G10" i="9"/>
  <c r="G9" i="9"/>
  <c r="G24" i="9" s="1"/>
  <c r="H16" i="5" s="1"/>
  <c r="L24" i="8"/>
  <c r="K24" i="8"/>
  <c r="J24" i="8"/>
  <c r="I24" i="8"/>
  <c r="H24" i="8"/>
  <c r="E24" i="8"/>
  <c r="G23" i="8"/>
  <c r="G22" i="8"/>
  <c r="G21" i="8"/>
  <c r="G20" i="8"/>
  <c r="G19" i="8"/>
  <c r="G18" i="8"/>
  <c r="G17" i="8"/>
  <c r="G16" i="8"/>
  <c r="G15" i="8"/>
  <c r="G14" i="8"/>
  <c r="G13" i="8"/>
  <c r="G12" i="8"/>
  <c r="G11" i="8"/>
  <c r="G10" i="8"/>
  <c r="G9" i="8"/>
  <c r="G24" i="8" s="1"/>
  <c r="H47" i="4" s="1"/>
  <c r="E18" i="6"/>
  <c r="E16" i="6"/>
  <c r="E20" i="6" s="1"/>
  <c r="J39" i="5"/>
  <c r="G14" i="7" s="1"/>
  <c r="H38" i="5"/>
  <c r="H37" i="5"/>
  <c r="H36" i="5"/>
  <c r="H35" i="5"/>
  <c r="H34" i="5"/>
  <c r="M32" i="5"/>
  <c r="L32" i="5"/>
  <c r="K32" i="5"/>
  <c r="J32" i="5"/>
  <c r="I32" i="5"/>
  <c r="F32" i="5"/>
  <c r="H31" i="5"/>
  <c r="H30" i="5"/>
  <c r="H29" i="5"/>
  <c r="H28" i="5"/>
  <c r="H27" i="5"/>
  <c r="H26" i="5"/>
  <c r="H24" i="5"/>
  <c r="G17" i="14" s="1"/>
  <c r="H23" i="5"/>
  <c r="G16" i="14" s="1"/>
  <c r="H22" i="5"/>
  <c r="G15" i="14" s="1"/>
  <c r="H21" i="5"/>
  <c r="H20" i="5"/>
  <c r="H18" i="5"/>
  <c r="L16" i="5"/>
  <c r="L39" i="5" s="1"/>
  <c r="I14" i="7" s="1"/>
  <c r="K16" i="5"/>
  <c r="K39" i="5" s="1"/>
  <c r="H14" i="7" s="1"/>
  <c r="J16" i="5"/>
  <c r="F16" i="5"/>
  <c r="H15" i="5"/>
  <c r="H14" i="5"/>
  <c r="H12" i="5"/>
  <c r="H11" i="5"/>
  <c r="H10" i="5"/>
  <c r="H9" i="5"/>
  <c r="H7" i="5"/>
  <c r="H60" i="4"/>
  <c r="M59" i="4"/>
  <c r="L59" i="4"/>
  <c r="K59" i="4"/>
  <c r="J59" i="4"/>
  <c r="I59" i="4"/>
  <c r="F59" i="4"/>
  <c r="M58" i="4"/>
  <c r="L58" i="4"/>
  <c r="K58" i="4"/>
  <c r="J58" i="4"/>
  <c r="I58" i="4"/>
  <c r="H56" i="4"/>
  <c r="H55" i="4"/>
  <c r="H54" i="4"/>
  <c r="H53" i="4"/>
  <c r="M52" i="4"/>
  <c r="L52" i="4"/>
  <c r="K52" i="4"/>
  <c r="J52" i="4"/>
  <c r="I52" i="4"/>
  <c r="F52" i="4"/>
  <c r="H51" i="4"/>
  <c r="M50" i="4"/>
  <c r="L50" i="4"/>
  <c r="K50" i="4"/>
  <c r="J50" i="4"/>
  <c r="I50" i="4"/>
  <c r="H50" i="4"/>
  <c r="F50" i="4"/>
  <c r="H49" i="4"/>
  <c r="M48" i="4"/>
  <c r="L48" i="4"/>
  <c r="K48" i="4"/>
  <c r="J48" i="4"/>
  <c r="I48" i="4"/>
  <c r="H48" i="4"/>
  <c r="F48" i="4"/>
  <c r="M47" i="4"/>
  <c r="M61" i="4" s="1"/>
  <c r="J13" i="7" s="1"/>
  <c r="L47" i="4"/>
  <c r="L61" i="4" s="1"/>
  <c r="I13" i="7" s="1"/>
  <c r="K47" i="4"/>
  <c r="K61" i="4" s="1"/>
  <c r="H13" i="7" s="1"/>
  <c r="J47" i="4"/>
  <c r="I47" i="4"/>
  <c r="I61" i="4" s="1"/>
  <c r="F13" i="7" s="1"/>
  <c r="F47" i="4"/>
  <c r="H46" i="4"/>
  <c r="H45" i="4"/>
  <c r="H44" i="4"/>
  <c r="H43" i="4"/>
  <c r="H42" i="4"/>
  <c r="H40" i="4"/>
  <c r="H39" i="4"/>
  <c r="H38" i="4"/>
  <c r="H37" i="4"/>
  <c r="H36" i="4"/>
  <c r="H34" i="4"/>
  <c r="H32" i="4"/>
  <c r="H31" i="4"/>
  <c r="H30" i="4"/>
  <c r="H29" i="4"/>
  <c r="H25" i="4"/>
  <c r="H24" i="4"/>
  <c r="H18" i="4"/>
  <c r="H17" i="4"/>
  <c r="H16" i="4"/>
  <c r="H10" i="4"/>
  <c r="H9" i="4"/>
  <c r="H8" i="4"/>
  <c r="L22" i="3"/>
  <c r="J11" i="7" s="1"/>
  <c r="K22" i="3"/>
  <c r="I11" i="7" s="1"/>
  <c r="J22" i="3"/>
  <c r="H11" i="7" s="1"/>
  <c r="I22" i="3"/>
  <c r="G11" i="7" s="1"/>
  <c r="H22" i="3"/>
  <c r="F11" i="7" s="1"/>
  <c r="G22" i="3"/>
  <c r="E11" i="7" s="1"/>
  <c r="E22" i="3"/>
  <c r="G21" i="3"/>
  <c r="G20" i="3"/>
  <c r="L18" i="3"/>
  <c r="L23" i="3" s="1"/>
  <c r="J12" i="7" s="1"/>
  <c r="K18" i="3"/>
  <c r="I10" i="7" s="1"/>
  <c r="J18" i="3"/>
  <c r="H10" i="7" s="1"/>
  <c r="I18" i="3"/>
  <c r="G10" i="7" s="1"/>
  <c r="H18" i="3"/>
  <c r="F10" i="7" s="1"/>
  <c r="E18" i="3"/>
  <c r="G17" i="3"/>
  <c r="G16" i="3"/>
  <c r="G15" i="3"/>
  <c r="G18" i="3" s="1"/>
  <c r="L13" i="3"/>
  <c r="J9" i="7" s="1"/>
  <c r="K13" i="3"/>
  <c r="I9" i="7" s="1"/>
  <c r="J13" i="3"/>
  <c r="H9" i="7" s="1"/>
  <c r="I13" i="3"/>
  <c r="I23" i="3" s="1"/>
  <c r="G12" i="7" s="1"/>
  <c r="H13" i="3"/>
  <c r="F9" i="7" s="1"/>
  <c r="E17" i="7" s="1"/>
  <c r="E13" i="3"/>
  <c r="E23" i="3" s="1"/>
  <c r="G12" i="3"/>
  <c r="G11" i="3"/>
  <c r="G10" i="3"/>
  <c r="G9" i="3"/>
  <c r="G8" i="3"/>
  <c r="G13" i="3" s="1"/>
  <c r="D24" i="2"/>
  <c r="D23" i="2"/>
  <c r="D25" i="2" s="1"/>
  <c r="I76" i="16" l="1"/>
  <c r="E10" i="7"/>
  <c r="E12" i="6"/>
  <c r="J18" i="7"/>
  <c r="J19" i="7" s="1"/>
  <c r="J21" i="7" s="1"/>
  <c r="L25" i="3" s="1"/>
  <c r="G19" i="14"/>
  <c r="I77" i="16"/>
  <c r="I79" i="16" s="1"/>
  <c r="D20" i="2" s="1"/>
  <c r="E9" i="7"/>
  <c r="G23" i="3"/>
  <c r="H39" i="5"/>
  <c r="G25" i="13"/>
  <c r="H57" i="4" s="1"/>
  <c r="G21" i="14"/>
  <c r="G22" i="14" s="1"/>
  <c r="H58" i="4" s="1"/>
  <c r="H61" i="4" s="1"/>
  <c r="I59" i="16"/>
  <c r="J23" i="3"/>
  <c r="H12" i="7" s="1"/>
  <c r="H18" i="7" s="1"/>
  <c r="H19" i="7" s="1"/>
  <c r="H21" i="7" s="1"/>
  <c r="J25" i="3" s="1"/>
  <c r="E10" i="6"/>
  <c r="K23" i="3"/>
  <c r="I12" i="7" s="1"/>
  <c r="I18" i="7" s="1"/>
  <c r="I19" i="7" s="1"/>
  <c r="I21" i="7" s="1"/>
  <c r="K25" i="3" s="1"/>
  <c r="G9" i="7"/>
  <c r="G18" i="7" s="1"/>
  <c r="G19" i="7" s="1"/>
  <c r="G21" i="7" s="1"/>
  <c r="H23" i="3"/>
  <c r="F12" i="7" s="1"/>
  <c r="F15" i="7" s="1"/>
  <c r="F16" i="7" s="1"/>
  <c r="J10" i="7"/>
  <c r="E21" i="7" l="1"/>
  <c r="G25" i="3" s="1"/>
  <c r="I25" i="3"/>
  <c r="E13" i="7"/>
  <c r="H40" i="5"/>
  <c r="D10" i="2" s="1"/>
  <c r="D8" i="2"/>
  <c r="D11" i="2" s="1"/>
  <c r="D9" i="2"/>
  <c r="E14" i="7"/>
  <c r="D19" i="2"/>
  <c r="I81" i="16"/>
  <c r="D21" i="2" s="1"/>
  <c r="E14" i="6"/>
  <c r="E25" i="6" s="1"/>
  <c r="G24" i="3" s="1"/>
  <c r="G26" i="3" s="1"/>
  <c r="E12" i="7"/>
  <c r="D6" i="2"/>
  <c r="H42" i="5" l="1"/>
  <c r="D7" i="2"/>
  <c r="D12" i="2" s="1"/>
</calcChain>
</file>

<file path=xl/sharedStrings.xml><?xml version="1.0" encoding="utf-8"?>
<sst xmlns="http://schemas.openxmlformats.org/spreadsheetml/2006/main" count="850" uniqueCount="451">
  <si>
    <t>SECRET</t>
  </si>
  <si>
    <t>under the Banking Ordinance</t>
  </si>
  <si>
    <t>LIQUIDITY POSITION OF AN AUTHORIZED INSTITUTION</t>
  </si>
  <si>
    <t>For the month of...................................................</t>
  </si>
  <si>
    <t>Name of Authorized Institution</t>
  </si>
  <si>
    <t>Date of Submission</t>
  </si>
  <si>
    <t xml:space="preserve">*  Delete where inapplicable.  </t>
  </si>
  <si>
    <t>The Banking Ordinance</t>
  </si>
  <si>
    <t xml:space="preserve"> </t>
  </si>
  <si>
    <t>Chief Accountant</t>
  </si>
  <si>
    <t>Chief Executive</t>
  </si>
  <si>
    <t>Name</t>
  </si>
  <si>
    <t>Name and telephone number of responsible person who may be contacted by the Monetary Authority in case of any query.</t>
  </si>
  <si>
    <t>Telephone Number</t>
  </si>
  <si>
    <t>Month-end position</t>
  </si>
  <si>
    <t>Liquefiable assets</t>
  </si>
  <si>
    <t>Average position during the reporting period</t>
  </si>
  <si>
    <t>RMB</t>
  </si>
  <si>
    <t xml:space="preserve">Currency notes and coins </t>
  </si>
  <si>
    <t>(A3)</t>
  </si>
  <si>
    <t>(A4)</t>
  </si>
  <si>
    <t>(a)</t>
    <phoneticPr fontId="1" type="noConversion"/>
  </si>
  <si>
    <t>(b)</t>
    <phoneticPr fontId="1" type="noConversion"/>
  </si>
  <si>
    <t>(c)</t>
    <phoneticPr fontId="1" type="noConversion"/>
  </si>
  <si>
    <t>(i)</t>
    <phoneticPr fontId="1" type="noConversion"/>
  </si>
  <si>
    <t>(A)</t>
    <phoneticPr fontId="1" type="noConversion"/>
  </si>
  <si>
    <t>(B)</t>
    <phoneticPr fontId="1" type="noConversion"/>
  </si>
  <si>
    <t>not more than 1 year</t>
    <phoneticPr fontId="1" type="noConversion"/>
  </si>
  <si>
    <t>more than 1 year</t>
    <phoneticPr fontId="1" type="noConversion"/>
  </si>
  <si>
    <t>(ii)</t>
    <phoneticPr fontId="1" type="noConversion"/>
  </si>
  <si>
    <t>(C)</t>
    <phoneticPr fontId="1" type="noConversion"/>
  </si>
  <si>
    <t>more than 1 month but not more than 1 year</t>
    <phoneticPr fontId="1" type="noConversion"/>
  </si>
  <si>
    <t>(A)</t>
    <phoneticPr fontId="1" type="noConversion"/>
  </si>
  <si>
    <t>more than 1 year but not more than 5 years</t>
    <phoneticPr fontId="1" type="noConversion"/>
  </si>
  <si>
    <t>(e)</t>
    <phoneticPr fontId="1" type="noConversion"/>
  </si>
  <si>
    <t>(A7)</t>
    <phoneticPr fontId="1" type="noConversion"/>
  </si>
  <si>
    <t>(A8)</t>
    <phoneticPr fontId="1" type="noConversion"/>
  </si>
  <si>
    <t>(A9)</t>
    <phoneticPr fontId="1" type="noConversion"/>
  </si>
  <si>
    <t>not more than 1 month</t>
    <phoneticPr fontId="1" type="noConversion"/>
  </si>
  <si>
    <t>(B1)</t>
    <phoneticPr fontId="1" type="noConversion"/>
  </si>
  <si>
    <t>(B2)</t>
    <phoneticPr fontId="1" type="noConversion"/>
  </si>
  <si>
    <t>(B3)</t>
    <phoneticPr fontId="1" type="noConversion"/>
  </si>
  <si>
    <t>(B4)</t>
    <phoneticPr fontId="1" type="noConversion"/>
  </si>
  <si>
    <t>(C2)</t>
    <phoneticPr fontId="1" type="noConversion"/>
  </si>
  <si>
    <t>Eligible loan repayments</t>
    <phoneticPr fontId="1" type="noConversion"/>
  </si>
  <si>
    <t>(C4)</t>
    <phoneticPr fontId="1" type="noConversion"/>
  </si>
  <si>
    <t>Average liquefiable assets</t>
    <phoneticPr fontId="1" type="noConversion"/>
  </si>
  <si>
    <t>Summary of information on Liquidity Maintenance Ratio (LMR)</t>
    <phoneticPr fontId="1" type="noConversion"/>
  </si>
  <si>
    <t>Qualifying liabilities (after deductions)</t>
    <phoneticPr fontId="1" type="noConversion"/>
  </si>
  <si>
    <t>Lowest LMR during the reporting period (%)</t>
    <phoneticPr fontId="1" type="noConversion"/>
  </si>
  <si>
    <t>Other currencies</t>
    <phoneticPr fontId="1" type="noConversion"/>
  </si>
  <si>
    <t>(c)</t>
    <phoneticPr fontId="1" type="noConversion"/>
  </si>
  <si>
    <t>(i)</t>
    <phoneticPr fontId="1" type="noConversion"/>
  </si>
  <si>
    <t>(ii)</t>
    <phoneticPr fontId="1" type="noConversion"/>
  </si>
  <si>
    <t>(d)</t>
    <phoneticPr fontId="1" type="noConversion"/>
  </si>
  <si>
    <t>(i)</t>
    <phoneticPr fontId="1" type="noConversion"/>
  </si>
  <si>
    <t>(A)</t>
    <phoneticPr fontId="1" type="noConversion"/>
  </si>
  <si>
    <t>(B)</t>
    <phoneticPr fontId="1" type="noConversion"/>
  </si>
  <si>
    <t>(ii)</t>
    <phoneticPr fontId="1" type="noConversion"/>
  </si>
  <si>
    <t>(f)</t>
    <phoneticPr fontId="1" type="noConversion"/>
  </si>
  <si>
    <t>(i)</t>
    <phoneticPr fontId="1" type="noConversion"/>
  </si>
  <si>
    <t>(g)</t>
    <phoneticPr fontId="1" type="noConversion"/>
  </si>
  <si>
    <t>(C3)</t>
    <phoneticPr fontId="1" type="noConversion"/>
  </si>
  <si>
    <t>(C5)</t>
    <phoneticPr fontId="1" type="noConversion"/>
  </si>
  <si>
    <t>Average qualifying liabilities (before deductions)</t>
    <phoneticPr fontId="1" type="noConversion"/>
  </si>
  <si>
    <t>A.</t>
    <phoneticPr fontId="1" type="noConversion"/>
  </si>
  <si>
    <t>B.</t>
    <phoneticPr fontId="1" type="noConversion"/>
  </si>
  <si>
    <t>C.</t>
    <phoneticPr fontId="1" type="noConversion"/>
  </si>
  <si>
    <t>D.</t>
    <phoneticPr fontId="1" type="noConversion"/>
  </si>
  <si>
    <t>Other currencies</t>
    <phoneticPr fontId="1" type="noConversion"/>
  </si>
  <si>
    <t>K1</t>
    <phoneticPr fontId="1" type="noConversion"/>
  </si>
  <si>
    <t>(A1)</t>
  </si>
  <si>
    <t>(A2)</t>
  </si>
  <si>
    <t xml:space="preserve">Gold bullion </t>
  </si>
  <si>
    <t>(A5)</t>
  </si>
  <si>
    <t>(A6)</t>
    <phoneticPr fontId="1" type="noConversion"/>
  </si>
  <si>
    <t>not included elsewhere in item (A6) with a remaining term to maturity of not more than 1 month</t>
    <phoneticPr fontId="1" type="noConversion"/>
  </si>
  <si>
    <t>Average qualifying liabilities (after deductions)</t>
    <phoneticPr fontId="1" type="noConversion"/>
  </si>
  <si>
    <t xml:space="preserve">Other one-month liabilities </t>
    <phoneticPr fontId="1" type="noConversion"/>
  </si>
  <si>
    <t>(I)  LIQUIDITY MAINTENANCE RATIO (Month-end position)</t>
    <phoneticPr fontId="1" type="noConversion"/>
  </si>
  <si>
    <t>(II)  AVERAGE LIQUIDITY MAINTENANCE RATIO DURING THE REPORTING PERIOD</t>
    <phoneticPr fontId="1" type="noConversion"/>
  </si>
  <si>
    <t>more than 5 years</t>
    <phoneticPr fontId="1" type="noConversion"/>
  </si>
  <si>
    <t>(C6)</t>
    <phoneticPr fontId="1" type="noConversion"/>
  </si>
  <si>
    <t>Information requested in this Return is required under section 63(2) of the Banking Ordinance.  The Return should be submitted to the Monetary Authority not later than 14 days after the last day of each calendar month, unless otherwise advised by the Monetary Authority.</t>
    <phoneticPr fontId="1" type="noConversion"/>
  </si>
  <si>
    <t xml:space="preserve">                             (For Official Use Only)</t>
    <phoneticPr fontId="1" type="noConversion"/>
  </si>
  <si>
    <r>
      <t>MA(BS)1E (Rev. 1/2015</t>
    </r>
    <r>
      <rPr>
        <i/>
        <sz val="8"/>
        <rFont val="Times New Roman"/>
        <family val="1"/>
      </rPr>
      <t>)</t>
    </r>
    <phoneticPr fontId="1" type="noConversion"/>
  </si>
  <si>
    <t xml:space="preserve">
                                Co.  No.                        MM               YY           CAT.    </t>
    <phoneticPr fontId="1" type="noConversion"/>
  </si>
  <si>
    <t>Part 2 – LIQUIDITY COVERAGE RATIO (to be reported by category 1 institutions only)</t>
    <phoneticPr fontId="1" type="noConversion"/>
  </si>
  <si>
    <t>PART 1 – SUMMARY CERTIFICATE OF LIQUIDITY POSITION</t>
    <phoneticPr fontId="1" type="noConversion"/>
  </si>
  <si>
    <t>Summary of information on Liquidity Coverage Ratio (LCR)</t>
    <phoneticPr fontId="1" type="noConversion"/>
  </si>
  <si>
    <t>with a qualifying ECAI issue specific rating, issued or guaranteed by –</t>
    <phoneticPr fontId="1" type="noConversion"/>
  </si>
  <si>
    <t>Part 3 – LIQUIDITY MAINTENANCE RATIO (to be reported by Category 2 institutions only)</t>
    <phoneticPr fontId="1" type="noConversion"/>
  </si>
  <si>
    <t>Total expected cash outflows</t>
  </si>
  <si>
    <t xml:space="preserve">Total net cash outflows  </t>
  </si>
  <si>
    <t xml:space="preserve">LCR (month-end) (%)  </t>
  </si>
  <si>
    <t>Additional information</t>
  </si>
  <si>
    <t>A</t>
  </si>
  <si>
    <t>Weighted amount</t>
  </si>
  <si>
    <t>Breakdown of weighted amount by currencies</t>
  </si>
  <si>
    <t>Other major currencies</t>
  </si>
  <si>
    <t>Other currencies</t>
  </si>
  <si>
    <t>Level 1 assets</t>
  </si>
  <si>
    <t>(a)</t>
  </si>
  <si>
    <t>(b)</t>
  </si>
  <si>
    <t>(c)</t>
  </si>
  <si>
    <t>(d)</t>
  </si>
  <si>
    <t>(e)</t>
  </si>
  <si>
    <t>(f)</t>
  </si>
  <si>
    <t>Level 2A assets</t>
  </si>
  <si>
    <t>Level 2B assets</t>
  </si>
  <si>
    <t>approved RMBS</t>
  </si>
  <si>
    <t>B</t>
  </si>
  <si>
    <t>stable retail deposits</t>
  </si>
  <si>
    <t>less stable retail deposits</t>
  </si>
  <si>
    <t>retail term deposits</t>
  </si>
  <si>
    <t>stable small business funding</t>
  </si>
  <si>
    <t>less stable small business funding</t>
  </si>
  <si>
    <t>small business term funding</t>
  </si>
  <si>
    <t xml:space="preserve">Operational deposits </t>
  </si>
  <si>
    <t>(i)</t>
  </si>
  <si>
    <t>(ii)</t>
  </si>
  <si>
    <t>level 1 assets</t>
  </si>
  <si>
    <t>level 2A assets</t>
  </si>
  <si>
    <t>(iii)</t>
  </si>
  <si>
    <t>(iv)</t>
  </si>
  <si>
    <t>(v)</t>
  </si>
  <si>
    <t>assets that do not fall within any of paragraphs (i) to (iv)</t>
  </si>
  <si>
    <t>Principal amount</t>
    <phoneticPr fontId="1" type="noConversion"/>
  </si>
  <si>
    <t>C</t>
  </si>
  <si>
    <t>TOTAL EXPECTED CASH INFLOWS</t>
  </si>
  <si>
    <t>for margin lending transactions</t>
  </si>
  <si>
    <t>for other secured lending transactions</t>
  </si>
  <si>
    <t xml:space="preserve">retail customers </t>
  </si>
  <si>
    <t>small business customers</t>
  </si>
  <si>
    <t>(a)      </t>
  </si>
  <si>
    <t>(b)      </t>
  </si>
  <si>
    <t>(c)      </t>
  </si>
  <si>
    <t>(d)      </t>
  </si>
  <si>
    <t>(e)      </t>
  </si>
  <si>
    <t>Sub-total (= 1(a) + 1(b))</t>
  </si>
  <si>
    <t xml:space="preserve">Where – </t>
  </si>
  <si>
    <t>Max (1(c), 2(c))</t>
  </si>
  <si>
    <t>Total</t>
  </si>
  <si>
    <t>(%)</t>
  </si>
  <si>
    <t>Section (II): Supplementary information</t>
    <phoneticPr fontId="1" type="noConversion"/>
  </si>
  <si>
    <t>Principal amount</t>
  </si>
  <si>
    <t>level 2B assets that are not approved RMBS</t>
  </si>
  <si>
    <t>assets that are not level 1 assets, level 2A assets or level 2B assets</t>
  </si>
  <si>
    <t xml:space="preserve">level 2A assets </t>
  </si>
  <si>
    <t>(g)</t>
  </si>
  <si>
    <t>Committed credit facilities granted to –</t>
  </si>
  <si>
    <t>retail customers</t>
  </si>
  <si>
    <t>banks</t>
  </si>
  <si>
    <t>Sub-total (1)</t>
  </si>
  <si>
    <t>Committed liquidity facilities granted to –</t>
  </si>
  <si>
    <t>Sub-total (2)</t>
  </si>
  <si>
    <t>Uncommitted facilities</t>
  </si>
  <si>
    <t>Principal amount</t>
    <phoneticPr fontId="1" type="noConversion"/>
  </si>
  <si>
    <t>Weighted amount</t>
    <phoneticPr fontId="1" type="noConversion"/>
  </si>
  <si>
    <t>Table 10:  Other contingent funding obligations</t>
    <phoneticPr fontId="1" type="noConversion"/>
  </si>
  <si>
    <t>(c)</t>
    <phoneticPr fontId="1" type="noConversion"/>
  </si>
  <si>
    <t>Non-contractual contingent funding obligations arising from –</t>
    <phoneticPr fontId="1" type="noConversion"/>
  </si>
  <si>
    <t>* (HONG KONG OFFICE / UNCONSOLIDATED / CONSOLIDATED) BASIS</t>
    <phoneticPr fontId="1" type="noConversion"/>
  </si>
  <si>
    <t>Total expected cash inflows (before application of 75% inflow ceiling)</t>
    <phoneticPr fontId="1" type="noConversion"/>
  </si>
  <si>
    <t>Total expected cash inflows (after application of 75% inflow ceiling)</t>
    <phoneticPr fontId="1" type="noConversion"/>
  </si>
  <si>
    <t>LMR (month-end) (%)</t>
    <phoneticPr fontId="1" type="noConversion"/>
  </si>
  <si>
    <t>LMR (average) (%)</t>
    <phoneticPr fontId="1" type="noConversion"/>
  </si>
  <si>
    <t>Lowest LCR during the reporting period (%)</t>
    <phoneticPr fontId="1" type="noConversion"/>
  </si>
  <si>
    <t>Adjustment for 15% ceiling (on level 2B assets)</t>
    <phoneticPr fontId="1" type="noConversion"/>
  </si>
  <si>
    <t>Adjustment for 40% ceiling (on sum of level 2A &amp; level 2B assets)</t>
    <phoneticPr fontId="1" type="noConversion"/>
  </si>
  <si>
    <r>
      <t xml:space="preserve">Adjustments </t>
    </r>
    <r>
      <rPr>
        <b/>
        <u/>
        <sz val="10"/>
        <rFont val="Times New Roman"/>
        <family val="1"/>
      </rPr>
      <t>with</t>
    </r>
    <r>
      <rPr>
        <b/>
        <sz val="10"/>
        <rFont val="Times New Roman"/>
        <family val="1"/>
      </rPr>
      <t xml:space="preserve"> reversal of relevant securities financing transactions (if any)</t>
    </r>
    <phoneticPr fontId="1" type="noConversion"/>
  </si>
  <si>
    <t>Table 1 : Determination of adjustments for 15% ceiling on level 2B assets and 40% ceiling on sum of level 2A &amp; level 2B assets</t>
    <phoneticPr fontId="1" type="noConversion"/>
  </si>
  <si>
    <r>
      <t>Total level 1 assets (before deductions)</t>
    </r>
    <r>
      <rPr>
        <sz val="10"/>
        <color rgb="FF0000FF"/>
        <rFont val="Times New Roman"/>
        <family val="1"/>
      </rPr>
      <t xml:space="preserve"> (= Section (I), item A1(f))</t>
    </r>
    <phoneticPr fontId="1" type="noConversion"/>
  </si>
  <si>
    <r>
      <t>Total level 2A assets (before deductions)</t>
    </r>
    <r>
      <rPr>
        <sz val="10"/>
        <color rgb="FF0000FF"/>
        <rFont val="Times New Roman"/>
        <family val="1"/>
      </rPr>
      <t xml:space="preserve"> (= Section (I), item A2(d))</t>
    </r>
    <phoneticPr fontId="1" type="noConversion"/>
  </si>
  <si>
    <r>
      <t>Total level 2B assets (before deductions)</t>
    </r>
    <r>
      <rPr>
        <sz val="10"/>
        <color rgb="FF0000FF"/>
        <rFont val="Times New Roman"/>
        <family val="1"/>
      </rPr>
      <t xml:space="preserve"> (= Section (I), item A3(c))</t>
    </r>
    <phoneticPr fontId="1" type="noConversion"/>
  </si>
  <si>
    <r>
      <t>Total HQLA (before deductions)</t>
    </r>
    <r>
      <rPr>
        <sz val="10"/>
        <color rgb="FF0000FF"/>
        <rFont val="Times New Roman"/>
        <family val="1"/>
      </rPr>
      <t xml:space="preserve"> (= Section (I), item A4)</t>
    </r>
    <phoneticPr fontId="1" type="noConversion"/>
  </si>
  <si>
    <r>
      <t>Total expected cash outflows</t>
    </r>
    <r>
      <rPr>
        <sz val="10"/>
        <color rgb="FF0000FF"/>
        <rFont val="Times New Roman"/>
        <family val="1"/>
      </rPr>
      <t xml:space="preserve"> (= Section (I), item B23)</t>
    </r>
    <phoneticPr fontId="1" type="noConversion"/>
  </si>
  <si>
    <r>
      <t xml:space="preserve">Total expected cash inflows (before application of 75% inflow ceiling) </t>
    </r>
    <r>
      <rPr>
        <sz val="10"/>
        <color rgb="FF0000FF"/>
        <rFont val="Times New Roman"/>
        <family val="1"/>
      </rPr>
      <t>(= Section (I), item C11)</t>
    </r>
    <phoneticPr fontId="1" type="noConversion"/>
  </si>
  <si>
    <t>level 1 assets</t>
    <phoneticPr fontId="1" type="noConversion"/>
  </si>
  <si>
    <t>(b)</t>
    <phoneticPr fontId="1" type="noConversion"/>
  </si>
  <si>
    <t>(c)</t>
    <phoneticPr fontId="1" type="noConversion"/>
  </si>
  <si>
    <t>(d)</t>
    <phoneticPr fontId="1" type="noConversion"/>
  </si>
  <si>
    <t>(e)</t>
    <phoneticPr fontId="1" type="noConversion"/>
  </si>
  <si>
    <t>(f)</t>
    <phoneticPr fontId="1" type="noConversion"/>
  </si>
  <si>
    <t xml:space="preserve">level 2A assets </t>
    <phoneticPr fontId="1" type="noConversion"/>
  </si>
  <si>
    <t>level 2A assets</t>
    <phoneticPr fontId="1" type="noConversion"/>
  </si>
  <si>
    <t>(g)</t>
    <phoneticPr fontId="1" type="noConversion"/>
  </si>
  <si>
    <t>(h)</t>
    <phoneticPr fontId="1" type="noConversion"/>
  </si>
  <si>
    <t>(i)</t>
    <phoneticPr fontId="1" type="noConversion"/>
  </si>
  <si>
    <t>(j)</t>
    <phoneticPr fontId="1" type="noConversion"/>
  </si>
  <si>
    <t>(k)</t>
    <phoneticPr fontId="1" type="noConversion"/>
  </si>
  <si>
    <t>(l)</t>
    <phoneticPr fontId="1" type="noConversion"/>
  </si>
  <si>
    <t>(m)</t>
    <phoneticPr fontId="1" type="noConversion"/>
  </si>
  <si>
    <t>(n)</t>
    <phoneticPr fontId="1" type="noConversion"/>
  </si>
  <si>
    <t>(o)</t>
    <phoneticPr fontId="1" type="noConversion"/>
  </si>
  <si>
    <t>approved RMBS</t>
    <phoneticPr fontId="1" type="noConversion"/>
  </si>
  <si>
    <t>level 2B assets that are not approved RMBS</t>
    <phoneticPr fontId="1" type="noConversion"/>
  </si>
  <si>
    <t>Table 3:  Expected cash outflow arising from securities swap transactions</t>
    <phoneticPr fontId="1" type="noConversion"/>
  </si>
  <si>
    <t>Table 4:  Expected cash inflow arising from securities swap transactions</t>
    <phoneticPr fontId="1" type="noConversion"/>
  </si>
  <si>
    <t>Type of assets that may be posted by counterparty to reporting institution for collateral substitution</t>
    <phoneticPr fontId="1" type="noConversion"/>
  </si>
  <si>
    <t>(a)</t>
    <phoneticPr fontId="1" type="noConversion"/>
  </si>
  <si>
    <t>(b)</t>
    <phoneticPr fontId="1" type="noConversion"/>
  </si>
  <si>
    <t>(c)</t>
    <phoneticPr fontId="1" type="noConversion"/>
  </si>
  <si>
    <t>retail customers</t>
    <phoneticPr fontId="1" type="noConversion"/>
  </si>
  <si>
    <t>small business customers</t>
    <phoneticPr fontId="1" type="noConversion"/>
  </si>
  <si>
    <t>(a)</t>
    <phoneticPr fontId="1" type="noConversion"/>
  </si>
  <si>
    <t>(b)</t>
    <phoneticPr fontId="1" type="noConversion"/>
  </si>
  <si>
    <t>(c)</t>
    <phoneticPr fontId="1" type="noConversion"/>
  </si>
  <si>
    <t>(d)</t>
    <phoneticPr fontId="1" type="noConversion"/>
  </si>
  <si>
    <t>(e)</t>
    <phoneticPr fontId="1" type="noConversion"/>
  </si>
  <si>
    <t xml:space="preserve"> </t>
    <phoneticPr fontId="1" type="noConversion"/>
  </si>
  <si>
    <t xml:space="preserve"> </t>
    <phoneticPr fontId="1" type="noConversion"/>
  </si>
  <si>
    <t xml:space="preserve"> </t>
    <phoneticPr fontId="1" type="noConversion"/>
  </si>
  <si>
    <r>
      <t xml:space="preserve">Total level 1 assets (before deductions) </t>
    </r>
    <r>
      <rPr>
        <sz val="10"/>
        <color rgb="FF0000FF"/>
        <rFont val="Times New Roman"/>
        <family val="1"/>
      </rPr>
      <t>(= A1(a) + A1(b) + A1(c) + A1(d) + A1(e))</t>
    </r>
    <phoneticPr fontId="1" type="noConversion"/>
  </si>
  <si>
    <r>
      <t>Total level 2B assets (before deductions)</t>
    </r>
    <r>
      <rPr>
        <sz val="10"/>
        <color rgb="FF0000FF"/>
        <rFont val="Times New Roman"/>
        <family val="1"/>
      </rPr>
      <t xml:space="preserve"> (= A3(a) + A3(b))</t>
    </r>
    <phoneticPr fontId="1" type="noConversion"/>
  </si>
  <si>
    <t>TOTAL EXPECTED CASH OUTFLOWS</t>
    <phoneticPr fontId="1" type="noConversion"/>
  </si>
  <si>
    <t>arising from -</t>
    <phoneticPr fontId="1" type="noConversion"/>
  </si>
  <si>
    <t>less stable retail deposits</t>
    <phoneticPr fontId="1" type="noConversion"/>
  </si>
  <si>
    <t xml:space="preserve">Retail deposits taken by overseas offices </t>
    <phoneticPr fontId="1" type="noConversion"/>
  </si>
  <si>
    <t>(b)</t>
    <phoneticPr fontId="1" type="noConversion"/>
  </si>
  <si>
    <t>less stable small business funding</t>
    <phoneticPr fontId="1" type="noConversion"/>
  </si>
  <si>
    <t xml:space="preserve">Small business funding taken by overseas offices
</t>
    <phoneticPr fontId="1" type="noConversion"/>
  </si>
  <si>
    <t>(other than operational deposits) provided by corporates (other than small business customers), sovereigns, the MA for a/c of Exchange Fund, central banks, multilateral development banks and public sector entities</t>
    <phoneticPr fontId="1" type="noConversion"/>
  </si>
  <si>
    <r>
      <t>Securities swap transactions</t>
    </r>
    <r>
      <rPr>
        <b/>
        <sz val="10"/>
        <color rgb="FF0000FF"/>
        <rFont val="Times New Roman"/>
        <family val="1"/>
      </rPr>
      <t xml:space="preserve"> (as calculated in Section (II), Table 3)</t>
    </r>
    <phoneticPr fontId="1" type="noConversion"/>
  </si>
  <si>
    <t>Excess non-segregated collateral callable by counterparty under derivative contracts or other transactions</t>
    <phoneticPr fontId="1" type="noConversion"/>
  </si>
  <si>
    <t>Other contractual cash outflows</t>
    <phoneticPr fontId="1" type="noConversion"/>
  </si>
  <si>
    <r>
      <t>TOTAL EXPECTED CASH OUTFLOWS</t>
    </r>
    <r>
      <rPr>
        <b/>
        <sz val="10"/>
        <color rgb="FF0000FF"/>
        <rFont val="Times New Roman"/>
        <family val="1"/>
      </rPr>
      <t xml:space="preserve"> (= B1 to B22)</t>
    </r>
    <phoneticPr fontId="1" type="noConversion"/>
  </si>
  <si>
    <t>Secured lending transactions, where the reporting institution has re-hypothecated security obtained from the counterparty as collateral to cover the institution’s short position in that security</t>
    <phoneticPr fontId="1" type="noConversion"/>
  </si>
  <si>
    <t xml:space="preserve">Secured lending transactions (other than securities swap transactions) not covered in item C1, and the transaction is collateralized by – </t>
    <phoneticPr fontId="1" type="noConversion"/>
  </si>
  <si>
    <t>Contractual cash inflows from revolving loans or loans without specific maturity date</t>
    <phoneticPr fontId="1" type="noConversion"/>
  </si>
  <si>
    <t>sovereigns, public sector entities, multilateral development banks, wholesale customers (excluding small business customers), or any other persons not included in paragraphs (i) to (iv)</t>
    <phoneticPr fontId="1" type="noConversion"/>
  </si>
  <si>
    <t>(a)</t>
    <phoneticPr fontId="1" type="noConversion"/>
  </si>
  <si>
    <t>retail customers or small business customers</t>
    <phoneticPr fontId="1" type="noConversion"/>
  </si>
  <si>
    <t>(c)      </t>
    <phoneticPr fontId="1" type="noConversion"/>
  </si>
  <si>
    <t>Operational deposits placed at other financial institutions</t>
    <phoneticPr fontId="1" type="noConversion"/>
  </si>
  <si>
    <t>(d)      </t>
    <phoneticPr fontId="1" type="noConversion"/>
  </si>
  <si>
    <t>(e)      </t>
    <phoneticPr fontId="1" type="noConversion"/>
  </si>
  <si>
    <t>sovereigns, public sector entities, multilateral development banks, wholesale customers (excluding small business customers), or any other persons not included in paragraphs (a) to (d)</t>
    <phoneticPr fontId="1" type="noConversion"/>
  </si>
  <si>
    <r>
      <t>TOTAL EXPECTED CASH INFLOWS (after application of 75% inflow ceiling)</t>
    </r>
    <r>
      <rPr>
        <b/>
        <sz val="10"/>
        <color rgb="FF0000FF"/>
        <rFont val="Times New Roman"/>
        <family val="1"/>
      </rPr>
      <t xml:space="preserve"> (= Min(C11, 75%*B23)</t>
    </r>
    <phoneticPr fontId="1" type="noConversion"/>
  </si>
  <si>
    <t>amount entirely protected by EDIS</t>
    <phoneticPr fontId="1" type="noConversion"/>
  </si>
  <si>
    <t>not covered under sub-item B6(a)(i)</t>
    <phoneticPr fontId="1" type="noConversion"/>
  </si>
  <si>
    <t>not covered under sub-item B5(a)</t>
    <phoneticPr fontId="1" type="noConversion"/>
  </si>
  <si>
    <t>fully insured by an effective deposit insurance scheme (EDIS)</t>
    <phoneticPr fontId="1" type="noConversion"/>
  </si>
  <si>
    <t>(I)</t>
    <phoneticPr fontId="1" type="noConversion"/>
  </si>
  <si>
    <t>(II)</t>
    <phoneticPr fontId="1" type="noConversion"/>
  </si>
  <si>
    <t>Guarantees and letters of credit unrelated to trade-related contingencies</t>
    <phoneticPr fontId="1" type="noConversion"/>
  </si>
  <si>
    <t>Derivative contracts or other transactions with material adverse event clauses</t>
    <phoneticPr fontId="1" type="noConversion"/>
  </si>
  <si>
    <t>Contractual obligations to post collateral to counterparty under derivative contracts or other transactions (not otherwise covered in Section (I)B)</t>
    <phoneticPr fontId="1" type="noConversion"/>
  </si>
  <si>
    <t xml:space="preserve">the MA for a/c of Exchange Fund, central banks or financial institutions </t>
    <phoneticPr fontId="1" type="noConversion"/>
  </si>
  <si>
    <r>
      <t xml:space="preserve">Total expected cash inflows (before application of 75% inflow ceiling) 
</t>
    </r>
    <r>
      <rPr>
        <b/>
        <sz val="10"/>
        <color rgb="FF0000FF"/>
        <rFont val="Times New Roman"/>
        <family val="1"/>
      </rPr>
      <t>(=C1 to C10)</t>
    </r>
    <phoneticPr fontId="1" type="noConversion"/>
  </si>
  <si>
    <t>sovereigns, public sector entities, multilateral development banks, wholesale customers (excluding small business customers), or any other persons not included in item 1, sub-item 2(a) or sub-item 2(b)</t>
    <phoneticPr fontId="1" type="noConversion"/>
  </si>
  <si>
    <r>
      <t xml:space="preserve"> (</t>
    </r>
    <r>
      <rPr>
        <u/>
        <sz val="10"/>
        <color theme="1"/>
        <rFont val="Times New Roman"/>
        <family val="1"/>
      </rPr>
      <t>Note</t>
    </r>
    <r>
      <rPr>
        <sz val="10"/>
        <color theme="1"/>
        <rFont val="Times New Roman"/>
        <family val="1"/>
      </rPr>
      <t>:  Unless otherwise required by the HKMA, a category 1 institution should insert 60% for any reporting month within 2015, 70% for 2016, 80% for 2017, 90% for 2018 and 100% for and after 2019.)</t>
    </r>
    <phoneticPr fontId="1" type="noConversion"/>
  </si>
  <si>
    <t>issued or guaranteed by –</t>
    <phoneticPr fontId="1" type="noConversion"/>
  </si>
  <si>
    <t>Export bills –</t>
    <phoneticPr fontId="1" type="noConversion"/>
  </si>
  <si>
    <t>a regional government of a country which has a qualifying ECAI issuer rating –</t>
    <phoneticPr fontId="1" type="noConversion"/>
  </si>
  <si>
    <t>Breakdown of weighted amount by currencies</t>
    <phoneticPr fontId="1" type="noConversion"/>
  </si>
  <si>
    <t>Breakdown of weighted amount by currencies</t>
    <phoneticPr fontId="1" type="noConversion"/>
  </si>
  <si>
    <t xml:space="preserve"> </t>
    <phoneticPr fontId="1" type="noConversion"/>
  </si>
  <si>
    <r>
      <t>Total level 2A assets (before deductions)</t>
    </r>
    <r>
      <rPr>
        <sz val="10"/>
        <color rgb="FF0000FF"/>
        <rFont val="Times New Roman"/>
        <family val="1"/>
      </rPr>
      <t xml:space="preserve"> (= A2(a) + A2(b) + A2(c))</t>
    </r>
    <phoneticPr fontId="1" type="noConversion"/>
  </si>
  <si>
    <t>Unsecured wholesale funding</t>
    <phoneticPr fontId="1" type="noConversion"/>
  </si>
  <si>
    <r>
      <t>Potential loss in market value of posted collateral securing derivative contracts or other transactions</t>
    </r>
    <r>
      <rPr>
        <b/>
        <sz val="10"/>
        <color rgb="FF0000FF"/>
        <rFont val="Times New Roman"/>
        <family val="1"/>
      </rPr>
      <t xml:space="preserve"> (as calculated in Section (II), Table 6) </t>
    </r>
    <phoneticPr fontId="1" type="noConversion"/>
  </si>
  <si>
    <t>Debt securities and prescribed instruments issued by the reporting institution and redeemable within the LCR period</t>
    <phoneticPr fontId="1" type="noConversion"/>
  </si>
  <si>
    <t>Contractual cash outflows</t>
    <phoneticPr fontId="1" type="noConversion"/>
  </si>
  <si>
    <t>Contractual cash inflows</t>
    <phoneticPr fontId="1" type="noConversion"/>
  </si>
  <si>
    <t>Weight</t>
    <phoneticPr fontId="1" type="noConversion"/>
  </si>
  <si>
    <t>Weight</t>
    <phoneticPr fontId="1" type="noConversion"/>
  </si>
  <si>
    <t>approved RMBS</t>
    <phoneticPr fontId="1" type="noConversion"/>
  </si>
  <si>
    <r>
      <rPr>
        <b/>
        <u/>
        <sz val="10"/>
        <rFont val="Times New Roman"/>
        <family val="1"/>
      </rPr>
      <t>Deduction</t>
    </r>
    <r>
      <rPr>
        <b/>
        <sz val="10"/>
        <rFont val="Times New Roman"/>
        <family val="1"/>
      </rPr>
      <t>: adjustments for 15% ceiling on level 2B assets and 40% ceiling on sum</t>
    </r>
    <r>
      <rPr>
        <b/>
        <sz val="10"/>
        <color rgb="FF00B050"/>
        <rFont val="Times New Roman"/>
        <family val="1"/>
      </rPr>
      <t xml:space="preserve"> </t>
    </r>
    <r>
      <rPr>
        <b/>
        <sz val="10"/>
        <rFont val="Times New Roman"/>
        <family val="1"/>
      </rPr>
      <t xml:space="preserve">of level 2A and level 2B assets </t>
    </r>
    <r>
      <rPr>
        <b/>
        <sz val="10"/>
        <color rgb="FF0000FF"/>
        <rFont val="Times New Roman"/>
        <family val="1"/>
      </rPr>
      <t xml:space="preserve"> (as calculated in Section (II), Table 1, item 3)</t>
    </r>
    <phoneticPr fontId="1" type="noConversion"/>
  </si>
  <si>
    <t>RMBS</t>
    <phoneticPr fontId="1" type="noConversion"/>
  </si>
  <si>
    <t>(HK$'000)</t>
    <phoneticPr fontId="1" type="noConversion"/>
  </si>
  <si>
    <t>HK$</t>
    <phoneticPr fontId="1" type="noConversion"/>
  </si>
  <si>
    <t>US$</t>
    <phoneticPr fontId="1" type="noConversion"/>
  </si>
  <si>
    <t>(HK$'000)</t>
    <phoneticPr fontId="1" type="noConversion"/>
  </si>
  <si>
    <t>HK$</t>
    <phoneticPr fontId="1" type="noConversion"/>
  </si>
  <si>
    <t>US$</t>
    <phoneticPr fontId="1" type="noConversion"/>
  </si>
  <si>
    <t>(HK$'000)</t>
    <phoneticPr fontId="1" type="noConversion"/>
  </si>
  <si>
    <t>HK$</t>
    <phoneticPr fontId="1" type="noConversion"/>
  </si>
  <si>
    <t>US$</t>
    <phoneticPr fontId="1" type="noConversion"/>
  </si>
  <si>
    <t>HK$</t>
    <phoneticPr fontId="1" type="noConversion"/>
  </si>
  <si>
    <t xml:space="preserve">Total weighted amount of HQLA (after deductions) </t>
    <phoneticPr fontId="1" type="noConversion"/>
  </si>
  <si>
    <t>Sum of level 1 assets, level 2A assets and level 2B assets (before deductions)</t>
    <phoneticPr fontId="1" type="noConversion"/>
  </si>
  <si>
    <t>Section (I): Liquidity Coverage Ratio (Month-end position)</t>
    <phoneticPr fontId="1" type="noConversion"/>
  </si>
  <si>
    <r>
      <t>Memorandum item</t>
    </r>
    <r>
      <rPr>
        <i/>
        <sz val="10"/>
        <rFont val="Times New Roman"/>
        <family val="1"/>
      </rPr>
      <t>: Excess operational deposits  (excluded from sub-item B5(a) or B5(b))</t>
    </r>
    <phoneticPr fontId="1" type="noConversion"/>
  </si>
  <si>
    <t>the MA for a/c of Exchange Fund or central banks</t>
    <phoneticPr fontId="1" type="noConversion"/>
  </si>
  <si>
    <t>financial institutions</t>
    <phoneticPr fontId="1" type="noConversion"/>
  </si>
  <si>
    <t>(c)      </t>
    <phoneticPr fontId="1" type="noConversion"/>
  </si>
  <si>
    <t>Principal amount</t>
    <phoneticPr fontId="1" type="noConversion"/>
  </si>
  <si>
    <t>Principal amount</t>
    <phoneticPr fontId="1" type="noConversion"/>
  </si>
  <si>
    <t>Liquidity conversion factor (%)</t>
    <phoneticPr fontId="1" type="noConversion"/>
  </si>
  <si>
    <t>Weighted amount</t>
    <phoneticPr fontId="1" type="noConversion"/>
  </si>
  <si>
    <r>
      <t xml:space="preserve">payable within 1 month and which are either drawn under letters of credit issued by </t>
    </r>
    <r>
      <rPr>
        <sz val="9"/>
        <rFont val="Times New Roman"/>
        <family val="1"/>
      </rPr>
      <t xml:space="preserve">banks or accepted and payable by </t>
    </r>
    <r>
      <rPr>
        <sz val="9"/>
        <rFont val="Times New Roman"/>
        <family val="1"/>
      </rPr>
      <t>banks</t>
    </r>
    <phoneticPr fontId="1" type="noConversion"/>
  </si>
  <si>
    <t>arising from –</t>
    <phoneticPr fontId="1" type="noConversion"/>
  </si>
  <si>
    <t xml:space="preserve">Secured funding transactions (other than securities swap transactions), where the counterparty of the transaction is – </t>
    <phoneticPr fontId="1" type="noConversion"/>
  </si>
  <si>
    <t xml:space="preserve">D </t>
    <phoneticPr fontId="1" type="noConversion"/>
  </si>
  <si>
    <r>
      <t xml:space="preserve"> LIQUIDITY COVERAGE RATIO (month-end position) </t>
    </r>
    <r>
      <rPr>
        <b/>
        <sz val="10"/>
        <color rgb="FF0000FF"/>
        <rFont val="Times New Roman"/>
        <family val="1"/>
      </rPr>
      <t>(=A7 / (B23 - C12))</t>
    </r>
    <phoneticPr fontId="1" type="noConversion"/>
  </si>
  <si>
    <t>Total</t>
    <phoneticPr fontId="1" type="noConversion"/>
  </si>
  <si>
    <t xml:space="preserve">C. </t>
    <phoneticPr fontId="1" type="noConversion"/>
  </si>
  <si>
    <t>DEDUCTION FROM  QUALIFYING LIABILITIES</t>
    <phoneticPr fontId="1" type="noConversion"/>
  </si>
  <si>
    <t>LIQUEFIABLE ASSETS</t>
    <phoneticPr fontId="1" type="noConversion"/>
  </si>
  <si>
    <t>A.</t>
    <phoneticPr fontId="1" type="noConversion"/>
  </si>
  <si>
    <t>D.</t>
    <phoneticPr fontId="1" type="noConversion"/>
  </si>
  <si>
    <t>E.</t>
    <phoneticPr fontId="1" type="noConversion"/>
  </si>
  <si>
    <t>adjusted level 1 assets (= total weighted amount of level 1 assets adjusted for the reversal of any relevant securities financing transaction involving the exchange by the reporting institution of any level 1 asset, level 2A asset or level 2B asset for receipt by the institution from counterparty of any level 1 asset within the LCR period)</t>
    <phoneticPr fontId="1" type="noConversion"/>
  </si>
  <si>
    <t>adjusted level 2A assets (= total weighted amount of level 2A assets adjusted for the reversal of any relevant securities financing transaction involving the exchange by the reporting institution of any level 1 asset, level 2A asset or level 2B asset for receipt by the institution from counterparty of any level 2A asset within the LCR period)</t>
    <phoneticPr fontId="1" type="noConversion"/>
  </si>
  <si>
    <t>adjusted level 2B assets (= total weighted amount of level 2B assets adjusted for the reversal of any relevant securities financing transaction involving the exchange by the reporting institution of any level 1 asset, level 2A asset or level 2B asset for receipt by the institution from counterparty of any level 2B asset within the LCR period)</t>
    <phoneticPr fontId="1" type="noConversion"/>
  </si>
  <si>
    <t>an authorized institution incorporated in HK or the HK branch of an authorized institution incorporated outside Hong Kong with a remaining term to maturity of –</t>
    <phoneticPr fontId="1" type="noConversion"/>
  </si>
  <si>
    <t>Retail deposits taken by HK office</t>
    <phoneticPr fontId="1" type="noConversion"/>
  </si>
  <si>
    <t>Small business funding taken by HK office</t>
    <phoneticPr fontId="1" type="noConversion"/>
  </si>
  <si>
    <t>Lowest level of HKD-denominated HQLA (level 1 assets) as a percentage of HKD-denominated total net cash outflows (before application of 75% inflow ceiling) during the reporting period</t>
    <phoneticPr fontId="1" type="noConversion"/>
  </si>
  <si>
    <r>
      <t>Currency notes and coins</t>
    </r>
    <r>
      <rPr>
        <sz val="10"/>
        <color rgb="FFFF0000"/>
        <rFont val="Times New Roman"/>
        <family val="1"/>
      </rPr>
      <t xml:space="preserve"> </t>
    </r>
    <r>
      <rPr>
        <sz val="10"/>
        <color rgb="FF0000FF"/>
        <rFont val="Times New Roman"/>
        <family val="1"/>
      </rPr>
      <t xml:space="preserve">(re Banking (Liquidity) Rules (BLR) Schedule 2, Part 2, section 1(a)) </t>
    </r>
    <phoneticPr fontId="1" type="noConversion"/>
  </si>
  <si>
    <r>
      <t>Withdrawable central bank reserves</t>
    </r>
    <r>
      <rPr>
        <sz val="10"/>
        <color rgb="FF0000FF"/>
        <rFont val="Times New Roman"/>
        <family val="1"/>
      </rPr>
      <t xml:space="preserve"> (re BLR Schedule 2, Part 2, section 1(b))</t>
    </r>
    <phoneticPr fontId="1" type="noConversion"/>
  </si>
  <si>
    <r>
      <t>Marketable debt securities that are issued or guaranteed by a sovereign, central bank, public sector entity, relevant international organization or multilateral development bank, or that are EF debt securities</t>
    </r>
    <r>
      <rPr>
        <sz val="10"/>
        <color rgb="FF0000FF"/>
        <rFont val="Times New Roman"/>
        <family val="1"/>
      </rPr>
      <t xml:space="preserve"> (re BLR Schedule 2, Part 2, section 1(c) &amp; Part 3, section 1)</t>
    </r>
    <phoneticPr fontId="1" type="noConversion"/>
  </si>
  <si>
    <r>
      <t>Marketable debt securities that are issued by the sovereign or central bank of a country and denominated in the local currency of that country, or that are EF debt securities</t>
    </r>
    <r>
      <rPr>
        <sz val="10"/>
        <color rgb="FF0000FF"/>
        <rFont val="Times New Roman"/>
        <family val="1"/>
      </rPr>
      <t xml:space="preserve"> (re BLR Schedule 2, Part 2, section 1(d) &amp; Part 3, section 2)</t>
    </r>
    <phoneticPr fontId="1" type="noConversion"/>
  </si>
  <si>
    <r>
      <rPr>
        <sz val="10"/>
        <rFont val="Times New Roman"/>
        <family val="1"/>
      </rPr>
      <t xml:space="preserve">Marketable debt securities that are issued by the sovereign or central bank of a country and denominated in a currency that is not the local currency of that country </t>
    </r>
    <r>
      <rPr>
        <sz val="10"/>
        <color rgb="FF0000FF"/>
        <rFont val="Times New Roman"/>
        <family val="1"/>
      </rPr>
      <t>(re BLR Schedule 2, Part 2, section 1(e) &amp; Part 3, section 3)</t>
    </r>
    <phoneticPr fontId="1" type="noConversion"/>
  </si>
  <si>
    <r>
      <t xml:space="preserve">Marketable debt securities that are issued or guaranteed by a sovereign, central bank or public sector entity </t>
    </r>
    <r>
      <rPr>
        <sz val="10"/>
        <color rgb="FF0000FF"/>
        <rFont val="Times New Roman"/>
        <family val="1"/>
      </rPr>
      <t>(re BLR Schedule 2, Part 2, section 2(a) &amp; Part 3, section 4)</t>
    </r>
    <r>
      <rPr>
        <strike/>
        <sz val="10"/>
        <color rgb="FF0000FF"/>
        <rFont val="Times New Roman"/>
        <family val="1"/>
      </rPr>
      <t xml:space="preserve"> </t>
    </r>
    <phoneticPr fontId="1" type="noConversion"/>
  </si>
  <si>
    <r>
      <rPr>
        <sz val="10"/>
        <rFont val="Times New Roman"/>
        <family val="1"/>
      </rPr>
      <t xml:space="preserve">Marketable debt securities issued by corporates </t>
    </r>
    <r>
      <rPr>
        <sz val="10"/>
        <color rgb="FF0000FF"/>
        <rFont val="Times New Roman"/>
        <family val="1"/>
      </rPr>
      <t>(re BLR Schedule 2, Part 2, section 2(b) &amp; Part 3, section 5)</t>
    </r>
    <phoneticPr fontId="1" type="noConversion"/>
  </si>
  <si>
    <r>
      <t xml:space="preserve">Covered bonds </t>
    </r>
    <r>
      <rPr>
        <sz val="10"/>
        <color rgb="FF0000FF"/>
        <rFont val="Times New Roman"/>
        <family val="1"/>
      </rPr>
      <t>(re BLR Schedule 2, Part 2, section 2(c) &amp; Part 3, section 6)</t>
    </r>
    <phoneticPr fontId="1" type="noConversion"/>
  </si>
  <si>
    <r>
      <rPr>
        <sz val="10"/>
        <rFont val="Times New Roman"/>
        <family val="1"/>
      </rPr>
      <t>Marketable debt securities issued by corporates</t>
    </r>
    <r>
      <rPr>
        <sz val="10"/>
        <color rgb="FF0000FF"/>
        <rFont val="Times New Roman"/>
        <family val="1"/>
      </rPr>
      <t xml:space="preserve"> (re BLR Schedule 2, Part 2, section 3(a) &amp; Part 3, section 7)</t>
    </r>
    <phoneticPr fontId="1" type="noConversion"/>
  </si>
  <si>
    <r>
      <t>Approved RMBS</t>
    </r>
    <r>
      <rPr>
        <sz val="10"/>
        <color rgb="FF0000FF"/>
        <rFont val="Times New Roman"/>
        <family val="1"/>
      </rPr>
      <t xml:space="preserve"> (re BLR Schedule 2, Part 2, section 3(b) &amp; Part 3, sections 8 &amp; 9)</t>
    </r>
    <phoneticPr fontId="1" type="noConversion"/>
  </si>
  <si>
    <r>
      <rPr>
        <b/>
        <u/>
        <sz val="10"/>
        <rFont val="Times New Roman"/>
        <family val="1"/>
      </rPr>
      <t>Deduction</t>
    </r>
    <r>
      <rPr>
        <b/>
        <sz val="10"/>
        <rFont val="Times New Roman"/>
        <family val="1"/>
      </rPr>
      <t>: foreign exchange haircuts (if BLR rule 37 is applicable)</t>
    </r>
    <r>
      <rPr>
        <b/>
        <sz val="10"/>
        <color rgb="FF0000FF"/>
        <rFont val="Times New Roman"/>
        <family val="1"/>
      </rPr>
      <t xml:space="preserve"> (as calculated in Section (II), Table 2, item 12)</t>
    </r>
    <phoneticPr fontId="1" type="noConversion"/>
  </si>
  <si>
    <r>
      <t>TOTAL WEIGHTED AMOUNT OF HQLA (AFTER DEDUCTIONS)</t>
    </r>
    <r>
      <rPr>
        <b/>
        <sz val="10"/>
        <color rgb="FF0000FF"/>
        <rFont val="Times New Roman"/>
        <family val="1"/>
      </rPr>
      <t xml:space="preserve"> (= Max(A4 – A5 –A6,0)) </t>
    </r>
    <phoneticPr fontId="1" type="noConversion"/>
  </si>
  <si>
    <t>the MA for a/c of Exchange Fund (if the reporting institution is incorporated in HK), or the central bank of the country in which the reporting institution is incorporated</t>
    <phoneticPr fontId="1" type="noConversion"/>
  </si>
  <si>
    <t xml:space="preserve">the Government or a qualifying domestic public sector entity (if the reporting institution is incorporated in HK), the sovereign or a qualifying foreign public sector entity of the country in which the reporting institution is incorporated, or a multilateral development bank, and the transaction is collateralized by – </t>
    <phoneticPr fontId="1" type="noConversion"/>
  </si>
  <si>
    <t>level 2B assets that are not approved RMBS</t>
    <phoneticPr fontId="1" type="noConversion"/>
  </si>
  <si>
    <t xml:space="preserve">an entity that does not fall within sub-item B8(a) or sub-item B8(b), and the transaction is collateralized by – </t>
    <phoneticPr fontId="1" type="noConversion"/>
  </si>
  <si>
    <r>
      <t xml:space="preserve">Contractual net cash outflows arising from derivative contracts </t>
    </r>
    <r>
      <rPr>
        <b/>
        <sz val="10"/>
        <color rgb="FF0000FF"/>
        <rFont val="Times New Roman"/>
        <family val="1"/>
      </rPr>
      <t>(as calculated in Section (II), Table 5, item 2(a))</t>
    </r>
    <phoneticPr fontId="1" type="noConversion"/>
  </si>
  <si>
    <r>
      <t xml:space="preserve">Collateral substitution under derivative contracts or other transactions </t>
    </r>
    <r>
      <rPr>
        <b/>
        <sz val="10"/>
        <color rgb="FF0000FF"/>
        <rFont val="Times New Roman"/>
        <family val="1"/>
      </rPr>
      <t>(as calculated in Section (II), Table 7)</t>
    </r>
    <phoneticPr fontId="1" type="noConversion"/>
  </si>
  <si>
    <t xml:space="preserve">Increase in collateral needs arising from adverse changes in market value of derivative contracts or other transactions (approximated by calculation of "Value X") </t>
    <phoneticPr fontId="1" type="noConversion"/>
  </si>
  <si>
    <t>Repayment of funding obtained from structured financial instrument issued by the reporting institution and redeemable within the LCR period</t>
    <phoneticPr fontId="1" type="noConversion"/>
  </si>
  <si>
    <t>Obligations for repayment of maturing debt or provision of funding or assets arising from any embedded option in structured financing transactions</t>
    <phoneticPr fontId="1" type="noConversion"/>
  </si>
  <si>
    <r>
      <t>Potential drawdown of undrawn committed facilities</t>
    </r>
    <r>
      <rPr>
        <b/>
        <sz val="10"/>
        <color rgb="FF0000FF"/>
        <rFont val="Times New Roman"/>
        <family val="1"/>
      </rPr>
      <t xml:space="preserve"> (as calculated in Section (II), Table 8)</t>
    </r>
    <phoneticPr fontId="1" type="noConversion"/>
  </si>
  <si>
    <r>
      <t>Contractual lending obligations not otherwise covered in Section (I)B</t>
    </r>
    <r>
      <rPr>
        <b/>
        <sz val="10"/>
        <color rgb="FF0000FF"/>
        <rFont val="Times New Roman"/>
        <family val="1"/>
      </rPr>
      <t xml:space="preserve"> (as calculated in Section (II), Table 9)</t>
    </r>
    <phoneticPr fontId="1" type="noConversion"/>
  </si>
  <si>
    <r>
      <t xml:space="preserve">Other contingent funding obligations (whether contractual or non-contractual) </t>
    </r>
    <r>
      <rPr>
        <b/>
        <sz val="10"/>
        <color rgb="FF0000FF"/>
        <rFont val="Times New Roman"/>
        <family val="1"/>
      </rPr>
      <t>(as calculated in Section (II), Table 10)</t>
    </r>
    <phoneticPr fontId="1" type="noConversion"/>
  </si>
  <si>
    <t>assets that do not fall within any of sub-items C2(a) to (d)</t>
    <phoneticPr fontId="1" type="noConversion"/>
  </si>
  <si>
    <r>
      <t xml:space="preserve">Securities swap transactions not included in item C1 </t>
    </r>
    <r>
      <rPr>
        <b/>
        <sz val="10"/>
        <color rgb="FF0000FF"/>
        <rFont val="Times New Roman"/>
        <family val="1"/>
      </rPr>
      <t xml:space="preserve">(as calculated in Section (II), Table 4) </t>
    </r>
    <phoneticPr fontId="1" type="noConversion"/>
  </si>
  <si>
    <t>Secured and unsecured loans not otherwise covered in items C1, C2 and C3 –</t>
    <phoneticPr fontId="1" type="noConversion"/>
  </si>
  <si>
    <t>Contractual cash inflows from loans (not covered in sub-item C4(a)) extended to-</t>
    <phoneticPr fontId="1" type="noConversion"/>
  </si>
  <si>
    <t xml:space="preserve">Release of balances maintained by the reporting institution in segregated accounts in accordance with requirements for protection of customer assets, where the customers are– </t>
    <phoneticPr fontId="1" type="noConversion"/>
  </si>
  <si>
    <t>sovereigns, public sector entities, multilateral development banks, wholesale customers (excluding small business customers), or any other persons not included in paragraph (a) or (b)</t>
    <phoneticPr fontId="1" type="noConversion"/>
  </si>
  <si>
    <t>Maturing securities not included by the reporting institution in its HQLA</t>
    <phoneticPr fontId="1" type="noConversion"/>
  </si>
  <si>
    <r>
      <t>Undrawn facilities granted by other financial institutions</t>
    </r>
    <r>
      <rPr>
        <b/>
        <sz val="10"/>
        <color rgb="FFFF0000"/>
        <rFont val="Times New Roman"/>
        <family val="1"/>
      </rPr>
      <t/>
    </r>
    <phoneticPr fontId="1" type="noConversion"/>
  </si>
  <si>
    <r>
      <rPr>
        <b/>
        <sz val="10"/>
        <rFont val="Times New Roman"/>
        <family val="1"/>
      </rPr>
      <t>Contractual net cash inflows arising from derivative con</t>
    </r>
    <r>
      <rPr>
        <b/>
        <sz val="10"/>
        <color theme="1"/>
        <rFont val="Times New Roman"/>
        <family val="1"/>
      </rPr>
      <t xml:space="preserve">tracts </t>
    </r>
    <r>
      <rPr>
        <b/>
        <sz val="10"/>
        <color rgb="FF0000FF"/>
        <rFont val="Times New Roman"/>
        <family val="1"/>
      </rPr>
      <t>(as calculated in Section (II), Table 5, item 2(b))</t>
    </r>
    <phoneticPr fontId="1" type="noConversion"/>
  </si>
  <si>
    <t>Other contractual cash inflows arising from assets, transactions or activities not otherwise covered in Section (I)C, to be received from –</t>
    <phoneticPr fontId="1" type="noConversion"/>
  </si>
  <si>
    <t xml:space="preserve">the MA for a/c of Exchange Fund or central banks </t>
    <phoneticPr fontId="1" type="noConversion"/>
  </si>
  <si>
    <t xml:space="preserve">financial institutions </t>
    <phoneticPr fontId="1" type="noConversion"/>
  </si>
  <si>
    <r>
      <t>= Max {</t>
    </r>
    <r>
      <rPr>
        <u/>
        <sz val="10"/>
        <color rgb="FF0000FF"/>
        <rFont val="Times New Roman"/>
        <family val="1"/>
      </rPr>
      <t>A3(c) – 15/85*(A1(f) +A2(d))</t>
    </r>
    <r>
      <rPr>
        <sz val="10"/>
        <color rgb="FF0000FF"/>
        <rFont val="Times New Roman"/>
        <family val="1"/>
      </rPr>
      <t xml:space="preserve">, </t>
    </r>
    <r>
      <rPr>
        <u/>
        <sz val="10"/>
        <color rgb="FF0000FF"/>
        <rFont val="Times New Roman"/>
        <family val="1"/>
      </rPr>
      <t>A3(c) – 15/60*A1(f)</t>
    </r>
    <r>
      <rPr>
        <sz val="10"/>
        <color rgb="FF0000FF"/>
        <rFont val="Times New Roman"/>
        <family val="1"/>
      </rPr>
      <t xml:space="preserve">, </t>
    </r>
    <r>
      <rPr>
        <u/>
        <sz val="10"/>
        <color rgb="FF0000FF"/>
        <rFont val="Times New Roman"/>
        <family val="1"/>
      </rPr>
      <t>0</t>
    </r>
    <r>
      <rPr>
        <sz val="10"/>
        <color rgb="FF0000FF"/>
        <rFont val="Times New Roman"/>
        <family val="1"/>
      </rPr>
      <t>}</t>
    </r>
    <phoneticPr fontId="1" type="noConversion"/>
  </si>
  <si>
    <r>
      <t>= Max {</t>
    </r>
    <r>
      <rPr>
        <u/>
        <sz val="10"/>
        <color rgb="FF0000FF"/>
        <rFont val="Times New Roman"/>
        <family val="1"/>
      </rPr>
      <t>A2(d) + A3(c) – adjustment for 15% ceiling – 2/3*A1(f)</t>
    </r>
    <r>
      <rPr>
        <sz val="10"/>
        <color rgb="FF0000FF"/>
        <rFont val="Times New Roman"/>
        <family val="1"/>
      </rPr>
      <t xml:space="preserve">, </t>
    </r>
    <r>
      <rPr>
        <u/>
        <sz val="10"/>
        <color rgb="FF0000FF"/>
        <rFont val="Times New Roman"/>
        <family val="1"/>
      </rPr>
      <t>0</t>
    </r>
    <r>
      <rPr>
        <sz val="10"/>
        <color rgb="FF0000FF"/>
        <rFont val="Times New Roman"/>
        <family val="1"/>
      </rPr>
      <t>}</t>
    </r>
    <phoneticPr fontId="1" type="noConversion"/>
  </si>
  <si>
    <r>
      <t>= Max {</t>
    </r>
    <r>
      <rPr>
        <u/>
        <sz val="10"/>
        <color rgb="FF0000FF"/>
        <rFont val="Times New Roman"/>
        <family val="1"/>
      </rPr>
      <t>adjusted level 2B assets – 15/85*(adjusted level 1 assets + adjusted level 2A assets)</t>
    </r>
    <r>
      <rPr>
        <sz val="10"/>
        <color rgb="FF0000FF"/>
        <rFont val="Times New Roman"/>
        <family val="1"/>
      </rPr>
      <t xml:space="preserve">, </t>
    </r>
    <r>
      <rPr>
        <u/>
        <sz val="10"/>
        <color rgb="FF0000FF"/>
        <rFont val="Times New Roman"/>
        <family val="1"/>
      </rPr>
      <t>adjusted level 2B assets –15/60* adjusted level 1 assets</t>
    </r>
    <r>
      <rPr>
        <sz val="10"/>
        <color rgb="FF0000FF"/>
        <rFont val="Times New Roman"/>
        <family val="1"/>
      </rPr>
      <t xml:space="preserve">, </t>
    </r>
    <r>
      <rPr>
        <u/>
        <sz val="10"/>
        <color rgb="FF0000FF"/>
        <rFont val="Times New Roman"/>
        <family val="1"/>
      </rPr>
      <t>0</t>
    </r>
    <r>
      <rPr>
        <sz val="10"/>
        <color rgb="FF0000FF"/>
        <rFont val="Times New Roman"/>
        <family val="1"/>
      </rPr>
      <t>}</t>
    </r>
  </si>
  <si>
    <r>
      <t>= Max {</t>
    </r>
    <r>
      <rPr>
        <u/>
        <sz val="10"/>
        <color rgb="FF0000FF"/>
        <rFont val="Times New Roman"/>
        <family val="1"/>
      </rPr>
      <t>adjusted level 2A assets + adjusted level 2B assets – adjustment for 15% ceiling – 2/3*adjusted level 1 assets</t>
    </r>
    <r>
      <rPr>
        <sz val="10"/>
        <color rgb="FF0000FF"/>
        <rFont val="Times New Roman"/>
        <family val="1"/>
      </rPr>
      <t xml:space="preserve">, </t>
    </r>
    <r>
      <rPr>
        <u/>
        <sz val="10"/>
        <color rgb="FF0000FF"/>
        <rFont val="Times New Roman"/>
        <family val="1"/>
      </rPr>
      <t>0</t>
    </r>
    <r>
      <rPr>
        <sz val="10"/>
        <color rgb="FF0000FF"/>
        <rFont val="Times New Roman"/>
        <family val="1"/>
      </rPr>
      <t>}</t>
    </r>
    <phoneticPr fontId="1" type="noConversion"/>
  </si>
  <si>
    <r>
      <t xml:space="preserve">Sub-total </t>
    </r>
    <r>
      <rPr>
        <sz val="10"/>
        <color rgb="FF0000FF"/>
        <rFont val="Times New Roman"/>
        <family val="1"/>
      </rPr>
      <t>(= 2(a) + 2(b))</t>
    </r>
    <phoneticPr fontId="1" type="noConversion"/>
  </si>
  <si>
    <r>
      <rPr>
        <sz val="10"/>
        <rFont val="Times New Roman"/>
        <family val="1"/>
      </rPr>
      <t>HKD LCR mismatch</t>
    </r>
    <r>
      <rPr>
        <sz val="10"/>
        <color theme="1"/>
        <rFont val="Times New Roman"/>
        <family val="1"/>
      </rPr>
      <t xml:space="preserve"> </t>
    </r>
    <r>
      <rPr>
        <sz val="10"/>
        <color rgb="FF0000FF"/>
        <rFont val="Times New Roman"/>
        <family val="1"/>
      </rPr>
      <t>(= Max(item 13*(item 5 – item 6) – item 4,0))</t>
    </r>
    <phoneticPr fontId="1" type="noConversion"/>
  </si>
  <si>
    <r>
      <t xml:space="preserve">The part of item 7 that exceeds 25% of the reporting institution's HKD-denominated total net cash outflows
</t>
    </r>
    <r>
      <rPr>
        <sz val="10"/>
        <color rgb="FF0000FF"/>
        <rFont val="Times New Roman"/>
        <family val="1"/>
      </rPr>
      <t>(=Max(If (item 7 = 0, 0, item 7 – Max(item 5 – item 6,0)* Max(0,25% – (100% – item 13))),0)</t>
    </r>
    <phoneticPr fontId="1" type="noConversion"/>
  </si>
  <si>
    <r>
      <t xml:space="preserve">HKD-denominated HQLA (level 1 assets) as a percentage of HKD-denominated total net cash outflows (before adjustment for 75% inflow ceiling) </t>
    </r>
    <r>
      <rPr>
        <sz val="10"/>
        <color rgb="FF0000FF"/>
        <rFont val="Times New Roman"/>
        <family val="1"/>
      </rPr>
      <t xml:space="preserve"> (Note: Rule 37(d) is satisfied if item 9=/&gt; 20%)</t>
    </r>
    <phoneticPr fontId="1" type="noConversion"/>
  </si>
  <si>
    <r>
      <rPr>
        <sz val="10"/>
        <rFont val="Times New Roman"/>
        <family val="1"/>
      </rPr>
      <t xml:space="preserve">Foreign currency-denominated HQLA (level 1 assets) exceeding foreign currency-denominated total net cash outflows (if any) </t>
    </r>
    <r>
      <rPr>
        <sz val="10"/>
        <color rgb="FF0000FF"/>
        <rFont val="Times New Roman"/>
        <family val="1"/>
      </rPr>
      <t xml:space="preserve"> (=Min(Max(Item 4 – Item 13*Max(item 5 – item 6,0),0),item 1))</t>
    </r>
    <phoneticPr fontId="1" type="noConversion"/>
  </si>
  <si>
    <t>Relevant portion of item 10 being used to cover HKD LCR mismatch</t>
    <phoneticPr fontId="1" type="noConversion"/>
  </si>
  <si>
    <t>Foreign exchange haircuts</t>
    <phoneticPr fontId="1" type="noConversion"/>
  </si>
  <si>
    <t>Table 2:  Deduction from total HQLA - Calculation of additional adjustment due to foreign exchange haircuts (if BLR rule 37 is applicable)</t>
    <phoneticPr fontId="1" type="noConversion"/>
  </si>
  <si>
    <t>Principal amount of securities to be delivered by reporting institution</t>
    <phoneticPr fontId="1" type="noConversion"/>
  </si>
  <si>
    <t xml:space="preserve">Total </t>
    <phoneticPr fontId="1" type="noConversion"/>
  </si>
  <si>
    <t>Principal amount of securities to be received by reporting institution</t>
    <phoneticPr fontId="1" type="noConversion"/>
  </si>
  <si>
    <t>Table 5:  Contractual net cash outflows and contractual net cash inflows arising from derivative contracts</t>
    <phoneticPr fontId="1" type="noConversion"/>
  </si>
  <si>
    <t>Gross amount of cash flows (after collateral adjustments, if any)</t>
    <phoneticPr fontId="1" type="noConversion"/>
  </si>
  <si>
    <t>Net amount of cash flows</t>
    <phoneticPr fontId="1" type="noConversion"/>
  </si>
  <si>
    <t xml:space="preserve">Table 6:  Expected cash outflow arising from potential loss in market value of posted collateral securing derivative contracts or other transactions </t>
    <phoneticPr fontId="1" type="noConversion"/>
  </si>
  <si>
    <t>Principal amount</t>
    <phoneticPr fontId="1" type="noConversion"/>
  </si>
  <si>
    <r>
      <t>Collateral (other than level 1 assets) posted by the reporting institution to counterparties under derivative contracts or other transactions (</t>
    </r>
    <r>
      <rPr>
        <b/>
        <i/>
        <sz val="10"/>
        <rFont val="Times New Roman"/>
        <family val="1"/>
      </rPr>
      <t>posted collateral</t>
    </r>
    <r>
      <rPr>
        <sz val="10"/>
        <rFont val="Times New Roman"/>
        <family val="1"/>
      </rPr>
      <t>)</t>
    </r>
    <phoneticPr fontId="1" type="noConversion"/>
  </si>
  <si>
    <r>
      <t>Collateral (other than level 1 assets) received by the reporting institution from the same counterparties under derivative contracts or other transactions that can be deducted from item 1 (</t>
    </r>
    <r>
      <rPr>
        <b/>
        <i/>
        <sz val="10"/>
        <rFont val="Times New Roman"/>
        <family val="1"/>
      </rPr>
      <t>received collateral</t>
    </r>
    <r>
      <rPr>
        <sz val="10"/>
        <rFont val="Times New Roman"/>
        <family val="1"/>
      </rPr>
      <t>)</t>
    </r>
    <phoneticPr fontId="1" type="noConversion"/>
  </si>
  <si>
    <r>
      <t>Net amount of posted collateral</t>
    </r>
    <r>
      <rPr>
        <b/>
        <sz val="10"/>
        <color rgb="FF0000FF"/>
        <rFont val="Times New Roman"/>
        <family val="1"/>
      </rPr>
      <t xml:space="preserve"> (= Max (item 1 – item 2), 0)</t>
    </r>
    <phoneticPr fontId="1" type="noConversion"/>
  </si>
  <si>
    <t xml:space="preserve">Table 7:  Expected cash outflow arising from collateral substitution under derivative contracts or other transactions  </t>
    <phoneticPr fontId="1" type="noConversion"/>
  </si>
  <si>
    <t>Principal amount of collateral held by reporting institution</t>
    <phoneticPr fontId="1" type="noConversion"/>
  </si>
  <si>
    <t>Table 9:  Contractual lending obligations not otherwise covered in Section (I)B</t>
    <phoneticPr fontId="1" type="noConversion"/>
  </si>
  <si>
    <t xml:space="preserve">Contractual lending obligations to the MA for a/c of Exchange Fund, central banks or financial institutions not otherwise covered in Section (I)B  </t>
    <phoneticPr fontId="1" type="noConversion"/>
  </si>
  <si>
    <t>Contractual lending obligations to –</t>
    <phoneticPr fontId="1" type="noConversion"/>
  </si>
  <si>
    <t>Contractual cash inflows from secured or unsecured loans under item 4 of Section (I)C, to be received from –</t>
    <phoneticPr fontId="1" type="noConversion"/>
  </si>
  <si>
    <r>
      <t xml:space="preserve">retail customers </t>
    </r>
    <r>
      <rPr>
        <sz val="10"/>
        <color rgb="FF0000FF"/>
        <rFont val="Times New Roman"/>
        <family val="1"/>
      </rPr>
      <t>(re Section (I)C, sub-item 4b(iii))</t>
    </r>
    <phoneticPr fontId="1" type="noConversion"/>
  </si>
  <si>
    <r>
      <t>small business customers</t>
    </r>
    <r>
      <rPr>
        <sz val="10"/>
        <color rgb="FF0000FF"/>
        <rFont val="Times New Roman"/>
        <family val="1"/>
      </rPr>
      <t xml:space="preserve"> (re Section (I)C, sub-item 4b(iv))</t>
    </r>
    <phoneticPr fontId="1" type="noConversion"/>
  </si>
  <si>
    <t>Trade-related contingencies  (other than funding obligations arising from potential drawdown of committed credit facilities granted to corporates for import or export financing purposes)</t>
    <phoneticPr fontId="1" type="noConversion"/>
  </si>
  <si>
    <r>
      <rPr>
        <u/>
        <sz val="10"/>
        <rFont val="Times New Roman"/>
        <family val="1"/>
      </rPr>
      <t>Note</t>
    </r>
    <r>
      <rPr>
        <sz val="10"/>
        <rFont val="Times New Roman"/>
        <family val="1"/>
      </rPr>
      <t>: If the reporting institution has reasonable expectation that a non-zero amount should be reported in sub-item 4(d), it must notify the HKMA in order to agree a methodology (including the outflow rate) for determining the amount to be reported. Otherwise, insert an outflow rate of 0% for this sub-item.</t>
    </r>
    <phoneticPr fontId="1" type="noConversion"/>
  </si>
  <si>
    <t>Claims on, or reserves maintained with, the MA for a/c of the Exchange Fund or central banks that are repayable to the reporting institution overnight, on demand, or on notice which expires on the first day of the LMR period</t>
    <phoneticPr fontId="1" type="noConversion"/>
  </si>
  <si>
    <t>Total one-month liabilities of other banks to the reporting institution</t>
    <phoneticPr fontId="1" type="noConversion"/>
  </si>
  <si>
    <t>Total one-month liabilities of the reporting institution to other banks</t>
    <phoneticPr fontId="1" type="noConversion"/>
  </si>
  <si>
    <t>covered by irrevocable re-discounting facilities approved by the MA</t>
    <phoneticPr fontId="1" type="noConversion"/>
  </si>
  <si>
    <t xml:space="preserve">Marketable debt securities or prescribed instruments that are– </t>
    <phoneticPr fontId="1" type="noConversion"/>
  </si>
  <si>
    <t>the Government, the MA for a/c of Exchange Fund, or a domestic public sector entity with a remaining term to maturity of –</t>
    <phoneticPr fontId="1" type="noConversion"/>
  </si>
  <si>
    <t>a bank, other than those included in sub-item (A6)(a)(ii), with a remaining term to maturity of –</t>
    <phoneticPr fontId="1" type="noConversion"/>
  </si>
  <si>
    <t>a regional government of a country or other entity, with a remaining term to maturity of –</t>
    <phoneticPr fontId="1" type="noConversion"/>
  </si>
  <si>
    <t>without a qualifying ECAI issue specific rating, issued or guaranteed by –</t>
    <phoneticPr fontId="1" type="noConversion"/>
  </si>
  <si>
    <t xml:space="preserve"> a bank, other than those included in sub-item (A6)(a)(ii), if –</t>
    <phoneticPr fontId="1" type="noConversion"/>
  </si>
  <si>
    <t>the debt security or instrument has a remaining term to maturity of not more than 1 month; or</t>
    <phoneticPr fontId="1" type="noConversion"/>
  </si>
  <si>
    <t>the bank has a qualifying ECAI issuer rating</t>
    <phoneticPr fontId="1" type="noConversion"/>
  </si>
  <si>
    <t>not included elsewhere in item (A6), re-discountable with the MA for a/c of Exchange Fund, or the central bank of a country that has a qualifying ECAI issuer rating (where such re-discounting arrangement is available to the reporting institution)</t>
    <phoneticPr fontId="1" type="noConversion"/>
  </si>
  <si>
    <t>RMBS, other debt securities or instruments specifically approved for inclusion by the MA –</t>
    <phoneticPr fontId="1" type="noConversion"/>
  </si>
  <si>
    <t>other debt securities or instruments</t>
    <phoneticPr fontId="1" type="noConversion"/>
  </si>
  <si>
    <t>Residential mortgage loans in respect of which there has been issued by The Hong Kong Mortgage Corporation Limited an irrevocable commitment to purchase which is approved by the MA</t>
    <phoneticPr fontId="1" type="noConversion"/>
  </si>
  <si>
    <t>Total one-month liabilities of the reporting institution to the MA for a/c of Exchange Fund or central banks</t>
    <phoneticPr fontId="1" type="noConversion"/>
  </si>
  <si>
    <t>If the reporting institution's total one-month liabilities to other banks exceed the total one-month liabilities of other banks to the institution, the amount of the institution's total one-month liabilities to other banks</t>
    <phoneticPr fontId="1" type="noConversion"/>
  </si>
  <si>
    <t>(C1)</t>
    <phoneticPr fontId="1" type="noConversion"/>
  </si>
  <si>
    <t>Total one-month liabilities of the MA for a/c of the Exchange Fund, or central banks to the reporting institution (other than the amount included in item (A3))</t>
    <phoneticPr fontId="1" type="noConversion"/>
  </si>
  <si>
    <t>If the reporting institution's total one-month liabilities to other banks exceed the total one-month liabilities of other banks to the institution, the amount of the total one-month liabilities of other banks to it</t>
    <phoneticPr fontId="1" type="noConversion"/>
  </si>
  <si>
    <t>Weighted amount, if any, of the reporting institution's net due from banks exceeding the 40% cap referred to in BLR rule 48(7)</t>
    <phoneticPr fontId="1" type="noConversion"/>
  </si>
  <si>
    <r>
      <t xml:space="preserve">Sub-total </t>
    </r>
    <r>
      <rPr>
        <sz val="9"/>
        <color rgb="FF0000FF"/>
        <rFont val="Times New Roman"/>
        <family val="1"/>
      </rPr>
      <t>(sum of items (C1) to (C4))</t>
    </r>
    <phoneticPr fontId="1" type="noConversion"/>
  </si>
  <si>
    <r>
      <t>Average Liquidity Maintenance Ratio</t>
    </r>
    <r>
      <rPr>
        <sz val="9"/>
        <color rgb="FF0000FF"/>
        <rFont val="Times New Roman"/>
        <family val="1"/>
      </rPr>
      <t xml:space="preserve"> (= A / C)</t>
    </r>
    <phoneticPr fontId="1" type="noConversion"/>
  </si>
  <si>
    <r>
      <t>LIQUIDITY MAINTENANCE RATIO  (month-end)</t>
    </r>
    <r>
      <rPr>
        <sz val="9"/>
        <color rgb="FF0000FF"/>
        <rFont val="Times New Roman"/>
        <family val="1"/>
      </rPr>
      <t xml:space="preserve"> (= (A9) / (D))</t>
    </r>
    <phoneticPr fontId="1" type="noConversion"/>
  </si>
  <si>
    <r>
      <t>QUALIFYING LIABILITIES (AFTER DEDUCTIONS)</t>
    </r>
    <r>
      <rPr>
        <sz val="9"/>
        <color rgb="FF0000FF"/>
        <rFont val="Times New Roman"/>
        <family val="1"/>
      </rPr>
      <t xml:space="preserve"> (=(B4) – (C6))</t>
    </r>
    <phoneticPr fontId="1" type="noConversion"/>
  </si>
  <si>
    <r>
      <t>DEDUCTION FROM QUALIFYING LIABILITIES</t>
    </r>
    <r>
      <rPr>
        <sz val="9"/>
        <color rgb="FF0000FF"/>
        <rFont val="Times New Roman"/>
        <family val="1"/>
      </rPr>
      <t xml:space="preserve"> (limited by 75% of item (B4))</t>
    </r>
    <phoneticPr fontId="1" type="noConversion"/>
  </si>
  <si>
    <r>
      <t>QUALIFYING LIABILITIES (BEFORE DEDUCTIONS)</t>
    </r>
    <r>
      <rPr>
        <sz val="9"/>
        <color rgb="FF0000FF"/>
        <rFont val="Times New Roman"/>
        <family val="1"/>
      </rPr>
      <t xml:space="preserve"> (= sum of (B1) to (B3))</t>
    </r>
    <phoneticPr fontId="1" type="noConversion"/>
  </si>
  <si>
    <r>
      <t>LIQUEFIABLE ASSETS</t>
    </r>
    <r>
      <rPr>
        <sz val="9"/>
        <color rgb="FF0000FF"/>
        <rFont val="Times New Roman"/>
        <family val="1"/>
      </rPr>
      <t xml:space="preserve"> (=sum of (A1) to (A7) – (A8))</t>
    </r>
    <phoneticPr fontId="1" type="noConversion"/>
  </si>
  <si>
    <r>
      <t>Net due from banks</t>
    </r>
    <r>
      <rPr>
        <sz val="9"/>
        <color rgb="FF0000FF"/>
        <rFont val="Times New Roman"/>
        <family val="1"/>
      </rPr>
      <t xml:space="preserve"> (= (A4)(a) - (A4)(b) </t>
    </r>
    <r>
      <rPr>
        <sz val="9"/>
        <color rgb="FF0000FF"/>
        <rFont val="Batang"/>
        <family val="1"/>
        <charset val="129"/>
      </rPr>
      <t>≥</t>
    </r>
    <r>
      <rPr>
        <sz val="9"/>
        <color rgb="FF0000FF"/>
        <rFont val="Times New Roman"/>
        <family val="1"/>
      </rPr>
      <t xml:space="preserve"> 0, subject to the weighted amount not exceeding 40% of the weighted amount of qualifying liabilities (before deductions). Any excess amount will be included under item (C3).)</t>
    </r>
    <phoneticPr fontId="1" type="noConversion"/>
  </si>
  <si>
    <r>
      <t xml:space="preserve">Net due from banks of the reporting institution to be included in its liquefiable assets </t>
    </r>
    <r>
      <rPr>
        <sz val="9"/>
        <color rgb="FF0000FF"/>
        <rFont val="Times New Roman"/>
        <family val="1"/>
      </rPr>
      <t>(</t>
    </r>
    <r>
      <rPr>
        <i/>
        <sz val="9"/>
        <color rgb="FF0000FF"/>
        <rFont val="Times New Roman"/>
        <family val="1"/>
      </rPr>
      <t xml:space="preserve">For completion by the reporting institution if its net due from banks </t>
    </r>
    <r>
      <rPr>
        <i/>
        <sz val="9"/>
        <color rgb="FF0000FF"/>
        <rFont val="Batang"/>
        <family val="1"/>
        <charset val="129"/>
      </rPr>
      <t>≥</t>
    </r>
    <r>
      <rPr>
        <i/>
        <sz val="9"/>
        <color rgb="FF0000FF"/>
        <rFont val="Times New Roman"/>
        <family val="1"/>
      </rPr>
      <t xml:space="preserve"> 0)</t>
    </r>
    <phoneticPr fontId="1" type="noConversion"/>
  </si>
  <si>
    <r>
      <t xml:space="preserve">Adjustments </t>
    </r>
    <r>
      <rPr>
        <b/>
        <u/>
        <sz val="10"/>
        <rFont val="Times New Roman"/>
        <family val="1"/>
      </rPr>
      <t>without</t>
    </r>
    <r>
      <rPr>
        <b/>
        <sz val="10"/>
        <rFont val="Times New Roman"/>
        <family val="1"/>
      </rPr>
      <t xml:space="preserve"> reversal of relevant securities financing transactions</t>
    </r>
    <phoneticPr fontId="1" type="noConversion"/>
  </si>
  <si>
    <t>Table 8:  Expected cash outflow arising from potential drawdown of undrawn committed facilities</t>
    <phoneticPr fontId="1" type="noConversion"/>
  </si>
  <si>
    <t>Principal amount
of undrawn facility limits, net of HQLA collateral (if any)</t>
    <phoneticPr fontId="1" type="noConversion"/>
  </si>
  <si>
    <t>financial institutions (other than banks)</t>
    <phoneticPr fontId="1" type="noConversion"/>
  </si>
  <si>
    <t>other entities not falling within sub-items 2(a) to 2(e)</t>
    <phoneticPr fontId="1" type="noConversion"/>
  </si>
  <si>
    <t>Total (1(g) + 2(g))</t>
    <phoneticPr fontId="1" type="noConversion"/>
  </si>
  <si>
    <t xml:space="preserve">Is the institution designated by the Monetary Authority as a category 1 institution under rule 3 of the Banking (Liquidity) Rules (BLR)?      [ Yes / No * ] </t>
    <phoneticPr fontId="1" type="noConversion"/>
  </si>
  <si>
    <r>
      <rPr>
        <b/>
        <i/>
        <sz val="9"/>
        <rFont val="Times New Roman"/>
        <family val="1"/>
      </rPr>
      <t>Note</t>
    </r>
    <r>
      <rPr>
        <i/>
        <sz val="9"/>
        <rFont val="Times New Roman"/>
        <family val="1"/>
      </rPr>
      <t>:</t>
    </r>
    <r>
      <rPr>
        <sz val="9"/>
        <rFont val="Times New Roman"/>
        <family val="1"/>
      </rPr>
      <t xml:space="preserve">  This Return is to be prepared in accordance with the Completion Instructions issued by the Monetary Authority (MA).  An authorized institution designated by the MA as a category 1 institution, or not designated as such (in the case of a category 2 institution), must complete the relevant parts of the Return that are applicable to it.</t>
    </r>
    <phoneticPr fontId="1" type="noConversion"/>
  </si>
  <si>
    <t>We certify that:</t>
    <phoneticPr fontId="1" type="noConversion"/>
  </si>
  <si>
    <t>1 This Return is, to the best of our knowledge and belief, correct.</t>
    <phoneticPr fontId="1" type="noConversion"/>
  </si>
  <si>
    <t>2. For a category 1 institution, the Liquidity Coverage Ratio of the institution was at all times during the reporting period not less than that required under rule 4 of the BLR (or as varied under section 97K of the Banking Ordinance).</t>
    <phoneticPr fontId="1" type="noConversion"/>
  </si>
  <si>
    <t>3. For a category 2 institution, the average Liquidity Maintenance Ratio of the institution during the reporting period was not less than that required under rule 7 of the BLR (or as varied under section 97K of the Banking Ordinance).</t>
    <phoneticPr fontId="1" type="noConversion"/>
  </si>
  <si>
    <t>other than funding mentioned in item B3, B4, B5 or sub-item B6(a)</t>
    <phoneticPr fontId="1" type="noConversion"/>
  </si>
  <si>
    <t>Contractual lending obligations to (if any) –</t>
    <phoneticPr fontId="1" type="noConversion"/>
  </si>
  <si>
    <t>issued or guaranteed by the central bank or central government of a country, a multilateral development bank, or a relevant international organization, where the debt security or instrument, or its issuer or guarantor, has a qualifying ECAI rating, and the remaining term to maturity is –</t>
    <phoneticPr fontId="1" type="noConversion"/>
  </si>
  <si>
    <t>Type of collateral posted to reporting institution by counterparty</t>
    <phoneticPr fontId="1" type="noConversion"/>
  </si>
  <si>
    <t>(HK$'000)</t>
    <phoneticPr fontId="1" type="noConversion"/>
  </si>
  <si>
    <t>(HK$'000)</t>
    <phoneticPr fontId="1" type="noConversion"/>
  </si>
  <si>
    <t>DEDUCTION FROM LIQUEFIABLE ASSETS:
Debt securities or prescribed instruments with a remaining term to maturity of not more than 1 month issued by the reporting institution</t>
    <phoneticPr fontId="1" type="noConversion"/>
  </si>
  <si>
    <t>Contractual net cash outflows after adjustments (re Code of Practice, clause 12(3) &amp; (4))</t>
    <phoneticPr fontId="1" type="noConversion"/>
  </si>
  <si>
    <t>Contractual net cash inflows after adjustments (re Code of Practice, clause 30(3) &amp; (4))</t>
    <phoneticPr fontId="1" type="noConversion"/>
  </si>
  <si>
    <r>
      <t>Sum of level 1 assets, level 2A assets and level 2B assets (before deductions)</t>
    </r>
    <r>
      <rPr>
        <b/>
        <sz val="10"/>
        <color rgb="FF0000FF"/>
        <rFont val="Times New Roman"/>
        <family val="1"/>
      </rPr>
      <t xml:space="preserve"> (= A1(f) + A2(d) + A3(c))</t>
    </r>
    <phoneticPr fontId="1" type="noConversion"/>
  </si>
  <si>
    <r>
      <t xml:space="preserve">Minimum required level of LCR applicable to the reporting institution  </t>
    </r>
    <r>
      <rPr>
        <u/>
        <sz val="10"/>
        <rFont val="Times New Roman"/>
        <family val="1"/>
      </rPr>
      <t>(Note)</t>
    </r>
    <phoneticPr fontId="1" type="noConversion"/>
  </si>
  <si>
    <t>corporates (other than small business customers), sovereigns, the MA for a/c of Exchange Fund, central banks, public sector entities or multilateral development banks</t>
    <phoneticPr fontId="1" type="noConversion"/>
  </si>
  <si>
    <t>other entities not falling within sub-items 1(a) to 1(e)</t>
    <phoneticPr fontId="1" type="noConversion"/>
  </si>
  <si>
    <t>Type of securities to be received by reporting institution from 
counterparty within the LCR period</t>
    <phoneticPr fontId="1" type="noConversion"/>
  </si>
  <si>
    <t>Type of securities to be delivered by reporting institution to 
counterparty within the LCR period</t>
    <phoneticPr fontId="1" type="noConversion"/>
  </si>
  <si>
    <t>Type of securities to be delivered by reporting institution to 
counterparty within the LCR period</t>
    <phoneticPr fontId="1" type="noConversion"/>
  </si>
  <si>
    <r>
      <t>sovereigns, public sector entities, multilateral development banks, wholesale customers (excluding small business customers), or any other persons not included in sub-item 3(a) or 3(b) and are not the MA for a/c of Exchange Fund, central banks or financial institutions</t>
    </r>
    <r>
      <rPr>
        <sz val="10"/>
        <color rgb="FF0000FF"/>
        <rFont val="Times New Roman"/>
        <family val="1"/>
      </rPr>
      <t xml:space="preserve"> (re Section (I)C, item 4b(v))</t>
    </r>
    <phoneticPr fontId="1" type="noConversion"/>
  </si>
  <si>
    <t>sovereigns, public sector entities, multilateral development banks, wholesale customers (excluding small business customers), or any other persons not included in item 1, sub-item 2(a) or sub-item 2(b)</t>
    <phoneticPr fontId="1" type="noConversion"/>
  </si>
  <si>
    <r>
      <t xml:space="preserve">Total contractual lending obligations not otherwise covered in Section (I)B </t>
    </r>
    <r>
      <rPr>
        <b/>
        <sz val="10"/>
        <color rgb="FF0000FF"/>
        <rFont val="Times New Roman"/>
        <family val="1"/>
      </rPr>
      <t>(= items 1 + 4(a) + 4(b) + 4(c))</t>
    </r>
    <phoneticPr fontId="1" type="noConversion"/>
  </si>
  <si>
    <t>debt securities or structured financial instruments, in respect of which the reporting institution (or its associated entity) is the issuer, a market maker or a dealer, or has been involved as an originator, sponsor, marketing agent or seller, where there is a reasonable expectation that the obligations will materialize within the LCR period</t>
    <phoneticPr fontId="1" type="noConversion"/>
  </si>
  <si>
    <t>money market funds or other types of collective investment funds marketed by the reporting institution (or its associated entity), where there is a reasonable expectation that the obligations will be materialized within the LCR period</t>
    <phoneticPr fontId="1" type="noConversion"/>
  </si>
  <si>
    <t>situations in which customer short positions are covered by assets (that are not HQLA qualifying assets) received by the institution from its other customers as collateral, in respect of which the institution has the right of re-hypothecation, such that the institution may be obliged to provide funding within the LCR period to cover uncovered customer short positions in the event of withdrawal of the collateral by its other customers</t>
    <phoneticPr fontId="1" type="noConversion"/>
  </si>
  <si>
    <r>
      <t>potential liquidity drawn by an unconsolidated joint venture or entity in which the reporting institution has a minority interest, where there is a reasonable expectation that the institution will be the main liquidity provider when the joint venture or entity concerned is in need of liquidity (</t>
    </r>
    <r>
      <rPr>
        <u/>
        <sz val="10"/>
        <rFont val="Times New Roman"/>
        <family val="1"/>
      </rPr>
      <t>Note</t>
    </r>
    <r>
      <rPr>
        <sz val="10"/>
        <rFont val="Times New Roman"/>
        <family val="1"/>
      </rPr>
      <t>)</t>
    </r>
    <phoneticPr fontId="1" type="noConversion"/>
  </si>
  <si>
    <t>circumstances not otherwise specified in sub-items 4(a) to (d), where there is a reasonable expectation that the obligations will materialize with the LCR period</t>
    <phoneticPr fontId="1" type="noConversion"/>
  </si>
  <si>
    <t>Section (I):  Liquidity Coverage Ratio (Month-end position)</t>
    <phoneticPr fontId="1" type="noConversion"/>
  </si>
  <si>
    <t>HIGH QUALITY LIQUID ASSETS (HQLA)</t>
    <phoneticPr fontId="1" type="noConversion"/>
  </si>
  <si>
    <t>(HK$'000 equivalent)</t>
    <phoneticPr fontId="1" type="noConversion"/>
  </si>
  <si>
    <t>not more than 1 month</t>
    <phoneticPr fontId="1" type="noConversion"/>
  </si>
  <si>
    <t>A.</t>
    <phoneticPr fontId="1" type="noConversion"/>
  </si>
  <si>
    <t>B.      QUALIFYING LIABILITIES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</si>
</sst>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0.0%"/>
    <numFmt numFmtId="177" formatCode="0_);[Red]\(0\)"/>
    <numFmt numFmtId="178" formatCode="#,##0_ "/>
    <numFmt numFmtId="179" formatCode="#,##0_);[Red]\(#,##0\)"/>
    <numFmt numFmtId="180" formatCode="0_ "/>
  </numFmts>
  <fonts count="49">
    <font>
      <sz val="10"/>
      <color theme="1"/>
      <name val="Arial"/>
      <family val="2"/>
      <charset val="136"/>
    </font>
    <font>
      <sz val="9"/>
      <name val="Arial"/>
      <family val="2"/>
      <charset val="136"/>
    </font>
    <font>
      <sz val="10"/>
      <color rgb="FF0000FF"/>
      <name val="Times New Roman"/>
      <family val="1"/>
    </font>
    <font>
      <u/>
      <sz val="10"/>
      <color theme="10"/>
      <name val="Arial"/>
      <family val="2"/>
      <charset val="136"/>
    </font>
    <font>
      <b/>
      <sz val="10"/>
      <color rgb="FF0000FF"/>
      <name val="Times New Roman"/>
      <family val="1"/>
    </font>
    <font>
      <sz val="9"/>
      <name val="Times New Roman"/>
      <family val="1"/>
    </font>
    <font>
      <b/>
      <sz val="10"/>
      <color rgb="FFFF0000"/>
      <name val="Times New Roman"/>
      <family val="1"/>
    </font>
    <font>
      <b/>
      <sz val="22"/>
      <name val="Times New Roman"/>
      <family val="1"/>
    </font>
    <font>
      <sz val="7"/>
      <name val="Times New Roman"/>
      <family val="1"/>
    </font>
    <font>
      <sz val="10"/>
      <name val="Arial"/>
      <family val="2"/>
      <charset val="136"/>
    </font>
    <font>
      <sz val="6"/>
      <name val="Times New Roman"/>
      <family val="1"/>
    </font>
    <font>
      <b/>
      <sz val="12"/>
      <name val="Times New Roman"/>
      <family val="1"/>
    </font>
    <font>
      <sz val="12"/>
      <name val="Times New Roman"/>
      <family val="1"/>
    </font>
    <font>
      <b/>
      <sz val="9"/>
      <name val="Times New Roman"/>
      <family val="1"/>
    </font>
    <font>
      <sz val="8"/>
      <name val="Times New Roman"/>
      <family val="1"/>
    </font>
    <font>
      <b/>
      <sz val="7"/>
      <name val="Times New Roman"/>
      <family val="1"/>
    </font>
    <font>
      <i/>
      <sz val="8"/>
      <name val="Times New Roman"/>
      <family val="1"/>
    </font>
    <font>
      <strike/>
      <sz val="9"/>
      <name val="Times New Roman"/>
      <family val="1"/>
    </font>
    <font>
      <u/>
      <sz val="9"/>
      <name val="Times New Roman"/>
      <family val="1"/>
    </font>
    <font>
      <i/>
      <sz val="9"/>
      <name val="Times New Roman"/>
      <family val="1"/>
    </font>
    <font>
      <b/>
      <sz val="10"/>
      <name val="Times New Roman"/>
      <family val="1"/>
    </font>
    <font>
      <sz val="10"/>
      <name val="Times New Roman"/>
      <family val="1"/>
    </font>
    <font>
      <sz val="9"/>
      <color rgb="FF0000FF"/>
      <name val="Times New Roman"/>
      <family val="1"/>
    </font>
    <font>
      <sz val="10"/>
      <color theme="1"/>
      <name val="Times New Roman"/>
      <family val="1"/>
    </font>
    <font>
      <b/>
      <sz val="9"/>
      <color theme="1"/>
      <name val="Times New Roman"/>
      <family val="1"/>
    </font>
    <font>
      <sz val="9"/>
      <color theme="1"/>
      <name val="Arial"/>
      <family val="2"/>
      <charset val="136"/>
    </font>
    <font>
      <sz val="9"/>
      <color theme="1"/>
      <name val="Times New Roman"/>
      <family val="1"/>
    </font>
    <font>
      <b/>
      <sz val="10"/>
      <color theme="1"/>
      <name val="Times New Roman"/>
      <family val="1"/>
    </font>
    <font>
      <sz val="10"/>
      <color theme="1"/>
      <name val="Arial"/>
      <family val="2"/>
      <charset val="136"/>
    </font>
    <font>
      <b/>
      <i/>
      <sz val="9"/>
      <name val="Times New Roman"/>
      <family val="1"/>
    </font>
    <font>
      <b/>
      <sz val="11"/>
      <name val="Times New Roman"/>
      <family val="1"/>
    </font>
    <font>
      <b/>
      <u/>
      <sz val="10"/>
      <name val="Times New Roman"/>
      <family val="1"/>
    </font>
    <font>
      <i/>
      <u/>
      <sz val="10"/>
      <name val="Times New Roman"/>
      <family val="1"/>
    </font>
    <font>
      <i/>
      <sz val="10"/>
      <name val="Times New Roman"/>
      <family val="1"/>
    </font>
    <font>
      <u/>
      <sz val="10"/>
      <color rgb="FF0000FF"/>
      <name val="Times New Roman"/>
      <family val="1"/>
    </font>
    <font>
      <sz val="11"/>
      <name val="Times New Roman"/>
      <family val="1"/>
    </font>
    <font>
      <u/>
      <sz val="10"/>
      <name val="Times New Roman"/>
      <family val="1"/>
    </font>
    <font>
      <u/>
      <sz val="10"/>
      <color theme="1"/>
      <name val="Times New Roman"/>
      <family val="1"/>
    </font>
    <font>
      <b/>
      <i/>
      <sz val="10"/>
      <name val="Times New Roman"/>
      <family val="1"/>
    </font>
    <font>
      <sz val="10"/>
      <color rgb="FFFF0000"/>
      <name val="Times New Roman"/>
      <family val="1"/>
    </font>
    <font>
      <b/>
      <sz val="10"/>
      <name val="Arial"/>
      <family val="2"/>
      <charset val="136"/>
    </font>
    <font>
      <b/>
      <sz val="10"/>
      <color rgb="FF00B050"/>
      <name val="Times New Roman"/>
      <family val="1"/>
    </font>
    <font>
      <sz val="11"/>
      <name val="Arial"/>
      <family val="2"/>
      <charset val="136"/>
    </font>
    <font>
      <sz val="9"/>
      <name val="Arial"/>
      <family val="2"/>
    </font>
    <font>
      <strike/>
      <sz val="10"/>
      <color rgb="FF0000FF"/>
      <name val="Times New Roman"/>
      <family val="1"/>
    </font>
    <font>
      <sz val="9"/>
      <color rgb="FF0000FF"/>
      <name val="Batang"/>
      <family val="1"/>
      <charset val="129"/>
    </font>
    <font>
      <i/>
      <sz val="9"/>
      <color rgb="FF0000FF"/>
      <name val="Times New Roman"/>
      <family val="1"/>
    </font>
    <font>
      <i/>
      <sz val="9"/>
      <color rgb="FF0000FF"/>
      <name val="Batang"/>
      <family val="1"/>
      <charset val="129"/>
    </font>
    <font>
      <sz val="10"/>
      <name val="Arial"/>
      <family val="2"/>
    </font>
  </fonts>
  <fills count="11">
    <fill>
      <patternFill patternType="none"/>
    </fill>
    <fill>
      <patternFill patternType="gray125"/>
    </fill>
    <fill>
      <patternFill patternType="solid">
        <fgColor theme="0" tint="-0.499984740745262"/>
        <bgColor indexed="64"/>
      </patternFill>
    </fill>
    <fill>
      <patternFill patternType="solid">
        <fgColor theme="1" tint="0.499984740745262"/>
        <bgColor indexed="64"/>
      </patternFill>
    </fill>
    <fill>
      <patternFill patternType="solid">
        <fgColor theme="0"/>
        <bgColor indexed="64"/>
      </patternFill>
    </fill>
    <fill>
      <patternFill patternType="solid">
        <fgColor rgb="FFFFFF00"/>
        <bgColor indexed="64"/>
      </patternFill>
    </fill>
    <fill>
      <patternFill patternType="solid">
        <fgColor rgb="FF808080"/>
        <bgColor indexed="64"/>
      </patternFill>
    </fill>
    <fill>
      <patternFill patternType="solid">
        <fgColor rgb="FF7F7F7F"/>
        <bgColor indexed="64"/>
      </patternFill>
    </fill>
    <fill>
      <patternFill patternType="solid">
        <fgColor rgb="FFFFFFFF"/>
        <bgColor indexed="64"/>
      </patternFill>
    </fill>
    <fill>
      <patternFill patternType="solid">
        <fgColor indexed="13"/>
        <bgColor indexed="64"/>
      </patternFill>
    </fill>
    <fill>
      <patternFill patternType="solid">
        <fgColor indexed="9"/>
        <bgColor indexed="64"/>
      </patternFill>
    </fill>
  </fills>
  <borders count="24">
    <border>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5">
    <xf numFmtId="0" fontId="0" fillId="0" borderId="0">
      <alignment vertical="center"/>
    </xf>
    <xf numFmtId="0" fontId="3" fillId="0" borderId="0" applyNumberFormat="0" applyFill="0" applyBorder="0" applyAlignment="0" applyProtection="0">
      <alignment vertical="center"/>
    </xf>
    <xf numFmtId="9" fontId="28" fillId="0" borderId="0" applyFont="0" applyFill="0" applyBorder="0" applyAlignment="0" applyProtection="0">
      <alignment vertical="center"/>
    </xf>
    <xf numFmtId="3" fontId="48" fillId="9" borderId="12" applyFont="0">
      <alignment horizontal="right" vertical="center"/>
      <protection locked="0"/>
    </xf>
    <xf numFmtId="3" fontId="48" fillId="10" borderId="12" applyFont="0">
      <alignment horizontal="right" vertical="center"/>
    </xf>
  </cellStyleXfs>
  <cellXfs count="512">
    <xf numFmtId="0" fontId="0" fillId="0" borderId="0" xfId="0">
      <alignment vertical="center"/>
    </xf>
    <xf numFmtId="0" fontId="9" fillId="0" borderId="0" xfId="0" applyFont="1">
      <alignment vertical="center"/>
    </xf>
    <xf numFmtId="0" fontId="10" fillId="0" borderId="0" xfId="0" applyFont="1" applyAlignment="1">
      <alignment horizontal="left" vertical="center" wrapText="1" indent="1"/>
    </xf>
    <xf numFmtId="0" fontId="11" fillId="0" borderId="0" xfId="0" applyFont="1" applyAlignment="1">
      <alignment horizontal="center" vertical="center"/>
    </xf>
    <xf numFmtId="0" fontId="11" fillId="0" borderId="0" xfId="0" applyFont="1" applyAlignment="1">
      <alignment horizontal="left" vertical="center" indent="1"/>
    </xf>
    <xf numFmtId="0" fontId="13" fillId="0" borderId="0" xfId="0" applyFont="1" applyAlignment="1">
      <alignment horizontal="center" vertical="center"/>
    </xf>
    <xf numFmtId="0" fontId="14" fillId="0" borderId="0" xfId="0" applyFont="1" applyAlignment="1">
      <alignment horizontal="center" vertical="center"/>
    </xf>
    <xf numFmtId="0" fontId="8" fillId="0" borderId="0" xfId="0" applyFont="1" applyAlignment="1">
      <alignment horizontal="justify" vertical="center"/>
    </xf>
    <xf numFmtId="0" fontId="9" fillId="0" borderId="8" xfId="0" applyFont="1" applyBorder="1">
      <alignment vertical="center"/>
    </xf>
    <xf numFmtId="0" fontId="14" fillId="0" borderId="0" xfId="0" applyFont="1" applyAlignment="1">
      <alignment horizontal="center" vertical="center" wrapText="1"/>
    </xf>
    <xf numFmtId="0" fontId="8" fillId="0" borderId="0" xfId="0" applyFont="1" applyAlignment="1">
      <alignment horizontal="left" vertical="center"/>
    </xf>
    <xf numFmtId="0" fontId="5" fillId="0" borderId="0" xfId="0" applyFont="1">
      <alignment vertical="center"/>
    </xf>
    <xf numFmtId="0" fontId="5" fillId="0" borderId="0" xfId="0" applyFont="1" applyBorder="1">
      <alignment vertical="center"/>
    </xf>
    <xf numFmtId="0" fontId="5" fillId="0" borderId="0" xfId="0" applyFont="1" applyBorder="1" applyAlignment="1">
      <alignment horizontal="right" vertical="center" wrapText="1"/>
    </xf>
    <xf numFmtId="0" fontId="5" fillId="0" borderId="0" xfId="0" applyFont="1" applyAlignment="1">
      <alignment horizontal="center" vertical="center"/>
    </xf>
    <xf numFmtId="0" fontId="20" fillId="0" borderId="0" xfId="0" applyFont="1">
      <alignment vertical="center"/>
    </xf>
    <xf numFmtId="0" fontId="5" fillId="0" borderId="0" xfId="0" applyFont="1" applyFill="1" applyBorder="1" applyAlignment="1">
      <alignment horizontal="center" vertical="center" wrapText="1"/>
    </xf>
    <xf numFmtId="0" fontId="5" fillId="0" borderId="0" xfId="1" applyFont="1" applyFill="1" applyBorder="1" applyAlignment="1">
      <alignment horizontal="center" vertical="center" wrapText="1"/>
    </xf>
    <xf numFmtId="0" fontId="7" fillId="0" borderId="0" xfId="0" applyFont="1" applyAlignment="1">
      <alignment horizontal="left" vertical="center" wrapText="1" indent="1"/>
    </xf>
    <xf numFmtId="0" fontId="9" fillId="0" borderId="1" xfId="0" applyFont="1" applyBorder="1" applyAlignment="1">
      <alignment vertical="center"/>
    </xf>
    <xf numFmtId="0" fontId="1" fillId="0" borderId="0" xfId="0" applyFont="1">
      <alignment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1" fillId="0" borderId="9" xfId="0" applyFont="1" applyBorder="1">
      <alignment vertical="center"/>
    </xf>
    <xf numFmtId="0" fontId="19" fillId="0" borderId="0" xfId="0" applyFont="1" applyAlignment="1">
      <alignment horizontal="center" vertical="center" wrapText="1"/>
    </xf>
    <xf numFmtId="0" fontId="14" fillId="0" borderId="0" xfId="0" applyFont="1" applyAlignment="1">
      <alignment horizontal="left" vertical="center"/>
    </xf>
    <xf numFmtId="0" fontId="23" fillId="0" borderId="0" xfId="0" applyFont="1">
      <alignment vertical="center"/>
    </xf>
    <xf numFmtId="0" fontId="11" fillId="0" borderId="0" xfId="0" applyFont="1" applyAlignment="1">
      <alignment horizontal="left" vertical="center"/>
    </xf>
    <xf numFmtId="0" fontId="21" fillId="0" borderId="0" xfId="0" applyFont="1">
      <alignment vertical="center"/>
    </xf>
    <xf numFmtId="0" fontId="12" fillId="0" borderId="0" xfId="0" applyFont="1">
      <alignment vertical="center"/>
    </xf>
    <xf numFmtId="0" fontId="23" fillId="0" borderId="0" xfId="0" applyFont="1" applyAlignment="1">
      <alignment horizontal="left" vertical="center"/>
    </xf>
    <xf numFmtId="0" fontId="0" fillId="0" borderId="0" xfId="0" applyAlignment="1">
      <alignment horizontal="left" vertical="center"/>
    </xf>
    <xf numFmtId="0" fontId="25" fillId="0" borderId="0" xfId="0" applyFont="1">
      <alignment vertical="center"/>
    </xf>
    <xf numFmtId="0" fontId="11" fillId="0" borderId="0" xfId="0" applyFont="1" applyAlignment="1">
      <alignment horizontal="left" vertical="top"/>
    </xf>
    <xf numFmtId="0" fontId="25" fillId="0" borderId="0" xfId="0" applyFont="1" applyAlignment="1">
      <alignment vertical="top"/>
    </xf>
    <xf numFmtId="0" fontId="26" fillId="0" borderId="0" xfId="0" applyFont="1">
      <alignment vertical="center"/>
    </xf>
    <xf numFmtId="0" fontId="26" fillId="0" borderId="0" xfId="0" applyFont="1" applyAlignment="1">
      <alignment vertical="top"/>
    </xf>
    <xf numFmtId="0" fontId="0" fillId="0" borderId="0" xfId="0" applyFont="1">
      <alignment vertical="center"/>
    </xf>
    <xf numFmtId="0" fontId="5" fillId="0" borderId="0" xfId="0" applyFont="1" applyBorder="1" applyAlignment="1">
      <alignment horizontal="justify" vertical="center" wrapText="1"/>
    </xf>
    <xf numFmtId="0" fontId="5" fillId="0" borderId="0" xfId="0" applyFont="1" applyAlignment="1">
      <alignment vertical="center"/>
    </xf>
    <xf numFmtId="0" fontId="27" fillId="0" borderId="0" xfId="0" applyFont="1">
      <alignment vertical="center"/>
    </xf>
    <xf numFmtId="0" fontId="26" fillId="6" borderId="12" xfId="0" applyFont="1" applyFill="1" applyBorder="1" applyAlignment="1">
      <alignment vertical="center" wrapText="1"/>
    </xf>
    <xf numFmtId="0" fontId="26" fillId="6" borderId="12" xfId="0" applyFont="1" applyFill="1" applyBorder="1" applyAlignment="1">
      <alignment horizontal="center" vertical="center" wrapText="1"/>
    </xf>
    <xf numFmtId="0" fontId="24" fillId="6" borderId="12" xfId="0" applyFont="1" applyFill="1" applyBorder="1" applyAlignment="1">
      <alignment horizontal="center" vertical="top" wrapText="1"/>
    </xf>
    <xf numFmtId="0" fontId="26" fillId="2" borderId="12" xfId="0" applyFont="1" applyFill="1" applyBorder="1" applyAlignment="1">
      <alignment vertical="center" wrapText="1"/>
    </xf>
    <xf numFmtId="0" fontId="24" fillId="2" borderId="12" xfId="0" applyFont="1" applyFill="1" applyBorder="1" applyAlignment="1">
      <alignment vertical="center" wrapText="1"/>
    </xf>
    <xf numFmtId="0" fontId="0" fillId="0" borderId="0" xfId="0" applyFont="1" applyAlignment="1">
      <alignment horizontal="left" vertical="top"/>
    </xf>
    <xf numFmtId="0" fontId="0" fillId="0" borderId="0" xfId="0" applyFont="1" applyAlignment="1">
      <alignment vertical="top"/>
    </xf>
    <xf numFmtId="0" fontId="30" fillId="0" borderId="0" xfId="0" applyFont="1" applyAlignment="1">
      <alignment horizontal="left" vertical="top"/>
    </xf>
    <xf numFmtId="0" fontId="9" fillId="0" borderId="0" xfId="0" applyFont="1" applyAlignment="1">
      <alignment vertical="top"/>
    </xf>
    <xf numFmtId="0" fontId="26" fillId="7" borderId="12" xfId="0" applyFont="1" applyFill="1" applyBorder="1" applyAlignment="1">
      <alignment vertical="center" wrapText="1"/>
    </xf>
    <xf numFmtId="0" fontId="26" fillId="7" borderId="12" xfId="0" applyFont="1" applyFill="1" applyBorder="1" applyAlignment="1">
      <alignment horizontal="center" vertical="top" wrapText="1"/>
    </xf>
    <xf numFmtId="0" fontId="0" fillId="0" borderId="0" xfId="0" applyFont="1" applyBorder="1" applyAlignment="1">
      <alignment horizontal="left" vertical="top"/>
    </xf>
    <xf numFmtId="0" fontId="0" fillId="0" borderId="0" xfId="0" applyFont="1" applyBorder="1" applyAlignment="1">
      <alignment vertical="top"/>
    </xf>
    <xf numFmtId="0" fontId="9" fillId="0" borderId="0" xfId="0" applyFont="1" applyBorder="1" applyAlignment="1">
      <alignment vertical="top"/>
    </xf>
    <xf numFmtId="0" fontId="24" fillId="6" borderId="12" xfId="0" applyFont="1" applyFill="1" applyBorder="1" applyAlignment="1">
      <alignment horizontal="right" vertical="center" wrapText="1"/>
    </xf>
    <xf numFmtId="0" fontId="26" fillId="0" borderId="12" xfId="0" applyFont="1" applyBorder="1" applyAlignment="1">
      <alignment horizontal="right" vertical="center" wrapText="1"/>
    </xf>
    <xf numFmtId="0" fontId="26" fillId="7" borderId="12" xfId="0" applyFont="1" applyFill="1" applyBorder="1" applyAlignment="1">
      <alignment horizontal="right" vertical="center" wrapText="1"/>
    </xf>
    <xf numFmtId="0" fontId="26" fillId="2" borderId="12" xfId="0" applyFont="1" applyFill="1" applyBorder="1" applyAlignment="1">
      <alignment horizontal="right" vertical="center" wrapText="1"/>
    </xf>
    <xf numFmtId="0" fontId="25" fillId="0" borderId="0" xfId="0" applyFont="1" applyAlignment="1">
      <alignment horizontal="center" vertical="top"/>
    </xf>
    <xf numFmtId="0" fontId="5" fillId="6" borderId="12" xfId="0" applyFont="1" applyFill="1" applyBorder="1" applyAlignment="1">
      <alignment vertical="center" wrapText="1"/>
    </xf>
    <xf numFmtId="0" fontId="25" fillId="0" borderId="0" xfId="0" applyFont="1" applyBorder="1">
      <alignment vertical="center"/>
    </xf>
    <xf numFmtId="0" fontId="21" fillId="0" borderId="21" xfId="0" applyFont="1" applyBorder="1" applyAlignment="1">
      <alignment horizontal="left" vertical="top" wrapText="1"/>
    </xf>
    <xf numFmtId="0" fontId="30" fillId="0" borderId="0" xfId="0" applyFont="1">
      <alignment vertical="center"/>
    </xf>
    <xf numFmtId="0" fontId="26" fillId="0" borderId="0" xfId="0" applyFont="1" applyAlignment="1">
      <alignment horizontal="center" vertical="center"/>
    </xf>
    <xf numFmtId="0" fontId="30" fillId="0" borderId="0" xfId="0" applyFont="1" applyAlignment="1">
      <alignment horizontal="left" vertical="center"/>
    </xf>
    <xf numFmtId="0" fontId="35" fillId="0" borderId="0" xfId="0" applyFont="1">
      <alignment vertical="center"/>
    </xf>
    <xf numFmtId="0" fontId="26" fillId="7" borderId="12" xfId="0" applyFont="1" applyFill="1" applyBorder="1" applyAlignment="1">
      <alignment horizontal="center" vertical="center" wrapText="1"/>
    </xf>
    <xf numFmtId="9" fontId="26" fillId="0" borderId="12" xfId="0" applyNumberFormat="1" applyFont="1" applyBorder="1" applyAlignment="1">
      <alignment horizontal="center" vertical="center" wrapText="1"/>
    </xf>
    <xf numFmtId="0" fontId="26" fillId="2" borderId="12" xfId="0" applyFont="1" applyFill="1" applyBorder="1" applyAlignment="1">
      <alignment horizontal="center" vertical="center" wrapText="1"/>
    </xf>
    <xf numFmtId="0" fontId="35" fillId="0" borderId="0" xfId="0" applyFont="1" applyBorder="1">
      <alignment vertical="center"/>
    </xf>
    <xf numFmtId="0" fontId="30" fillId="0" borderId="0" xfId="0" applyFont="1" applyBorder="1">
      <alignment vertical="center"/>
    </xf>
    <xf numFmtId="0" fontId="5" fillId="0" borderId="0" xfId="0" applyFont="1" applyBorder="1" applyAlignment="1">
      <alignment horizontal="left" vertical="top"/>
    </xf>
    <xf numFmtId="0" fontId="26" fillId="0" borderId="0" xfId="0" applyFont="1" applyAlignment="1">
      <alignment vertical="center"/>
    </xf>
    <xf numFmtId="0" fontId="35" fillId="0" borderId="0" xfId="0" applyFont="1" applyAlignment="1">
      <alignment horizontal="center" vertical="top"/>
    </xf>
    <xf numFmtId="0" fontId="5" fillId="0" borderId="0" xfId="0" applyFont="1" applyFill="1" applyAlignment="1">
      <alignment vertical="center"/>
    </xf>
    <xf numFmtId="0" fontId="26" fillId="3" borderId="12" xfId="0" applyFont="1" applyFill="1" applyBorder="1" applyAlignment="1">
      <alignment horizontal="right" vertical="center" wrapText="1"/>
    </xf>
    <xf numFmtId="9" fontId="26" fillId="8" borderId="12" xfId="0" applyNumberFormat="1" applyFont="1" applyFill="1" applyBorder="1" applyAlignment="1">
      <alignment horizontal="center" vertical="center" wrapText="1"/>
    </xf>
    <xf numFmtId="0" fontId="24" fillId="6" borderId="12" xfId="0" applyFont="1" applyFill="1" applyBorder="1" applyAlignment="1">
      <alignment horizontal="center" vertical="center" wrapText="1"/>
    </xf>
    <xf numFmtId="9" fontId="26" fillId="3" borderId="12" xfId="0" applyNumberFormat="1" applyFont="1" applyFill="1" applyBorder="1" applyAlignment="1">
      <alignment horizontal="center" vertical="center" wrapText="1"/>
    </xf>
    <xf numFmtId="9" fontId="5" fillId="0" borderId="12" xfId="0" applyNumberFormat="1" applyFont="1" applyBorder="1" applyAlignment="1">
      <alignment horizontal="center" vertical="center" wrapText="1"/>
    </xf>
    <xf numFmtId="0" fontId="5" fillId="0" borderId="12" xfId="0" applyFont="1" applyBorder="1" applyAlignment="1">
      <alignment horizontal="center" vertical="center" wrapText="1"/>
    </xf>
    <xf numFmtId="9" fontId="5" fillId="0" borderId="10" xfId="0" applyNumberFormat="1" applyFont="1" applyBorder="1" applyAlignment="1">
      <alignment horizontal="center" vertical="center" wrapText="1"/>
    </xf>
    <xf numFmtId="0" fontId="5" fillId="0" borderId="0" xfId="0" applyFont="1" applyFill="1" applyBorder="1" applyAlignment="1">
      <alignment vertical="center"/>
    </xf>
    <xf numFmtId="0" fontId="23" fillId="0" borderId="19" xfId="0" applyFont="1" applyBorder="1" applyAlignment="1">
      <alignment horizontal="left" vertical="top" wrapText="1"/>
    </xf>
    <xf numFmtId="0" fontId="23" fillId="0" borderId="20" xfId="0" applyFont="1" applyBorder="1" applyAlignment="1">
      <alignment horizontal="lef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21" fillId="8" borderId="20" xfId="0" applyFont="1" applyFill="1" applyBorder="1" applyAlignment="1">
      <alignment vertical="top" wrapText="1"/>
    </xf>
    <xf numFmtId="0" fontId="21" fillId="0" borderId="19" xfId="0" applyFont="1" applyBorder="1" applyAlignment="1">
      <alignment horizontal="left" vertical="top" wrapText="1"/>
    </xf>
    <xf numFmtId="0" fontId="23" fillId="0" borderId="12" xfId="0" applyFont="1" applyBorder="1" applyAlignment="1">
      <alignment horizontal="center" vertical="top" wrapText="1"/>
    </xf>
    <xf numFmtId="0" fontId="23" fillId="0" borderId="12" xfId="0" applyFont="1" applyBorder="1" applyAlignment="1">
      <alignment horizontal="center" vertical="center"/>
    </xf>
    <xf numFmtId="0" fontId="5" fillId="0" borderId="17" xfId="0" applyFont="1" applyBorder="1" applyAlignment="1">
      <alignment horizontal="center" vertical="center" wrapText="1"/>
    </xf>
    <xf numFmtId="0" fontId="5" fillId="3" borderId="19" xfId="0" applyFont="1" applyFill="1" applyBorder="1" applyAlignment="1">
      <alignment horizontal="justify" vertical="center" wrapText="1"/>
    </xf>
    <xf numFmtId="0" fontId="5" fillId="3" borderId="12" xfId="0" applyFont="1" applyFill="1" applyBorder="1" applyAlignment="1">
      <alignment horizontal="center" vertical="center" wrapText="1"/>
    </xf>
    <xf numFmtId="0" fontId="5" fillId="3" borderId="12" xfId="0" applyFont="1" applyFill="1" applyBorder="1" applyAlignment="1">
      <alignment horizontal="justify" vertical="center" wrapText="1"/>
    </xf>
    <xf numFmtId="0" fontId="5" fillId="3" borderId="0"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11" xfId="0" applyFont="1" applyFill="1" applyBorder="1" applyAlignment="1">
      <alignment horizontal="center" vertical="center" wrapText="1"/>
    </xf>
    <xf numFmtId="0" fontId="5" fillId="3" borderId="0" xfId="0" applyFont="1" applyFill="1" applyBorder="1" applyAlignment="1">
      <alignment vertical="center"/>
    </xf>
    <xf numFmtId="0" fontId="5" fillId="3" borderId="11" xfId="0" applyFont="1" applyFill="1" applyBorder="1" applyAlignment="1">
      <alignment vertical="center"/>
    </xf>
    <xf numFmtId="0" fontId="5" fillId="3" borderId="0" xfId="0" applyFont="1" applyFill="1" applyBorder="1" applyAlignment="1">
      <alignment horizontal="center" vertical="center" wrapText="1"/>
    </xf>
    <xf numFmtId="0" fontId="5" fillId="2" borderId="19" xfId="0" applyFont="1" applyFill="1" applyBorder="1" applyAlignment="1">
      <alignment horizontal="justify" vertical="center" wrapText="1"/>
    </xf>
    <xf numFmtId="0" fontId="5" fillId="2" borderId="12"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0" xfId="0" applyFont="1" applyFill="1" applyBorder="1" applyAlignment="1">
      <alignment horizontal="justify" vertical="center" wrapText="1"/>
    </xf>
    <xf numFmtId="0" fontId="5" fillId="0" borderId="21" xfId="1" applyFont="1" applyBorder="1" applyAlignment="1">
      <alignment horizontal="center" vertical="center" wrapText="1"/>
    </xf>
    <xf numFmtId="0" fontId="5" fillId="3" borderId="16" xfId="0" applyFont="1" applyFill="1" applyBorder="1" applyAlignment="1">
      <alignment horizontal="justify" vertical="center" wrapText="1"/>
    </xf>
    <xf numFmtId="0" fontId="5" fillId="3" borderId="13" xfId="0" applyFont="1" applyFill="1" applyBorder="1" applyAlignment="1">
      <alignment horizontal="justify" vertical="center" wrapText="1"/>
    </xf>
    <xf numFmtId="0" fontId="5" fillId="0" borderId="12" xfId="1" applyFont="1" applyBorder="1" applyAlignment="1">
      <alignment horizontal="center" vertical="center" wrapText="1"/>
    </xf>
    <xf numFmtId="0" fontId="5" fillId="2" borderId="12" xfId="0" applyFont="1" applyFill="1" applyBorder="1" applyAlignment="1">
      <alignment horizontal="justify" vertical="center" wrapText="1"/>
    </xf>
    <xf numFmtId="0" fontId="5" fillId="2" borderId="11" xfId="0" applyFont="1" applyFill="1" applyBorder="1" applyAlignment="1">
      <alignment horizontal="justify" vertical="center" wrapText="1"/>
    </xf>
    <xf numFmtId="0" fontId="21" fillId="0" borderId="20" xfId="0" applyFont="1" applyBorder="1" applyAlignment="1">
      <alignment vertical="top" wrapText="1"/>
    </xf>
    <xf numFmtId="0" fontId="20" fillId="0" borderId="20" xfId="0" applyFont="1" applyBorder="1" applyAlignment="1">
      <alignment horizontal="left" vertical="top" wrapText="1"/>
    </xf>
    <xf numFmtId="0" fontId="5" fillId="0" borderId="0" xfId="0" applyFont="1" applyFill="1" applyAlignment="1">
      <alignment horizontal="justify" vertical="center"/>
    </xf>
    <xf numFmtId="0" fontId="13" fillId="6" borderId="12" xfId="0" applyFont="1" applyFill="1" applyBorder="1" applyAlignment="1">
      <alignment horizontal="center" vertical="center" wrapText="1"/>
    </xf>
    <xf numFmtId="0" fontId="20" fillId="0" borderId="21" xfId="0" applyFont="1" applyBorder="1" applyAlignment="1">
      <alignment horizontal="right" vertical="top" wrapText="1"/>
    </xf>
    <xf numFmtId="0" fontId="20" fillId="0" borderId="13" xfId="0" applyFont="1" applyBorder="1" applyAlignment="1">
      <alignment horizontal="right" vertical="top"/>
    </xf>
    <xf numFmtId="0" fontId="5" fillId="0" borderId="0" xfId="0" applyFont="1" applyAlignment="1">
      <alignment horizontal="justify" vertical="center"/>
    </xf>
    <xf numFmtId="0" fontId="1" fillId="0" borderId="0" xfId="0" applyFont="1" applyAlignment="1">
      <alignment vertical="center"/>
    </xf>
    <xf numFmtId="0" fontId="5" fillId="0" borderId="6" xfId="0" applyFont="1" applyBorder="1" applyAlignment="1">
      <alignment horizontal="justify" vertical="center" wrapText="1"/>
    </xf>
    <xf numFmtId="0" fontId="21" fillId="0" borderId="19" xfId="0" applyFont="1" applyBorder="1" applyAlignment="1">
      <alignment vertical="top" wrapText="1"/>
    </xf>
    <xf numFmtId="0" fontId="21" fillId="0" borderId="20" xfId="0" applyFont="1" applyBorder="1" applyAlignment="1">
      <alignment vertical="top" wrapText="1"/>
    </xf>
    <xf numFmtId="0" fontId="20" fillId="0" borderId="12" xfId="0" applyFont="1" applyBorder="1" applyAlignment="1">
      <alignment horizontal="center" vertical="center" wrapText="1"/>
    </xf>
    <xf numFmtId="0" fontId="21" fillId="8" borderId="20" xfId="0" applyFont="1" applyFill="1" applyBorder="1" applyAlignment="1">
      <alignment vertical="top" wrapText="1"/>
    </xf>
    <xf numFmtId="0" fontId="21" fillId="8" borderId="19" xfId="0" applyFont="1" applyFill="1" applyBorder="1" applyAlignment="1">
      <alignment horizontal="left" vertical="top" wrapText="1"/>
    </xf>
    <xf numFmtId="0" fontId="20" fillId="8" borderId="12" xfId="0" applyFont="1" applyFill="1" applyBorder="1" applyAlignment="1">
      <alignment horizontal="center" vertical="center" wrapText="1"/>
    </xf>
    <xf numFmtId="0" fontId="27" fillId="0" borderId="12" xfId="0" applyFont="1" applyBorder="1" applyAlignment="1">
      <alignment horizontal="center" vertical="top" wrapText="1"/>
    </xf>
    <xf numFmtId="0" fontId="23" fillId="0" borderId="12" xfId="0" applyFont="1" applyBorder="1" applyAlignment="1">
      <alignment horizontal="center" vertical="center"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5" fillId="0" borderId="14"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vertical="center"/>
    </xf>
    <xf numFmtId="0" fontId="21" fillId="8" borderId="19" xfId="0" applyFont="1" applyFill="1" applyBorder="1" applyAlignment="1">
      <alignment horizontal="left" vertical="top" wrapText="1"/>
    </xf>
    <xf numFmtId="0" fontId="21" fillId="0" borderId="19" xfId="0" applyFont="1" applyBorder="1" applyAlignment="1">
      <alignment horizontal="left" vertical="top" wrapText="1"/>
    </xf>
    <xf numFmtId="0" fontId="23" fillId="8" borderId="19" xfId="0" applyFont="1" applyFill="1" applyBorder="1" applyAlignment="1">
      <alignment horizontal="left" vertical="top" wrapText="1"/>
    </xf>
    <xf numFmtId="0" fontId="9" fillId="0" borderId="0" xfId="0" applyFont="1" applyBorder="1" applyAlignment="1">
      <alignment horizontal="left" vertical="top"/>
    </xf>
    <xf numFmtId="0" fontId="25" fillId="0" borderId="0" xfId="0" applyFont="1" applyAlignment="1">
      <alignment horizontal="left" vertical="center"/>
    </xf>
    <xf numFmtId="0" fontId="12" fillId="0" borderId="0" xfId="0" applyFont="1" applyAlignment="1">
      <alignment vertical="top"/>
    </xf>
    <xf numFmtId="0" fontId="12" fillId="0" borderId="0" xfId="0" applyFont="1" applyAlignment="1">
      <alignment horizontal="justify" vertical="top"/>
    </xf>
    <xf numFmtId="0" fontId="5" fillId="0" borderId="0" xfId="0" applyFont="1" applyAlignment="1">
      <alignment vertical="top"/>
    </xf>
    <xf numFmtId="0" fontId="5" fillId="0" borderId="0" xfId="0" applyFont="1" applyBorder="1" applyAlignment="1">
      <alignment vertical="top"/>
    </xf>
    <xf numFmtId="0" fontId="5" fillId="0" borderId="19" xfId="0" applyFont="1" applyBorder="1" applyAlignment="1">
      <alignment horizontal="left" vertical="top" wrapText="1"/>
    </xf>
    <xf numFmtId="0" fontId="5" fillId="0" borderId="0" xfId="0" applyFont="1" applyBorder="1" applyAlignment="1">
      <alignment horizontal="left" vertical="top" wrapText="1"/>
    </xf>
    <xf numFmtId="0" fontId="19" fillId="0" borderId="0" xfId="0" applyFont="1" applyBorder="1" applyAlignment="1">
      <alignment horizontal="left" vertical="top" wrapText="1"/>
    </xf>
    <xf numFmtId="0" fontId="5" fillId="0" borderId="23" xfId="0" applyFont="1" applyBorder="1" applyAlignment="1">
      <alignment horizontal="left" vertical="top" wrapText="1"/>
    </xf>
    <xf numFmtId="0" fontId="19"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19" xfId="0" applyFont="1" applyBorder="1" applyAlignment="1">
      <alignment vertical="top"/>
    </xf>
    <xf numFmtId="0" fontId="5" fillId="0" borderId="0" xfId="0" applyFont="1" applyFill="1" applyBorder="1" applyAlignment="1">
      <alignment horizontal="left" vertical="top" wrapText="1"/>
    </xf>
    <xf numFmtId="0" fontId="5" fillId="0" borderId="0" xfId="0" applyFont="1" applyBorder="1" applyAlignment="1">
      <alignment vertical="top" wrapText="1"/>
    </xf>
    <xf numFmtId="0" fontId="5" fillId="0" borderId="23" xfId="0" applyFont="1" applyBorder="1" applyAlignment="1">
      <alignment vertical="top" wrapText="1"/>
    </xf>
    <xf numFmtId="0" fontId="5" fillId="0" borderId="19" xfId="0" applyFont="1" applyBorder="1" applyAlignment="1">
      <alignment vertical="top" wrapText="1"/>
    </xf>
    <xf numFmtId="0" fontId="5" fillId="0" borderId="20" xfId="0" applyFont="1" applyBorder="1" applyAlignment="1">
      <alignment vertical="top" wrapText="1"/>
    </xf>
    <xf numFmtId="0" fontId="21" fillId="0" borderId="0" xfId="0" applyFont="1" applyAlignment="1">
      <alignment vertical="top"/>
    </xf>
    <xf numFmtId="0" fontId="21" fillId="0" borderId="0" xfId="0" applyFont="1" applyBorder="1" applyAlignment="1">
      <alignment horizontal="center" vertical="center" wrapText="1"/>
    </xf>
    <xf numFmtId="0" fontId="21" fillId="0" borderId="17" xfId="1" applyFont="1" applyBorder="1" applyAlignment="1">
      <alignment horizontal="center" vertical="center" wrapText="1"/>
    </xf>
    <xf numFmtId="0" fontId="20" fillId="0" borderId="0" xfId="0" applyFont="1" applyAlignment="1">
      <alignment horizontal="left" vertical="top"/>
    </xf>
    <xf numFmtId="0" fontId="5" fillId="4" borderId="12" xfId="0" applyFont="1" applyFill="1" applyBorder="1" applyAlignment="1">
      <alignment horizontal="center" vertical="center" wrapText="1"/>
    </xf>
    <xf numFmtId="0" fontId="5" fillId="2" borderId="10" xfId="0" applyFont="1" applyFill="1" applyBorder="1" applyAlignment="1">
      <alignment horizontal="justify" vertical="center" wrapText="1"/>
    </xf>
    <xf numFmtId="0" fontId="5" fillId="2" borderId="10" xfId="0" applyFont="1" applyFill="1" applyBorder="1" applyAlignment="1">
      <alignment horizontal="center" vertical="center" wrapText="1"/>
    </xf>
    <xf numFmtId="0" fontId="5" fillId="0" borderId="18" xfId="0" applyFont="1" applyBorder="1" applyAlignment="1">
      <alignment horizontal="center" vertical="top"/>
    </xf>
    <xf numFmtId="0" fontId="0" fillId="0" borderId="0" xfId="0" applyBorder="1" applyAlignment="1">
      <alignment vertical="center" wrapText="1"/>
    </xf>
    <xf numFmtId="0" fontId="0" fillId="0" borderId="0" xfId="0" applyBorder="1" applyAlignment="1">
      <alignment vertical="center"/>
    </xf>
    <xf numFmtId="10" fontId="0" fillId="0" borderId="0" xfId="2" applyNumberFormat="1" applyFont="1" applyBorder="1" applyAlignment="1">
      <alignment vertical="center"/>
    </xf>
    <xf numFmtId="0" fontId="20" fillId="0" borderId="12" xfId="0" applyFont="1" applyBorder="1" applyAlignment="1">
      <alignment horizontal="center" vertical="top" wrapText="1"/>
    </xf>
    <xf numFmtId="0" fontId="27" fillId="8" borderId="12" xfId="0" applyFont="1" applyFill="1" applyBorder="1" applyAlignment="1">
      <alignment horizontal="center" vertical="top" wrapText="1"/>
    </xf>
    <xf numFmtId="0" fontId="27" fillId="0" borderId="12" xfId="0" applyFont="1" applyBorder="1" applyAlignment="1">
      <alignment vertical="top"/>
    </xf>
    <xf numFmtId="0" fontId="23" fillId="0" borderId="12" xfId="0" applyFont="1" applyBorder="1" applyAlignment="1">
      <alignment horizontal="center" vertical="top" wrapText="1"/>
    </xf>
    <xf numFmtId="0" fontId="21" fillId="0" borderId="12" xfId="0" applyFont="1" applyBorder="1" applyAlignment="1">
      <alignment horizontal="center" vertical="top" wrapText="1"/>
    </xf>
    <xf numFmtId="0" fontId="21" fillId="0" borderId="12" xfId="0" applyFont="1" applyBorder="1" applyAlignment="1">
      <alignment horizontal="center" vertical="center" wrapText="1"/>
    </xf>
    <xf numFmtId="0" fontId="5" fillId="0" borderId="12" xfId="0" applyFont="1" applyBorder="1" applyAlignment="1">
      <alignment horizontal="center" vertical="top" wrapText="1"/>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5" fillId="0" borderId="12" xfId="0" applyFont="1" applyBorder="1" applyAlignment="1">
      <alignment horizontal="center" vertical="top"/>
    </xf>
    <xf numFmtId="0" fontId="5" fillId="0" borderId="18" xfId="0" applyFont="1" applyBorder="1" applyAlignment="1">
      <alignment horizontal="center" vertical="top" wrapText="1"/>
    </xf>
    <xf numFmtId="0" fontId="5" fillId="0" borderId="17" xfId="0" applyFont="1" applyBorder="1" applyAlignment="1">
      <alignment horizontal="center" vertical="top" wrapText="1"/>
    </xf>
    <xf numFmtId="0" fontId="30" fillId="0" borderId="12" xfId="0" applyFont="1" applyBorder="1" applyAlignment="1">
      <alignment horizontal="center" vertical="center" wrapText="1"/>
    </xf>
    <xf numFmtId="0" fontId="31" fillId="0" borderId="12" xfId="0" applyFont="1" applyBorder="1" applyAlignment="1">
      <alignment horizontal="justify" vertical="center" wrapText="1"/>
    </xf>
    <xf numFmtId="0" fontId="21" fillId="0" borderId="11" xfId="0" applyFont="1" applyBorder="1" applyAlignment="1">
      <alignment horizontal="justify" vertical="center" wrapText="1"/>
    </xf>
    <xf numFmtId="0" fontId="21" fillId="0" borderId="12" xfId="0" applyFont="1" applyBorder="1" applyAlignment="1">
      <alignment horizontal="justify" vertical="center" wrapText="1"/>
    </xf>
    <xf numFmtId="0" fontId="20" fillId="0" borderId="17" xfId="0" applyFont="1" applyBorder="1" applyAlignment="1">
      <alignment horizontal="center" vertical="center" wrapText="1"/>
    </xf>
    <xf numFmtId="0" fontId="31" fillId="0" borderId="17" xfId="0" applyFont="1" applyBorder="1" applyAlignment="1">
      <alignment horizontal="justify" vertical="center" wrapText="1"/>
    </xf>
    <xf numFmtId="0" fontId="21" fillId="0" borderId="17" xfId="0" applyFont="1" applyBorder="1" applyAlignment="1">
      <alignment horizontal="center" vertical="center" wrapText="1"/>
    </xf>
    <xf numFmtId="0" fontId="21" fillId="0" borderId="10" xfId="0" applyFont="1" applyBorder="1" applyAlignment="1">
      <alignment horizontal="left" vertical="center" wrapText="1"/>
    </xf>
    <xf numFmtId="0" fontId="21" fillId="0" borderId="0" xfId="0" applyFont="1" applyAlignment="1">
      <alignment horizontal="center" vertical="center"/>
    </xf>
    <xf numFmtId="0" fontId="21" fillId="0" borderId="10" xfId="0" applyFont="1" applyBorder="1" applyAlignment="1">
      <alignment horizontal="justify" vertical="center" wrapText="1"/>
    </xf>
    <xf numFmtId="0" fontId="11" fillId="0" borderId="0" xfId="0" applyFont="1">
      <alignment vertical="center"/>
    </xf>
    <xf numFmtId="0" fontId="21" fillId="0" borderId="0" xfId="0" applyFont="1" applyAlignment="1">
      <alignment horizontal="left" vertical="center"/>
    </xf>
    <xf numFmtId="0" fontId="9" fillId="0" borderId="0" xfId="0" applyFont="1" applyAlignment="1">
      <alignment horizontal="left" vertical="center"/>
    </xf>
    <xf numFmtId="0" fontId="42" fillId="0" borderId="0" xfId="0" applyFont="1" applyAlignment="1">
      <alignment horizontal="left" vertical="center"/>
    </xf>
    <xf numFmtId="0" fontId="30" fillId="0" borderId="0" xfId="0" applyFont="1" applyAlignment="1">
      <alignment horizontal="left" vertical="center" indent="2"/>
    </xf>
    <xf numFmtId="0" fontId="1" fillId="0" borderId="0" xfId="0" applyFont="1" applyFill="1" applyAlignment="1">
      <alignment horizontal="left" vertical="center"/>
    </xf>
    <xf numFmtId="0" fontId="43" fillId="0" borderId="0" xfId="0" applyFont="1" applyFill="1">
      <alignment vertical="center"/>
    </xf>
    <xf numFmtId="0" fontId="1" fillId="0" borderId="0" xfId="0" applyFont="1" applyFill="1">
      <alignment vertical="center"/>
    </xf>
    <xf numFmtId="0" fontId="20" fillId="0" borderId="0" xfId="0" applyFont="1" applyFill="1" applyAlignment="1">
      <alignment horizontal="right" vertical="center"/>
    </xf>
    <xf numFmtId="0" fontId="9" fillId="0" borderId="0" xfId="0" applyFont="1" applyFill="1">
      <alignment vertical="center"/>
    </xf>
    <xf numFmtId="0" fontId="2" fillId="0" borderId="19" xfId="0" applyFont="1" applyBorder="1" applyAlignment="1">
      <alignment horizontal="left" vertical="top" wrapText="1"/>
    </xf>
    <xf numFmtId="0" fontId="5" fillId="6" borderId="12" xfId="0" applyFont="1" applyFill="1" applyBorder="1" applyAlignment="1">
      <alignment horizontal="center" vertical="center" wrapText="1"/>
    </xf>
    <xf numFmtId="0" fontId="13" fillId="6" borderId="12" xfId="0" applyFont="1" applyFill="1" applyBorder="1" applyAlignment="1">
      <alignment vertical="center" wrapText="1"/>
    </xf>
    <xf numFmtId="0" fontId="5" fillId="6" borderId="12" xfId="0" applyFont="1" applyFill="1" applyBorder="1" applyAlignment="1">
      <alignment horizontal="center" vertical="top" wrapText="1"/>
    </xf>
    <xf numFmtId="0" fontId="13" fillId="6" borderId="12" xfId="0" applyFont="1" applyFill="1" applyBorder="1" applyAlignment="1">
      <alignment horizontal="center" vertical="top" wrapText="1"/>
    </xf>
    <xf numFmtId="0" fontId="5" fillId="2" borderId="12" xfId="0" applyFont="1" applyFill="1" applyBorder="1" applyAlignment="1">
      <alignment vertical="center" wrapText="1"/>
    </xf>
    <xf numFmtId="0" fontId="21" fillId="0" borderId="0" xfId="0" applyFont="1" applyBorder="1" applyAlignment="1">
      <alignment horizontal="left" vertical="top"/>
    </xf>
    <xf numFmtId="0" fontId="1" fillId="0" borderId="0" xfId="0" applyFont="1" applyAlignment="1">
      <alignment horizontal="center" vertical="top"/>
    </xf>
    <xf numFmtId="0" fontId="30" fillId="0" borderId="0" xfId="0" applyFont="1" applyAlignment="1">
      <alignment vertical="top"/>
    </xf>
    <xf numFmtId="0" fontId="42" fillId="0" borderId="0" xfId="0" applyFont="1" applyBorder="1" applyAlignment="1">
      <alignment horizontal="left" vertical="top"/>
    </xf>
    <xf numFmtId="0" fontId="30" fillId="0" borderId="0" xfId="0" applyFont="1" applyBorder="1" applyAlignment="1">
      <alignment horizontal="left" vertical="top"/>
    </xf>
    <xf numFmtId="0" fontId="20" fillId="0" borderId="17" xfId="0" applyFont="1" applyBorder="1" applyAlignment="1">
      <alignment vertical="top" wrapText="1"/>
    </xf>
    <xf numFmtId="0" fontId="20" fillId="0" borderId="10" xfId="0" applyFont="1" applyBorder="1" applyAlignment="1">
      <alignment vertical="top" wrapText="1"/>
    </xf>
    <xf numFmtId="0" fontId="5" fillId="7" borderId="12" xfId="0" applyFont="1" applyFill="1" applyBorder="1" applyAlignment="1">
      <alignment horizontal="right" vertical="center" wrapText="1"/>
    </xf>
    <xf numFmtId="0" fontId="5" fillId="7" borderId="12" xfId="0" applyFont="1" applyFill="1" applyBorder="1" applyAlignment="1">
      <alignment horizontal="center" vertical="top" wrapText="1"/>
    </xf>
    <xf numFmtId="0" fontId="21" fillId="0" borderId="0" xfId="0" applyFont="1" applyAlignment="1">
      <alignment horizontal="left" vertical="top"/>
    </xf>
    <xf numFmtId="0" fontId="9" fillId="0" borderId="0" xfId="0" applyFont="1" applyAlignment="1">
      <alignment horizontal="left" vertical="top"/>
    </xf>
    <xf numFmtId="0" fontId="1" fillId="0" borderId="0" xfId="0" applyFont="1" applyAlignment="1">
      <alignment vertical="top"/>
    </xf>
    <xf numFmtId="0" fontId="21" fillId="0" borderId="0" xfId="0" applyFont="1" applyAlignment="1">
      <alignment horizontal="center" vertical="top"/>
    </xf>
    <xf numFmtId="0" fontId="42" fillId="0" borderId="0" xfId="0" applyFont="1" applyAlignment="1">
      <alignment horizontal="left" vertical="top"/>
    </xf>
    <xf numFmtId="0" fontId="20" fillId="8" borderId="17" xfId="0" applyFont="1" applyFill="1" applyBorder="1" applyAlignment="1">
      <alignment vertical="center" wrapText="1"/>
    </xf>
    <xf numFmtId="0" fontId="20" fillId="8" borderId="10" xfId="0" applyFont="1" applyFill="1" applyBorder="1" applyAlignment="1">
      <alignment vertical="center" wrapText="1"/>
    </xf>
    <xf numFmtId="0" fontId="20" fillId="8" borderId="12" xfId="0" applyFont="1" applyFill="1" applyBorder="1" applyAlignment="1">
      <alignment horizontal="center" vertical="top" wrapText="1"/>
    </xf>
    <xf numFmtId="9" fontId="5" fillId="8" borderId="12" xfId="0" applyNumberFormat="1" applyFont="1" applyFill="1" applyBorder="1" applyAlignment="1">
      <alignment horizontal="center" vertical="center" wrapText="1"/>
    </xf>
    <xf numFmtId="0" fontId="5" fillId="7" borderId="12" xfId="0" applyFont="1" applyFill="1" applyBorder="1" applyAlignment="1">
      <alignment horizontal="center" vertical="center" wrapText="1"/>
    </xf>
    <xf numFmtId="0" fontId="13" fillId="7" borderId="12" xfId="0" applyFont="1" applyFill="1" applyBorder="1" applyAlignment="1">
      <alignment vertical="center" wrapText="1"/>
    </xf>
    <xf numFmtId="0" fontId="2" fillId="0" borderId="13" xfId="0" quotePrefix="1" applyFont="1" applyBorder="1" applyAlignment="1">
      <alignment horizontal="left" vertical="top" wrapText="1"/>
    </xf>
    <xf numFmtId="0" fontId="2" fillId="0" borderId="13" xfId="0" applyFont="1" applyBorder="1" applyAlignment="1">
      <alignment horizontal="left" vertical="top" wrapText="1"/>
    </xf>
    <xf numFmtId="0" fontId="35" fillId="0" borderId="0" xfId="0" applyFont="1" applyAlignment="1">
      <alignment horizontal="left" vertical="center"/>
    </xf>
    <xf numFmtId="0" fontId="20" fillId="0" borderId="0" xfId="0" applyFont="1" applyAlignment="1">
      <alignment horizontal="left" vertical="center"/>
    </xf>
    <xf numFmtId="0" fontId="20" fillId="0" borderId="0" xfId="0" applyFont="1" applyBorder="1" applyAlignment="1">
      <alignment horizontal="center" vertical="center" wrapText="1"/>
    </xf>
    <xf numFmtId="0" fontId="35" fillId="0" borderId="0" xfId="0" applyFont="1" applyAlignment="1">
      <alignment horizontal="left" vertical="top"/>
    </xf>
    <xf numFmtId="0" fontId="5" fillId="7" borderId="12" xfId="0" applyFont="1" applyFill="1" applyBorder="1" applyAlignment="1">
      <alignment vertical="center" wrapText="1"/>
    </xf>
    <xf numFmtId="0" fontId="13" fillId="7" borderId="12" xfId="0" applyFont="1" applyFill="1" applyBorder="1" applyAlignment="1">
      <alignment horizontal="center" vertical="center" wrapText="1"/>
    </xf>
    <xf numFmtId="0" fontId="21" fillId="7" borderId="12" xfId="0" applyFont="1" applyFill="1" applyBorder="1" applyAlignment="1">
      <alignment horizontal="center" vertical="top" wrapText="1"/>
    </xf>
    <xf numFmtId="0" fontId="21" fillId="7" borderId="12" xfId="0" applyFont="1" applyFill="1" applyBorder="1" applyAlignment="1">
      <alignment horizontal="right" vertical="top" wrapText="1"/>
    </xf>
    <xf numFmtId="0" fontId="30" fillId="0" borderId="0" xfId="0" applyFont="1" applyAlignment="1">
      <alignment vertical="center" wrapText="1"/>
    </xf>
    <xf numFmtId="0" fontId="35" fillId="0" borderId="0" xfId="0" applyFont="1" applyBorder="1" applyAlignment="1">
      <alignment horizontal="center" vertical="top"/>
    </xf>
    <xf numFmtId="9" fontId="5" fillId="2" borderId="12" xfId="0" applyNumberFormat="1" applyFont="1" applyFill="1" applyBorder="1" applyAlignment="1">
      <alignment horizontal="center" vertical="center" wrapText="1"/>
    </xf>
    <xf numFmtId="0" fontId="5" fillId="3" borderId="12" xfId="0" applyFont="1" applyFill="1" applyBorder="1" applyAlignment="1">
      <alignment vertical="center" wrapText="1"/>
    </xf>
    <xf numFmtId="0" fontId="13" fillId="3" borderId="12" xfId="0" applyFont="1" applyFill="1" applyBorder="1" applyAlignment="1">
      <alignment horizontal="center" vertical="center" wrapText="1"/>
    </xf>
    <xf numFmtId="0" fontId="21" fillId="0" borderId="0" xfId="0" applyFont="1" applyBorder="1">
      <alignment vertical="center"/>
    </xf>
    <xf numFmtId="0" fontId="5" fillId="7" borderId="12" xfId="0" applyFont="1" applyFill="1" applyBorder="1" applyAlignment="1">
      <alignment vertical="top" wrapText="1"/>
    </xf>
    <xf numFmtId="0" fontId="21" fillId="0" borderId="0" xfId="0" applyFont="1" applyAlignment="1">
      <alignment horizontal="right" vertical="center"/>
    </xf>
    <xf numFmtId="0" fontId="42" fillId="0" borderId="0" xfId="0" applyFont="1">
      <alignment vertical="center"/>
    </xf>
    <xf numFmtId="0" fontId="21" fillId="0" borderId="20" xfId="0" applyFont="1" applyBorder="1" applyAlignment="1">
      <alignment horizontal="right" vertical="top" wrapText="1"/>
    </xf>
    <xf numFmtId="0" fontId="25" fillId="0" borderId="0" xfId="0" applyFont="1" applyAlignment="1">
      <alignment vertical="center"/>
    </xf>
    <xf numFmtId="0" fontId="23" fillId="0" borderId="12" xfId="0" applyFont="1" applyBorder="1" applyAlignment="1">
      <alignment vertical="top" wrapText="1"/>
    </xf>
    <xf numFmtId="0" fontId="23" fillId="0" borderId="10" xfId="0" applyFont="1" applyBorder="1" applyAlignment="1">
      <alignment vertical="top" wrapText="1"/>
    </xf>
    <xf numFmtId="0" fontId="21" fillId="0" borderId="10" xfId="0" applyFont="1" applyBorder="1" applyAlignment="1">
      <alignment vertical="top" wrapText="1"/>
    </xf>
    <xf numFmtId="0" fontId="21" fillId="0" borderId="12" xfId="0" applyFont="1" applyBorder="1" applyAlignment="1">
      <alignment vertical="top" wrapText="1"/>
    </xf>
    <xf numFmtId="176" fontId="5" fillId="5" borderId="12" xfId="2" applyNumberFormat="1" applyFont="1" applyFill="1" applyBorder="1" applyAlignment="1">
      <alignment horizontal="center" vertical="center" wrapText="1"/>
    </xf>
    <xf numFmtId="0" fontId="5" fillId="3" borderId="12" xfId="0" applyFont="1" applyFill="1" applyBorder="1" applyAlignment="1">
      <alignment horizontal="center" vertical="top" wrapText="1"/>
    </xf>
    <xf numFmtId="0" fontId="17" fillId="3" borderId="11" xfId="0" applyFont="1" applyFill="1" applyBorder="1" applyAlignment="1">
      <alignment horizontal="center" vertical="top" wrapText="1"/>
    </xf>
    <xf numFmtId="0" fontId="17" fillId="3" borderId="12" xfId="0" applyFont="1" applyFill="1" applyBorder="1" applyAlignment="1">
      <alignment horizontal="center" vertical="top" wrapText="1"/>
    </xf>
    <xf numFmtId="9" fontId="9" fillId="0" borderId="0" xfId="2" applyNumberFormat="1" applyFont="1">
      <alignment vertical="center"/>
    </xf>
    <xf numFmtId="10" fontId="21" fillId="5" borderId="12" xfId="2" applyNumberFormat="1" applyFont="1" applyFill="1" applyBorder="1" applyAlignment="1">
      <alignment horizontal="center" vertical="center" wrapText="1"/>
    </xf>
    <xf numFmtId="3" fontId="48" fillId="5" borderId="12" xfId="4" applyFont="1" applyFill="1">
      <alignment horizontal="right" vertical="center"/>
    </xf>
    <xf numFmtId="3" fontId="26" fillId="0" borderId="12" xfId="0" applyNumberFormat="1" applyFont="1" applyBorder="1" applyAlignment="1">
      <alignment vertical="center" wrapText="1"/>
    </xf>
    <xf numFmtId="10" fontId="26" fillId="5" borderId="12" xfId="2" applyNumberFormat="1" applyFont="1" applyFill="1" applyBorder="1" applyAlignment="1">
      <alignment vertical="center"/>
    </xf>
    <xf numFmtId="3" fontId="24" fillId="0" borderId="12" xfId="0" applyNumberFormat="1" applyFont="1" applyBorder="1" applyAlignment="1">
      <alignment vertical="center" wrapText="1"/>
    </xf>
    <xf numFmtId="10" fontId="5" fillId="0" borderId="20" xfId="2" applyNumberFormat="1" applyFont="1" applyBorder="1" applyAlignment="1">
      <alignment horizontal="right" vertical="center" wrapText="1"/>
    </xf>
    <xf numFmtId="3" fontId="48" fillId="5" borderId="12" xfId="4" applyFont="1" applyFill="1" applyAlignment="1">
      <alignment horizontal="right" vertical="center"/>
    </xf>
    <xf numFmtId="9" fontId="27" fillId="0" borderId="12" xfId="0" applyNumberFormat="1" applyFont="1" applyBorder="1" applyAlignment="1">
      <alignment horizontal="center" vertical="center" wrapText="1"/>
    </xf>
    <xf numFmtId="0" fontId="30" fillId="0" borderId="12" xfId="0" applyFont="1" applyBorder="1" applyAlignment="1">
      <alignment horizontal="justify" vertical="center" wrapText="1"/>
    </xf>
    <xf numFmtId="0" fontId="20" fillId="0" borderId="12" xfId="0" applyFont="1" applyBorder="1" applyAlignment="1">
      <alignment horizontal="center" vertical="center" wrapText="1"/>
    </xf>
    <xf numFmtId="0" fontId="21" fillId="0" borderId="12" xfId="0" applyFont="1" applyBorder="1" applyAlignment="1">
      <alignment horizontal="center"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21" fillId="0" borderId="17"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0" xfId="0" applyFont="1" applyBorder="1" applyAlignment="1">
      <alignment horizontal="center" vertical="center" wrapText="1"/>
    </xf>
    <xf numFmtId="0" fontId="20" fillId="0" borderId="0" xfId="0" applyFont="1" applyAlignment="1">
      <alignment horizontal="right" vertical="center"/>
    </xf>
    <xf numFmtId="0" fontId="9" fillId="0" borderId="0" xfId="0" applyFont="1" applyAlignment="1">
      <alignment horizontal="right" vertical="center"/>
    </xf>
    <xf numFmtId="0" fontId="21" fillId="0" borderId="0" xfId="0" applyFont="1" applyBorder="1" applyAlignment="1">
      <alignment horizontal="right" vertical="center" wrapText="1"/>
    </xf>
    <xf numFmtId="3" fontId="43" fillId="5" borderId="12" xfId="4" applyFont="1" applyFill="1">
      <alignment horizontal="right" vertical="center"/>
    </xf>
    <xf numFmtId="3" fontId="5" fillId="5" borderId="12" xfId="4" applyFont="1" applyFill="1">
      <alignment horizontal="right" vertical="center"/>
    </xf>
    <xf numFmtId="0" fontId="26" fillId="0" borderId="0" xfId="0" applyFont="1" applyAlignment="1">
      <alignment horizontal="center" vertical="top"/>
    </xf>
    <xf numFmtId="3" fontId="5" fillId="2" borderId="12" xfId="4" applyFont="1" applyFill="1">
      <alignment horizontal="right" vertical="center"/>
    </xf>
    <xf numFmtId="177" fontId="26" fillId="0" borderId="12" xfId="0" applyNumberFormat="1" applyFont="1" applyBorder="1" applyAlignment="1">
      <alignment horizontal="right" vertical="center" wrapText="1"/>
    </xf>
    <xf numFmtId="177" fontId="5" fillId="5" borderId="12" xfId="4" applyNumberFormat="1" applyFont="1" applyFill="1">
      <alignment horizontal="right" vertical="center"/>
    </xf>
    <xf numFmtId="177" fontId="26" fillId="7" borderId="12" xfId="0" applyNumberFormat="1" applyFont="1" applyFill="1" applyBorder="1" applyAlignment="1">
      <alignment horizontal="right" vertical="center" wrapText="1"/>
    </xf>
    <xf numFmtId="177" fontId="13" fillId="6" borderId="12" xfId="0" applyNumberFormat="1" applyFont="1" applyFill="1" applyBorder="1" applyAlignment="1">
      <alignment vertical="center" wrapText="1"/>
    </xf>
    <xf numFmtId="177" fontId="21" fillId="10" borderId="12" xfId="4" applyNumberFormat="1" applyFont="1" applyFill="1">
      <alignment horizontal="right" vertical="center"/>
    </xf>
    <xf numFmtId="177" fontId="21" fillId="0" borderId="12" xfId="2" applyNumberFormat="1" applyFont="1" applyBorder="1" applyAlignment="1">
      <alignment horizontal="right" vertical="center" wrapText="1"/>
    </xf>
    <xf numFmtId="177" fontId="21" fillId="0" borderId="17" xfId="0" applyNumberFormat="1" applyFont="1" applyBorder="1" applyAlignment="1">
      <alignment horizontal="center" vertical="center" wrapText="1"/>
    </xf>
    <xf numFmtId="177" fontId="21" fillId="5" borderId="12" xfId="2" applyNumberFormat="1" applyFont="1" applyFill="1" applyBorder="1" applyAlignment="1">
      <alignment horizontal="center" vertical="center" wrapText="1"/>
    </xf>
    <xf numFmtId="177" fontId="21" fillId="0" borderId="0" xfId="0" applyNumberFormat="1" applyFont="1" applyAlignment="1">
      <alignment horizontal="center" vertical="center"/>
    </xf>
    <xf numFmtId="177" fontId="35" fillId="0" borderId="12" xfId="0" applyNumberFormat="1" applyFont="1" applyBorder="1" applyAlignment="1">
      <alignment horizontal="center" vertical="center" wrapText="1"/>
    </xf>
    <xf numFmtId="177" fontId="21" fillId="0" borderId="12" xfId="0" applyNumberFormat="1" applyFont="1" applyBorder="1" applyAlignment="1">
      <alignment horizontal="center" vertical="center" wrapText="1"/>
    </xf>
    <xf numFmtId="177" fontId="21" fillId="4" borderId="12" xfId="2" applyNumberFormat="1" applyFont="1" applyFill="1" applyBorder="1" applyAlignment="1">
      <alignment horizontal="right" vertical="center" wrapText="1"/>
    </xf>
    <xf numFmtId="177" fontId="20" fillId="0" borderId="17" xfId="0" applyNumberFormat="1" applyFont="1" applyBorder="1" applyAlignment="1">
      <alignment horizontal="right" vertical="center" wrapText="1"/>
    </xf>
    <xf numFmtId="177" fontId="21" fillId="10" borderId="12" xfId="4" applyNumberFormat="1" applyFont="1" applyFill="1" applyAlignment="1">
      <alignment horizontal="right" vertical="center"/>
    </xf>
    <xf numFmtId="177" fontId="26" fillId="7" borderId="12" xfId="0" applyNumberFormat="1" applyFont="1" applyFill="1" applyBorder="1" applyAlignment="1">
      <alignment vertical="center" wrapText="1"/>
    </xf>
    <xf numFmtId="177" fontId="26" fillId="0" borderId="12" xfId="0" applyNumberFormat="1" applyFont="1" applyBorder="1" applyAlignment="1">
      <alignment vertical="center" wrapText="1"/>
    </xf>
    <xf numFmtId="3" fontId="21" fillId="5" borderId="12" xfId="4" applyFont="1" applyFill="1">
      <alignment horizontal="right" vertical="center"/>
    </xf>
    <xf numFmtId="177" fontId="24" fillId="6" borderId="12" xfId="0" applyNumberFormat="1" applyFont="1" applyFill="1" applyBorder="1" applyAlignment="1">
      <alignment vertical="center" wrapText="1"/>
    </xf>
    <xf numFmtId="177" fontId="26" fillId="3" borderId="12" xfId="0" applyNumberFormat="1" applyFont="1" applyFill="1" applyBorder="1" applyAlignment="1">
      <alignment vertical="center" wrapText="1"/>
    </xf>
    <xf numFmtId="177" fontId="25" fillId="0" borderId="0" xfId="0" applyNumberFormat="1" applyFont="1">
      <alignment vertical="center"/>
    </xf>
    <xf numFmtId="177" fontId="26" fillId="0" borderId="0" xfId="0" applyNumberFormat="1" applyFont="1">
      <alignment vertical="center"/>
    </xf>
    <xf numFmtId="177" fontId="13" fillId="7" borderId="12" xfId="0" applyNumberFormat="1" applyFont="1" applyFill="1" applyBorder="1" applyAlignment="1">
      <alignment horizontal="left" vertical="center" wrapText="1"/>
    </xf>
    <xf numFmtId="177" fontId="5" fillId="5" borderId="12" xfId="4" applyNumberFormat="1" applyFont="1" applyFill="1" applyAlignment="1">
      <alignment horizontal="right" vertical="center"/>
    </xf>
    <xf numFmtId="178" fontId="26" fillId="0" borderId="12" xfId="0" applyNumberFormat="1" applyFont="1" applyBorder="1" applyAlignment="1">
      <alignment vertical="center" wrapText="1"/>
    </xf>
    <xf numFmtId="177" fontId="26" fillId="7" borderId="12" xfId="0" applyNumberFormat="1" applyFont="1" applyFill="1" applyBorder="1" applyAlignment="1">
      <alignment horizontal="center" vertical="center" wrapText="1"/>
    </xf>
    <xf numFmtId="179" fontId="24" fillId="7" borderId="12" xfId="0" applyNumberFormat="1" applyFont="1" applyFill="1" applyBorder="1" applyAlignment="1">
      <alignment horizontal="center" vertical="center" wrapText="1"/>
    </xf>
    <xf numFmtId="179" fontId="26" fillId="0" borderId="12" xfId="0" applyNumberFormat="1" applyFont="1" applyBorder="1" applyAlignment="1">
      <alignment vertical="center" wrapText="1"/>
    </xf>
    <xf numFmtId="180" fontId="26" fillId="0" borderId="12" xfId="0" applyNumberFormat="1" applyFont="1" applyBorder="1" applyAlignment="1">
      <alignment vertical="center" wrapText="1"/>
    </xf>
    <xf numFmtId="180" fontId="5" fillId="5" borderId="12" xfId="4" applyNumberFormat="1" applyFont="1" applyFill="1">
      <alignment horizontal="right" vertical="center"/>
    </xf>
    <xf numFmtId="177" fontId="21" fillId="5" borderId="12" xfId="4" applyNumberFormat="1" applyFont="1" applyFill="1">
      <alignment horizontal="right" vertical="center"/>
    </xf>
    <xf numFmtId="0" fontId="5" fillId="0" borderId="18" xfId="0" applyFont="1" applyBorder="1" applyAlignment="1">
      <alignment horizontal="left" vertical="top" wrapText="1"/>
    </xf>
    <xf numFmtId="3" fontId="48" fillId="5" borderId="12" xfId="4" applyFont="1" applyFill="1" applyBorder="1">
      <alignment horizontal="right" vertical="center"/>
    </xf>
    <xf numFmtId="0" fontId="20" fillId="0" borderId="0" xfId="0" applyFont="1" applyAlignment="1">
      <alignment vertical="top"/>
    </xf>
    <xf numFmtId="177" fontId="26" fillId="0" borderId="12" xfId="2" applyNumberFormat="1" applyFont="1" applyBorder="1" applyAlignment="1">
      <alignment horizontal="right" vertical="center"/>
    </xf>
    <xf numFmtId="179" fontId="24" fillId="0" borderId="12" xfId="0" applyNumberFormat="1" applyFont="1" applyBorder="1" applyAlignment="1">
      <alignment horizontal="right" vertical="center" wrapText="1"/>
    </xf>
    <xf numFmtId="179" fontId="5" fillId="5" borderId="12" xfId="4" applyNumberFormat="1" applyFont="1" applyFill="1">
      <alignment horizontal="right" vertical="center"/>
    </xf>
    <xf numFmtId="0" fontId="5" fillId="10" borderId="12" xfId="4" applyNumberFormat="1" applyFont="1" applyFill="1">
      <alignment horizontal="right" vertical="center"/>
    </xf>
    <xf numFmtId="0" fontId="13" fillId="6" borderId="12" xfId="0" applyNumberFormat="1" applyFont="1" applyFill="1" applyBorder="1" applyAlignment="1">
      <alignment vertical="center" wrapText="1"/>
    </xf>
    <xf numFmtId="0" fontId="5" fillId="5" borderId="12" xfId="4" applyNumberFormat="1" applyFont="1" applyFill="1">
      <alignment horizontal="right" vertical="center"/>
    </xf>
    <xf numFmtId="0" fontId="5" fillId="6" borderId="12" xfId="0" applyNumberFormat="1" applyFont="1" applyFill="1" applyBorder="1" applyAlignment="1">
      <alignment vertical="center" wrapText="1"/>
    </xf>
    <xf numFmtId="0" fontId="5" fillId="2" borderId="12" xfId="0" applyNumberFormat="1" applyFont="1" applyFill="1" applyBorder="1" applyAlignment="1">
      <alignment vertical="center" wrapText="1"/>
    </xf>
    <xf numFmtId="0" fontId="13" fillId="2" borderId="12" xfId="0" applyNumberFormat="1" applyFont="1" applyFill="1" applyBorder="1" applyAlignment="1">
      <alignment vertical="center" wrapText="1"/>
    </xf>
    <xf numFmtId="0" fontId="24" fillId="6" borderId="12" xfId="0" applyNumberFormat="1" applyFont="1" applyFill="1" applyBorder="1" applyAlignment="1">
      <alignment horizontal="right" vertical="center" wrapText="1"/>
    </xf>
    <xf numFmtId="0" fontId="26" fillId="7" borderId="12" xfId="0" applyNumberFormat="1" applyFont="1" applyFill="1" applyBorder="1" applyAlignment="1">
      <alignment horizontal="right" vertical="center" wrapText="1"/>
    </xf>
    <xf numFmtId="0" fontId="24" fillId="2" borderId="12" xfId="0" applyNumberFormat="1" applyFont="1" applyFill="1" applyBorder="1" applyAlignment="1">
      <alignment horizontal="right" vertical="center" wrapText="1"/>
    </xf>
    <xf numFmtId="0" fontId="5" fillId="7" borderId="12" xfId="0" applyNumberFormat="1" applyFont="1" applyFill="1" applyBorder="1" applyAlignment="1">
      <alignment horizontal="right" vertical="center" wrapText="1"/>
    </xf>
    <xf numFmtId="0" fontId="13" fillId="7" borderId="12" xfId="0" applyNumberFormat="1" applyFont="1" applyFill="1" applyBorder="1" applyAlignment="1">
      <alignment vertical="center" wrapText="1"/>
    </xf>
    <xf numFmtId="0" fontId="24" fillId="6" borderId="12" xfId="0" applyNumberFormat="1" applyFont="1" applyFill="1" applyBorder="1" applyAlignment="1">
      <alignment vertical="center" wrapText="1"/>
    </xf>
    <xf numFmtId="0" fontId="26" fillId="3" borderId="12" xfId="0" applyNumberFormat="1" applyFont="1" applyFill="1" applyBorder="1" applyAlignment="1">
      <alignment vertical="center" wrapText="1"/>
    </xf>
    <xf numFmtId="0" fontId="26" fillId="7" borderId="12" xfId="0" applyNumberFormat="1" applyFont="1" applyFill="1" applyBorder="1" applyAlignment="1">
      <alignment vertical="center" wrapText="1"/>
    </xf>
    <xf numFmtId="0" fontId="26" fillId="2" borderId="12" xfId="0" applyNumberFormat="1" applyFont="1" applyFill="1" applyBorder="1" applyAlignment="1">
      <alignment vertical="center" wrapText="1"/>
    </xf>
    <xf numFmtId="9" fontId="26" fillId="5" borderId="12" xfId="0" applyNumberFormat="1" applyFont="1" applyFill="1" applyBorder="1" applyAlignment="1">
      <alignment horizontal="center" vertical="center" wrapText="1"/>
    </xf>
    <xf numFmtId="0" fontId="8" fillId="0" borderId="0" xfId="0" applyFont="1" applyAlignment="1">
      <alignment horizontal="left" vertical="center" wrapText="1"/>
    </xf>
    <xf numFmtId="0" fontId="0" fillId="0" borderId="0" xfId="0" applyAlignment="1">
      <alignment vertical="center"/>
    </xf>
    <xf numFmtId="0" fontId="5" fillId="0" borderId="0" xfId="0" applyFont="1" applyAlignment="1">
      <alignment horizontal="justify" vertical="center" wrapText="1"/>
    </xf>
    <xf numFmtId="0" fontId="1" fillId="0" borderId="0" xfId="0" applyFont="1" applyAlignment="1">
      <alignment vertical="center"/>
    </xf>
    <xf numFmtId="0" fontId="19" fillId="0" borderId="0" xfId="0" applyFont="1" applyAlignment="1">
      <alignment horizontal="justify" vertical="center" wrapText="1"/>
    </xf>
    <xf numFmtId="0" fontId="5" fillId="0" borderId="0" xfId="0" applyFont="1" applyAlignment="1">
      <alignment horizontal="left" vertical="center" wrapText="1" indent="1"/>
    </xf>
    <xf numFmtId="0" fontId="8" fillId="0" borderId="0" xfId="0" applyFont="1" applyAlignment="1">
      <alignment horizontal="center" vertical="center" wrapText="1"/>
    </xf>
    <xf numFmtId="0" fontId="14" fillId="0" borderId="5" xfId="0" applyFont="1" applyBorder="1" applyAlignment="1">
      <alignment horizontal="justify" vertical="center" wrapText="1"/>
    </xf>
    <xf numFmtId="0" fontId="14" fillId="0" borderId="0" xfId="0" applyFont="1" applyBorder="1" applyAlignment="1">
      <alignment horizontal="justify" vertical="center" wrapText="1"/>
    </xf>
    <xf numFmtId="0" fontId="9" fillId="0" borderId="2" xfId="0" applyFont="1" applyBorder="1" applyAlignment="1">
      <alignment vertical="center"/>
    </xf>
    <xf numFmtId="0" fontId="5" fillId="0" borderId="5" xfId="0" applyFont="1" applyBorder="1" applyAlignment="1">
      <alignment horizontal="justify" vertical="center" wrapText="1"/>
    </xf>
    <xf numFmtId="0" fontId="5" fillId="0" borderId="0" xfId="0" applyFont="1" applyBorder="1" applyAlignment="1">
      <alignment horizontal="justify" vertical="center" wrapText="1"/>
    </xf>
    <xf numFmtId="0" fontId="5" fillId="0" borderId="2" xfId="0" applyFont="1" applyBorder="1" applyAlignment="1">
      <alignment horizontal="justify" vertical="center" wrapText="1"/>
    </xf>
    <xf numFmtId="0" fontId="9" fillId="0" borderId="8" xfId="0" applyFont="1" applyBorder="1" applyAlignment="1">
      <alignment vertical="center"/>
    </xf>
    <xf numFmtId="0" fontId="9" fillId="0" borderId="3" xfId="0" applyFont="1" applyBorder="1" applyAlignment="1">
      <alignment vertical="center"/>
    </xf>
    <xf numFmtId="0" fontId="9" fillId="0" borderId="0" xfId="0" applyFont="1" applyBorder="1" applyAlignment="1">
      <alignment vertical="center"/>
    </xf>
    <xf numFmtId="0" fontId="15" fillId="0" borderId="0" xfId="0" applyFont="1" applyAlignment="1">
      <alignment horizontal="center" vertical="center" wrapText="1"/>
    </xf>
    <xf numFmtId="0" fontId="13" fillId="0" borderId="0" xfId="0" applyFont="1" applyAlignment="1">
      <alignment horizontal="right" vertical="center" wrapText="1"/>
    </xf>
    <xf numFmtId="0" fontId="7" fillId="0" borderId="1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0" xfId="0" applyFont="1" applyAlignment="1">
      <alignment horizontal="center" vertical="center" wrapText="1"/>
    </xf>
    <xf numFmtId="0" fontId="5" fillId="0" borderId="6" xfId="0" applyFont="1" applyBorder="1" applyAlignment="1">
      <alignment horizontal="justify" vertical="center" wrapText="1"/>
    </xf>
    <xf numFmtId="0" fontId="5" fillId="0" borderId="4" xfId="0" applyFont="1" applyBorder="1" applyAlignment="1">
      <alignment horizontal="justify" vertical="center" wrapText="1"/>
    </xf>
    <xf numFmtId="0" fontId="1" fillId="0" borderId="1" xfId="0" applyFont="1" applyBorder="1" applyAlignment="1">
      <alignment vertical="center"/>
    </xf>
    <xf numFmtId="0" fontId="5" fillId="0" borderId="0" xfId="0" applyFont="1" applyAlignment="1">
      <alignment horizontal="justify" vertical="center"/>
    </xf>
    <xf numFmtId="0" fontId="5" fillId="0" borderId="0" xfId="0" applyFont="1" applyFill="1" applyAlignment="1">
      <alignment horizontal="justify" vertical="center" wrapText="1"/>
    </xf>
    <xf numFmtId="0" fontId="14" fillId="0" borderId="7" xfId="0" applyFont="1" applyBorder="1" applyAlignment="1">
      <alignment horizontal="justify" vertical="center" wrapText="1"/>
    </xf>
    <xf numFmtId="0" fontId="14" fillId="0" borderId="8" xfId="0" applyFont="1" applyBorder="1" applyAlignment="1">
      <alignment horizontal="justify" vertical="center" wrapText="1"/>
    </xf>
    <xf numFmtId="0" fontId="16" fillId="0" borderId="0" xfId="0" applyFont="1" applyAlignment="1">
      <alignment horizontal="justify" vertical="center" wrapText="1"/>
    </xf>
    <xf numFmtId="0" fontId="30" fillId="0" borderId="12" xfId="0" applyFont="1" applyBorder="1" applyAlignment="1">
      <alignment horizontal="justify" vertical="center" wrapText="1"/>
    </xf>
    <xf numFmtId="0" fontId="20" fillId="0" borderId="12" xfId="0" applyFont="1" applyBorder="1" applyAlignment="1">
      <alignment horizontal="center" vertical="top" wrapText="1"/>
    </xf>
    <xf numFmtId="0" fontId="20" fillId="0" borderId="19" xfId="0" applyFont="1" applyBorder="1" applyAlignment="1">
      <alignment horizontal="left" vertical="top" wrapText="1"/>
    </xf>
    <xf numFmtId="0" fontId="20" fillId="0" borderId="12" xfId="0" applyFont="1" applyBorder="1" applyAlignment="1">
      <alignment horizontal="center" vertical="center" wrapText="1"/>
    </xf>
    <xf numFmtId="0" fontId="27" fillId="0" borderId="19" xfId="0" applyFont="1" applyBorder="1" applyAlignment="1">
      <alignment horizontal="left" vertical="top" wrapText="1"/>
    </xf>
    <xf numFmtId="0" fontId="9" fillId="0" borderId="12" xfId="0" applyFont="1" applyBorder="1" applyAlignment="1">
      <alignment horizontal="center" vertical="center" wrapText="1"/>
    </xf>
    <xf numFmtId="0" fontId="20" fillId="0" borderId="19" xfId="0" applyFont="1" applyBorder="1" applyAlignment="1">
      <alignment vertical="top" wrapText="1"/>
    </xf>
    <xf numFmtId="0" fontId="20" fillId="0" borderId="20" xfId="0" applyFont="1" applyBorder="1" applyAlignment="1">
      <alignment vertical="top" wrapText="1"/>
    </xf>
    <xf numFmtId="0" fontId="21" fillId="0" borderId="19" xfId="0" applyFont="1" applyBorder="1" applyAlignment="1">
      <alignment vertical="top" wrapText="1"/>
    </xf>
    <xf numFmtId="0" fontId="21" fillId="0" borderId="20" xfId="0" applyFont="1" applyBorder="1" applyAlignment="1">
      <alignment vertical="top" wrapText="1"/>
    </xf>
    <xf numFmtId="0" fontId="32" fillId="0" borderId="19" xfId="0" applyFont="1" applyBorder="1" applyAlignment="1">
      <alignment vertical="top" wrapText="1"/>
    </xf>
    <xf numFmtId="0" fontId="32" fillId="0" borderId="20" xfId="0" applyFont="1" applyBorder="1" applyAlignment="1">
      <alignment vertical="top" wrapText="1"/>
    </xf>
    <xf numFmtId="0" fontId="20" fillId="0" borderId="17" xfId="0" applyFont="1" applyBorder="1" applyAlignment="1">
      <alignment horizontal="center" vertical="top" wrapText="1"/>
    </xf>
    <xf numFmtId="0" fontId="20" fillId="0" borderId="11" xfId="0" applyFont="1" applyBorder="1" applyAlignment="1">
      <alignment horizontal="center" vertical="top" wrapText="1"/>
    </xf>
    <xf numFmtId="0" fontId="20" fillId="0" borderId="10" xfId="0" applyFont="1" applyBorder="1" applyAlignment="1">
      <alignment horizontal="center" vertical="top" wrapText="1"/>
    </xf>
    <xf numFmtId="0" fontId="20" fillId="0" borderId="18" xfId="1" applyFont="1" applyBorder="1" applyAlignment="1">
      <alignment vertical="top" wrapText="1"/>
    </xf>
    <xf numFmtId="0" fontId="31" fillId="0" borderId="19" xfId="1" applyFont="1" applyBorder="1" applyAlignment="1">
      <alignment vertical="top" wrapText="1"/>
    </xf>
    <xf numFmtId="0" fontId="31" fillId="0" borderId="20" xfId="1" applyFont="1" applyBorder="1" applyAlignment="1">
      <alignment vertical="top" wrapText="1"/>
    </xf>
    <xf numFmtId="0" fontId="20" fillId="0" borderId="15" xfId="0" applyFont="1" applyBorder="1" applyAlignment="1">
      <alignment horizontal="left" vertical="top" wrapText="1"/>
    </xf>
    <xf numFmtId="0" fontId="20" fillId="0" borderId="21" xfId="0" applyFont="1" applyBorder="1" applyAlignment="1">
      <alignment horizontal="left" vertical="top" wrapText="1"/>
    </xf>
    <xf numFmtId="0" fontId="20" fillId="0" borderId="9" xfId="0" applyFont="1" applyBorder="1" applyAlignment="1">
      <alignment horizontal="left" vertical="center" wrapText="1"/>
    </xf>
    <xf numFmtId="0" fontId="20" fillId="0" borderId="13" xfId="0" applyFont="1" applyBorder="1" applyAlignment="1">
      <alignment horizontal="left" vertical="center" wrapText="1"/>
    </xf>
    <xf numFmtId="0" fontId="27" fillId="0" borderId="17" xfId="0" applyFont="1" applyBorder="1" applyAlignment="1">
      <alignment horizontal="center" vertical="top" wrapText="1"/>
    </xf>
    <xf numFmtId="0" fontId="27" fillId="0" borderId="11" xfId="0" applyFont="1" applyBorder="1" applyAlignment="1">
      <alignment horizontal="center" vertical="top" wrapText="1"/>
    </xf>
    <xf numFmtId="0" fontId="27" fillId="0" borderId="10" xfId="0" applyFont="1" applyBorder="1" applyAlignment="1">
      <alignment horizontal="center" vertical="top" wrapText="1"/>
    </xf>
    <xf numFmtId="0" fontId="27" fillId="8" borderId="19" xfId="0" applyFont="1" applyFill="1" applyBorder="1" applyAlignment="1">
      <alignment vertical="top" wrapText="1"/>
    </xf>
    <xf numFmtId="0" fontId="27" fillId="8" borderId="20" xfId="0" applyFont="1" applyFill="1" applyBorder="1" applyAlignment="1">
      <alignment vertical="top" wrapText="1"/>
    </xf>
    <xf numFmtId="0" fontId="27" fillId="8" borderId="17" xfId="0" applyFont="1" applyFill="1" applyBorder="1" applyAlignment="1">
      <alignment horizontal="center" vertical="top" wrapText="1"/>
    </xf>
    <xf numFmtId="0" fontId="27" fillId="8" borderId="11" xfId="0" applyFont="1" applyFill="1" applyBorder="1" applyAlignment="1">
      <alignment horizontal="center" vertical="top" wrapText="1"/>
    </xf>
    <xf numFmtId="0" fontId="27" fillId="8" borderId="10" xfId="0" applyFont="1" applyFill="1" applyBorder="1" applyAlignment="1">
      <alignment horizontal="center" vertical="top" wrapText="1"/>
    </xf>
    <xf numFmtId="0" fontId="27" fillId="0" borderId="18" xfId="0" applyFont="1" applyBorder="1" applyAlignment="1">
      <alignment horizontal="left" vertical="top"/>
    </xf>
    <xf numFmtId="0" fontId="27" fillId="0" borderId="19" xfId="0" applyFont="1" applyBorder="1" applyAlignment="1">
      <alignment horizontal="left" vertical="top"/>
    </xf>
    <xf numFmtId="0" fontId="27" fillId="0" borderId="20" xfId="0" applyFont="1" applyBorder="1" applyAlignment="1">
      <alignment horizontal="left" vertical="top"/>
    </xf>
    <xf numFmtId="0" fontId="20" fillId="8" borderId="19" xfId="0" applyFont="1" applyFill="1" applyBorder="1" applyAlignment="1">
      <alignment vertical="top" wrapText="1"/>
    </xf>
    <xf numFmtId="0" fontId="20" fillId="8" borderId="20" xfId="0" applyFont="1" applyFill="1" applyBorder="1" applyAlignment="1">
      <alignment vertical="top" wrapText="1"/>
    </xf>
    <xf numFmtId="0" fontId="21" fillId="8" borderId="19" xfId="0" applyFont="1" applyFill="1" applyBorder="1" applyAlignment="1">
      <alignment vertical="top" wrapText="1"/>
    </xf>
    <xf numFmtId="0" fontId="9" fillId="0" borderId="20" xfId="0" applyFont="1" applyBorder="1" applyAlignment="1">
      <alignment vertical="top" wrapText="1"/>
    </xf>
    <xf numFmtId="0" fontId="21" fillId="8" borderId="20" xfId="0" applyFont="1" applyFill="1" applyBorder="1" applyAlignment="1">
      <alignment vertical="top" wrapText="1"/>
    </xf>
    <xf numFmtId="0" fontId="21" fillId="8" borderId="19" xfId="0" applyFont="1" applyFill="1" applyBorder="1" applyAlignment="1">
      <alignment horizontal="left" vertical="top" wrapText="1"/>
    </xf>
    <xf numFmtId="0" fontId="21" fillId="8" borderId="20" xfId="0" applyFont="1" applyFill="1" applyBorder="1" applyAlignment="1">
      <alignment horizontal="left" vertical="top" wrapText="1"/>
    </xf>
    <xf numFmtId="0" fontId="20" fillId="8" borderId="15" xfId="0" applyFont="1" applyFill="1" applyBorder="1" applyAlignment="1">
      <alignment horizontal="left" vertical="center" wrapText="1"/>
    </xf>
    <xf numFmtId="0" fontId="20" fillId="8" borderId="21" xfId="0" applyFont="1" applyFill="1" applyBorder="1" applyAlignment="1">
      <alignment horizontal="left" vertical="center" wrapText="1"/>
    </xf>
    <xf numFmtId="0" fontId="20" fillId="8" borderId="9" xfId="0" applyFont="1" applyFill="1" applyBorder="1" applyAlignment="1">
      <alignment horizontal="left" vertical="center" wrapText="1"/>
    </xf>
    <xf numFmtId="0" fontId="20" fillId="8" borderId="13" xfId="0" applyFont="1" applyFill="1" applyBorder="1" applyAlignment="1">
      <alignment horizontal="left" vertical="center" wrapText="1"/>
    </xf>
    <xf numFmtId="0" fontId="20" fillId="8" borderId="12" xfId="0" applyFont="1" applyFill="1" applyBorder="1" applyAlignment="1">
      <alignment horizontal="center" vertical="center" wrapText="1"/>
    </xf>
    <xf numFmtId="0" fontId="20" fillId="0" borderId="13" xfId="0" applyFont="1" applyBorder="1" applyAlignment="1">
      <alignment horizontal="left" vertical="top" wrapText="1"/>
    </xf>
    <xf numFmtId="0" fontId="20" fillId="0" borderId="10" xfId="0" applyFont="1" applyBorder="1" applyAlignment="1">
      <alignment horizontal="left" vertical="top" wrapText="1"/>
    </xf>
    <xf numFmtId="0" fontId="20" fillId="0" borderId="20" xfId="0" applyFont="1" applyBorder="1" applyAlignment="1">
      <alignment horizontal="left" vertical="top" wrapText="1"/>
    </xf>
    <xf numFmtId="0" fontId="20" fillId="0" borderId="12" xfId="0" applyFont="1" applyBorder="1" applyAlignment="1">
      <alignment horizontal="left" vertical="top" wrapText="1"/>
    </xf>
    <xf numFmtId="0" fontId="23" fillId="0" borderId="15" xfId="0" applyFont="1" applyBorder="1" applyAlignment="1">
      <alignment horizontal="left" vertical="top" wrapText="1"/>
    </xf>
    <xf numFmtId="0" fontId="23" fillId="0" borderId="9" xfId="0" applyFont="1" applyBorder="1" applyAlignment="1">
      <alignment horizontal="left" vertical="top" wrapText="1"/>
    </xf>
    <xf numFmtId="177" fontId="26" fillId="0" borderId="17" xfId="0" applyNumberFormat="1" applyFont="1" applyBorder="1" applyAlignment="1">
      <alignment horizontal="right" vertical="center" wrapText="1"/>
    </xf>
    <xf numFmtId="177" fontId="26" fillId="0" borderId="10" xfId="0" applyNumberFormat="1" applyFont="1" applyBorder="1" applyAlignment="1">
      <alignment horizontal="right" vertical="center" wrapText="1"/>
    </xf>
    <xf numFmtId="0" fontId="26" fillId="2" borderId="17" xfId="0" applyFont="1" applyFill="1" applyBorder="1" applyAlignment="1">
      <alignment vertical="center" wrapText="1"/>
    </xf>
    <xf numFmtId="0" fontId="26" fillId="2" borderId="10" xfId="0" applyFont="1" applyFill="1" applyBorder="1" applyAlignment="1">
      <alignment vertical="center" wrapText="1"/>
    </xf>
    <xf numFmtId="0" fontId="27" fillId="0" borderId="20" xfId="0" applyFont="1" applyBorder="1" applyAlignment="1">
      <alignment horizontal="left" vertical="top" wrapText="1"/>
    </xf>
    <xf numFmtId="0" fontId="20" fillId="0" borderId="12" xfId="0" applyFont="1" applyBorder="1" applyAlignment="1">
      <alignment horizontal="center" vertical="center"/>
    </xf>
    <xf numFmtId="0" fontId="40" fillId="0" borderId="12" xfId="0" applyFont="1" applyBorder="1" applyAlignment="1">
      <alignment horizontal="center" vertical="center"/>
    </xf>
    <xf numFmtId="0" fontId="21" fillId="0" borderId="12" xfId="0" applyFont="1" applyBorder="1" applyAlignment="1">
      <alignment horizontal="left" vertical="top" wrapText="1"/>
    </xf>
    <xf numFmtId="0" fontId="21" fillId="0" borderId="12" xfId="0" applyFont="1" applyBorder="1" applyAlignment="1">
      <alignment horizontal="left" vertical="center" wrapText="1"/>
    </xf>
    <xf numFmtId="0" fontId="23" fillId="0" borderId="12" xfId="0" applyFont="1" applyBorder="1" applyAlignment="1">
      <alignment horizontal="center" vertical="top" wrapText="1"/>
    </xf>
    <xf numFmtId="0" fontId="20" fillId="0" borderId="0" xfId="0" applyFont="1" applyBorder="1" applyAlignment="1">
      <alignment vertical="center" wrapText="1"/>
    </xf>
    <xf numFmtId="0" fontId="23" fillId="0" borderId="12" xfId="0" applyFont="1" applyBorder="1" applyAlignment="1">
      <alignment horizontal="left" vertical="top" wrapText="1"/>
    </xf>
    <xf numFmtId="0" fontId="2" fillId="0" borderId="12" xfId="0" applyFont="1" applyBorder="1" applyAlignment="1">
      <alignment horizontal="left" vertical="top" wrapText="1"/>
    </xf>
    <xf numFmtId="0" fontId="21" fillId="0" borderId="18" xfId="0" applyFont="1" applyBorder="1" applyAlignment="1">
      <alignment horizontal="left" vertical="top" wrapText="1"/>
    </xf>
    <xf numFmtId="0" fontId="9" fillId="0" borderId="20" xfId="0" applyFont="1" applyBorder="1" applyAlignment="1">
      <alignment horizontal="left" vertical="top" wrapText="1"/>
    </xf>
    <xf numFmtId="0" fontId="20" fillId="0" borderId="14" xfId="0" applyFont="1" applyBorder="1" applyAlignment="1">
      <alignment horizontal="left" vertical="top" wrapText="1"/>
    </xf>
    <xf numFmtId="0" fontId="40" fillId="0" borderId="16" xfId="0" applyFont="1" applyBorder="1" applyAlignment="1">
      <alignment horizontal="left" vertical="top"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0" fillId="0" borderId="20" xfId="0" applyFont="1" applyBorder="1" applyAlignment="1">
      <alignment horizontal="right" vertical="center" wrapText="1"/>
    </xf>
    <xf numFmtId="0" fontId="20" fillId="0" borderId="0" xfId="0" applyFont="1" applyBorder="1" applyAlignment="1">
      <alignment horizontal="center" vertical="top" wrapText="1"/>
    </xf>
    <xf numFmtId="0" fontId="20" fillId="0" borderId="0" xfId="0" applyFont="1" applyBorder="1" applyAlignment="1">
      <alignment vertical="top" wrapText="1"/>
    </xf>
    <xf numFmtId="0" fontId="20" fillId="0" borderId="0"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0" xfId="0" applyFont="1" applyAlignment="1">
      <alignment vertical="center" wrapText="1"/>
    </xf>
    <xf numFmtId="0" fontId="30" fillId="0" borderId="0" xfId="0" applyFont="1" applyAlignment="1">
      <alignment horizontal="left" vertical="center" wrapText="1"/>
    </xf>
    <xf numFmtId="0" fontId="20" fillId="0" borderId="19" xfId="0" applyFont="1" applyBorder="1" applyAlignment="1">
      <alignment horizontal="right" vertical="top" wrapText="1"/>
    </xf>
    <xf numFmtId="0" fontId="20" fillId="0" borderId="20" xfId="0" applyFont="1" applyBorder="1" applyAlignment="1">
      <alignment horizontal="right" vertical="top" wrapText="1"/>
    </xf>
    <xf numFmtId="0" fontId="20" fillId="0" borderId="9" xfId="0" applyFont="1" applyBorder="1" applyAlignment="1">
      <alignment vertical="center" wrapText="1"/>
    </xf>
    <xf numFmtId="0" fontId="20" fillId="0" borderId="19" xfId="0" applyFont="1" applyBorder="1" applyAlignment="1">
      <alignment vertical="center" wrapText="1"/>
    </xf>
    <xf numFmtId="0" fontId="21" fillId="0" borderId="12"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40" fillId="0" borderId="20" xfId="0" applyFont="1" applyBorder="1" applyAlignment="1">
      <alignment vertical="top" wrapText="1"/>
    </xf>
    <xf numFmtId="0" fontId="21" fillId="0" borderId="0" xfId="0" applyFont="1" applyBorder="1" applyAlignment="1">
      <alignment horizontal="left" vertical="center" wrapText="1"/>
    </xf>
    <xf numFmtId="0" fontId="21" fillId="0" borderId="19" xfId="0" applyFont="1" applyBorder="1" applyAlignment="1">
      <alignment horizontal="left" vertical="top" wrapText="1"/>
    </xf>
    <xf numFmtId="0" fontId="21" fillId="0" borderId="20" xfId="0" applyFont="1" applyBorder="1" applyAlignment="1">
      <alignment horizontal="left" vertical="top" wrapText="1"/>
    </xf>
    <xf numFmtId="0" fontId="20" fillId="0" borderId="13" xfId="0" applyFont="1" applyBorder="1" applyAlignment="1">
      <alignment vertical="center" wrapText="1"/>
    </xf>
    <xf numFmtId="0" fontId="20" fillId="0" borderId="20" xfId="0" applyFont="1" applyBorder="1" applyAlignment="1">
      <alignment vertical="center" wrapText="1"/>
    </xf>
    <xf numFmtId="0" fontId="21" fillId="0" borderId="17" xfId="0" applyFont="1" applyBorder="1" applyAlignment="1">
      <alignment horizontal="center" vertical="top" wrapText="1"/>
    </xf>
    <xf numFmtId="0" fontId="21" fillId="0" borderId="11" xfId="0" applyFont="1" applyBorder="1" applyAlignment="1">
      <alignment horizontal="center" vertical="top" wrapText="1"/>
    </xf>
    <xf numFmtId="0" fontId="21" fillId="0" borderId="10" xfId="0" applyFont="1" applyBorder="1" applyAlignment="1">
      <alignment horizontal="center" vertical="top" wrapText="1"/>
    </xf>
    <xf numFmtId="0" fontId="5" fillId="0" borderId="17" xfId="0" applyFont="1" applyBorder="1" applyAlignment="1">
      <alignment horizontal="center" vertical="top" wrapText="1"/>
    </xf>
    <xf numFmtId="0" fontId="5" fillId="0" borderId="11" xfId="0" applyFont="1" applyBorder="1" applyAlignment="1">
      <alignment horizontal="center" vertical="top" wrapText="1"/>
    </xf>
    <xf numFmtId="0" fontId="5" fillId="0" borderId="10" xfId="0" applyFont="1" applyBorder="1" applyAlignment="1">
      <alignment horizontal="center" vertical="top" wrapText="1"/>
    </xf>
    <xf numFmtId="0" fontId="21" fillId="0" borderId="14"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xf>
    <xf numFmtId="0" fontId="21" fillId="0" borderId="22" xfId="0" applyFont="1" applyBorder="1" applyAlignment="1">
      <alignment horizontal="center" vertical="center"/>
    </xf>
    <xf numFmtId="0" fontId="21" fillId="0" borderId="16" xfId="0" applyFont="1" applyBorder="1" applyAlignment="1">
      <alignment horizontal="center" vertical="center"/>
    </xf>
    <xf numFmtId="0" fontId="21" fillId="0" borderId="15" xfId="0" applyFont="1" applyBorder="1" applyAlignment="1">
      <alignment horizontal="left" vertical="center"/>
    </xf>
    <xf numFmtId="0" fontId="21" fillId="0" borderId="21" xfId="0" applyFont="1" applyBorder="1" applyAlignment="1">
      <alignment horizontal="left" vertical="center"/>
    </xf>
    <xf numFmtId="0" fontId="21" fillId="0" borderId="0" xfId="0" applyFont="1" applyBorder="1" applyAlignment="1">
      <alignment horizontal="left" vertical="center"/>
    </xf>
    <xf numFmtId="0" fontId="21" fillId="0" borderId="23" xfId="0" applyFont="1" applyBorder="1" applyAlignment="1">
      <alignment horizontal="left" vertical="center"/>
    </xf>
    <xf numFmtId="0" fontId="21" fillId="0" borderId="9" xfId="0" applyFont="1" applyBorder="1" applyAlignment="1">
      <alignment horizontal="left" vertical="center"/>
    </xf>
    <xf numFmtId="0" fontId="21" fillId="0" borderId="13" xfId="0" applyFont="1" applyBorder="1" applyAlignment="1">
      <alignment horizontal="left" vertical="center"/>
    </xf>
    <xf numFmtId="0" fontId="21" fillId="0" borderId="17"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0" xfId="0" applyFont="1" applyBorder="1" applyAlignment="1">
      <alignment horizontal="center" vertical="center" wrapText="1"/>
    </xf>
    <xf numFmtId="0" fontId="5" fillId="0" borderId="0" xfId="0" applyFont="1" applyBorder="1" applyAlignment="1">
      <alignment horizontal="left" vertical="top" wrapText="1"/>
    </xf>
    <xf numFmtId="0" fontId="5" fillId="0" borderId="23" xfId="0" applyFont="1" applyBorder="1" applyAlignment="1">
      <alignment horizontal="left" vertical="top" wrapText="1"/>
    </xf>
    <xf numFmtId="0" fontId="5" fillId="0" borderId="19" xfId="0" applyFont="1" applyBorder="1" applyAlignment="1">
      <alignment vertical="top" wrapText="1"/>
    </xf>
    <xf numFmtId="0" fontId="5" fillId="0" borderId="20" xfId="0" applyFont="1" applyBorder="1" applyAlignment="1">
      <alignment vertical="top" wrapText="1"/>
    </xf>
    <xf numFmtId="0" fontId="5" fillId="0" borderId="14"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9" xfId="0" applyFont="1" applyBorder="1" applyAlignment="1">
      <alignment horizontal="left" vertical="top" wrapText="1"/>
    </xf>
    <xf numFmtId="0" fontId="5" fillId="0" borderId="20" xfId="0" applyFont="1" applyBorder="1" applyAlignment="1">
      <alignment horizontal="left" vertical="top" wrapText="1"/>
    </xf>
    <xf numFmtId="0" fontId="5" fillId="0" borderId="0" xfId="0" applyFont="1" applyBorder="1" applyAlignment="1">
      <alignment vertical="top" wrapText="1"/>
    </xf>
    <xf numFmtId="0" fontId="5" fillId="0" borderId="23" xfId="0" applyFont="1" applyBorder="1" applyAlignment="1">
      <alignment vertical="top" wrapText="1"/>
    </xf>
    <xf numFmtId="0" fontId="9" fillId="0" borderId="19" xfId="0" applyFont="1" applyBorder="1" applyAlignment="1">
      <alignment vertical="top"/>
    </xf>
    <xf numFmtId="0" fontId="9" fillId="0" borderId="20" xfId="0" applyFont="1" applyBorder="1" applyAlignment="1">
      <alignment vertical="top"/>
    </xf>
    <xf numFmtId="0" fontId="18" fillId="0" borderId="0" xfId="1" applyFont="1" applyAlignment="1">
      <alignment horizontal="left" vertical="center" wrapText="1"/>
    </xf>
    <xf numFmtId="0" fontId="5" fillId="0" borderId="9" xfId="0" applyFont="1" applyBorder="1" applyAlignment="1">
      <alignment horizontal="left" vertical="top" wrapText="1"/>
    </xf>
    <xf numFmtId="0" fontId="5" fillId="0" borderId="13" xfId="0" applyFont="1" applyBorder="1" applyAlignment="1">
      <alignment horizontal="left" vertical="top" wrapText="1"/>
    </xf>
    <xf numFmtId="0" fontId="9" fillId="0" borderId="19" xfId="0" applyFont="1" applyBorder="1" applyAlignment="1">
      <alignment horizontal="left" vertical="top" wrapText="1"/>
    </xf>
    <xf numFmtId="0" fontId="5" fillId="0" borderId="0" xfId="0" applyFont="1" applyBorder="1" applyAlignment="1">
      <alignment horizontal="center" vertical="center" wrapText="1"/>
    </xf>
    <xf numFmtId="0" fontId="0" fillId="0" borderId="0" xfId="0" applyBorder="1" applyAlignment="1">
      <alignment horizontal="center" vertical="center" wrapText="1"/>
    </xf>
    <xf numFmtId="0" fontId="5" fillId="0" borderId="19" xfId="0" applyFont="1" applyBorder="1" applyAlignment="1">
      <alignment horizontal="left" vertical="top"/>
    </xf>
    <xf numFmtId="0" fontId="5" fillId="0" borderId="20" xfId="0" applyFont="1" applyBorder="1" applyAlignment="1">
      <alignment horizontal="left" vertical="top"/>
    </xf>
    <xf numFmtId="0" fontId="5" fillId="0" borderId="19" xfId="0" applyFont="1" applyBorder="1" applyAlignment="1">
      <alignment vertical="top"/>
    </xf>
    <xf numFmtId="0" fontId="5" fillId="0" borderId="20" xfId="0" applyFont="1" applyBorder="1" applyAlignment="1">
      <alignment vertical="top"/>
    </xf>
    <xf numFmtId="0" fontId="5" fillId="0" borderId="15" xfId="0" applyFont="1" applyBorder="1" applyAlignment="1">
      <alignment horizontal="left" vertical="top" wrapText="1"/>
    </xf>
    <xf numFmtId="0" fontId="5" fillId="0" borderId="21" xfId="0" applyFont="1" applyBorder="1" applyAlignment="1">
      <alignment horizontal="left" vertical="top" wrapText="1"/>
    </xf>
    <xf numFmtId="0" fontId="21" fillId="0" borderId="14" xfId="0" applyFont="1" applyBorder="1" applyAlignment="1">
      <alignment horizontal="left" vertical="center" wrapText="1"/>
    </xf>
    <xf numFmtId="0" fontId="21" fillId="0" borderId="15" xfId="0" applyFont="1" applyBorder="1" applyAlignment="1">
      <alignment horizontal="left" vertical="center" wrapText="1"/>
    </xf>
    <xf numFmtId="0" fontId="21" fillId="0" borderId="21" xfId="0" applyFont="1" applyBorder="1" applyAlignment="1">
      <alignment horizontal="left" vertical="center" wrapText="1"/>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16" xfId="0" applyFont="1" applyBorder="1" applyAlignment="1">
      <alignment horizontal="left" vertical="center" wrapText="1"/>
    </xf>
    <xf numFmtId="0" fontId="21" fillId="0" borderId="9" xfId="0" applyFont="1" applyBorder="1" applyAlignment="1">
      <alignment horizontal="left" vertical="center" wrapText="1"/>
    </xf>
    <xf numFmtId="0" fontId="21" fillId="0" borderId="13" xfId="0" applyFont="1" applyBorder="1" applyAlignment="1">
      <alignment horizontal="left" vertical="center" wrapText="1"/>
    </xf>
    <xf numFmtId="0" fontId="21" fillId="0" borderId="22" xfId="0" applyFont="1" applyBorder="1" applyAlignment="1">
      <alignment horizontal="center" vertical="center" wrapText="1"/>
    </xf>
  </cellXfs>
  <cellStyles count="5">
    <cellStyle name="Hyperlink" xfId="1" builtinId="8"/>
    <cellStyle name="inputExposure" xfId="3"/>
    <cellStyle name="Normal" xfId="0" builtinId="0"/>
    <cellStyle name="Percent" xfId="2" builtinId="5"/>
    <cellStyle name="showExposure" xfId="4"/>
  </cellStyles>
  <dxfs count="0"/>
  <tableStyles count="0" defaultTableStyle="TableStyleMedium2" defaultPivotStyle="PivotStyleLight16"/>
  <colors>
    <mruColors>
      <color rgb="FF0000FF"/>
      <color rgb="FF33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4</xdr:col>
      <xdr:colOff>342900</xdr:colOff>
      <xdr:row>0</xdr:row>
      <xdr:rowOff>66674</xdr:rowOff>
    </xdr:from>
    <xdr:to>
      <xdr:col>6</xdr:col>
      <xdr:colOff>76200</xdr:colOff>
      <xdr:row>0</xdr:row>
      <xdr:rowOff>276225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5375" y="66674"/>
          <a:ext cx="2343150" cy="209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849094</xdr:colOff>
      <xdr:row>6</xdr:row>
      <xdr:rowOff>119702</xdr:rowOff>
    </xdr:from>
    <xdr:to>
      <xdr:col>7</xdr:col>
      <xdr:colOff>141523</xdr:colOff>
      <xdr:row>8</xdr:row>
      <xdr:rowOff>43502</xdr:rowOff>
    </xdr:to>
    <xdr:sp macro="" textlink="">
      <xdr:nvSpPr>
        <xdr:cNvPr id="2" name="Oval 1"/>
        <xdr:cNvSpPr/>
      </xdr:nvSpPr>
      <xdr:spPr>
        <a:xfrm>
          <a:off x="7151923" y="1545731"/>
          <a:ext cx="729343" cy="424542"/>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849090</xdr:colOff>
      <xdr:row>14</xdr:row>
      <xdr:rowOff>163295</xdr:rowOff>
    </xdr:from>
    <xdr:to>
      <xdr:col>7</xdr:col>
      <xdr:colOff>141523</xdr:colOff>
      <xdr:row>16</xdr:row>
      <xdr:rowOff>65273</xdr:rowOff>
    </xdr:to>
    <xdr:sp macro="" textlink="">
      <xdr:nvSpPr>
        <xdr:cNvPr id="3" name="Oval 2"/>
        <xdr:cNvSpPr/>
      </xdr:nvSpPr>
      <xdr:spPr>
        <a:xfrm>
          <a:off x="7151919" y="3592295"/>
          <a:ext cx="729347" cy="402721"/>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5</xdr:col>
      <xdr:colOff>881745</xdr:colOff>
      <xdr:row>22</xdr:row>
      <xdr:rowOff>163344</xdr:rowOff>
    </xdr:from>
    <xdr:to>
      <xdr:col>7</xdr:col>
      <xdr:colOff>119753</xdr:colOff>
      <xdr:row>24</xdr:row>
      <xdr:rowOff>54389</xdr:rowOff>
    </xdr:to>
    <xdr:sp macro="" textlink="">
      <xdr:nvSpPr>
        <xdr:cNvPr id="4" name="Oval 3"/>
        <xdr:cNvSpPr/>
      </xdr:nvSpPr>
      <xdr:spPr>
        <a:xfrm>
          <a:off x="7184574" y="5595315"/>
          <a:ext cx="674922" cy="391788"/>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6"/>
  <sheetViews>
    <sheetView tabSelected="1" zoomScaleNormal="100" workbookViewId="0"/>
  </sheetViews>
  <sheetFormatPr defaultColWidth="9.140625" defaultRowHeight="12.75"/>
  <cols>
    <col min="1" max="1" width="1.7109375" style="1" customWidth="1"/>
    <col min="2" max="2" width="6.85546875" style="1" customWidth="1"/>
    <col min="3" max="3" width="30.42578125" style="1" customWidth="1"/>
    <col min="4" max="4" width="25.42578125" style="1" customWidth="1"/>
    <col min="5" max="5" width="30.42578125" style="1" customWidth="1"/>
    <col min="6" max="6" width="5.7109375" style="1" customWidth="1"/>
    <col min="7" max="7" width="2.42578125" style="1" customWidth="1"/>
    <col min="8" max="16384" width="9.140625" style="1"/>
  </cols>
  <sheetData>
    <row r="1" spans="2:8" ht="34.5" customHeight="1">
      <c r="B1" s="348" t="s">
        <v>70</v>
      </c>
      <c r="C1" s="18"/>
      <c r="D1" s="350" t="s">
        <v>0</v>
      </c>
      <c r="E1" s="330" t="s">
        <v>86</v>
      </c>
      <c r="F1" s="331"/>
      <c r="G1" s="331"/>
      <c r="H1" s="331"/>
    </row>
    <row r="2" spans="2:8" ht="13.5" customHeight="1">
      <c r="B2" s="349"/>
      <c r="C2" s="18"/>
      <c r="D2" s="350"/>
      <c r="E2" s="335" t="s">
        <v>84</v>
      </c>
      <c r="F2" s="335"/>
    </row>
    <row r="3" spans="2:8" ht="15.75">
      <c r="B3" s="2"/>
      <c r="C3" s="2"/>
      <c r="D3" s="3" t="s">
        <v>1</v>
      </c>
    </row>
    <row r="5" spans="2:8" ht="15.75">
      <c r="B5" s="4"/>
      <c r="C5" s="4"/>
    </row>
    <row r="6" spans="2:8" ht="15.75">
      <c r="D6" s="3" t="s">
        <v>2</v>
      </c>
    </row>
    <row r="7" spans="2:8">
      <c r="D7" s="5" t="s">
        <v>162</v>
      </c>
    </row>
    <row r="8" spans="2:8">
      <c r="D8" s="5"/>
    </row>
    <row r="9" spans="2:8">
      <c r="D9" s="5"/>
    </row>
    <row r="10" spans="2:8">
      <c r="D10" s="6" t="s">
        <v>3</v>
      </c>
    </row>
    <row r="11" spans="2:8">
      <c r="B11" s="6"/>
      <c r="C11" s="6"/>
    </row>
    <row r="12" spans="2:8" ht="13.5" thickBot="1">
      <c r="B12" s="7"/>
      <c r="C12" s="7"/>
    </row>
    <row r="13" spans="2:8">
      <c r="B13" s="351" t="s">
        <v>4</v>
      </c>
      <c r="C13" s="352"/>
      <c r="D13" s="353"/>
      <c r="E13" s="120" t="s">
        <v>5</v>
      </c>
      <c r="F13" s="19"/>
    </row>
    <row r="14" spans="2:8">
      <c r="B14" s="337"/>
      <c r="C14" s="338"/>
      <c r="D14" s="339"/>
      <c r="E14" s="345"/>
      <c r="F14" s="339"/>
    </row>
    <row r="15" spans="2:8">
      <c r="B15" s="337"/>
      <c r="C15" s="338"/>
      <c r="D15" s="339"/>
      <c r="E15" s="345"/>
      <c r="F15" s="339"/>
    </row>
    <row r="16" spans="2:8">
      <c r="B16" s="337"/>
      <c r="C16" s="338"/>
      <c r="D16" s="339"/>
      <c r="E16" s="345"/>
      <c r="F16" s="339"/>
    </row>
    <row r="17" spans="2:6" ht="23.25" customHeight="1">
      <c r="B17" s="340" t="s">
        <v>415</v>
      </c>
      <c r="C17" s="341"/>
      <c r="D17" s="342"/>
      <c r="E17" s="345"/>
      <c r="F17" s="339"/>
    </row>
    <row r="18" spans="2:6" ht="13.5" thickBot="1">
      <c r="B18" s="356"/>
      <c r="C18" s="357"/>
      <c r="D18" s="344"/>
      <c r="E18" s="343"/>
      <c r="F18" s="344"/>
    </row>
    <row r="19" spans="2:6" ht="14.25" customHeight="1">
      <c r="B19" s="332" t="s">
        <v>6</v>
      </c>
      <c r="C19" s="332"/>
      <c r="D19" s="332"/>
    </row>
    <row r="20" spans="2:6">
      <c r="B20" s="346"/>
      <c r="C20" s="346"/>
      <c r="D20" s="346"/>
    </row>
    <row r="21" spans="2:6">
      <c r="B21" s="347" t="s">
        <v>7</v>
      </c>
      <c r="C21" s="347"/>
      <c r="D21" s="347"/>
    </row>
    <row r="22" spans="2:6">
      <c r="B22" s="336"/>
      <c r="C22" s="336"/>
      <c r="D22" s="336"/>
    </row>
    <row r="23" spans="2:6" ht="37.5" customHeight="1">
      <c r="B23" s="332" t="s">
        <v>83</v>
      </c>
      <c r="C23" s="332"/>
      <c r="D23" s="332"/>
      <c r="E23" s="333"/>
      <c r="F23" s="333"/>
    </row>
    <row r="24" spans="2:6">
      <c r="B24" s="358"/>
      <c r="C24" s="358"/>
      <c r="D24" s="358"/>
    </row>
    <row r="25" spans="2:6" ht="40.5" customHeight="1">
      <c r="B25" s="334" t="s">
        <v>416</v>
      </c>
      <c r="C25" s="334"/>
      <c r="D25" s="334"/>
      <c r="E25" s="333"/>
      <c r="F25" s="333"/>
    </row>
    <row r="26" spans="2:6" ht="8.25" customHeight="1" thickBot="1">
      <c r="B26" s="357"/>
      <c r="C26" s="357"/>
      <c r="D26" s="357"/>
      <c r="E26" s="8"/>
      <c r="F26" s="8"/>
    </row>
    <row r="27" spans="2:6">
      <c r="B27" s="338"/>
      <c r="C27" s="338"/>
      <c r="D27" s="338"/>
    </row>
    <row r="28" spans="2:6" ht="21" customHeight="1">
      <c r="B28" s="332" t="s">
        <v>417</v>
      </c>
      <c r="C28" s="332"/>
      <c r="D28" s="332"/>
      <c r="E28" s="20" t="s">
        <v>257</v>
      </c>
      <c r="F28" s="20"/>
    </row>
    <row r="29" spans="2:6" ht="8.25" customHeight="1">
      <c r="B29" s="355"/>
      <c r="C29" s="355"/>
      <c r="D29" s="355"/>
      <c r="E29" s="20"/>
      <c r="F29" s="20"/>
    </row>
    <row r="30" spans="2:6">
      <c r="B30" s="354" t="s">
        <v>418</v>
      </c>
      <c r="C30" s="354"/>
      <c r="D30" s="333"/>
      <c r="E30" s="333"/>
      <c r="F30" s="333"/>
    </row>
    <row r="31" spans="2:6" ht="10.5" customHeight="1">
      <c r="B31" s="118"/>
      <c r="C31" s="118"/>
      <c r="D31" s="119"/>
      <c r="E31" s="119"/>
      <c r="F31" s="119"/>
    </row>
    <row r="32" spans="2:6" ht="21.75" customHeight="1">
      <c r="B32" s="354" t="s">
        <v>419</v>
      </c>
      <c r="C32" s="354"/>
      <c r="D32" s="333"/>
      <c r="E32" s="333"/>
      <c r="F32" s="333"/>
    </row>
    <row r="33" spans="2:6" ht="9.75" customHeight="1">
      <c r="B33" s="114"/>
      <c r="C33" s="118"/>
      <c r="D33" s="119"/>
      <c r="E33" s="119"/>
      <c r="F33" s="119"/>
    </row>
    <row r="34" spans="2:6" ht="24.75" customHeight="1">
      <c r="B34" s="354" t="s">
        <v>420</v>
      </c>
      <c r="C34" s="354"/>
      <c r="D34" s="333"/>
      <c r="E34" s="333"/>
      <c r="F34" s="333"/>
    </row>
    <row r="35" spans="2:6">
      <c r="B35" s="21"/>
      <c r="C35" s="21"/>
      <c r="D35" s="21"/>
      <c r="E35" s="20"/>
      <c r="F35" s="20"/>
    </row>
    <row r="36" spans="2:6">
      <c r="B36" s="21"/>
      <c r="C36" s="21"/>
      <c r="D36" s="21"/>
      <c r="E36" s="20"/>
      <c r="F36" s="20"/>
    </row>
    <row r="37" spans="2:6">
      <c r="B37" s="21"/>
      <c r="C37" s="21"/>
      <c r="D37" s="21"/>
      <c r="E37" s="20"/>
      <c r="F37" s="20"/>
    </row>
    <row r="38" spans="2:6">
      <c r="B38" s="21"/>
      <c r="C38" s="21"/>
      <c r="D38" s="21"/>
      <c r="E38" s="20"/>
      <c r="F38" s="20"/>
    </row>
    <row r="39" spans="2:6">
      <c r="B39" s="20"/>
      <c r="C39" s="132"/>
      <c r="D39" s="21"/>
      <c r="E39" s="23"/>
      <c r="F39" s="20"/>
    </row>
    <row r="40" spans="2:6">
      <c r="B40" s="20"/>
      <c r="C40" s="24" t="s">
        <v>9</v>
      </c>
      <c r="D40" s="20"/>
      <c r="E40" s="24" t="s">
        <v>10</v>
      </c>
      <c r="F40" s="20"/>
    </row>
    <row r="41" spans="2:6">
      <c r="B41" s="21"/>
      <c r="C41" s="21"/>
      <c r="D41" s="20"/>
      <c r="E41" s="20"/>
      <c r="F41" s="21"/>
    </row>
    <row r="42" spans="2:6">
      <c r="B42" s="21"/>
      <c r="C42" s="21"/>
      <c r="D42" s="20"/>
      <c r="E42" s="20"/>
      <c r="F42" s="21"/>
    </row>
    <row r="43" spans="2:6">
      <c r="B43" s="21"/>
      <c r="C43" s="21"/>
      <c r="D43" s="20"/>
      <c r="E43" s="20"/>
      <c r="F43" s="21"/>
    </row>
    <row r="44" spans="2:6">
      <c r="B44" s="20"/>
      <c r="C44" s="132"/>
      <c r="D44" s="20"/>
      <c r="E44" s="132"/>
      <c r="F44" s="20"/>
    </row>
    <row r="45" spans="2:6">
      <c r="B45" s="20"/>
      <c r="C45" s="24" t="s">
        <v>11</v>
      </c>
      <c r="D45" s="20"/>
      <c r="E45" s="24" t="s">
        <v>11</v>
      </c>
      <c r="F45" s="20"/>
    </row>
    <row r="46" spans="2:6">
      <c r="B46" s="21"/>
      <c r="C46" s="21"/>
      <c r="D46" s="21"/>
      <c r="E46" s="20"/>
      <c r="F46" s="20"/>
    </row>
    <row r="47" spans="2:6">
      <c r="B47" s="332"/>
      <c r="C47" s="332"/>
      <c r="D47" s="332"/>
      <c r="E47" s="20"/>
      <c r="F47" s="20"/>
    </row>
    <row r="48" spans="2:6" ht="40.5" customHeight="1">
      <c r="B48" s="332" t="s">
        <v>12</v>
      </c>
      <c r="C48" s="332"/>
      <c r="D48" s="332"/>
      <c r="E48" s="333"/>
      <c r="F48" s="333"/>
    </row>
    <row r="49" spans="2:6">
      <c r="B49" s="21"/>
      <c r="C49" s="21"/>
      <c r="D49" s="21"/>
      <c r="E49" s="20"/>
      <c r="F49" s="20"/>
    </row>
    <row r="50" spans="2:6">
      <c r="B50" s="21"/>
      <c r="C50" s="21"/>
      <c r="D50" s="21"/>
      <c r="E50" s="20"/>
      <c r="F50" s="20"/>
    </row>
    <row r="51" spans="2:6">
      <c r="B51" s="21"/>
      <c r="C51" s="21"/>
      <c r="D51" s="21"/>
      <c r="E51" s="20"/>
      <c r="F51" s="20"/>
    </row>
    <row r="52" spans="2:6">
      <c r="B52" s="21"/>
      <c r="C52" s="21"/>
      <c r="D52" s="21"/>
      <c r="E52" s="20"/>
      <c r="F52" s="20"/>
    </row>
    <row r="53" spans="2:6">
      <c r="B53" s="20"/>
      <c r="C53" s="22" t="s">
        <v>8</v>
      </c>
      <c r="D53" s="21"/>
      <c r="E53" s="23"/>
      <c r="F53" s="20"/>
    </row>
    <row r="54" spans="2:6">
      <c r="B54" s="20"/>
      <c r="C54" s="24" t="s">
        <v>11</v>
      </c>
      <c r="D54" s="20"/>
      <c r="E54" s="24" t="s">
        <v>13</v>
      </c>
      <c r="F54" s="20"/>
    </row>
    <row r="55" spans="2:6">
      <c r="B55" s="9"/>
      <c r="C55" s="9"/>
      <c r="D55" s="9"/>
    </row>
    <row r="56" spans="2:6">
      <c r="B56" s="25" t="s">
        <v>85</v>
      </c>
      <c r="C56" s="10"/>
    </row>
  </sheetData>
  <customSheetViews>
    <customSheetView guid="{07E09DBC-DF85-419E-9F17-4CCA9D1B6A76}" showPageBreaks="1" fitToPage="1" printArea="1" topLeftCell="A44">
      <selection activeCell="D37" sqref="D37"/>
      <pageMargins left="0.63" right="0.52" top="0.74803149606299213" bottom="0.45" header="0.31496062992125984" footer="0.31496062992125984"/>
      <pageSetup paperSize="9" scale="89" orientation="portrait" r:id="rId1"/>
    </customSheetView>
  </customSheetViews>
  <mergeCells count="31">
    <mergeCell ref="B15:D15"/>
    <mergeCell ref="B30:F30"/>
    <mergeCell ref="B32:F32"/>
    <mergeCell ref="B48:F48"/>
    <mergeCell ref="E16:F16"/>
    <mergeCell ref="E17:F17"/>
    <mergeCell ref="B28:D28"/>
    <mergeCell ref="B29:D29"/>
    <mergeCell ref="B47:D47"/>
    <mergeCell ref="B34:F34"/>
    <mergeCell ref="B18:D18"/>
    <mergeCell ref="B24:D24"/>
    <mergeCell ref="B26:D26"/>
    <mergeCell ref="B27:D27"/>
    <mergeCell ref="B19:D19"/>
    <mergeCell ref="E1:H1"/>
    <mergeCell ref="B23:F23"/>
    <mergeCell ref="B25:F25"/>
    <mergeCell ref="E2:F2"/>
    <mergeCell ref="B22:D22"/>
    <mergeCell ref="B16:D16"/>
    <mergeCell ref="B17:D17"/>
    <mergeCell ref="E18:F18"/>
    <mergeCell ref="E14:F14"/>
    <mergeCell ref="E15:F15"/>
    <mergeCell ref="B20:D20"/>
    <mergeCell ref="B21:D21"/>
    <mergeCell ref="B1:B2"/>
    <mergeCell ref="D1:D2"/>
    <mergeCell ref="B13:D13"/>
    <mergeCell ref="B14:D14"/>
  </mergeCells>
  <phoneticPr fontId="1" type="noConversion"/>
  <pageMargins left="0.62992125984251968" right="0.51181102362204722" top="0.74803149606299213" bottom="0.43307086614173229" header="0.31496062992125984" footer="0.31496062992125984"/>
  <pageSetup paperSize="9" scale="8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4"/>
  <sheetViews>
    <sheetView zoomScaleNormal="100" workbookViewId="0">
      <selection activeCell="L17" sqref="L17"/>
    </sheetView>
  </sheetViews>
  <sheetFormatPr defaultColWidth="9.140625" defaultRowHeight="12.75"/>
  <cols>
    <col min="1" max="1" width="1.140625" style="11" customWidth="1"/>
    <col min="2" max="3" width="3.5703125" style="28" customWidth="1"/>
    <col min="4" max="4" width="48.28515625" style="28" customWidth="1"/>
    <col min="5" max="5" width="14.7109375" style="11" customWidth="1"/>
    <col min="6" max="6" width="8.7109375" style="11" customWidth="1"/>
    <col min="7" max="12" width="14.7109375" style="11" customWidth="1"/>
    <col min="13" max="16384" width="9.140625" style="11"/>
  </cols>
  <sheetData>
    <row r="1" spans="2:12" s="66" customFormat="1" ht="15.95" customHeight="1">
      <c r="B1" s="48" t="s">
        <v>87</v>
      </c>
    </row>
    <row r="2" spans="2:12" s="66" customFormat="1" ht="7.5" customHeight="1">
      <c r="B2" s="74"/>
    </row>
    <row r="3" spans="2:12" s="66" customFormat="1" ht="15.95" customHeight="1">
      <c r="B3" s="48" t="s">
        <v>144</v>
      </c>
    </row>
    <row r="4" spans="2:12" s="66" customFormat="1" ht="7.5" customHeight="1">
      <c r="B4" s="48"/>
    </row>
    <row r="5" spans="2:12" s="66" customFormat="1" ht="15.95" customHeight="1">
      <c r="B5" s="63" t="s">
        <v>360</v>
      </c>
      <c r="C5" s="63"/>
      <c r="L5" s="271" t="s">
        <v>269</v>
      </c>
    </row>
    <row r="6" spans="2:12" ht="12.75" customHeight="1"/>
    <row r="7" spans="2:12" s="28" customFormat="1" ht="20.100000000000001" customHeight="1">
      <c r="B7" s="432"/>
      <c r="C7" s="432"/>
      <c r="D7" s="433"/>
      <c r="E7" s="362" t="s">
        <v>286</v>
      </c>
      <c r="F7" s="362" t="s">
        <v>264</v>
      </c>
      <c r="G7" s="362" t="s">
        <v>97</v>
      </c>
      <c r="H7" s="362" t="s">
        <v>98</v>
      </c>
      <c r="I7" s="362"/>
      <c r="J7" s="362"/>
      <c r="K7" s="362"/>
      <c r="L7" s="362"/>
    </row>
    <row r="8" spans="2:12" s="28" customFormat="1" ht="30" customHeight="1">
      <c r="B8" s="434"/>
      <c r="C8" s="434"/>
      <c r="D8" s="435"/>
      <c r="E8" s="362"/>
      <c r="F8" s="362"/>
      <c r="G8" s="362"/>
      <c r="H8" s="123" t="s">
        <v>273</v>
      </c>
      <c r="I8" s="123" t="s">
        <v>274</v>
      </c>
      <c r="J8" s="123" t="s">
        <v>99</v>
      </c>
      <c r="K8" s="123" t="s">
        <v>17</v>
      </c>
      <c r="L8" s="123" t="s">
        <v>100</v>
      </c>
    </row>
    <row r="9" spans="2:12" ht="35.1" customHeight="1">
      <c r="B9" s="371">
        <v>1</v>
      </c>
      <c r="C9" s="361" t="s">
        <v>361</v>
      </c>
      <c r="D9" s="406"/>
      <c r="E9" s="231"/>
      <c r="F9" s="223"/>
      <c r="G9" s="231"/>
      <c r="H9" s="231"/>
      <c r="I9" s="231"/>
      <c r="J9" s="232"/>
      <c r="K9" s="231"/>
      <c r="L9" s="231"/>
    </row>
    <row r="10" spans="2:12" ht="35.1" customHeight="1">
      <c r="B10" s="372"/>
      <c r="C10" s="129" t="s">
        <v>102</v>
      </c>
      <c r="D10" s="130" t="s">
        <v>262</v>
      </c>
      <c r="E10" s="256"/>
      <c r="F10" s="223"/>
      <c r="G10" s="257">
        <f>E10</f>
        <v>0</v>
      </c>
      <c r="H10" s="256"/>
      <c r="I10" s="256"/>
      <c r="J10" s="256"/>
      <c r="K10" s="256"/>
      <c r="L10" s="256"/>
    </row>
    <row r="11" spans="2:12" ht="35.1" customHeight="1">
      <c r="B11" s="373"/>
      <c r="C11" s="129" t="s">
        <v>103</v>
      </c>
      <c r="D11" s="130" t="s">
        <v>263</v>
      </c>
      <c r="E11" s="256"/>
      <c r="F11" s="223"/>
      <c r="G11" s="257">
        <f>E11</f>
        <v>0</v>
      </c>
      <c r="H11" s="256"/>
      <c r="I11" s="256"/>
      <c r="J11" s="256"/>
      <c r="K11" s="256"/>
      <c r="L11" s="256"/>
    </row>
    <row r="12" spans="2:12" ht="35.1" customHeight="1">
      <c r="B12" s="371">
        <v>2</v>
      </c>
      <c r="C12" s="361" t="s">
        <v>362</v>
      </c>
      <c r="D12" s="406"/>
      <c r="E12" s="231"/>
      <c r="F12" s="223"/>
      <c r="G12" s="231"/>
      <c r="H12" s="231"/>
      <c r="I12" s="231"/>
      <c r="J12" s="232"/>
      <c r="K12" s="231"/>
      <c r="L12" s="231"/>
    </row>
    <row r="13" spans="2:12" ht="39.950000000000003" customHeight="1">
      <c r="B13" s="372"/>
      <c r="C13" s="129" t="s">
        <v>102</v>
      </c>
      <c r="D13" s="130" t="s">
        <v>428</v>
      </c>
      <c r="E13" s="256"/>
      <c r="F13" s="80">
        <v>1</v>
      </c>
      <c r="G13" s="257">
        <f>E13*F13</f>
        <v>0</v>
      </c>
      <c r="H13" s="256"/>
      <c r="I13" s="256"/>
      <c r="J13" s="256"/>
      <c r="K13" s="256"/>
      <c r="L13" s="256"/>
    </row>
    <row r="14" spans="2:12" ht="39.950000000000003" customHeight="1">
      <c r="B14" s="373"/>
      <c r="C14" s="129" t="s">
        <v>103</v>
      </c>
      <c r="D14" s="130" t="s">
        <v>429</v>
      </c>
      <c r="E14" s="256"/>
      <c r="F14" s="80">
        <v>1</v>
      </c>
      <c r="G14" s="257">
        <f>E14*F14</f>
        <v>0</v>
      </c>
      <c r="H14" s="256"/>
      <c r="I14" s="256"/>
      <c r="J14" s="256"/>
      <c r="K14" s="256"/>
      <c r="L14" s="256"/>
    </row>
  </sheetData>
  <customSheetViews>
    <customSheetView guid="{07E09DBC-DF85-419E-9F17-4CCA9D1B6A76}" showPageBreaks="1" printArea="1" topLeftCell="A11">
      <selection activeCell="A11" sqref="A1:XFD1048576"/>
      <pageMargins left="0.39370078740157483" right="0.39370078740157483" top="0.39370078740157483" bottom="0.39370078740157483" header="0.31496062992125984" footer="0.31496062992125984"/>
      <pageSetup paperSize="9" scale="85" orientation="landscape" r:id="rId1"/>
    </customSheetView>
  </customSheetViews>
  <mergeCells count="9">
    <mergeCell ref="G7:G8"/>
    <mergeCell ref="H7:L7"/>
    <mergeCell ref="C9:D9"/>
    <mergeCell ref="C12:D12"/>
    <mergeCell ref="E7:E8"/>
    <mergeCell ref="F7:F8"/>
    <mergeCell ref="B7:D8"/>
    <mergeCell ref="B9:B11"/>
    <mergeCell ref="B12:B14"/>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1"/>
  <sheetViews>
    <sheetView zoomScaleNormal="100" workbookViewId="0">
      <selection activeCell="L17" sqref="L17"/>
    </sheetView>
  </sheetViews>
  <sheetFormatPr defaultColWidth="9.140625" defaultRowHeight="12.75"/>
  <cols>
    <col min="1" max="1" width="1.140625" style="35" customWidth="1"/>
    <col min="2" max="2" width="3.5703125" style="26" customWidth="1"/>
    <col min="3" max="3" width="51.42578125" style="26" customWidth="1"/>
    <col min="4" max="4" width="14.7109375" style="35" customWidth="1"/>
    <col min="5" max="5" width="8.7109375" style="35" customWidth="1"/>
    <col min="6" max="6" width="14.85546875" style="35" customWidth="1"/>
    <col min="7" max="13" width="14.7109375" style="35" customWidth="1"/>
    <col min="14" max="16384" width="9.140625" style="35"/>
  </cols>
  <sheetData>
    <row r="1" spans="2:11" s="66" customFormat="1" ht="15.95" customHeight="1">
      <c r="B1" s="48" t="s">
        <v>87</v>
      </c>
    </row>
    <row r="2" spans="2:11" s="66" customFormat="1" ht="8.1" customHeight="1">
      <c r="B2" s="74"/>
    </row>
    <row r="3" spans="2:11" s="66" customFormat="1" ht="15.95" customHeight="1">
      <c r="B3" s="48" t="s">
        <v>144</v>
      </c>
    </row>
    <row r="4" spans="2:11" s="66" customFormat="1" ht="8.1" customHeight="1">
      <c r="B4" s="48"/>
    </row>
    <row r="5" spans="2:11" s="66" customFormat="1" ht="15.75" customHeight="1">
      <c r="B5" s="63" t="s">
        <v>363</v>
      </c>
      <c r="C5" s="63"/>
      <c r="K5" s="271" t="s">
        <v>272</v>
      </c>
    </row>
    <row r="6" spans="2:11" s="11" customFormat="1">
      <c r="B6" s="28"/>
      <c r="C6" s="28"/>
    </row>
    <row r="7" spans="2:11" s="28" customFormat="1" ht="20.100000000000001" customHeight="1">
      <c r="B7" s="436"/>
      <c r="C7" s="420"/>
      <c r="D7" s="362" t="s">
        <v>364</v>
      </c>
      <c r="E7" s="362" t="s">
        <v>264</v>
      </c>
      <c r="F7" s="362" t="s">
        <v>97</v>
      </c>
      <c r="G7" s="362" t="s">
        <v>98</v>
      </c>
      <c r="H7" s="362"/>
      <c r="I7" s="362"/>
      <c r="J7" s="362"/>
      <c r="K7" s="362"/>
    </row>
    <row r="8" spans="2:11" s="28" customFormat="1" ht="30" customHeight="1">
      <c r="B8" s="420"/>
      <c r="C8" s="420"/>
      <c r="D8" s="362"/>
      <c r="E8" s="362"/>
      <c r="F8" s="362"/>
      <c r="G8" s="123" t="s">
        <v>276</v>
      </c>
      <c r="H8" s="123" t="s">
        <v>277</v>
      </c>
      <c r="I8" s="123" t="s">
        <v>99</v>
      </c>
      <c r="J8" s="123" t="s">
        <v>17</v>
      </c>
      <c r="K8" s="123" t="s">
        <v>100</v>
      </c>
    </row>
    <row r="9" spans="2:11" s="142" customFormat="1" ht="60" customHeight="1">
      <c r="B9" s="171">
        <v>1</v>
      </c>
      <c r="C9" s="130" t="s">
        <v>365</v>
      </c>
      <c r="D9" s="256"/>
      <c r="E9" s="233"/>
      <c r="F9" s="234"/>
      <c r="G9" s="234"/>
      <c r="H9" s="234"/>
      <c r="I9" s="234"/>
      <c r="J9" s="234"/>
      <c r="K9" s="234"/>
    </row>
    <row r="10" spans="2:11" s="142" customFormat="1" ht="60" customHeight="1">
      <c r="B10" s="171">
        <v>2</v>
      </c>
      <c r="C10" s="130" t="s">
        <v>366</v>
      </c>
      <c r="D10" s="256"/>
      <c r="E10" s="233"/>
      <c r="F10" s="234"/>
      <c r="G10" s="234"/>
      <c r="H10" s="234"/>
      <c r="I10" s="234"/>
      <c r="J10" s="234"/>
      <c r="K10" s="234"/>
    </row>
    <row r="11" spans="2:11" s="36" customFormat="1" ht="35.1" customHeight="1">
      <c r="B11" s="167">
        <v>3</v>
      </c>
      <c r="C11" s="113" t="s">
        <v>367</v>
      </c>
      <c r="D11" s="259">
        <f>MAX(D9-D10,0)</f>
        <v>0</v>
      </c>
      <c r="E11" s="262">
        <v>0.2</v>
      </c>
      <c r="F11" s="259">
        <f>D11*E11</f>
        <v>0</v>
      </c>
      <c r="G11" s="256"/>
      <c r="H11" s="256"/>
      <c r="I11" s="256"/>
      <c r="J11" s="256"/>
      <c r="K11" s="256"/>
    </row>
  </sheetData>
  <customSheetViews>
    <customSheetView guid="{07E09DBC-DF85-419E-9F17-4CCA9D1B6A76}" showPageBreaks="1" printArea="1" topLeftCell="A5">
      <selection activeCell="A5" sqref="A1:XFD1048576"/>
      <pageMargins left="0.39370078740157483" right="0.39370078740157483" top="0.39370078740157483" bottom="0.39370078740157483" header="0.31496062992125984" footer="0.31496062992125984"/>
      <pageSetup paperSize="9" scale="84" orientation="landscape" r:id="rId1"/>
    </customSheetView>
  </customSheetViews>
  <mergeCells count="5">
    <mergeCell ref="B7:C8"/>
    <mergeCell ref="D7:D8"/>
    <mergeCell ref="E7:E8"/>
    <mergeCell ref="F7:F8"/>
    <mergeCell ref="G7:K7"/>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view="pageBreakPreview" topLeftCell="A13" zoomScaleNormal="100" zoomScaleSheetLayoutView="100" workbookViewId="0">
      <selection activeCell="L17" sqref="L17"/>
    </sheetView>
  </sheetViews>
  <sheetFormatPr defaultColWidth="9.140625" defaultRowHeight="15"/>
  <cols>
    <col min="1" max="1" width="2" style="11" customWidth="1"/>
    <col min="2" max="2" width="3.5703125" style="66" customWidth="1"/>
    <col min="3" max="4" width="30.7109375" style="66" customWidth="1"/>
    <col min="5" max="5" width="14.7109375" style="11" customWidth="1"/>
    <col min="6" max="6" width="8.7109375" style="11" customWidth="1"/>
    <col min="7" max="12" width="13" style="11" customWidth="1"/>
    <col min="13" max="13" width="14.7109375" style="11" customWidth="1"/>
    <col min="14" max="16384" width="9.140625" style="11"/>
  </cols>
  <sheetData>
    <row r="1" spans="2:12" ht="15.95" customHeight="1">
      <c r="B1" s="48" t="s">
        <v>87</v>
      </c>
    </row>
    <row r="2" spans="2:12" ht="7.5" customHeight="1">
      <c r="B2" s="74"/>
    </row>
    <row r="3" spans="2:12" ht="15.95" customHeight="1">
      <c r="B3" s="48" t="s">
        <v>144</v>
      </c>
    </row>
    <row r="4" spans="2:12" ht="7.5" customHeight="1">
      <c r="B4" s="48"/>
    </row>
    <row r="5" spans="2:12" ht="15.75" customHeight="1">
      <c r="B5" s="437" t="s">
        <v>368</v>
      </c>
      <c r="C5" s="437"/>
      <c r="D5" s="437"/>
      <c r="E5" s="437"/>
      <c r="F5" s="437"/>
      <c r="G5" s="437"/>
      <c r="H5" s="437"/>
      <c r="I5" s="437"/>
      <c r="J5" s="235"/>
      <c r="L5" s="271" t="s">
        <v>272</v>
      </c>
    </row>
    <row r="6" spans="2:12" ht="12.75" customHeight="1"/>
    <row r="7" spans="2:12" s="28" customFormat="1" ht="46.5" customHeight="1">
      <c r="B7" s="420"/>
      <c r="C7" s="362" t="s">
        <v>424</v>
      </c>
      <c r="D7" s="362" t="s">
        <v>199</v>
      </c>
      <c r="E7" s="362" t="s">
        <v>369</v>
      </c>
      <c r="F7" s="362" t="s">
        <v>265</v>
      </c>
      <c r="G7" s="362" t="s">
        <v>97</v>
      </c>
      <c r="H7" s="362" t="s">
        <v>98</v>
      </c>
      <c r="I7" s="362"/>
      <c r="J7" s="362"/>
      <c r="K7" s="362"/>
      <c r="L7" s="362"/>
    </row>
    <row r="8" spans="2:12" s="28" customFormat="1" ht="25.5">
      <c r="B8" s="420"/>
      <c r="C8" s="362"/>
      <c r="D8" s="362"/>
      <c r="E8" s="362"/>
      <c r="F8" s="362"/>
      <c r="G8" s="362"/>
      <c r="H8" s="123" t="s">
        <v>276</v>
      </c>
      <c r="I8" s="123" t="s">
        <v>277</v>
      </c>
      <c r="J8" s="123" t="s">
        <v>99</v>
      </c>
      <c r="K8" s="123" t="s">
        <v>17</v>
      </c>
      <c r="L8" s="123" t="s">
        <v>100</v>
      </c>
    </row>
    <row r="9" spans="2:12" s="134" customFormat="1" ht="27" customHeight="1">
      <c r="B9" s="171" t="s">
        <v>102</v>
      </c>
      <c r="C9" s="248" t="s">
        <v>121</v>
      </c>
      <c r="D9" s="248" t="s">
        <v>178</v>
      </c>
      <c r="E9" s="256"/>
      <c r="F9" s="82">
        <v>0</v>
      </c>
      <c r="G9" s="259">
        <f>E9*F9</f>
        <v>0</v>
      </c>
      <c r="H9" s="275"/>
      <c r="I9" s="275"/>
      <c r="J9" s="275"/>
      <c r="K9" s="275"/>
      <c r="L9" s="275"/>
    </row>
    <row r="10" spans="2:12" s="134" customFormat="1" ht="27" customHeight="1">
      <c r="B10" s="171" t="s">
        <v>179</v>
      </c>
      <c r="C10" s="249" t="s">
        <v>121</v>
      </c>
      <c r="D10" s="249" t="s">
        <v>122</v>
      </c>
      <c r="E10" s="256"/>
      <c r="F10" s="80">
        <v>0.15</v>
      </c>
      <c r="G10" s="259">
        <f t="shared" ref="G10:G23" si="0">E10*F10</f>
        <v>0</v>
      </c>
      <c r="H10" s="275"/>
      <c r="I10" s="275"/>
      <c r="J10" s="275"/>
      <c r="K10" s="275"/>
      <c r="L10" s="275"/>
    </row>
    <row r="11" spans="2:12" s="134" customFormat="1" ht="27" customHeight="1">
      <c r="B11" s="171" t="s">
        <v>180</v>
      </c>
      <c r="C11" s="249" t="s">
        <v>121</v>
      </c>
      <c r="D11" s="249" t="s">
        <v>110</v>
      </c>
      <c r="E11" s="256"/>
      <c r="F11" s="80">
        <v>0.25</v>
      </c>
      <c r="G11" s="259">
        <f t="shared" si="0"/>
        <v>0</v>
      </c>
      <c r="H11" s="275"/>
      <c r="I11" s="275"/>
      <c r="J11" s="275"/>
      <c r="K11" s="275"/>
      <c r="L11" s="275"/>
    </row>
    <row r="12" spans="2:12" s="134" customFormat="1" ht="32.1" customHeight="1">
      <c r="B12" s="171" t="s">
        <v>181</v>
      </c>
      <c r="C12" s="249" t="s">
        <v>121</v>
      </c>
      <c r="D12" s="249" t="s">
        <v>146</v>
      </c>
      <c r="E12" s="256"/>
      <c r="F12" s="80">
        <v>0.5</v>
      </c>
      <c r="G12" s="259">
        <f t="shared" si="0"/>
        <v>0</v>
      </c>
      <c r="H12" s="275"/>
      <c r="I12" s="275"/>
      <c r="J12" s="275"/>
      <c r="K12" s="275"/>
      <c r="L12" s="275"/>
    </row>
    <row r="13" spans="2:12" s="134" customFormat="1" ht="32.1" customHeight="1">
      <c r="B13" s="171" t="s">
        <v>182</v>
      </c>
      <c r="C13" s="249" t="s">
        <v>121</v>
      </c>
      <c r="D13" s="249" t="s">
        <v>147</v>
      </c>
      <c r="E13" s="256"/>
      <c r="F13" s="80">
        <v>1</v>
      </c>
      <c r="G13" s="259">
        <f t="shared" si="0"/>
        <v>0</v>
      </c>
      <c r="H13" s="275"/>
      <c r="I13" s="275"/>
      <c r="J13" s="275"/>
      <c r="K13" s="275"/>
      <c r="L13" s="275"/>
    </row>
    <row r="14" spans="2:12" s="134" customFormat="1" ht="27" customHeight="1">
      <c r="B14" s="171" t="s">
        <v>183</v>
      </c>
      <c r="C14" s="249" t="s">
        <v>184</v>
      </c>
      <c r="D14" s="249" t="s">
        <v>185</v>
      </c>
      <c r="E14" s="256"/>
      <c r="F14" s="80">
        <v>0</v>
      </c>
      <c r="G14" s="259">
        <f t="shared" si="0"/>
        <v>0</v>
      </c>
      <c r="H14" s="275"/>
      <c r="I14" s="275"/>
      <c r="J14" s="275"/>
      <c r="K14" s="275"/>
      <c r="L14" s="275"/>
    </row>
    <row r="15" spans="2:12" s="134" customFormat="1" ht="27" customHeight="1">
      <c r="B15" s="171" t="s">
        <v>186</v>
      </c>
      <c r="C15" s="249" t="s">
        <v>148</v>
      </c>
      <c r="D15" s="249" t="s">
        <v>110</v>
      </c>
      <c r="E15" s="256"/>
      <c r="F15" s="80">
        <v>0.1</v>
      </c>
      <c r="G15" s="259">
        <f t="shared" si="0"/>
        <v>0</v>
      </c>
      <c r="H15" s="275"/>
      <c r="I15" s="275"/>
      <c r="J15" s="275"/>
      <c r="K15" s="275"/>
      <c r="L15" s="275"/>
    </row>
    <row r="16" spans="2:12" s="134" customFormat="1" ht="32.1" customHeight="1">
      <c r="B16" s="171" t="s">
        <v>187</v>
      </c>
      <c r="C16" s="249" t="s">
        <v>148</v>
      </c>
      <c r="D16" s="249" t="s">
        <v>146</v>
      </c>
      <c r="E16" s="256"/>
      <c r="F16" s="80">
        <v>0.35</v>
      </c>
      <c r="G16" s="259">
        <f t="shared" si="0"/>
        <v>0</v>
      </c>
      <c r="H16" s="275"/>
      <c r="I16" s="275"/>
      <c r="J16" s="275"/>
      <c r="K16" s="275"/>
      <c r="L16" s="275"/>
    </row>
    <row r="17" spans="2:12" s="134" customFormat="1" ht="32.1" customHeight="1">
      <c r="B17" s="171" t="s">
        <v>188</v>
      </c>
      <c r="C17" s="249" t="s">
        <v>148</v>
      </c>
      <c r="D17" s="249" t="s">
        <v>147</v>
      </c>
      <c r="E17" s="256"/>
      <c r="F17" s="80">
        <v>0.85</v>
      </c>
      <c r="G17" s="259">
        <f t="shared" si="0"/>
        <v>0</v>
      </c>
      <c r="H17" s="275"/>
      <c r="I17" s="275"/>
      <c r="J17" s="275"/>
      <c r="K17" s="275"/>
      <c r="L17" s="275"/>
    </row>
    <row r="18" spans="2:12" s="134" customFormat="1" ht="27" customHeight="1">
      <c r="B18" s="171" t="s">
        <v>189</v>
      </c>
      <c r="C18" s="249" t="s">
        <v>195</v>
      </c>
      <c r="D18" s="249" t="s">
        <v>195</v>
      </c>
      <c r="E18" s="256"/>
      <c r="F18" s="80">
        <v>0</v>
      </c>
      <c r="G18" s="259">
        <f t="shared" si="0"/>
        <v>0</v>
      </c>
      <c r="H18" s="275"/>
      <c r="I18" s="275"/>
      <c r="J18" s="275"/>
      <c r="K18" s="275"/>
      <c r="L18" s="275"/>
    </row>
    <row r="19" spans="2:12" s="134" customFormat="1" ht="30" customHeight="1">
      <c r="B19" s="171" t="s">
        <v>190</v>
      </c>
      <c r="C19" s="249" t="s">
        <v>110</v>
      </c>
      <c r="D19" s="249" t="s">
        <v>146</v>
      </c>
      <c r="E19" s="256"/>
      <c r="F19" s="80">
        <v>0.25</v>
      </c>
      <c r="G19" s="259">
        <f t="shared" si="0"/>
        <v>0</v>
      </c>
      <c r="H19" s="275"/>
      <c r="I19" s="275"/>
      <c r="J19" s="275"/>
      <c r="K19" s="275"/>
      <c r="L19" s="275"/>
    </row>
    <row r="20" spans="2:12" s="134" customFormat="1" ht="32.1" customHeight="1">
      <c r="B20" s="171" t="s">
        <v>191</v>
      </c>
      <c r="C20" s="249" t="s">
        <v>110</v>
      </c>
      <c r="D20" s="249" t="s">
        <v>147</v>
      </c>
      <c r="E20" s="256"/>
      <c r="F20" s="80">
        <v>0.75</v>
      </c>
      <c r="G20" s="259">
        <f t="shared" si="0"/>
        <v>0</v>
      </c>
      <c r="H20" s="275"/>
      <c r="I20" s="275"/>
      <c r="J20" s="275"/>
      <c r="K20" s="275"/>
      <c r="L20" s="275"/>
    </row>
    <row r="21" spans="2:12" s="134" customFormat="1" ht="32.1" customHeight="1">
      <c r="B21" s="171" t="s">
        <v>192</v>
      </c>
      <c r="C21" s="249" t="s">
        <v>196</v>
      </c>
      <c r="D21" s="249" t="s">
        <v>196</v>
      </c>
      <c r="E21" s="256"/>
      <c r="F21" s="80">
        <v>0</v>
      </c>
      <c r="G21" s="259">
        <f t="shared" si="0"/>
        <v>0</v>
      </c>
      <c r="H21" s="275"/>
      <c r="I21" s="275"/>
      <c r="J21" s="275"/>
      <c r="K21" s="275"/>
      <c r="L21" s="275"/>
    </row>
    <row r="22" spans="2:12" s="134" customFormat="1" ht="32.1" customHeight="1">
      <c r="B22" s="171" t="s">
        <v>193</v>
      </c>
      <c r="C22" s="249" t="s">
        <v>146</v>
      </c>
      <c r="D22" s="249" t="s">
        <v>147</v>
      </c>
      <c r="E22" s="256"/>
      <c r="F22" s="80">
        <v>0.5</v>
      </c>
      <c r="G22" s="259">
        <f t="shared" si="0"/>
        <v>0</v>
      </c>
      <c r="H22" s="275"/>
      <c r="I22" s="275"/>
      <c r="J22" s="275"/>
      <c r="K22" s="275"/>
      <c r="L22" s="275"/>
    </row>
    <row r="23" spans="2:12" s="134" customFormat="1" ht="32.1" customHeight="1">
      <c r="B23" s="171" t="s">
        <v>194</v>
      </c>
      <c r="C23" s="249" t="s">
        <v>147</v>
      </c>
      <c r="D23" s="249" t="s">
        <v>147</v>
      </c>
      <c r="E23" s="256"/>
      <c r="F23" s="80">
        <v>0</v>
      </c>
      <c r="G23" s="259">
        <f t="shared" si="0"/>
        <v>0</v>
      </c>
      <c r="H23" s="275"/>
      <c r="I23" s="275"/>
      <c r="J23" s="275"/>
      <c r="K23" s="275"/>
      <c r="L23" s="275"/>
    </row>
    <row r="24" spans="2:12" s="134" customFormat="1" ht="26.1" customHeight="1">
      <c r="B24" s="427" t="s">
        <v>358</v>
      </c>
      <c r="C24" s="428"/>
      <c r="D24" s="429"/>
      <c r="E24" s="259">
        <f>SUM(E9:E23)</f>
        <v>0</v>
      </c>
      <c r="F24" s="115"/>
      <c r="G24" s="259">
        <f>SUM(G9:G23)</f>
        <v>0</v>
      </c>
      <c r="H24" s="259">
        <f>SUM(H9:H23)</f>
        <v>0</v>
      </c>
      <c r="I24" s="259">
        <f t="shared" ref="I24:L24" si="1">SUM(I9:I23)</f>
        <v>0</v>
      </c>
      <c r="J24" s="259">
        <f t="shared" si="1"/>
        <v>0</v>
      </c>
      <c r="K24" s="259">
        <f t="shared" si="1"/>
        <v>0</v>
      </c>
      <c r="L24" s="259">
        <f t="shared" si="1"/>
        <v>0</v>
      </c>
    </row>
  </sheetData>
  <customSheetViews>
    <customSheetView guid="{07E09DBC-DF85-419E-9F17-4CCA9D1B6A76}" showPageBreaks="1" printArea="1" topLeftCell="B17">
      <selection activeCell="B17" sqref="A1:XFD1048576"/>
      <pageMargins left="0.39370078740157483" right="0.39370078740157483" top="0.39370078740157483" bottom="0.39370078740157483" header="0.31496062992125984" footer="0.31496062992125984"/>
      <pageSetup paperSize="9" scale="76" orientation="landscape" r:id="rId1"/>
    </customSheetView>
  </customSheetViews>
  <mergeCells count="9">
    <mergeCell ref="B24:D24"/>
    <mergeCell ref="B5:I5"/>
    <mergeCell ref="B7:B8"/>
    <mergeCell ref="C7:C8"/>
    <mergeCell ref="G7:G8"/>
    <mergeCell ref="H7:L7"/>
    <mergeCell ref="D7:D8"/>
    <mergeCell ref="E7:E8"/>
    <mergeCell ref="F7:F8"/>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opLeftCell="A10" zoomScaleNormal="100" workbookViewId="0">
      <selection activeCell="L17" sqref="L17"/>
    </sheetView>
  </sheetViews>
  <sheetFormatPr defaultColWidth="9.140625" defaultRowHeight="12.75"/>
  <cols>
    <col min="1" max="1" width="1.140625" style="35" customWidth="1"/>
    <col min="2" max="3" width="3.5703125" style="26" customWidth="1"/>
    <col min="4" max="4" width="59.5703125" style="26" customWidth="1"/>
    <col min="5" max="5" width="15.140625" style="35" customWidth="1"/>
    <col min="6" max="6" width="8.7109375" style="35" customWidth="1"/>
    <col min="7" max="12" width="12.7109375" style="35" customWidth="1"/>
    <col min="13" max="16384" width="9.140625" style="35"/>
  </cols>
  <sheetData>
    <row r="1" spans="2:12" s="66" customFormat="1" ht="15.95" customHeight="1">
      <c r="B1" s="48" t="s">
        <v>87</v>
      </c>
    </row>
    <row r="2" spans="2:12" s="66" customFormat="1" ht="8.1" customHeight="1">
      <c r="B2" s="74"/>
    </row>
    <row r="3" spans="2:12" s="66" customFormat="1" ht="15.95" customHeight="1">
      <c r="B3" s="48" t="s">
        <v>144</v>
      </c>
    </row>
    <row r="4" spans="2:12" s="66" customFormat="1" ht="8.1" customHeight="1">
      <c r="B4" s="48"/>
    </row>
    <row r="5" spans="2:12" s="66" customFormat="1" ht="15.95" customHeight="1">
      <c r="B5" s="63" t="s">
        <v>410</v>
      </c>
      <c r="C5" s="63"/>
      <c r="L5" s="271" t="s">
        <v>272</v>
      </c>
    </row>
    <row r="6" spans="2:12" s="11" customFormat="1">
      <c r="B6" s="28"/>
      <c r="C6" s="28"/>
      <c r="D6" s="28"/>
    </row>
    <row r="7" spans="2:12" s="28" customFormat="1" ht="20.100000000000001" customHeight="1">
      <c r="B7" s="440"/>
      <c r="C7" s="434"/>
      <c r="D7" s="435"/>
      <c r="E7" s="362" t="s">
        <v>411</v>
      </c>
      <c r="F7" s="362" t="s">
        <v>264</v>
      </c>
      <c r="G7" s="362" t="s">
        <v>97</v>
      </c>
      <c r="H7" s="362" t="s">
        <v>98</v>
      </c>
      <c r="I7" s="362"/>
      <c r="J7" s="362"/>
      <c r="K7" s="362"/>
      <c r="L7" s="362"/>
    </row>
    <row r="8" spans="2:12" s="28" customFormat="1" ht="54.95" customHeight="1">
      <c r="B8" s="441"/>
      <c r="C8" s="443"/>
      <c r="D8" s="444"/>
      <c r="E8" s="442"/>
      <c r="F8" s="362"/>
      <c r="G8" s="362"/>
      <c r="H8" s="123" t="s">
        <v>276</v>
      </c>
      <c r="I8" s="123" t="s">
        <v>277</v>
      </c>
      <c r="J8" s="123" t="s">
        <v>99</v>
      </c>
      <c r="K8" s="123" t="s">
        <v>17</v>
      </c>
      <c r="L8" s="123" t="s">
        <v>100</v>
      </c>
    </row>
    <row r="9" spans="2:12" s="11" customFormat="1" ht="21.95" customHeight="1">
      <c r="B9" s="371">
        <v>1</v>
      </c>
      <c r="C9" s="361" t="s">
        <v>150</v>
      </c>
      <c r="D9" s="406"/>
      <c r="E9" s="224"/>
      <c r="F9" s="232"/>
      <c r="G9" s="224"/>
      <c r="H9" s="224"/>
      <c r="I9" s="224"/>
      <c r="J9" s="232"/>
      <c r="K9" s="224"/>
      <c r="L9" s="224"/>
    </row>
    <row r="10" spans="2:12" s="11" customFormat="1" ht="21.95" customHeight="1">
      <c r="B10" s="372"/>
      <c r="C10" s="129" t="s">
        <v>102</v>
      </c>
      <c r="D10" s="130" t="s">
        <v>151</v>
      </c>
      <c r="E10" s="256"/>
      <c r="F10" s="80">
        <v>0.05</v>
      </c>
      <c r="G10" s="257">
        <f>E10*F10</f>
        <v>0</v>
      </c>
      <c r="H10" s="275"/>
      <c r="I10" s="275"/>
      <c r="J10" s="275"/>
      <c r="K10" s="275"/>
      <c r="L10" s="275"/>
    </row>
    <row r="11" spans="2:12" s="11" customFormat="1" ht="21.95" customHeight="1">
      <c r="B11" s="372"/>
      <c r="C11" s="129" t="s">
        <v>103</v>
      </c>
      <c r="D11" s="130" t="s">
        <v>133</v>
      </c>
      <c r="E11" s="256"/>
      <c r="F11" s="80">
        <v>0.05</v>
      </c>
      <c r="G11" s="257">
        <f t="shared" ref="G11:G15" si="0">E11*F11</f>
        <v>0</v>
      </c>
      <c r="H11" s="275"/>
      <c r="I11" s="275"/>
      <c r="J11" s="275"/>
      <c r="K11" s="275"/>
      <c r="L11" s="275"/>
    </row>
    <row r="12" spans="2:12" s="11" customFormat="1" ht="45" customHeight="1">
      <c r="B12" s="372"/>
      <c r="C12" s="129" t="s">
        <v>104</v>
      </c>
      <c r="D12" s="130" t="s">
        <v>432</v>
      </c>
      <c r="E12" s="256"/>
      <c r="F12" s="80">
        <v>0.1</v>
      </c>
      <c r="G12" s="257">
        <f t="shared" si="0"/>
        <v>0</v>
      </c>
      <c r="H12" s="275"/>
      <c r="I12" s="275"/>
      <c r="J12" s="275"/>
      <c r="K12" s="275"/>
      <c r="L12" s="275"/>
    </row>
    <row r="13" spans="2:12" s="11" customFormat="1" ht="21.95" customHeight="1">
      <c r="B13" s="372"/>
      <c r="C13" s="129" t="s">
        <v>105</v>
      </c>
      <c r="D13" s="130" t="s">
        <v>152</v>
      </c>
      <c r="E13" s="256"/>
      <c r="F13" s="80">
        <v>0.4</v>
      </c>
      <c r="G13" s="257">
        <f t="shared" si="0"/>
        <v>0</v>
      </c>
      <c r="H13" s="275"/>
      <c r="I13" s="275"/>
      <c r="J13" s="275"/>
      <c r="K13" s="275"/>
      <c r="L13" s="275"/>
    </row>
    <row r="14" spans="2:12" s="11" customFormat="1" ht="21.95" customHeight="1">
      <c r="B14" s="372"/>
      <c r="C14" s="129" t="s">
        <v>106</v>
      </c>
      <c r="D14" s="130" t="s">
        <v>412</v>
      </c>
      <c r="E14" s="256"/>
      <c r="F14" s="80">
        <v>0.4</v>
      </c>
      <c r="G14" s="257">
        <f t="shared" si="0"/>
        <v>0</v>
      </c>
      <c r="H14" s="275"/>
      <c r="I14" s="275"/>
      <c r="J14" s="275"/>
      <c r="K14" s="275"/>
      <c r="L14" s="275"/>
    </row>
    <row r="15" spans="2:12" s="11" customFormat="1" ht="21.95" customHeight="1">
      <c r="B15" s="372"/>
      <c r="C15" s="129" t="s">
        <v>107</v>
      </c>
      <c r="D15" s="130" t="s">
        <v>433</v>
      </c>
      <c r="E15" s="256"/>
      <c r="F15" s="80">
        <v>1</v>
      </c>
      <c r="G15" s="257">
        <f t="shared" si="0"/>
        <v>0</v>
      </c>
      <c r="H15" s="275"/>
      <c r="I15" s="275"/>
      <c r="J15" s="275"/>
      <c r="K15" s="275"/>
      <c r="L15" s="275"/>
    </row>
    <row r="16" spans="2:12" s="11" customFormat="1" ht="21.95" customHeight="1">
      <c r="B16" s="373"/>
      <c r="C16" s="129" t="s">
        <v>149</v>
      </c>
      <c r="D16" s="244" t="s">
        <v>153</v>
      </c>
      <c r="E16" s="257">
        <f>SUM(E10:E15)</f>
        <v>0</v>
      </c>
      <c r="F16" s="200"/>
      <c r="G16" s="257">
        <f>SUM(G10:G15)</f>
        <v>0</v>
      </c>
      <c r="H16" s="257">
        <f>SUM(H10:H15)</f>
        <v>0</v>
      </c>
      <c r="I16" s="257">
        <f>SUM(I10:I15)</f>
        <v>0</v>
      </c>
      <c r="J16" s="257">
        <f t="shared" ref="J16:L16" si="1">SUM(J10:J15)</f>
        <v>0</v>
      </c>
      <c r="K16" s="257">
        <f t="shared" si="1"/>
        <v>0</v>
      </c>
      <c r="L16" s="257">
        <f t="shared" si="1"/>
        <v>0</v>
      </c>
    </row>
    <row r="17" spans="2:12" s="11" customFormat="1" ht="21.95" customHeight="1">
      <c r="B17" s="371">
        <v>2</v>
      </c>
      <c r="C17" s="361" t="s">
        <v>154</v>
      </c>
      <c r="D17" s="406"/>
      <c r="E17" s="224"/>
      <c r="F17" s="232"/>
      <c r="G17" s="224"/>
      <c r="H17" s="224"/>
      <c r="I17" s="224"/>
      <c r="J17" s="232"/>
      <c r="K17" s="224"/>
      <c r="L17" s="224"/>
    </row>
    <row r="18" spans="2:12" s="11" customFormat="1" ht="21.95" customHeight="1">
      <c r="B18" s="372"/>
      <c r="C18" s="129" t="s">
        <v>102</v>
      </c>
      <c r="D18" s="130" t="s">
        <v>151</v>
      </c>
      <c r="E18" s="274"/>
      <c r="F18" s="80">
        <v>0.05</v>
      </c>
      <c r="G18" s="257">
        <f t="shared" ref="G18:G23" si="2">E18*F18</f>
        <v>0</v>
      </c>
      <c r="H18" s="275"/>
      <c r="I18" s="275"/>
      <c r="J18" s="275"/>
      <c r="K18" s="275"/>
      <c r="L18" s="275"/>
    </row>
    <row r="19" spans="2:12" s="11" customFormat="1" ht="21.95" customHeight="1">
      <c r="B19" s="372"/>
      <c r="C19" s="129" t="s">
        <v>103</v>
      </c>
      <c r="D19" s="130" t="s">
        <v>133</v>
      </c>
      <c r="E19" s="274"/>
      <c r="F19" s="80">
        <v>0.05</v>
      </c>
      <c r="G19" s="257">
        <f t="shared" si="2"/>
        <v>0</v>
      </c>
      <c r="H19" s="275"/>
      <c r="I19" s="275"/>
      <c r="J19" s="275"/>
      <c r="K19" s="275"/>
      <c r="L19" s="275"/>
    </row>
    <row r="20" spans="2:12" s="11" customFormat="1" ht="45" customHeight="1">
      <c r="B20" s="372"/>
      <c r="C20" s="129" t="s">
        <v>104</v>
      </c>
      <c r="D20" s="130" t="s">
        <v>432</v>
      </c>
      <c r="E20" s="274"/>
      <c r="F20" s="80">
        <v>0.3</v>
      </c>
      <c r="G20" s="257">
        <f t="shared" si="2"/>
        <v>0</v>
      </c>
      <c r="H20" s="275"/>
      <c r="I20" s="275"/>
      <c r="J20" s="275"/>
      <c r="K20" s="275"/>
      <c r="L20" s="275"/>
    </row>
    <row r="21" spans="2:12" s="11" customFormat="1" ht="21.95" customHeight="1">
      <c r="B21" s="372"/>
      <c r="C21" s="129" t="s">
        <v>105</v>
      </c>
      <c r="D21" s="130" t="s">
        <v>152</v>
      </c>
      <c r="E21" s="274"/>
      <c r="F21" s="80">
        <v>0.4</v>
      </c>
      <c r="G21" s="257">
        <f t="shared" si="2"/>
        <v>0</v>
      </c>
      <c r="H21" s="275"/>
      <c r="I21" s="275"/>
      <c r="J21" s="275"/>
      <c r="K21" s="275"/>
      <c r="L21" s="275"/>
    </row>
    <row r="22" spans="2:12" s="11" customFormat="1" ht="21.95" customHeight="1">
      <c r="B22" s="372"/>
      <c r="C22" s="129" t="s">
        <v>106</v>
      </c>
      <c r="D22" s="130" t="s">
        <v>412</v>
      </c>
      <c r="E22" s="274"/>
      <c r="F22" s="80">
        <v>1</v>
      </c>
      <c r="G22" s="257">
        <f t="shared" si="2"/>
        <v>0</v>
      </c>
      <c r="H22" s="275"/>
      <c r="I22" s="275"/>
      <c r="J22" s="275"/>
      <c r="K22" s="275"/>
      <c r="L22" s="275"/>
    </row>
    <row r="23" spans="2:12" s="11" customFormat="1" ht="21.95" customHeight="1">
      <c r="B23" s="372"/>
      <c r="C23" s="129" t="s">
        <v>107</v>
      </c>
      <c r="D23" s="130" t="s">
        <v>413</v>
      </c>
      <c r="E23" s="274"/>
      <c r="F23" s="80">
        <v>1</v>
      </c>
      <c r="G23" s="257">
        <f t="shared" si="2"/>
        <v>0</v>
      </c>
      <c r="H23" s="275"/>
      <c r="I23" s="275"/>
      <c r="J23" s="275"/>
      <c r="K23" s="275"/>
      <c r="L23" s="275"/>
    </row>
    <row r="24" spans="2:12" s="11" customFormat="1" ht="21.95" customHeight="1">
      <c r="B24" s="373"/>
      <c r="C24" s="129" t="s">
        <v>149</v>
      </c>
      <c r="D24" s="244" t="s">
        <v>155</v>
      </c>
      <c r="E24" s="257">
        <f>SUM(E18:E23)</f>
        <v>0</v>
      </c>
      <c r="F24" s="200"/>
      <c r="G24" s="257">
        <f>SUM(G18:G23)</f>
        <v>0</v>
      </c>
      <c r="H24" s="257">
        <f t="shared" ref="H24:L24" si="3">SUM(H18:H23)</f>
        <v>0</v>
      </c>
      <c r="I24" s="257">
        <f t="shared" si="3"/>
        <v>0</v>
      </c>
      <c r="J24" s="257">
        <f t="shared" si="3"/>
        <v>0</v>
      </c>
      <c r="K24" s="257">
        <f t="shared" si="3"/>
        <v>0</v>
      </c>
      <c r="L24" s="257">
        <f t="shared" si="3"/>
        <v>0</v>
      </c>
    </row>
    <row r="25" spans="2:12" s="11" customFormat="1" ht="21.95" customHeight="1">
      <c r="B25" s="167">
        <v>3</v>
      </c>
      <c r="C25" s="438" t="s">
        <v>414</v>
      </c>
      <c r="D25" s="439"/>
      <c r="E25" s="259">
        <f>E16+E24</f>
        <v>0</v>
      </c>
      <c r="F25" s="232"/>
      <c r="G25" s="259">
        <f t="shared" ref="G25:L25" si="4">G16+G24</f>
        <v>0</v>
      </c>
      <c r="H25" s="259">
        <f t="shared" si="4"/>
        <v>0</v>
      </c>
      <c r="I25" s="259">
        <f t="shared" si="4"/>
        <v>0</v>
      </c>
      <c r="J25" s="259">
        <f t="shared" si="4"/>
        <v>0</v>
      </c>
      <c r="K25" s="259">
        <f t="shared" si="4"/>
        <v>0</v>
      </c>
      <c r="L25" s="259">
        <f t="shared" si="4"/>
        <v>0</v>
      </c>
    </row>
    <row r="26" spans="2:12">
      <c r="D26" s="26" t="s">
        <v>257</v>
      </c>
    </row>
  </sheetData>
  <customSheetViews>
    <customSheetView guid="{07E09DBC-DF85-419E-9F17-4CCA9D1B6A76}" showPageBreaks="1" printArea="1" topLeftCell="C16">
      <selection activeCell="C16" sqref="A1:XFD1048576"/>
      <pageMargins left="0.39370078740157483" right="0.39370078740157483" top="0.39370078740157483" bottom="0.39370078740157483" header="0.31496062992125984" footer="0.31496062992125984"/>
      <pageSetup paperSize="9" scale="80" orientation="landscape" r:id="rId1"/>
    </customSheetView>
  </customSheetViews>
  <mergeCells count="11">
    <mergeCell ref="H7:L7"/>
    <mergeCell ref="C7:D8"/>
    <mergeCell ref="C9:D9"/>
    <mergeCell ref="C17:D17"/>
    <mergeCell ref="B9:B16"/>
    <mergeCell ref="B17:B24"/>
    <mergeCell ref="C25:D25"/>
    <mergeCell ref="B7:B8"/>
    <mergeCell ref="E7:E8"/>
    <mergeCell ref="F7:F8"/>
    <mergeCell ref="G7:G8"/>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5"/>
  <sheetViews>
    <sheetView view="pageBreakPreview" zoomScaleNormal="70" zoomScaleSheetLayoutView="100" workbookViewId="0">
      <selection activeCell="L17" sqref="L17"/>
    </sheetView>
  </sheetViews>
  <sheetFormatPr defaultColWidth="9.140625" defaultRowHeight="12.75"/>
  <cols>
    <col min="1" max="1" width="2" style="11" customWidth="1"/>
    <col min="2" max="3" width="3.5703125" style="240" customWidth="1"/>
    <col min="4" max="4" width="59.5703125" style="240" customWidth="1"/>
    <col min="5" max="5" width="14.7109375" style="11" customWidth="1"/>
    <col min="6" max="6" width="8.7109375" style="11" customWidth="1"/>
    <col min="7" max="12" width="12.85546875" style="11" customWidth="1"/>
    <col min="13" max="13" width="14.7109375" style="11" customWidth="1"/>
    <col min="14" max="16384" width="9.140625" style="11"/>
  </cols>
  <sheetData>
    <row r="1" spans="2:12" s="66" customFormat="1" ht="15.95" customHeight="1">
      <c r="B1" s="209" t="s">
        <v>87</v>
      </c>
      <c r="C1" s="70"/>
      <c r="D1" s="70"/>
    </row>
    <row r="2" spans="2:12" s="66" customFormat="1" ht="8.1" customHeight="1">
      <c r="B2" s="236"/>
      <c r="C2" s="70"/>
      <c r="D2" s="70"/>
    </row>
    <row r="3" spans="2:12" s="66" customFormat="1" ht="15.95" customHeight="1">
      <c r="B3" s="209" t="s">
        <v>144</v>
      </c>
      <c r="C3" s="70"/>
      <c r="D3" s="70"/>
    </row>
    <row r="4" spans="2:12" s="66" customFormat="1" ht="8.1" customHeight="1">
      <c r="B4" s="209"/>
      <c r="C4" s="70"/>
      <c r="D4" s="70"/>
    </row>
    <row r="5" spans="2:12" s="66" customFormat="1" ht="15.95" customHeight="1">
      <c r="B5" s="71" t="s">
        <v>370</v>
      </c>
      <c r="C5" s="71"/>
      <c r="D5" s="70"/>
      <c r="L5" s="271" t="s">
        <v>272</v>
      </c>
    </row>
    <row r="7" spans="2:12" s="28" customFormat="1" ht="20.100000000000001" customHeight="1">
      <c r="B7" s="440"/>
      <c r="C7" s="434"/>
      <c r="D7" s="435"/>
      <c r="E7" s="362" t="s">
        <v>127</v>
      </c>
      <c r="F7" s="362" t="s">
        <v>264</v>
      </c>
      <c r="G7" s="362" t="s">
        <v>97</v>
      </c>
      <c r="H7" s="362" t="s">
        <v>98</v>
      </c>
      <c r="I7" s="362"/>
      <c r="J7" s="362"/>
      <c r="K7" s="362"/>
      <c r="L7" s="362"/>
    </row>
    <row r="8" spans="2:12" s="28" customFormat="1" ht="30" customHeight="1">
      <c r="B8" s="441"/>
      <c r="C8" s="443"/>
      <c r="D8" s="444"/>
      <c r="E8" s="442"/>
      <c r="F8" s="362"/>
      <c r="G8" s="362"/>
      <c r="H8" s="123" t="s">
        <v>276</v>
      </c>
      <c r="I8" s="123" t="s">
        <v>277</v>
      </c>
      <c r="J8" s="123" t="s">
        <v>99</v>
      </c>
      <c r="K8" s="123" t="s">
        <v>17</v>
      </c>
      <c r="L8" s="123" t="s">
        <v>100</v>
      </c>
    </row>
    <row r="9" spans="2:12" ht="45" customHeight="1">
      <c r="B9" s="167">
        <v>1</v>
      </c>
      <c r="C9" s="365" t="s">
        <v>371</v>
      </c>
      <c r="D9" s="366"/>
      <c r="E9" s="275"/>
      <c r="F9" s="80">
        <v>1</v>
      </c>
      <c r="G9" s="257">
        <f>E9*F9</f>
        <v>0</v>
      </c>
      <c r="H9" s="275"/>
      <c r="I9" s="275"/>
      <c r="J9" s="275"/>
      <c r="K9" s="275"/>
      <c r="L9" s="275"/>
    </row>
    <row r="10" spans="2:12" ht="21.95" customHeight="1">
      <c r="B10" s="371">
        <v>2</v>
      </c>
      <c r="C10" s="365" t="s">
        <v>372</v>
      </c>
      <c r="D10" s="366"/>
      <c r="E10" s="231"/>
      <c r="F10" s="223"/>
      <c r="G10" s="231"/>
      <c r="H10" s="231"/>
      <c r="I10" s="231"/>
      <c r="J10" s="232"/>
      <c r="K10" s="231"/>
      <c r="L10" s="231"/>
    </row>
    <row r="11" spans="2:12" ht="21.95" customHeight="1">
      <c r="B11" s="372"/>
      <c r="C11" s="121" t="s">
        <v>21</v>
      </c>
      <c r="D11" s="122" t="s">
        <v>132</v>
      </c>
      <c r="E11" s="275"/>
      <c r="F11" s="80">
        <v>1</v>
      </c>
      <c r="G11" s="257">
        <f t="shared" ref="G11:G13" si="0">E11*F11</f>
        <v>0</v>
      </c>
      <c r="H11" s="275"/>
      <c r="I11" s="275"/>
      <c r="J11" s="275"/>
      <c r="K11" s="275"/>
      <c r="L11" s="275"/>
    </row>
    <row r="12" spans="2:12" ht="21.95" customHeight="1">
      <c r="B12" s="372"/>
      <c r="C12" s="121" t="s">
        <v>22</v>
      </c>
      <c r="D12" s="122" t="s">
        <v>133</v>
      </c>
      <c r="E12" s="275"/>
      <c r="F12" s="80">
        <v>1</v>
      </c>
      <c r="G12" s="257">
        <f t="shared" si="0"/>
        <v>0</v>
      </c>
      <c r="H12" s="275"/>
      <c r="I12" s="275"/>
      <c r="J12" s="275"/>
      <c r="K12" s="275"/>
      <c r="L12" s="275"/>
    </row>
    <row r="13" spans="2:12" ht="51.95" customHeight="1">
      <c r="B13" s="373"/>
      <c r="C13" s="121" t="s">
        <v>23</v>
      </c>
      <c r="D13" s="122" t="s">
        <v>250</v>
      </c>
      <c r="E13" s="275"/>
      <c r="F13" s="80">
        <v>1</v>
      </c>
      <c r="G13" s="257">
        <f t="shared" si="0"/>
        <v>0</v>
      </c>
      <c r="H13" s="275"/>
      <c r="I13" s="275"/>
      <c r="J13" s="275"/>
      <c r="K13" s="275"/>
      <c r="L13" s="275"/>
    </row>
    <row r="14" spans="2:12" ht="30" customHeight="1">
      <c r="B14" s="371">
        <v>3</v>
      </c>
      <c r="C14" s="365" t="s">
        <v>373</v>
      </c>
      <c r="D14" s="366"/>
      <c r="E14" s="224"/>
      <c r="F14" s="232"/>
      <c r="G14" s="224"/>
      <c r="H14" s="224"/>
      <c r="I14" s="224"/>
      <c r="J14" s="232"/>
      <c r="K14" s="224"/>
      <c r="L14" s="224"/>
    </row>
    <row r="15" spans="2:12" ht="21.95" customHeight="1">
      <c r="B15" s="372"/>
      <c r="C15" s="121" t="s">
        <v>200</v>
      </c>
      <c r="D15" s="122" t="s">
        <v>374</v>
      </c>
      <c r="E15" s="204"/>
      <c r="F15" s="237"/>
      <c r="G15" s="257">
        <f>'P2(I)C,D'!H22</f>
        <v>0</v>
      </c>
      <c r="H15" s="238"/>
      <c r="I15" s="238"/>
      <c r="J15" s="239"/>
      <c r="K15" s="238"/>
      <c r="L15" s="238"/>
    </row>
    <row r="16" spans="2:12" ht="21.95" customHeight="1">
      <c r="B16" s="372"/>
      <c r="C16" s="121" t="s">
        <v>201</v>
      </c>
      <c r="D16" s="122" t="s">
        <v>375</v>
      </c>
      <c r="E16" s="204"/>
      <c r="F16" s="237"/>
      <c r="G16" s="257">
        <f>'P2(I)C,D'!H23</f>
        <v>0</v>
      </c>
      <c r="H16" s="238"/>
      <c r="I16" s="238"/>
      <c r="J16" s="239"/>
      <c r="K16" s="238"/>
      <c r="L16" s="238"/>
    </row>
    <row r="17" spans="2:12" ht="66" customHeight="1">
      <c r="B17" s="373"/>
      <c r="C17" s="121" t="s">
        <v>202</v>
      </c>
      <c r="D17" s="122" t="s">
        <v>437</v>
      </c>
      <c r="E17" s="204"/>
      <c r="F17" s="237"/>
      <c r="G17" s="257">
        <f>'P2(I)C,D'!H24</f>
        <v>0</v>
      </c>
      <c r="H17" s="238"/>
      <c r="I17" s="238"/>
      <c r="J17" s="239"/>
      <c r="K17" s="238"/>
      <c r="L17" s="238"/>
    </row>
    <row r="18" spans="2:12" ht="21.95" customHeight="1">
      <c r="B18" s="371">
        <v>4</v>
      </c>
      <c r="C18" s="365" t="s">
        <v>422</v>
      </c>
      <c r="D18" s="366"/>
      <c r="E18" s="224"/>
      <c r="F18" s="232"/>
      <c r="G18" s="224"/>
      <c r="H18" s="224"/>
      <c r="I18" s="224"/>
      <c r="J18" s="232"/>
      <c r="K18" s="224"/>
      <c r="L18" s="224"/>
    </row>
    <row r="19" spans="2:12" ht="21.95" customHeight="1">
      <c r="B19" s="372"/>
      <c r="C19" s="121" t="s">
        <v>200</v>
      </c>
      <c r="D19" s="122" t="s">
        <v>203</v>
      </c>
      <c r="E19" s="60"/>
      <c r="F19" s="200"/>
      <c r="G19" s="257">
        <f>MAX(G11-G15,0)</f>
        <v>0</v>
      </c>
      <c r="H19" s="275"/>
      <c r="I19" s="275"/>
      <c r="J19" s="275"/>
      <c r="K19" s="275"/>
      <c r="L19" s="275"/>
    </row>
    <row r="20" spans="2:12" ht="21.95" customHeight="1">
      <c r="B20" s="372"/>
      <c r="C20" s="121" t="s">
        <v>201</v>
      </c>
      <c r="D20" s="122" t="s">
        <v>204</v>
      </c>
      <c r="E20" s="60"/>
      <c r="F20" s="200"/>
      <c r="G20" s="257">
        <f>MAX(G12-G16,0)</f>
        <v>0</v>
      </c>
      <c r="H20" s="275"/>
      <c r="I20" s="275"/>
      <c r="J20" s="275"/>
      <c r="K20" s="275"/>
      <c r="L20" s="275"/>
    </row>
    <row r="21" spans="2:12" ht="51.95" customHeight="1">
      <c r="B21" s="373"/>
      <c r="C21" s="121" t="s">
        <v>160</v>
      </c>
      <c r="D21" s="122" t="s">
        <v>438</v>
      </c>
      <c r="E21" s="60"/>
      <c r="F21" s="200"/>
      <c r="G21" s="257">
        <f>MAX(G13-G17,0)</f>
        <v>0</v>
      </c>
      <c r="H21" s="275"/>
      <c r="I21" s="275"/>
      <c r="J21" s="275"/>
      <c r="K21" s="275"/>
      <c r="L21" s="275"/>
    </row>
    <row r="22" spans="2:12" ht="38.1" customHeight="1">
      <c r="B22" s="167">
        <v>5</v>
      </c>
      <c r="C22" s="365" t="s">
        <v>439</v>
      </c>
      <c r="D22" s="445"/>
      <c r="E22" s="201"/>
      <c r="F22" s="115"/>
      <c r="G22" s="259">
        <f>G9+G19+G20+G21</f>
        <v>0</v>
      </c>
      <c r="H22" s="259">
        <f>H9+H19+H20+H21</f>
        <v>0</v>
      </c>
      <c r="I22" s="259">
        <f t="shared" ref="I22:L22" si="1">I9+I19+I20+I21</f>
        <v>0</v>
      </c>
      <c r="J22" s="259">
        <f t="shared" si="1"/>
        <v>0</v>
      </c>
      <c r="K22" s="259">
        <f t="shared" si="1"/>
        <v>0</v>
      </c>
      <c r="L22" s="259">
        <f t="shared" si="1"/>
        <v>0</v>
      </c>
    </row>
    <row r="23" spans="2:12" ht="21.95" customHeight="1"/>
    <row r="24" spans="2:12" ht="21.95" customHeight="1"/>
    <row r="25" spans="2:12" ht="21.95" customHeight="1"/>
  </sheetData>
  <customSheetViews>
    <customSheetView guid="{07E09DBC-DF85-419E-9F17-4CCA9D1B6A76}" showPageBreaks="1" printArea="1" topLeftCell="A14">
      <selection activeCell="A14" sqref="A1:XFD1048576"/>
      <pageMargins left="0.39370078740157483" right="0.39370078740157483" top="0.39370078740157483" bottom="0.39370078740157483" header="0.31496062992125984" footer="0.31496062992125984"/>
      <pageSetup paperSize="9" scale="82" orientation="landscape" r:id="rId1"/>
    </customSheetView>
  </customSheetViews>
  <mergeCells count="14">
    <mergeCell ref="G7:G8"/>
    <mergeCell ref="H7:L7"/>
    <mergeCell ref="E7:E8"/>
    <mergeCell ref="C10:D10"/>
    <mergeCell ref="B18:B21"/>
    <mergeCell ref="B14:B17"/>
    <mergeCell ref="B10:B13"/>
    <mergeCell ref="B7:B8"/>
    <mergeCell ref="C7:D8"/>
    <mergeCell ref="C22:D22"/>
    <mergeCell ref="C9:D9"/>
    <mergeCell ref="C14:D14"/>
    <mergeCell ref="C18:D18"/>
    <mergeCell ref="F7:F8"/>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zoomScale="70" zoomScaleNormal="70" workbookViewId="0">
      <selection activeCell="B1" sqref="B1:L20"/>
    </sheetView>
  </sheetViews>
  <sheetFormatPr defaultColWidth="9.140625" defaultRowHeight="12"/>
  <cols>
    <col min="1" max="1" width="1.5703125" style="11" customWidth="1"/>
    <col min="2" max="3" width="3.5703125" style="12" customWidth="1"/>
    <col min="4" max="4" width="61.7109375" style="12" customWidth="1"/>
    <col min="5" max="5" width="12.7109375" style="11" customWidth="1"/>
    <col min="6" max="6" width="8.7109375" style="11" customWidth="1"/>
    <col min="7" max="12" width="12.85546875" style="11" customWidth="1"/>
    <col min="13" max="14" width="14.7109375" style="11" customWidth="1"/>
    <col min="15" max="16384" width="9.140625" style="11"/>
  </cols>
  <sheetData>
    <row r="1" spans="2:12" ht="15.75" customHeight="1">
      <c r="B1" s="48" t="s">
        <v>87</v>
      </c>
      <c r="C1" s="70"/>
      <c r="D1" s="70"/>
    </row>
    <row r="2" spans="2:12" ht="7.5" customHeight="1">
      <c r="B2" s="74"/>
      <c r="C2" s="70"/>
      <c r="D2" s="70"/>
    </row>
    <row r="3" spans="2:12" ht="15">
      <c r="B3" s="48" t="s">
        <v>144</v>
      </c>
      <c r="C3" s="70"/>
      <c r="D3" s="70"/>
    </row>
    <row r="4" spans="2:12" ht="7.5" customHeight="1">
      <c r="B4" s="48"/>
      <c r="C4" s="70"/>
      <c r="D4" s="70"/>
    </row>
    <row r="5" spans="2:12" s="66" customFormat="1" ht="15.75" customHeight="1">
      <c r="B5" s="63" t="s">
        <v>159</v>
      </c>
      <c r="C5" s="70"/>
      <c r="D5" s="70"/>
      <c r="L5" s="271" t="s">
        <v>272</v>
      </c>
    </row>
    <row r="6" spans="2:12" ht="12.75" customHeight="1"/>
    <row r="7" spans="2:12" ht="15.95" customHeight="1">
      <c r="B7" s="440"/>
      <c r="C7" s="440"/>
      <c r="D7" s="449"/>
      <c r="E7" s="362" t="s">
        <v>145</v>
      </c>
      <c r="F7" s="362" t="s">
        <v>264</v>
      </c>
      <c r="G7" s="362" t="s">
        <v>97</v>
      </c>
      <c r="H7" s="362" t="s">
        <v>98</v>
      </c>
      <c r="I7" s="362"/>
      <c r="J7" s="362"/>
      <c r="K7" s="362"/>
      <c r="L7" s="362"/>
    </row>
    <row r="8" spans="2:12" ht="38.25" customHeight="1">
      <c r="B8" s="441"/>
      <c r="C8" s="441"/>
      <c r="D8" s="450"/>
      <c r="E8" s="362"/>
      <c r="F8" s="362"/>
      <c r="G8" s="362"/>
      <c r="H8" s="123" t="s">
        <v>276</v>
      </c>
      <c r="I8" s="123" t="s">
        <v>277</v>
      </c>
      <c r="J8" s="123" t="s">
        <v>99</v>
      </c>
      <c r="K8" s="123" t="s">
        <v>17</v>
      </c>
      <c r="L8" s="123" t="s">
        <v>100</v>
      </c>
    </row>
    <row r="9" spans="2:12" ht="45" customHeight="1">
      <c r="B9" s="171">
        <v>1</v>
      </c>
      <c r="C9" s="447" t="s">
        <v>376</v>
      </c>
      <c r="D9" s="448"/>
      <c r="E9" s="256"/>
      <c r="F9" s="80">
        <v>0.03</v>
      </c>
      <c r="G9" s="257">
        <f t="shared" ref="G9:G11" si="0">E9*F9</f>
        <v>0</v>
      </c>
      <c r="H9" s="256"/>
      <c r="I9" s="256"/>
      <c r="J9" s="256"/>
      <c r="K9" s="256"/>
      <c r="L9" s="256"/>
    </row>
    <row r="10" spans="2:12" ht="20.100000000000001" customHeight="1">
      <c r="B10" s="171">
        <v>2</v>
      </c>
      <c r="C10" s="447" t="s">
        <v>245</v>
      </c>
      <c r="D10" s="448"/>
      <c r="E10" s="256"/>
      <c r="F10" s="80">
        <v>0.1</v>
      </c>
      <c r="G10" s="257">
        <f t="shared" si="0"/>
        <v>0</v>
      </c>
      <c r="H10" s="256"/>
      <c r="I10" s="256"/>
      <c r="J10" s="256"/>
      <c r="K10" s="256"/>
      <c r="L10" s="256"/>
    </row>
    <row r="11" spans="2:12" ht="20.100000000000001" customHeight="1">
      <c r="B11" s="171">
        <v>3</v>
      </c>
      <c r="C11" s="447" t="s">
        <v>156</v>
      </c>
      <c r="D11" s="448"/>
      <c r="E11" s="256"/>
      <c r="F11" s="80">
        <v>0</v>
      </c>
      <c r="G11" s="257">
        <f t="shared" si="0"/>
        <v>0</v>
      </c>
      <c r="H11" s="256"/>
      <c r="I11" s="256"/>
      <c r="J11" s="256"/>
      <c r="K11" s="256"/>
      <c r="L11" s="256"/>
    </row>
    <row r="12" spans="2:12" ht="20.100000000000001" customHeight="1">
      <c r="B12" s="451">
        <v>4</v>
      </c>
      <c r="C12" s="447" t="s">
        <v>161</v>
      </c>
      <c r="D12" s="448"/>
      <c r="E12" s="241"/>
      <c r="F12" s="223"/>
      <c r="G12" s="231"/>
      <c r="H12" s="231"/>
      <c r="I12" s="231"/>
      <c r="J12" s="232"/>
      <c r="K12" s="231"/>
      <c r="L12" s="231"/>
    </row>
    <row r="13" spans="2:12" ht="60" customHeight="1">
      <c r="B13" s="452"/>
      <c r="C13" s="129" t="s">
        <v>205</v>
      </c>
      <c r="D13" s="122" t="s">
        <v>440</v>
      </c>
      <c r="E13" s="256"/>
      <c r="F13" s="80">
        <v>1</v>
      </c>
      <c r="G13" s="257">
        <f t="shared" ref="G13:G16" si="1">E13*F13</f>
        <v>0</v>
      </c>
      <c r="H13" s="256"/>
      <c r="I13" s="256"/>
      <c r="J13" s="256"/>
      <c r="K13" s="256"/>
      <c r="L13" s="256"/>
    </row>
    <row r="14" spans="2:12" ht="50.1" customHeight="1">
      <c r="B14" s="452"/>
      <c r="C14" s="129" t="s">
        <v>206</v>
      </c>
      <c r="D14" s="122" t="s">
        <v>441</v>
      </c>
      <c r="E14" s="256"/>
      <c r="F14" s="80">
        <v>1</v>
      </c>
      <c r="G14" s="257">
        <f t="shared" si="1"/>
        <v>0</v>
      </c>
      <c r="H14" s="256"/>
      <c r="I14" s="256"/>
      <c r="J14" s="256"/>
      <c r="K14" s="256"/>
      <c r="L14" s="256"/>
    </row>
    <row r="15" spans="2:12" ht="83.1" customHeight="1">
      <c r="B15" s="452"/>
      <c r="C15" s="129" t="s">
        <v>207</v>
      </c>
      <c r="D15" s="122" t="s">
        <v>442</v>
      </c>
      <c r="E15" s="256"/>
      <c r="F15" s="80">
        <v>0.5</v>
      </c>
      <c r="G15" s="257">
        <f t="shared" si="1"/>
        <v>0</v>
      </c>
      <c r="H15" s="256"/>
      <c r="I15" s="256"/>
      <c r="J15" s="256"/>
      <c r="K15" s="256"/>
      <c r="L15" s="256"/>
    </row>
    <row r="16" spans="2:12" ht="60" customHeight="1">
      <c r="B16" s="452"/>
      <c r="C16" s="129" t="s">
        <v>208</v>
      </c>
      <c r="D16" s="122" t="s">
        <v>443</v>
      </c>
      <c r="E16" s="256"/>
      <c r="F16" s="250"/>
      <c r="G16" s="257">
        <f t="shared" si="1"/>
        <v>0</v>
      </c>
      <c r="H16" s="256"/>
      <c r="I16" s="256"/>
      <c r="J16" s="256"/>
      <c r="K16" s="256"/>
      <c r="L16" s="256"/>
    </row>
    <row r="17" spans="2:12" ht="42" customHeight="1">
      <c r="B17" s="453"/>
      <c r="C17" s="129" t="s">
        <v>209</v>
      </c>
      <c r="D17" s="122" t="s">
        <v>444</v>
      </c>
      <c r="E17" s="256"/>
      <c r="F17" s="80">
        <v>1</v>
      </c>
      <c r="G17" s="257">
        <f>E17*F17</f>
        <v>0</v>
      </c>
      <c r="H17" s="256"/>
      <c r="I17" s="256"/>
      <c r="J17" s="256"/>
      <c r="K17" s="256"/>
      <c r="L17" s="256"/>
    </row>
    <row r="18" spans="2:12" s="134" customFormat="1" ht="20.100000000000001" customHeight="1">
      <c r="B18" s="172">
        <v>5</v>
      </c>
      <c r="C18" s="427" t="s">
        <v>295</v>
      </c>
      <c r="D18" s="429"/>
      <c r="E18" s="257">
        <f>E9+E10+E11+E13+E14+E15+E16+E17</f>
        <v>0</v>
      </c>
      <c r="F18" s="115"/>
      <c r="G18" s="257">
        <f>G9+G10+G11+G13+G14+G15+G16+G17</f>
        <v>0</v>
      </c>
      <c r="H18" s="257">
        <f>H9+H10+H11+H13+H14+H15+H16+H17</f>
        <v>0</v>
      </c>
      <c r="I18" s="257">
        <f>I9+I10+I11+I13+I14+I15+I16+I17</f>
        <v>0</v>
      </c>
      <c r="J18" s="257">
        <f>J9+J10+J11+J13+J14+J15+J16+J17</f>
        <v>0</v>
      </c>
      <c r="K18" s="257">
        <f>K9+K10+K11+K13+K14+K15+K16+K17</f>
        <v>0</v>
      </c>
      <c r="L18" s="257">
        <f t="shared" ref="L18" si="2">L9+L10+L11+L13+L14+L15+L16+L17</f>
        <v>0</v>
      </c>
    </row>
    <row r="19" spans="2:12" ht="5.0999999999999996" customHeight="1">
      <c r="B19" s="72"/>
      <c r="C19" s="72"/>
    </row>
    <row r="20" spans="2:12" ht="31.5" customHeight="1">
      <c r="B20" s="446" t="s">
        <v>377</v>
      </c>
      <c r="C20" s="446"/>
      <c r="D20" s="446"/>
      <c r="E20" s="446"/>
      <c r="F20" s="446"/>
      <c r="G20" s="446"/>
      <c r="H20" s="446"/>
      <c r="I20" s="446"/>
      <c r="J20" s="446"/>
      <c r="K20" s="446"/>
    </row>
    <row r="21" spans="2:12">
      <c r="D21" s="12" t="s">
        <v>212</v>
      </c>
    </row>
    <row r="22" spans="2:12">
      <c r="H22" s="11" t="s">
        <v>211</v>
      </c>
    </row>
  </sheetData>
  <customSheetViews>
    <customSheetView guid="{07E09DBC-DF85-419E-9F17-4CCA9D1B6A76}" showPageBreaks="1" printArea="1" topLeftCell="C15">
      <selection activeCell="E15" sqref="E15"/>
      <pageMargins left="0.39370078740157483" right="0.39370078740157483" top="0.39370078740157483" bottom="0.39370078740157483" header="0.31496062992125984" footer="0.31496062992125984"/>
      <pageSetup paperSize="9" scale="76" orientation="landscape" r:id="rId1"/>
    </customSheetView>
  </customSheetViews>
  <mergeCells count="12">
    <mergeCell ref="B20:K20"/>
    <mergeCell ref="H7:L7"/>
    <mergeCell ref="C9:D9"/>
    <mergeCell ref="C10:D10"/>
    <mergeCell ref="C11:D11"/>
    <mergeCell ref="C12:D12"/>
    <mergeCell ref="B7:D8"/>
    <mergeCell ref="E7:E8"/>
    <mergeCell ref="F7:F8"/>
    <mergeCell ref="G7:G8"/>
    <mergeCell ref="B12:B17"/>
    <mergeCell ref="C18:D18"/>
  </mergeCells>
  <phoneticPr fontId="1" type="noConversion"/>
  <pageMargins left="0.25" right="0.25" top="0.75" bottom="0.75" header="0.3" footer="0.3"/>
  <pageSetup paperSize="9" scale="85" orientation="landscape"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view="pageBreakPreview" zoomScale="70" zoomScaleNormal="100" zoomScaleSheetLayoutView="70" workbookViewId="0">
      <selection activeCell="L17" sqref="L17"/>
    </sheetView>
  </sheetViews>
  <sheetFormatPr defaultColWidth="9.140625" defaultRowHeight="12"/>
  <cols>
    <col min="1" max="1" width="1.140625" style="142" customWidth="1"/>
    <col min="2" max="2" width="4.5703125" style="142" customWidth="1"/>
    <col min="3" max="5" width="3.7109375" style="142" customWidth="1"/>
    <col min="6" max="6" width="50.7109375" style="142" customWidth="1"/>
    <col min="7" max="7" width="14.5703125" style="11" customWidth="1"/>
    <col min="8" max="8" width="10.5703125" style="11" customWidth="1"/>
    <col min="9" max="13" width="14.28515625" style="11" customWidth="1"/>
    <col min="14" max="16384" width="9.140625" style="11"/>
  </cols>
  <sheetData>
    <row r="1" spans="1:13" ht="15.95" customHeight="1">
      <c r="B1" s="33" t="s">
        <v>91</v>
      </c>
      <c r="C1" s="140"/>
      <c r="D1" s="140"/>
      <c r="E1" s="140"/>
      <c r="F1" s="140"/>
      <c r="G1" s="29"/>
      <c r="H1" s="29"/>
    </row>
    <row r="2" spans="1:13" ht="15.95" customHeight="1">
      <c r="A2" s="141"/>
      <c r="B2" s="140"/>
      <c r="C2" s="140"/>
      <c r="D2" s="140"/>
      <c r="E2" s="140"/>
      <c r="F2" s="140"/>
      <c r="G2" s="29"/>
      <c r="H2" s="29"/>
    </row>
    <row r="3" spans="1:13" s="28" customFormat="1" ht="15.95" customHeight="1">
      <c r="A3" s="156"/>
      <c r="B3" s="159" t="s">
        <v>79</v>
      </c>
      <c r="C3" s="156"/>
      <c r="D3" s="156"/>
      <c r="E3" s="156"/>
      <c r="F3" s="156"/>
      <c r="M3" s="242" t="s">
        <v>425</v>
      </c>
    </row>
    <row r="4" spans="1:13" s="28" customFormat="1" ht="15.95" customHeight="1">
      <c r="A4" s="156"/>
      <c r="B4" s="156"/>
      <c r="C4" s="156"/>
      <c r="D4" s="156"/>
      <c r="E4" s="156"/>
      <c r="F4" s="156"/>
      <c r="M4" s="242"/>
    </row>
    <row r="5" spans="1:13" s="28" customFormat="1" ht="15" customHeight="1">
      <c r="A5" s="156"/>
      <c r="B5" s="463" t="s">
        <v>449</v>
      </c>
      <c r="C5" s="466" t="s">
        <v>298</v>
      </c>
      <c r="D5" s="466"/>
      <c r="E5" s="466"/>
      <c r="F5" s="467"/>
      <c r="G5" s="472" t="s">
        <v>287</v>
      </c>
      <c r="H5" s="472" t="s">
        <v>288</v>
      </c>
      <c r="I5" s="472" t="s">
        <v>289</v>
      </c>
      <c r="J5" s="457" t="s">
        <v>255</v>
      </c>
      <c r="K5" s="458"/>
      <c r="L5" s="458"/>
      <c r="M5" s="459"/>
    </row>
    <row r="6" spans="1:13" s="28" customFormat="1" ht="15" customHeight="1">
      <c r="A6" s="156"/>
      <c r="B6" s="464"/>
      <c r="C6" s="468"/>
      <c r="D6" s="468"/>
      <c r="E6" s="468"/>
      <c r="F6" s="469"/>
      <c r="G6" s="473"/>
      <c r="H6" s="473"/>
      <c r="I6" s="473"/>
      <c r="J6" s="460"/>
      <c r="K6" s="461"/>
      <c r="L6" s="461"/>
      <c r="M6" s="462"/>
    </row>
    <row r="7" spans="1:13" s="28" customFormat="1" ht="15" customHeight="1">
      <c r="A7" s="156"/>
      <c r="B7" s="465"/>
      <c r="C7" s="470"/>
      <c r="D7" s="470"/>
      <c r="E7" s="470"/>
      <c r="F7" s="471"/>
      <c r="G7" s="474"/>
      <c r="H7" s="474"/>
      <c r="I7" s="474"/>
      <c r="J7" s="157" t="s">
        <v>278</v>
      </c>
      <c r="K7" s="185" t="s">
        <v>277</v>
      </c>
      <c r="L7" s="157" t="s">
        <v>17</v>
      </c>
      <c r="M7" s="158" t="s">
        <v>50</v>
      </c>
    </row>
    <row r="8" spans="1:13" s="134" customFormat="1" ht="20.100000000000001" customHeight="1">
      <c r="A8" s="142"/>
      <c r="B8" s="178" t="s">
        <v>71</v>
      </c>
      <c r="C8" s="501" t="s">
        <v>18</v>
      </c>
      <c r="D8" s="501"/>
      <c r="E8" s="501"/>
      <c r="F8" s="502"/>
      <c r="G8" s="256"/>
      <c r="H8" s="92">
        <v>100</v>
      </c>
      <c r="I8" s="257">
        <f>G8*H8/100</f>
        <v>0</v>
      </c>
      <c r="J8" s="256"/>
      <c r="K8" s="256"/>
      <c r="L8" s="256"/>
      <c r="M8" s="256"/>
    </row>
    <row r="9" spans="1:13" s="134" customFormat="1" ht="20.100000000000001" customHeight="1">
      <c r="A9" s="142"/>
      <c r="B9" s="173" t="s">
        <v>72</v>
      </c>
      <c r="C9" s="485" t="s">
        <v>73</v>
      </c>
      <c r="D9" s="485"/>
      <c r="E9" s="485"/>
      <c r="F9" s="486"/>
      <c r="G9" s="256"/>
      <c r="H9" s="81">
        <v>90</v>
      </c>
      <c r="I9" s="257">
        <f>G9*H9/100</f>
        <v>0</v>
      </c>
      <c r="J9" s="256"/>
      <c r="K9" s="256"/>
      <c r="L9" s="256"/>
      <c r="M9" s="256"/>
    </row>
    <row r="10" spans="1:13" s="134" customFormat="1" ht="45" customHeight="1">
      <c r="A10" s="142"/>
      <c r="B10" s="175" t="s">
        <v>19</v>
      </c>
      <c r="C10" s="475" t="s">
        <v>378</v>
      </c>
      <c r="D10" s="475"/>
      <c r="E10" s="475"/>
      <c r="F10" s="476"/>
      <c r="G10" s="256"/>
      <c r="H10" s="133">
        <v>100</v>
      </c>
      <c r="I10" s="257">
        <f>G10*H10/100</f>
        <v>0</v>
      </c>
      <c r="J10" s="256"/>
      <c r="K10" s="256"/>
      <c r="L10" s="256"/>
      <c r="M10" s="256"/>
    </row>
    <row r="11" spans="1:13" s="134" customFormat="1" ht="42" customHeight="1">
      <c r="A11" s="142"/>
      <c r="B11" s="454" t="s">
        <v>20</v>
      </c>
      <c r="C11" s="485" t="s">
        <v>408</v>
      </c>
      <c r="D11" s="485"/>
      <c r="E11" s="485"/>
      <c r="F11" s="486"/>
      <c r="G11" s="93"/>
      <c r="H11" s="94"/>
      <c r="I11" s="95"/>
      <c r="J11" s="93"/>
      <c r="K11" s="95"/>
      <c r="L11" s="93"/>
      <c r="M11" s="95"/>
    </row>
    <row r="12" spans="1:13" s="134" customFormat="1" ht="20.100000000000001" customHeight="1">
      <c r="A12" s="142"/>
      <c r="B12" s="455"/>
      <c r="C12" s="144" t="s">
        <v>21</v>
      </c>
      <c r="D12" s="485" t="s">
        <v>379</v>
      </c>
      <c r="E12" s="485"/>
      <c r="F12" s="486"/>
      <c r="G12" s="261"/>
      <c r="H12" s="94"/>
      <c r="I12" s="257">
        <f>G12*0.8</f>
        <v>0</v>
      </c>
      <c r="J12" s="256"/>
      <c r="K12" s="256"/>
      <c r="L12" s="256"/>
      <c r="M12" s="256"/>
    </row>
    <row r="13" spans="1:13" s="134" customFormat="1" ht="20.100000000000001" customHeight="1">
      <c r="A13" s="142"/>
      <c r="B13" s="455"/>
      <c r="C13" s="144" t="s">
        <v>22</v>
      </c>
      <c r="D13" s="485" t="s">
        <v>380</v>
      </c>
      <c r="E13" s="485"/>
      <c r="F13" s="486"/>
      <c r="G13" s="256"/>
      <c r="H13" s="94"/>
      <c r="I13" s="257">
        <f>G13*0.8</f>
        <v>0</v>
      </c>
      <c r="J13" s="256"/>
      <c r="K13" s="256"/>
      <c r="L13" s="256"/>
      <c r="M13" s="256"/>
    </row>
    <row r="14" spans="1:13" s="39" customFormat="1" ht="54.95" customHeight="1">
      <c r="A14" s="142"/>
      <c r="B14" s="456"/>
      <c r="C14" s="144" t="s">
        <v>23</v>
      </c>
      <c r="D14" s="477" t="s">
        <v>407</v>
      </c>
      <c r="E14" s="477"/>
      <c r="F14" s="478"/>
      <c r="G14" s="257">
        <f>G12-G13</f>
        <v>0</v>
      </c>
      <c r="H14" s="81">
        <v>80</v>
      </c>
      <c r="I14" s="257">
        <f>MIN(G14*H14/100,0.4*I67)</f>
        <v>0</v>
      </c>
      <c r="J14" s="93"/>
      <c r="K14" s="95"/>
      <c r="L14" s="93"/>
      <c r="M14" s="95"/>
    </row>
    <row r="15" spans="1:13" s="39" customFormat="1" ht="20.100000000000001" customHeight="1">
      <c r="A15" s="142"/>
      <c r="B15" s="454" t="s">
        <v>74</v>
      </c>
      <c r="C15" s="485" t="s">
        <v>253</v>
      </c>
      <c r="D15" s="485"/>
      <c r="E15" s="485"/>
      <c r="F15" s="486"/>
      <c r="G15" s="93"/>
      <c r="H15" s="94"/>
      <c r="I15" s="95"/>
      <c r="J15" s="93"/>
      <c r="K15" s="95"/>
      <c r="L15" s="93"/>
      <c r="M15" s="95"/>
    </row>
    <row r="16" spans="1:13" s="39" customFormat="1" ht="30" customHeight="1">
      <c r="A16" s="142"/>
      <c r="B16" s="455"/>
      <c r="C16" s="144" t="s">
        <v>21</v>
      </c>
      <c r="D16" s="477" t="s">
        <v>290</v>
      </c>
      <c r="E16" s="477"/>
      <c r="F16" s="478"/>
      <c r="G16" s="256"/>
      <c r="H16" s="81">
        <v>90</v>
      </c>
      <c r="I16" s="257">
        <f>G16*H16/100</f>
        <v>0</v>
      </c>
      <c r="J16" s="256"/>
      <c r="K16" s="256"/>
      <c r="L16" s="256"/>
      <c r="M16" s="256"/>
    </row>
    <row r="17" spans="1:13" s="39" customFormat="1" ht="20.100000000000001" customHeight="1">
      <c r="A17" s="142"/>
      <c r="B17" s="456"/>
      <c r="C17" s="145" t="s">
        <v>22</v>
      </c>
      <c r="D17" s="475" t="s">
        <v>381</v>
      </c>
      <c r="E17" s="475"/>
      <c r="F17" s="476"/>
      <c r="G17" s="256"/>
      <c r="H17" s="133">
        <v>90</v>
      </c>
      <c r="I17" s="257">
        <f>G17*H17/100</f>
        <v>0</v>
      </c>
      <c r="J17" s="256"/>
      <c r="K17" s="256"/>
      <c r="L17" s="256"/>
      <c r="M17" s="256"/>
    </row>
    <row r="18" spans="1:13" s="39" customFormat="1" ht="20.100000000000001" customHeight="1">
      <c r="A18" s="142"/>
      <c r="B18" s="454" t="s">
        <v>75</v>
      </c>
      <c r="C18" s="499" t="s">
        <v>382</v>
      </c>
      <c r="D18" s="499"/>
      <c r="E18" s="499"/>
      <c r="F18" s="500"/>
      <c r="G18" s="93"/>
      <c r="H18" s="251"/>
      <c r="I18" s="95"/>
      <c r="J18" s="93"/>
      <c r="K18" s="95"/>
      <c r="L18" s="93"/>
      <c r="M18" s="95"/>
    </row>
    <row r="19" spans="1:13" s="39" customFormat="1" ht="20.100000000000001" customHeight="1">
      <c r="A19" s="142"/>
      <c r="B19" s="455"/>
      <c r="C19" s="145" t="s">
        <v>21</v>
      </c>
      <c r="D19" s="487" t="s">
        <v>252</v>
      </c>
      <c r="E19" s="487"/>
      <c r="F19" s="488"/>
      <c r="G19" s="96"/>
      <c r="H19" s="252"/>
      <c r="I19" s="97"/>
      <c r="J19" s="96"/>
      <c r="K19" s="97"/>
      <c r="L19" s="96"/>
      <c r="M19" s="97"/>
    </row>
    <row r="20" spans="1:13" s="39" customFormat="1" ht="30" customHeight="1">
      <c r="A20" s="142"/>
      <c r="B20" s="455"/>
      <c r="C20" s="144"/>
      <c r="D20" s="144" t="s">
        <v>24</v>
      </c>
      <c r="E20" s="485" t="s">
        <v>383</v>
      </c>
      <c r="F20" s="486"/>
      <c r="G20" s="93"/>
      <c r="H20" s="253"/>
      <c r="I20" s="95"/>
      <c r="J20" s="93"/>
      <c r="K20" s="95"/>
      <c r="L20" s="93"/>
      <c r="M20" s="95"/>
    </row>
    <row r="21" spans="1:13" s="39" customFormat="1" ht="20.100000000000001" customHeight="1">
      <c r="A21" s="142"/>
      <c r="B21" s="455"/>
      <c r="C21" s="145"/>
      <c r="D21" s="146"/>
      <c r="E21" s="145" t="s">
        <v>25</v>
      </c>
      <c r="F21" s="147" t="s">
        <v>27</v>
      </c>
      <c r="G21" s="256"/>
      <c r="H21" s="133">
        <v>100</v>
      </c>
      <c r="I21" s="257">
        <f>G21*H21/100</f>
        <v>0</v>
      </c>
      <c r="J21" s="256"/>
      <c r="K21" s="256"/>
      <c r="L21" s="256"/>
      <c r="M21" s="256"/>
    </row>
    <row r="22" spans="1:13" s="39" customFormat="1" ht="20.100000000000001" customHeight="1">
      <c r="A22" s="142"/>
      <c r="B22" s="455"/>
      <c r="C22" s="144"/>
      <c r="D22" s="148"/>
      <c r="E22" s="144" t="s">
        <v>26</v>
      </c>
      <c r="F22" s="149" t="s">
        <v>28</v>
      </c>
      <c r="G22" s="256"/>
      <c r="H22" s="81">
        <v>95</v>
      </c>
      <c r="I22" s="257">
        <f>G22*H22/100</f>
        <v>0</v>
      </c>
      <c r="J22" s="256"/>
      <c r="K22" s="256"/>
      <c r="L22" s="256"/>
      <c r="M22" s="256"/>
    </row>
    <row r="23" spans="1:13" s="39" customFormat="1" ht="45" customHeight="1">
      <c r="A23" s="142"/>
      <c r="B23" s="455"/>
      <c r="C23" s="145"/>
      <c r="D23" s="145" t="s">
        <v>29</v>
      </c>
      <c r="E23" s="475" t="s">
        <v>305</v>
      </c>
      <c r="F23" s="476"/>
      <c r="G23" s="96"/>
      <c r="H23" s="98"/>
      <c r="I23" s="97"/>
      <c r="J23" s="96"/>
      <c r="K23" s="97"/>
      <c r="L23" s="96"/>
      <c r="M23" s="97"/>
    </row>
    <row r="24" spans="1:13" s="39" customFormat="1" ht="20.100000000000001" customHeight="1">
      <c r="A24" s="142"/>
      <c r="B24" s="455"/>
      <c r="C24" s="144"/>
      <c r="D24" s="148"/>
      <c r="E24" s="144" t="s">
        <v>25</v>
      </c>
      <c r="F24" s="149" t="s">
        <v>448</v>
      </c>
      <c r="G24" s="256"/>
      <c r="H24" s="81">
        <v>100</v>
      </c>
      <c r="I24" s="257">
        <f>G24*H24/100</f>
        <v>0</v>
      </c>
      <c r="J24" s="256"/>
      <c r="K24" s="256"/>
      <c r="L24" s="256"/>
      <c r="M24" s="256"/>
    </row>
    <row r="25" spans="1:13" s="39" customFormat="1" ht="20.100000000000001" customHeight="1">
      <c r="A25" s="142"/>
      <c r="B25" s="455"/>
      <c r="C25" s="145"/>
      <c r="D25" s="146"/>
      <c r="E25" s="145" t="s">
        <v>26</v>
      </c>
      <c r="F25" s="147" t="s">
        <v>31</v>
      </c>
      <c r="G25" s="256"/>
      <c r="H25" s="133">
        <v>95</v>
      </c>
      <c r="I25" s="257">
        <f>G25*H25/100</f>
        <v>0</v>
      </c>
      <c r="J25" s="256"/>
      <c r="K25" s="256"/>
      <c r="L25" s="256"/>
      <c r="M25" s="256"/>
    </row>
    <row r="26" spans="1:13" s="39" customFormat="1" ht="20.100000000000001" customHeight="1">
      <c r="A26" s="142"/>
      <c r="B26" s="456"/>
      <c r="C26" s="308"/>
      <c r="D26" s="148"/>
      <c r="E26" s="266" t="s">
        <v>30</v>
      </c>
      <c r="F26" s="267" t="s">
        <v>28</v>
      </c>
      <c r="G26" s="309"/>
      <c r="H26" s="81">
        <v>90</v>
      </c>
      <c r="I26" s="257">
        <f>G26*H26/100</f>
        <v>0</v>
      </c>
      <c r="J26" s="309"/>
      <c r="K26" s="309"/>
      <c r="L26" s="309"/>
      <c r="M26" s="309"/>
    </row>
    <row r="27" spans="1:13" s="28" customFormat="1" ht="15.95" customHeight="1">
      <c r="A27" s="156"/>
      <c r="B27" s="156"/>
      <c r="C27" s="156"/>
      <c r="D27" s="156"/>
      <c r="E27" s="156"/>
      <c r="F27" s="156"/>
      <c r="M27" s="242"/>
    </row>
    <row r="28" spans="1:13" s="28" customFormat="1" ht="15" customHeight="1">
      <c r="A28" s="156"/>
      <c r="B28" s="463" t="s">
        <v>299</v>
      </c>
      <c r="C28" s="466" t="s">
        <v>298</v>
      </c>
      <c r="D28" s="466"/>
      <c r="E28" s="466"/>
      <c r="F28" s="467"/>
      <c r="G28" s="472" t="s">
        <v>127</v>
      </c>
      <c r="H28" s="472" t="s">
        <v>288</v>
      </c>
      <c r="I28" s="472" t="s">
        <v>289</v>
      </c>
      <c r="J28" s="457" t="s">
        <v>255</v>
      </c>
      <c r="K28" s="458"/>
      <c r="L28" s="458"/>
      <c r="M28" s="459"/>
    </row>
    <row r="29" spans="1:13" s="28" customFormat="1" ht="15" customHeight="1">
      <c r="A29" s="156"/>
      <c r="B29" s="464"/>
      <c r="C29" s="468"/>
      <c r="D29" s="468"/>
      <c r="E29" s="468"/>
      <c r="F29" s="469"/>
      <c r="G29" s="473"/>
      <c r="H29" s="473"/>
      <c r="I29" s="473"/>
      <c r="J29" s="460"/>
      <c r="K29" s="461"/>
      <c r="L29" s="461"/>
      <c r="M29" s="462"/>
    </row>
    <row r="30" spans="1:13" s="28" customFormat="1" ht="15" customHeight="1">
      <c r="A30" s="156"/>
      <c r="B30" s="465"/>
      <c r="C30" s="470"/>
      <c r="D30" s="470"/>
      <c r="E30" s="470"/>
      <c r="F30" s="471"/>
      <c r="G30" s="474"/>
      <c r="H30" s="474"/>
      <c r="I30" s="474"/>
      <c r="J30" s="157" t="s">
        <v>278</v>
      </c>
      <c r="K30" s="268" t="s">
        <v>277</v>
      </c>
      <c r="L30" s="157" t="s">
        <v>17</v>
      </c>
      <c r="M30" s="158" t="s">
        <v>50</v>
      </c>
    </row>
    <row r="31" spans="1:13" s="39" customFormat="1" ht="60.75" customHeight="1">
      <c r="A31" s="142"/>
      <c r="B31" s="454"/>
      <c r="C31" s="145" t="s">
        <v>22</v>
      </c>
      <c r="D31" s="487" t="s">
        <v>423</v>
      </c>
      <c r="E31" s="487"/>
      <c r="F31" s="488"/>
      <c r="G31" s="96"/>
      <c r="H31" s="98"/>
      <c r="I31" s="97"/>
      <c r="J31" s="96"/>
      <c r="K31" s="97"/>
      <c r="L31" s="96"/>
      <c r="M31" s="97"/>
    </row>
    <row r="32" spans="1:13" s="39" customFormat="1" ht="20.100000000000001" customHeight="1">
      <c r="A32" s="142"/>
      <c r="B32" s="455"/>
      <c r="C32" s="144"/>
      <c r="D32" s="148"/>
      <c r="E32" s="144" t="s">
        <v>25</v>
      </c>
      <c r="F32" s="149" t="s">
        <v>27</v>
      </c>
      <c r="G32" s="256"/>
      <c r="H32" s="81">
        <v>100</v>
      </c>
      <c r="I32" s="257">
        <f>G32*H32/100</f>
        <v>0</v>
      </c>
      <c r="J32" s="256"/>
      <c r="K32" s="256"/>
      <c r="L32" s="256"/>
      <c r="M32" s="256"/>
    </row>
    <row r="33" spans="1:13" s="39" customFormat="1" ht="20.100000000000001" customHeight="1">
      <c r="A33" s="142"/>
      <c r="B33" s="455"/>
      <c r="C33" s="145"/>
      <c r="D33" s="146"/>
      <c r="E33" s="145" t="s">
        <v>26</v>
      </c>
      <c r="F33" s="147" t="s">
        <v>28</v>
      </c>
      <c r="G33" s="256"/>
      <c r="H33" s="133">
        <v>95</v>
      </c>
      <c r="I33" s="257">
        <f>G33*H33/100</f>
        <v>0</v>
      </c>
      <c r="J33" s="256"/>
      <c r="K33" s="256"/>
      <c r="L33" s="256"/>
      <c r="M33" s="256"/>
    </row>
    <row r="34" spans="1:13" s="39" customFormat="1" ht="20.100000000000001" customHeight="1">
      <c r="A34" s="142"/>
      <c r="B34" s="455"/>
      <c r="C34" s="144" t="s">
        <v>51</v>
      </c>
      <c r="D34" s="485" t="s">
        <v>90</v>
      </c>
      <c r="E34" s="485"/>
      <c r="F34" s="486"/>
      <c r="G34" s="93"/>
      <c r="H34" s="94"/>
      <c r="I34" s="95"/>
      <c r="J34" s="93"/>
      <c r="K34" s="95"/>
      <c r="L34" s="93"/>
      <c r="M34" s="95"/>
    </row>
    <row r="35" spans="1:13" s="39" customFormat="1" ht="30" customHeight="1">
      <c r="A35" s="142"/>
      <c r="B35" s="455"/>
      <c r="C35" s="143"/>
      <c r="D35" s="143" t="s">
        <v>52</v>
      </c>
      <c r="E35" s="475" t="s">
        <v>384</v>
      </c>
      <c r="F35" s="476"/>
      <c r="G35" s="99"/>
      <c r="H35" s="98"/>
      <c r="I35" s="100"/>
      <c r="J35" s="99"/>
      <c r="K35" s="100"/>
      <c r="L35" s="99"/>
      <c r="M35" s="100"/>
    </row>
    <row r="36" spans="1:13" s="39" customFormat="1" ht="20.100000000000001" customHeight="1">
      <c r="A36" s="142"/>
      <c r="B36" s="455"/>
      <c r="C36" s="144"/>
      <c r="D36" s="148"/>
      <c r="E36" s="144" t="s">
        <v>32</v>
      </c>
      <c r="F36" s="149" t="s">
        <v>38</v>
      </c>
      <c r="G36" s="256"/>
      <c r="H36" s="81">
        <v>100</v>
      </c>
      <c r="I36" s="257">
        <f>G36*H36/100</f>
        <v>0</v>
      </c>
      <c r="J36" s="256"/>
      <c r="K36" s="256"/>
      <c r="L36" s="256"/>
      <c r="M36" s="256"/>
    </row>
    <row r="37" spans="1:13" s="39" customFormat="1" ht="20.100000000000001" customHeight="1">
      <c r="A37" s="142"/>
      <c r="B37" s="455"/>
      <c r="C37" s="143"/>
      <c r="D37" s="143"/>
      <c r="E37" s="145" t="s">
        <v>26</v>
      </c>
      <c r="F37" s="147" t="s">
        <v>31</v>
      </c>
      <c r="G37" s="256"/>
      <c r="H37" s="133">
        <v>95</v>
      </c>
      <c r="I37" s="257">
        <f>G37*H37/100</f>
        <v>0</v>
      </c>
      <c r="J37" s="256"/>
      <c r="K37" s="256"/>
      <c r="L37" s="256"/>
      <c r="M37" s="256"/>
    </row>
    <row r="38" spans="1:13" s="39" customFormat="1" ht="20.100000000000001" customHeight="1">
      <c r="A38" s="142"/>
      <c r="B38" s="455"/>
      <c r="C38" s="150"/>
      <c r="D38" s="150"/>
      <c r="E38" s="144" t="s">
        <v>30</v>
      </c>
      <c r="F38" s="149" t="s">
        <v>28</v>
      </c>
      <c r="G38" s="256"/>
      <c r="H38" s="81">
        <v>90</v>
      </c>
      <c r="I38" s="257">
        <f>G38*H38/100</f>
        <v>0</v>
      </c>
      <c r="J38" s="256"/>
      <c r="K38" s="256"/>
      <c r="L38" s="256"/>
      <c r="M38" s="256"/>
    </row>
    <row r="39" spans="1:13" s="39" customFormat="1" ht="30" customHeight="1">
      <c r="A39" s="142"/>
      <c r="B39" s="455"/>
      <c r="C39" s="145"/>
      <c r="D39" s="145" t="s">
        <v>53</v>
      </c>
      <c r="E39" s="475" t="s">
        <v>385</v>
      </c>
      <c r="F39" s="476"/>
      <c r="G39" s="96"/>
      <c r="H39" s="98"/>
      <c r="I39" s="97"/>
      <c r="J39" s="96"/>
      <c r="K39" s="97"/>
      <c r="L39" s="96"/>
      <c r="M39" s="97"/>
    </row>
    <row r="40" spans="1:13" s="39" customFormat="1" ht="20.100000000000001" customHeight="1">
      <c r="A40" s="142"/>
      <c r="B40" s="455"/>
      <c r="C40" s="144"/>
      <c r="D40" s="148"/>
      <c r="E40" s="144" t="s">
        <v>32</v>
      </c>
      <c r="F40" s="149" t="s">
        <v>27</v>
      </c>
      <c r="G40" s="256"/>
      <c r="H40" s="81">
        <v>90</v>
      </c>
      <c r="I40" s="257">
        <f>G40*H40/100</f>
        <v>0</v>
      </c>
      <c r="J40" s="256"/>
      <c r="K40" s="256"/>
      <c r="L40" s="256"/>
      <c r="M40" s="256"/>
    </row>
    <row r="41" spans="1:13" s="39" customFormat="1" ht="20.100000000000001" customHeight="1">
      <c r="A41" s="142"/>
      <c r="B41" s="455"/>
      <c r="C41" s="143"/>
      <c r="D41" s="143"/>
      <c r="E41" s="151" t="s">
        <v>26</v>
      </c>
      <c r="F41" s="147" t="s">
        <v>33</v>
      </c>
      <c r="G41" s="256"/>
      <c r="H41" s="133">
        <v>85</v>
      </c>
      <c r="I41" s="257">
        <f>G41*H41/100</f>
        <v>0</v>
      </c>
      <c r="J41" s="256"/>
      <c r="K41" s="256"/>
      <c r="L41" s="256"/>
      <c r="M41" s="256"/>
    </row>
    <row r="42" spans="1:13" s="39" customFormat="1" ht="20.100000000000001" customHeight="1">
      <c r="A42" s="142"/>
      <c r="B42" s="455"/>
      <c r="C42" s="144"/>
      <c r="D42" s="148"/>
      <c r="E42" s="144" t="s">
        <v>30</v>
      </c>
      <c r="F42" s="149" t="s">
        <v>81</v>
      </c>
      <c r="G42" s="256"/>
      <c r="H42" s="81">
        <v>80</v>
      </c>
      <c r="I42" s="257">
        <f>G42*H42/100</f>
        <v>0</v>
      </c>
      <c r="J42" s="256"/>
      <c r="K42" s="256"/>
      <c r="L42" s="256"/>
      <c r="M42" s="256"/>
    </row>
    <row r="43" spans="1:13" s="39" customFormat="1" ht="20.100000000000001" customHeight="1">
      <c r="A43" s="142"/>
      <c r="B43" s="455"/>
      <c r="C43" s="145" t="s">
        <v>54</v>
      </c>
      <c r="D43" s="475" t="s">
        <v>386</v>
      </c>
      <c r="E43" s="475"/>
      <c r="F43" s="476"/>
      <c r="G43" s="96"/>
      <c r="H43" s="98"/>
      <c r="I43" s="97"/>
      <c r="J43" s="96"/>
      <c r="K43" s="97"/>
      <c r="L43" s="96"/>
      <c r="M43" s="97"/>
    </row>
    <row r="44" spans="1:13" s="39" customFormat="1" ht="20.100000000000001" customHeight="1">
      <c r="A44" s="142"/>
      <c r="B44" s="455"/>
      <c r="C44" s="144"/>
      <c r="D44" s="150" t="s">
        <v>55</v>
      </c>
      <c r="E44" s="477" t="s">
        <v>387</v>
      </c>
      <c r="F44" s="478"/>
      <c r="G44" s="93"/>
      <c r="H44" s="94"/>
      <c r="I44" s="95"/>
      <c r="J44" s="93"/>
      <c r="K44" s="95"/>
      <c r="L44" s="93"/>
      <c r="M44" s="95"/>
    </row>
    <row r="45" spans="1:13" s="39" customFormat="1" ht="30" customHeight="1">
      <c r="A45" s="142"/>
      <c r="B45" s="455"/>
      <c r="C45" s="145"/>
      <c r="D45" s="143"/>
      <c r="E45" s="152" t="s">
        <v>56</v>
      </c>
      <c r="F45" s="153" t="s">
        <v>388</v>
      </c>
      <c r="G45" s="256"/>
      <c r="H45" s="133">
        <v>100</v>
      </c>
      <c r="I45" s="257">
        <f>G45*H45/100</f>
        <v>0</v>
      </c>
      <c r="J45" s="256"/>
      <c r="K45" s="256"/>
      <c r="L45" s="256"/>
      <c r="M45" s="256"/>
    </row>
    <row r="46" spans="1:13" s="39" customFormat="1" ht="20.100000000000001" customHeight="1">
      <c r="A46" s="142"/>
      <c r="B46" s="455"/>
      <c r="C46" s="144"/>
      <c r="D46" s="150"/>
      <c r="E46" s="154" t="s">
        <v>57</v>
      </c>
      <c r="F46" s="155" t="s">
        <v>389</v>
      </c>
      <c r="G46" s="256"/>
      <c r="H46" s="81">
        <v>80</v>
      </c>
      <c r="I46" s="257">
        <f>G46*H46/100</f>
        <v>0</v>
      </c>
      <c r="J46" s="256"/>
      <c r="K46" s="256"/>
      <c r="L46" s="256"/>
      <c r="M46" s="256"/>
    </row>
    <row r="47" spans="1:13" s="39" customFormat="1" ht="30" customHeight="1">
      <c r="A47" s="142"/>
      <c r="B47" s="455"/>
      <c r="C47" s="145"/>
      <c r="D47" s="143" t="s">
        <v>58</v>
      </c>
      <c r="E47" s="487" t="s">
        <v>254</v>
      </c>
      <c r="F47" s="488"/>
      <c r="G47" s="256"/>
      <c r="H47" s="133">
        <v>80</v>
      </c>
      <c r="I47" s="257">
        <f>G47*H47/100</f>
        <v>0</v>
      </c>
      <c r="J47" s="256"/>
      <c r="K47" s="256"/>
      <c r="L47" s="256"/>
      <c r="M47" s="256"/>
    </row>
    <row r="48" spans="1:13" s="39" customFormat="1" ht="54.95" customHeight="1">
      <c r="A48" s="142"/>
      <c r="B48" s="456"/>
      <c r="C48" s="144" t="s">
        <v>34</v>
      </c>
      <c r="D48" s="477" t="s">
        <v>390</v>
      </c>
      <c r="E48" s="477"/>
      <c r="F48" s="478"/>
      <c r="G48" s="256"/>
      <c r="H48" s="81">
        <v>80</v>
      </c>
      <c r="I48" s="257">
        <f>G48*H48/100</f>
        <v>0</v>
      </c>
      <c r="J48" s="256"/>
      <c r="K48" s="256"/>
      <c r="L48" s="256"/>
      <c r="M48" s="256"/>
    </row>
    <row r="49" spans="1:13" s="28" customFormat="1" ht="15.95" customHeight="1">
      <c r="A49" s="156"/>
      <c r="B49" s="156"/>
      <c r="C49" s="156"/>
      <c r="D49" s="156"/>
      <c r="E49" s="156"/>
      <c r="F49" s="156"/>
      <c r="M49" s="242"/>
    </row>
    <row r="50" spans="1:13" s="28" customFormat="1" ht="15" customHeight="1">
      <c r="A50" s="156"/>
      <c r="B50" s="463" t="s">
        <v>299</v>
      </c>
      <c r="C50" s="466" t="s">
        <v>298</v>
      </c>
      <c r="D50" s="466"/>
      <c r="E50" s="466"/>
      <c r="F50" s="467"/>
      <c r="G50" s="472" t="s">
        <v>127</v>
      </c>
      <c r="H50" s="472" t="s">
        <v>288</v>
      </c>
      <c r="I50" s="472" t="s">
        <v>289</v>
      </c>
      <c r="J50" s="457" t="s">
        <v>255</v>
      </c>
      <c r="K50" s="458"/>
      <c r="L50" s="458"/>
      <c r="M50" s="459"/>
    </row>
    <row r="51" spans="1:13" s="28" customFormat="1" ht="15" customHeight="1">
      <c r="A51" s="156"/>
      <c r="B51" s="464"/>
      <c r="C51" s="468"/>
      <c r="D51" s="468"/>
      <c r="E51" s="468"/>
      <c r="F51" s="469"/>
      <c r="G51" s="473"/>
      <c r="H51" s="473"/>
      <c r="I51" s="473"/>
      <c r="J51" s="460"/>
      <c r="K51" s="461"/>
      <c r="L51" s="461"/>
      <c r="M51" s="462"/>
    </row>
    <row r="52" spans="1:13" s="28" customFormat="1" ht="15" customHeight="1">
      <c r="A52" s="156"/>
      <c r="B52" s="465"/>
      <c r="C52" s="470"/>
      <c r="D52" s="470"/>
      <c r="E52" s="470"/>
      <c r="F52" s="471"/>
      <c r="G52" s="474"/>
      <c r="H52" s="474"/>
      <c r="I52" s="474"/>
      <c r="J52" s="157" t="s">
        <v>278</v>
      </c>
      <c r="K52" s="268" t="s">
        <v>277</v>
      </c>
      <c r="L52" s="157" t="s">
        <v>17</v>
      </c>
      <c r="M52" s="158" t="s">
        <v>50</v>
      </c>
    </row>
    <row r="53" spans="1:13" s="39" customFormat="1" ht="30" customHeight="1">
      <c r="A53" s="142"/>
      <c r="B53" s="454"/>
      <c r="C53" s="143" t="s">
        <v>59</v>
      </c>
      <c r="D53" s="487" t="s">
        <v>391</v>
      </c>
      <c r="E53" s="487"/>
      <c r="F53" s="488"/>
      <c r="G53" s="101"/>
      <c r="H53" s="98"/>
      <c r="I53" s="100"/>
      <c r="J53" s="99"/>
      <c r="K53" s="100"/>
      <c r="L53" s="99"/>
      <c r="M53" s="100"/>
    </row>
    <row r="54" spans="1:13" s="39" customFormat="1" ht="20.100000000000001" customHeight="1">
      <c r="A54" s="142"/>
      <c r="B54" s="455"/>
      <c r="C54" s="150"/>
      <c r="D54" s="154" t="s">
        <v>60</v>
      </c>
      <c r="E54" s="477" t="s">
        <v>268</v>
      </c>
      <c r="F54" s="478"/>
      <c r="G54" s="256"/>
      <c r="H54" s="81">
        <v>80</v>
      </c>
      <c r="I54" s="257">
        <f>G54*H54/100</f>
        <v>0</v>
      </c>
      <c r="J54" s="256"/>
      <c r="K54" s="256"/>
      <c r="L54" s="256"/>
      <c r="M54" s="256"/>
    </row>
    <row r="55" spans="1:13" s="39" customFormat="1" ht="20.100000000000001" customHeight="1">
      <c r="A55" s="142"/>
      <c r="B55" s="455"/>
      <c r="C55" s="143"/>
      <c r="D55" s="152" t="s">
        <v>58</v>
      </c>
      <c r="E55" s="487" t="s">
        <v>392</v>
      </c>
      <c r="F55" s="488"/>
      <c r="G55" s="256"/>
      <c r="H55" s="133">
        <v>80</v>
      </c>
      <c r="I55" s="257">
        <f>G55*H55/100</f>
        <v>0</v>
      </c>
      <c r="J55" s="256"/>
      <c r="K55" s="256"/>
      <c r="L55" s="256"/>
      <c r="M55" s="256"/>
    </row>
    <row r="56" spans="1:13" s="39" customFormat="1" ht="30" customHeight="1">
      <c r="A56" s="142"/>
      <c r="B56" s="456"/>
      <c r="C56" s="150" t="s">
        <v>61</v>
      </c>
      <c r="D56" s="477" t="s">
        <v>76</v>
      </c>
      <c r="E56" s="477"/>
      <c r="F56" s="478"/>
      <c r="G56" s="256"/>
      <c r="H56" s="81">
        <v>80</v>
      </c>
      <c r="I56" s="257">
        <f>G56*H56/100</f>
        <v>0</v>
      </c>
      <c r="J56" s="256"/>
      <c r="K56" s="256"/>
      <c r="L56" s="256"/>
      <c r="M56" s="256"/>
    </row>
    <row r="57" spans="1:13" s="39" customFormat="1" ht="45" customHeight="1">
      <c r="A57" s="142"/>
      <c r="B57" s="175" t="s">
        <v>35</v>
      </c>
      <c r="C57" s="475" t="s">
        <v>393</v>
      </c>
      <c r="D57" s="475"/>
      <c r="E57" s="475"/>
      <c r="F57" s="476"/>
      <c r="G57" s="256"/>
      <c r="H57" s="133">
        <v>90</v>
      </c>
      <c r="I57" s="257">
        <f>G57*H57/100</f>
        <v>0</v>
      </c>
      <c r="J57" s="256"/>
      <c r="K57" s="256"/>
      <c r="L57" s="256"/>
      <c r="M57" s="256"/>
    </row>
    <row r="58" spans="1:13" s="39" customFormat="1" ht="45" customHeight="1">
      <c r="A58" s="142"/>
      <c r="B58" s="176" t="s">
        <v>36</v>
      </c>
      <c r="C58" s="477" t="s">
        <v>427</v>
      </c>
      <c r="D58" s="489"/>
      <c r="E58" s="489"/>
      <c r="F58" s="490"/>
      <c r="G58" s="256"/>
      <c r="H58" s="81">
        <v>100</v>
      </c>
      <c r="I58" s="257">
        <f>G58*H58/100</f>
        <v>0</v>
      </c>
      <c r="J58" s="256"/>
      <c r="K58" s="256"/>
      <c r="L58" s="256"/>
      <c r="M58" s="256"/>
    </row>
    <row r="59" spans="1:13" s="39" customFormat="1" ht="24.95" customHeight="1">
      <c r="A59" s="142"/>
      <c r="B59" s="173" t="s">
        <v>37</v>
      </c>
      <c r="C59" s="485" t="s">
        <v>406</v>
      </c>
      <c r="D59" s="485"/>
      <c r="E59" s="485"/>
      <c r="F59" s="486"/>
      <c r="G59" s="102"/>
      <c r="H59" s="103"/>
      <c r="I59" s="257">
        <f>SUM(I8:I10,I14,I16:I17,I21:I22,I24:I26,I32:I33,I36:I38,I40:I42,I45:I48,I54:I57)-I58</f>
        <v>0</v>
      </c>
      <c r="J59" s="93"/>
      <c r="K59" s="95"/>
      <c r="L59" s="93"/>
      <c r="M59" s="95"/>
    </row>
    <row r="60" spans="1:13" s="39" customFormat="1" ht="24.95" customHeight="1">
      <c r="A60" s="142"/>
      <c r="B60" s="145"/>
      <c r="C60" s="145"/>
      <c r="D60" s="146"/>
      <c r="E60" s="146"/>
      <c r="F60" s="146"/>
      <c r="G60" s="38"/>
      <c r="H60" s="13"/>
      <c r="I60" s="38"/>
      <c r="J60" s="38"/>
      <c r="K60" s="38"/>
      <c r="L60" s="38"/>
      <c r="M60" s="38"/>
    </row>
    <row r="61" spans="1:13" s="134" customFormat="1" ht="15" customHeight="1">
      <c r="A61" s="142"/>
      <c r="B61" s="503" t="s">
        <v>450</v>
      </c>
      <c r="C61" s="504"/>
      <c r="D61" s="504"/>
      <c r="E61" s="504"/>
      <c r="F61" s="505"/>
      <c r="G61" s="472" t="s">
        <v>287</v>
      </c>
      <c r="H61" s="472" t="s">
        <v>288</v>
      </c>
      <c r="I61" s="472" t="s">
        <v>289</v>
      </c>
      <c r="J61" s="479" t="s">
        <v>256</v>
      </c>
      <c r="K61" s="480"/>
      <c r="L61" s="480"/>
      <c r="M61" s="481"/>
    </row>
    <row r="62" spans="1:13" s="134" customFormat="1" ht="15" customHeight="1">
      <c r="A62" s="142"/>
      <c r="B62" s="506"/>
      <c r="C62" s="446"/>
      <c r="D62" s="446"/>
      <c r="E62" s="446"/>
      <c r="F62" s="507"/>
      <c r="G62" s="473"/>
      <c r="H62" s="473"/>
      <c r="I62" s="473"/>
      <c r="J62" s="482"/>
      <c r="K62" s="483"/>
      <c r="L62" s="483"/>
      <c r="M62" s="484"/>
    </row>
    <row r="63" spans="1:13" s="134" customFormat="1" ht="15" customHeight="1">
      <c r="A63" s="142"/>
      <c r="B63" s="508"/>
      <c r="C63" s="509"/>
      <c r="D63" s="509"/>
      <c r="E63" s="509"/>
      <c r="F63" s="510"/>
      <c r="G63" s="474"/>
      <c r="H63" s="474"/>
      <c r="I63" s="474"/>
      <c r="J63" s="92" t="s">
        <v>278</v>
      </c>
      <c r="K63" s="131" t="s">
        <v>277</v>
      </c>
      <c r="L63" s="92" t="s">
        <v>17</v>
      </c>
      <c r="M63" s="106" t="s">
        <v>69</v>
      </c>
    </row>
    <row r="64" spans="1:13" s="39" customFormat="1" ht="30" customHeight="1">
      <c r="A64" s="142"/>
      <c r="B64" s="173" t="s">
        <v>39</v>
      </c>
      <c r="C64" s="485" t="s">
        <v>394</v>
      </c>
      <c r="D64" s="485"/>
      <c r="E64" s="485"/>
      <c r="F64" s="486"/>
      <c r="G64" s="256"/>
      <c r="H64" s="81">
        <v>100</v>
      </c>
      <c r="I64" s="257">
        <f>G64*H64/100</f>
        <v>0</v>
      </c>
      <c r="J64" s="256"/>
      <c r="K64" s="256"/>
      <c r="L64" s="256"/>
      <c r="M64" s="256"/>
    </row>
    <row r="65" spans="1:13" s="39" customFormat="1" ht="45" customHeight="1">
      <c r="A65" s="142"/>
      <c r="B65" s="173" t="s">
        <v>40</v>
      </c>
      <c r="C65" s="485" t="s">
        <v>395</v>
      </c>
      <c r="D65" s="485"/>
      <c r="E65" s="485"/>
      <c r="F65" s="486"/>
      <c r="G65" s="256"/>
      <c r="H65" s="160">
        <v>100</v>
      </c>
      <c r="I65" s="257">
        <f>G65*H65/100</f>
        <v>0</v>
      </c>
      <c r="J65" s="256"/>
      <c r="K65" s="256"/>
      <c r="L65" s="256"/>
      <c r="M65" s="256"/>
    </row>
    <row r="66" spans="1:13" s="39" customFormat="1" ht="20.100000000000001" customHeight="1">
      <c r="A66" s="142"/>
      <c r="B66" s="174" t="s">
        <v>41</v>
      </c>
      <c r="C66" s="492" t="s">
        <v>78</v>
      </c>
      <c r="D66" s="492"/>
      <c r="E66" s="492"/>
      <c r="F66" s="493"/>
      <c r="G66" s="256"/>
      <c r="H66" s="133">
        <v>100</v>
      </c>
      <c r="I66" s="257">
        <f>G66*H66/100</f>
        <v>0</v>
      </c>
      <c r="J66" s="256"/>
      <c r="K66" s="256"/>
      <c r="L66" s="256"/>
      <c r="M66" s="256"/>
    </row>
    <row r="67" spans="1:13" s="39" customFormat="1" ht="24.95" customHeight="1">
      <c r="A67" s="142"/>
      <c r="B67" s="174" t="s">
        <v>42</v>
      </c>
      <c r="C67" s="492" t="s">
        <v>405</v>
      </c>
      <c r="D67" s="492"/>
      <c r="E67" s="492"/>
      <c r="F67" s="493"/>
      <c r="G67" s="95"/>
      <c r="H67" s="94"/>
      <c r="I67" s="257">
        <f>SUM(I64:I66)</f>
        <v>0</v>
      </c>
      <c r="J67" s="105"/>
      <c r="K67" s="107"/>
      <c r="L67" s="105"/>
      <c r="M67" s="108"/>
    </row>
    <row r="68" spans="1:13" s="39" customFormat="1">
      <c r="A68" s="142"/>
      <c r="B68" s="142"/>
      <c r="C68" s="142"/>
      <c r="D68" s="142"/>
      <c r="E68" s="142"/>
      <c r="F68" s="142"/>
    </row>
    <row r="69" spans="1:13" s="134" customFormat="1" ht="15" customHeight="1">
      <c r="A69" s="142"/>
      <c r="B69" s="457" t="s">
        <v>296</v>
      </c>
      <c r="C69" s="504" t="s">
        <v>297</v>
      </c>
      <c r="D69" s="504"/>
      <c r="E69" s="504"/>
      <c r="F69" s="505"/>
      <c r="G69" s="472" t="s">
        <v>287</v>
      </c>
      <c r="H69" s="472" t="s">
        <v>288</v>
      </c>
      <c r="I69" s="472" t="s">
        <v>289</v>
      </c>
      <c r="J69" s="479" t="s">
        <v>256</v>
      </c>
      <c r="K69" s="480"/>
      <c r="L69" s="480"/>
      <c r="M69" s="481"/>
    </row>
    <row r="70" spans="1:13" s="134" customFormat="1" ht="15" customHeight="1">
      <c r="A70" s="142"/>
      <c r="B70" s="511"/>
      <c r="C70" s="446"/>
      <c r="D70" s="446"/>
      <c r="E70" s="446"/>
      <c r="F70" s="507"/>
      <c r="G70" s="473"/>
      <c r="H70" s="473"/>
      <c r="I70" s="473"/>
      <c r="J70" s="482"/>
      <c r="K70" s="483"/>
      <c r="L70" s="483"/>
      <c r="M70" s="484"/>
    </row>
    <row r="71" spans="1:13" s="134" customFormat="1" ht="15" customHeight="1">
      <c r="A71" s="142"/>
      <c r="B71" s="460"/>
      <c r="C71" s="509"/>
      <c r="D71" s="509"/>
      <c r="E71" s="509"/>
      <c r="F71" s="510"/>
      <c r="G71" s="474"/>
      <c r="H71" s="474"/>
      <c r="I71" s="474"/>
      <c r="J71" s="81" t="s">
        <v>278</v>
      </c>
      <c r="K71" s="81" t="s">
        <v>277</v>
      </c>
      <c r="L71" s="81" t="s">
        <v>17</v>
      </c>
      <c r="M71" s="109" t="s">
        <v>69</v>
      </c>
    </row>
    <row r="72" spans="1:13" s="134" customFormat="1" ht="30" customHeight="1">
      <c r="A72" s="142"/>
      <c r="B72" s="173" t="s">
        <v>396</v>
      </c>
      <c r="C72" s="485" t="s">
        <v>397</v>
      </c>
      <c r="D72" s="485"/>
      <c r="E72" s="485"/>
      <c r="F72" s="486"/>
      <c r="G72" s="256"/>
      <c r="H72" s="81">
        <v>100</v>
      </c>
      <c r="I72" s="257">
        <f>G72*H72/100</f>
        <v>0</v>
      </c>
      <c r="J72" s="256"/>
      <c r="K72" s="256"/>
      <c r="L72" s="256"/>
      <c r="M72" s="256"/>
    </row>
    <row r="73" spans="1:13" s="134" customFormat="1" ht="45" customHeight="1">
      <c r="A73" s="142"/>
      <c r="B73" s="173" t="s">
        <v>43</v>
      </c>
      <c r="C73" s="485" t="s">
        <v>398</v>
      </c>
      <c r="D73" s="485"/>
      <c r="E73" s="485"/>
      <c r="F73" s="486"/>
      <c r="G73" s="256"/>
      <c r="H73" s="81">
        <v>100</v>
      </c>
      <c r="I73" s="257">
        <f>G73*H73/100</f>
        <v>0</v>
      </c>
      <c r="J73" s="256"/>
      <c r="K73" s="256"/>
      <c r="L73" s="256"/>
      <c r="M73" s="256"/>
    </row>
    <row r="74" spans="1:13" s="134" customFormat="1" ht="30" customHeight="1">
      <c r="A74" s="142"/>
      <c r="B74" s="174" t="s">
        <v>62</v>
      </c>
      <c r="C74" s="492" t="s">
        <v>399</v>
      </c>
      <c r="D74" s="492"/>
      <c r="E74" s="492"/>
      <c r="F74" s="493"/>
      <c r="G74" s="161"/>
      <c r="H74" s="162"/>
      <c r="I74" s="257">
        <f>IF(I14&lt;G14*H14/100,G14*H14/100-I14,0)</f>
        <v>0</v>
      </c>
      <c r="J74" s="111"/>
      <c r="K74" s="111"/>
      <c r="L74" s="111"/>
      <c r="M74" s="111"/>
    </row>
    <row r="75" spans="1:13" s="39" customFormat="1" ht="20.100000000000001" customHeight="1">
      <c r="A75" s="142"/>
      <c r="B75" s="175" t="s">
        <v>45</v>
      </c>
      <c r="C75" s="475" t="s">
        <v>44</v>
      </c>
      <c r="D75" s="475"/>
      <c r="E75" s="475"/>
      <c r="F75" s="476"/>
      <c r="G75" s="256"/>
      <c r="H75" s="133">
        <v>80</v>
      </c>
      <c r="I75" s="257">
        <f>G75*H75/100</f>
        <v>0</v>
      </c>
      <c r="J75" s="256"/>
      <c r="K75" s="256"/>
      <c r="L75" s="256"/>
      <c r="M75" s="256"/>
    </row>
    <row r="76" spans="1:13" s="39" customFormat="1" ht="20.100000000000001" customHeight="1">
      <c r="A76" s="142"/>
      <c r="B76" s="173" t="s">
        <v>63</v>
      </c>
      <c r="C76" s="485" t="s">
        <v>400</v>
      </c>
      <c r="D76" s="494"/>
      <c r="E76" s="494"/>
      <c r="F76" s="424"/>
      <c r="G76" s="110"/>
      <c r="H76" s="103"/>
      <c r="I76" s="257">
        <f>SUM(I72:I75)</f>
        <v>0</v>
      </c>
      <c r="J76" s="110"/>
      <c r="K76" s="110"/>
      <c r="L76" s="110"/>
      <c r="M76" s="110"/>
    </row>
    <row r="77" spans="1:13" s="39" customFormat="1" ht="20.100000000000001" customHeight="1">
      <c r="A77" s="142"/>
      <c r="B77" s="174" t="s">
        <v>82</v>
      </c>
      <c r="C77" s="492" t="s">
        <v>404</v>
      </c>
      <c r="D77" s="492"/>
      <c r="E77" s="492"/>
      <c r="F77" s="493"/>
      <c r="G77" s="105"/>
      <c r="H77" s="104"/>
      <c r="I77" s="257">
        <f>MIN(I76,I67*0.75)</f>
        <v>0</v>
      </c>
      <c r="J77" s="105"/>
      <c r="K77" s="105"/>
      <c r="L77" s="105"/>
      <c r="M77" s="105"/>
    </row>
    <row r="78" spans="1:13" s="39" customFormat="1">
      <c r="A78" s="142"/>
      <c r="B78" s="142"/>
      <c r="C78" s="142"/>
      <c r="D78" s="142"/>
      <c r="E78" s="142"/>
      <c r="F78" s="142"/>
    </row>
    <row r="79" spans="1:13" s="39" customFormat="1" ht="23.1" customHeight="1">
      <c r="A79" s="142"/>
      <c r="B79" s="177" t="s">
        <v>300</v>
      </c>
      <c r="C79" s="485" t="s">
        <v>403</v>
      </c>
      <c r="D79" s="485"/>
      <c r="E79" s="485"/>
      <c r="F79" s="486"/>
      <c r="G79" s="95"/>
      <c r="H79" s="94"/>
      <c r="I79" s="257">
        <f>I67-I77</f>
        <v>0</v>
      </c>
      <c r="J79" s="95"/>
      <c r="K79" s="95"/>
      <c r="L79" s="95"/>
      <c r="M79" s="95"/>
    </row>
    <row r="80" spans="1:13" s="39" customFormat="1">
      <c r="A80" s="142"/>
      <c r="B80" s="142"/>
      <c r="C80" s="142"/>
      <c r="D80" s="142"/>
      <c r="E80" s="142"/>
      <c r="F80" s="142"/>
    </row>
    <row r="81" spans="1:13" s="39" customFormat="1" ht="21.95" customHeight="1">
      <c r="A81" s="142"/>
      <c r="B81" s="177" t="s">
        <v>301</v>
      </c>
      <c r="C81" s="485" t="s">
        <v>402</v>
      </c>
      <c r="D81" s="485"/>
      <c r="E81" s="485"/>
      <c r="F81" s="485"/>
      <c r="G81" s="477"/>
      <c r="H81" s="478"/>
      <c r="I81" s="260" t="e">
        <f>I59/I79</f>
        <v>#DIV/0!</v>
      </c>
      <c r="J81" s="95"/>
      <c r="K81" s="95"/>
      <c r="L81" s="95"/>
      <c r="M81" s="95"/>
    </row>
    <row r="82" spans="1:13" s="39" customFormat="1" ht="15.95" customHeight="1">
      <c r="A82" s="142"/>
      <c r="B82" s="142"/>
      <c r="C82" s="142"/>
      <c r="D82" s="142"/>
      <c r="E82" s="142"/>
      <c r="F82" s="142"/>
    </row>
    <row r="83" spans="1:13" s="39" customFormat="1" ht="15.95" customHeight="1">
      <c r="A83" s="142"/>
      <c r="B83" s="142"/>
      <c r="C83" s="142"/>
      <c r="D83" s="142"/>
      <c r="E83" s="142"/>
      <c r="F83" s="142"/>
      <c r="J83" s="75"/>
      <c r="K83" s="75"/>
      <c r="L83" s="75"/>
      <c r="M83" s="75"/>
    </row>
    <row r="84" spans="1:13" s="39" customFormat="1" ht="23.1" customHeight="1">
      <c r="A84" s="142"/>
      <c r="B84" s="310" t="s">
        <v>80</v>
      </c>
      <c r="C84" s="142"/>
      <c r="D84" s="142"/>
      <c r="E84" s="142"/>
      <c r="F84" s="142"/>
      <c r="G84" s="142"/>
      <c r="H84" s="142"/>
      <c r="I84" s="495"/>
      <c r="J84" s="496"/>
      <c r="K84" s="16"/>
      <c r="L84" s="16"/>
      <c r="M84" s="16"/>
    </row>
    <row r="85" spans="1:13" s="39" customFormat="1" ht="24.95" customHeight="1">
      <c r="A85" s="142"/>
      <c r="B85" s="142"/>
      <c r="C85" s="142"/>
      <c r="D85" s="142"/>
      <c r="E85" s="142"/>
      <c r="F85" s="142"/>
      <c r="G85" s="142"/>
      <c r="H85" s="142"/>
      <c r="I85" s="265" t="s">
        <v>289</v>
      </c>
      <c r="J85" s="164"/>
      <c r="K85" s="16"/>
      <c r="L85" s="16"/>
      <c r="M85" s="17"/>
    </row>
    <row r="86" spans="1:13" s="39" customFormat="1" ht="21.95" customHeight="1">
      <c r="A86" s="142"/>
      <c r="B86" s="163" t="s">
        <v>65</v>
      </c>
      <c r="C86" s="497" t="s">
        <v>46</v>
      </c>
      <c r="D86" s="497"/>
      <c r="E86" s="497"/>
      <c r="F86" s="497"/>
      <c r="G86" s="497"/>
      <c r="H86" s="498"/>
      <c r="I86" s="256"/>
      <c r="J86" s="164"/>
      <c r="K86" s="16"/>
      <c r="L86" s="16"/>
      <c r="M86" s="16"/>
    </row>
    <row r="87" spans="1:13" s="39" customFormat="1" ht="21.95" customHeight="1">
      <c r="A87" s="142"/>
      <c r="B87" s="163" t="s">
        <v>66</v>
      </c>
      <c r="C87" s="497" t="s">
        <v>64</v>
      </c>
      <c r="D87" s="497"/>
      <c r="E87" s="497"/>
      <c r="F87" s="497"/>
      <c r="G87" s="497"/>
      <c r="H87" s="498"/>
      <c r="I87" s="256"/>
      <c r="J87" s="164"/>
      <c r="K87" s="16"/>
      <c r="L87" s="16"/>
      <c r="M87" s="16"/>
    </row>
    <row r="88" spans="1:13" s="39" customFormat="1" ht="21.95" customHeight="1">
      <c r="A88" s="142"/>
      <c r="B88" s="163" t="s">
        <v>67</v>
      </c>
      <c r="C88" s="497" t="s">
        <v>77</v>
      </c>
      <c r="D88" s="497"/>
      <c r="E88" s="497"/>
      <c r="F88" s="497"/>
      <c r="G88" s="497"/>
      <c r="H88" s="498"/>
      <c r="I88" s="256"/>
      <c r="J88" s="165"/>
      <c r="K88" s="83"/>
      <c r="L88" s="83"/>
      <c r="M88" s="83"/>
    </row>
    <row r="89" spans="1:13" s="39" customFormat="1" ht="21.95" customHeight="1">
      <c r="A89" s="142"/>
      <c r="B89" s="163" t="s">
        <v>68</v>
      </c>
      <c r="C89" s="497" t="s">
        <v>401</v>
      </c>
      <c r="D89" s="497"/>
      <c r="E89" s="497"/>
      <c r="F89" s="497"/>
      <c r="G89" s="497"/>
      <c r="H89" s="498"/>
      <c r="I89" s="260" t="e">
        <f>I86/I88</f>
        <v>#DIV/0!</v>
      </c>
      <c r="J89" s="166"/>
      <c r="K89" s="83"/>
      <c r="L89" s="83"/>
      <c r="M89" s="83"/>
    </row>
    <row r="90" spans="1:13" ht="20.100000000000001" customHeight="1">
      <c r="B90" s="491"/>
      <c r="C90" s="491"/>
      <c r="D90" s="491"/>
      <c r="E90" s="491"/>
      <c r="F90" s="491"/>
      <c r="G90" s="491"/>
      <c r="H90" s="491"/>
      <c r="I90" s="491"/>
      <c r="J90" s="491"/>
      <c r="K90" s="491"/>
      <c r="L90" s="491"/>
      <c r="M90" s="491"/>
    </row>
  </sheetData>
  <customSheetViews>
    <customSheetView guid="{07E09DBC-DF85-419E-9F17-4CCA9D1B6A76}" scale="75" showPageBreaks="1" view="pageBreakPreview">
      <rowBreaks count="1" manualBreakCount="1">
        <brk id="61" max="16383" man="1"/>
      </rowBreaks>
      <pageMargins left="0.39370078740157483" right="0.39370078740157483" top="0.55118110236220474" bottom="0.55118110236220474" header="0.31496062992125984" footer="0.31496062992125984"/>
      <pageSetup paperSize="9" scale="87" orientation="landscape" r:id="rId1"/>
    </customSheetView>
  </customSheetViews>
  <mergeCells count="81">
    <mergeCell ref="H69:H71"/>
    <mergeCell ref="I69:I71"/>
    <mergeCell ref="B61:F63"/>
    <mergeCell ref="C69:F71"/>
    <mergeCell ref="B69:B71"/>
    <mergeCell ref="C64:F64"/>
    <mergeCell ref="C66:F66"/>
    <mergeCell ref="C67:F67"/>
    <mergeCell ref="C65:F65"/>
    <mergeCell ref="B5:B7"/>
    <mergeCell ref="C5:F7"/>
    <mergeCell ref="B11:B14"/>
    <mergeCell ref="B15:B17"/>
    <mergeCell ref="D34:F34"/>
    <mergeCell ref="C8:F8"/>
    <mergeCell ref="C9:F9"/>
    <mergeCell ref="C10:F10"/>
    <mergeCell ref="C11:F11"/>
    <mergeCell ref="C15:F15"/>
    <mergeCell ref="B18:B26"/>
    <mergeCell ref="B28:B30"/>
    <mergeCell ref="C28:F30"/>
    <mergeCell ref="G5:G7"/>
    <mergeCell ref="H5:H7"/>
    <mergeCell ref="I5:I7"/>
    <mergeCell ref="G61:G63"/>
    <mergeCell ref="H61:H63"/>
    <mergeCell ref="I61:I63"/>
    <mergeCell ref="G28:G30"/>
    <mergeCell ref="H28:H30"/>
    <mergeCell ref="I28:I30"/>
    <mergeCell ref="J5:M6"/>
    <mergeCell ref="E47:F47"/>
    <mergeCell ref="E54:F54"/>
    <mergeCell ref="D14:F14"/>
    <mergeCell ref="D16:F16"/>
    <mergeCell ref="D17:F17"/>
    <mergeCell ref="D19:F19"/>
    <mergeCell ref="D12:F12"/>
    <mergeCell ref="D13:F13"/>
    <mergeCell ref="E20:F20"/>
    <mergeCell ref="E23:F23"/>
    <mergeCell ref="D31:F31"/>
    <mergeCell ref="E35:F35"/>
    <mergeCell ref="E39:F39"/>
    <mergeCell ref="D53:F53"/>
    <mergeCell ref="C18:F18"/>
    <mergeCell ref="B90:M90"/>
    <mergeCell ref="J69:M70"/>
    <mergeCell ref="C79:F79"/>
    <mergeCell ref="C77:F77"/>
    <mergeCell ref="C76:F76"/>
    <mergeCell ref="C72:F72"/>
    <mergeCell ref="C75:F75"/>
    <mergeCell ref="C74:F74"/>
    <mergeCell ref="C73:F73"/>
    <mergeCell ref="I84:J84"/>
    <mergeCell ref="C81:H81"/>
    <mergeCell ref="C86:H86"/>
    <mergeCell ref="C87:H87"/>
    <mergeCell ref="C88:H88"/>
    <mergeCell ref="C89:H89"/>
    <mergeCell ref="G69:G71"/>
    <mergeCell ref="J61:M62"/>
    <mergeCell ref="D48:F48"/>
    <mergeCell ref="C57:F57"/>
    <mergeCell ref="C59:F59"/>
    <mergeCell ref="E55:F55"/>
    <mergeCell ref="D56:F56"/>
    <mergeCell ref="C58:F58"/>
    <mergeCell ref="B53:B56"/>
    <mergeCell ref="J28:M29"/>
    <mergeCell ref="B50:B52"/>
    <mergeCell ref="C50:F52"/>
    <mergeCell ref="G50:G52"/>
    <mergeCell ref="H50:H52"/>
    <mergeCell ref="I50:I52"/>
    <mergeCell ref="J50:M51"/>
    <mergeCell ref="B31:B48"/>
    <mergeCell ref="D43:F43"/>
    <mergeCell ref="E44:F44"/>
  </mergeCells>
  <phoneticPr fontId="1" type="noConversion"/>
  <pageMargins left="0.39370078740157483" right="0.39370078740157483" top="0.39370078740157483" bottom="0.39370078740157483" header="0.31496062992125984" footer="0.31496062992125984"/>
  <pageSetup paperSize="9" scale="86" fitToHeight="4" orientation="landscape" r:id="rId2"/>
  <rowBreaks count="3" manualBreakCount="3">
    <brk id="26" min="1" max="12" man="1"/>
    <brk id="48" min="1" max="12" man="1"/>
    <brk id="67" min="1"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0"/>
  <sheetViews>
    <sheetView topLeftCell="A4" zoomScaleNormal="100" workbookViewId="0">
      <selection activeCell="L17" sqref="L17"/>
    </sheetView>
  </sheetViews>
  <sheetFormatPr defaultColWidth="8.7109375" defaultRowHeight="12.75"/>
  <cols>
    <col min="1" max="1" width="1.5703125" style="1" customWidth="1"/>
    <col min="2" max="2" width="8.7109375" style="1"/>
    <col min="3" max="3" width="69.85546875" style="1" customWidth="1"/>
    <col min="4" max="4" width="21.85546875" style="1" customWidth="1"/>
    <col min="5" max="5" width="8.7109375" style="1"/>
    <col min="6" max="6" width="14.42578125" style="1" bestFit="1" customWidth="1"/>
    <col min="7" max="16384" width="8.7109375" style="1"/>
  </cols>
  <sheetData>
    <row r="1" spans="1:6" ht="15.75">
      <c r="A1" s="189" t="s">
        <v>88</v>
      </c>
      <c r="B1" s="189"/>
      <c r="C1" s="189"/>
      <c r="D1" s="28"/>
    </row>
    <row r="2" spans="1:6">
      <c r="A2" s="28"/>
      <c r="B2" s="28"/>
      <c r="C2" s="28"/>
      <c r="D2" s="273" t="s">
        <v>426</v>
      </c>
    </row>
    <row r="3" spans="1:6">
      <c r="A3" s="28"/>
      <c r="B3" s="28"/>
      <c r="C3" s="28"/>
      <c r="D3" s="28"/>
    </row>
    <row r="4" spans="1:6" ht="30" customHeight="1">
      <c r="A4" s="28"/>
      <c r="B4" s="179" t="s">
        <v>243</v>
      </c>
      <c r="C4" s="359" t="s">
        <v>89</v>
      </c>
      <c r="D4" s="359"/>
    </row>
    <row r="5" spans="1:6" ht="30" customHeight="1">
      <c r="A5" s="28"/>
      <c r="B5" s="264"/>
      <c r="C5" s="180" t="s">
        <v>14</v>
      </c>
      <c r="D5" s="265"/>
    </row>
    <row r="6" spans="1:6" ht="30" customHeight="1">
      <c r="A6" s="28"/>
      <c r="B6" s="269">
        <v>1.1000000000000001</v>
      </c>
      <c r="C6" s="181" t="s">
        <v>280</v>
      </c>
      <c r="D6" s="282">
        <f>'P2(I)A'!G23</f>
        <v>0</v>
      </c>
    </row>
    <row r="7" spans="1:6" ht="30" customHeight="1">
      <c r="A7" s="28"/>
      <c r="B7" s="265">
        <v>1.2</v>
      </c>
      <c r="C7" s="182" t="s">
        <v>279</v>
      </c>
      <c r="D7" s="282">
        <f>'P2(I)A'!G26</f>
        <v>0</v>
      </c>
    </row>
    <row r="8" spans="1:6" ht="30" customHeight="1">
      <c r="A8" s="28"/>
      <c r="B8" s="265">
        <v>1.3</v>
      </c>
      <c r="C8" s="182" t="s">
        <v>92</v>
      </c>
      <c r="D8" s="282">
        <f>'P2(I)B'!H61</f>
        <v>0</v>
      </c>
    </row>
    <row r="9" spans="1:6" ht="30" customHeight="1">
      <c r="A9" s="28"/>
      <c r="B9" s="269">
        <v>1.4</v>
      </c>
      <c r="C9" s="181" t="s">
        <v>163</v>
      </c>
      <c r="D9" s="282">
        <f>'P2(I)C,D'!H39</f>
        <v>0</v>
      </c>
    </row>
    <row r="10" spans="1:6" ht="30" customHeight="1">
      <c r="A10" s="28"/>
      <c r="B10" s="265">
        <v>1.5</v>
      </c>
      <c r="C10" s="182" t="s">
        <v>164</v>
      </c>
      <c r="D10" s="282">
        <f>'P2(I)C,D'!H40</f>
        <v>0</v>
      </c>
    </row>
    <row r="11" spans="1:6" ht="30" customHeight="1">
      <c r="A11" s="28"/>
      <c r="B11" s="269">
        <v>1.6</v>
      </c>
      <c r="C11" s="181" t="s">
        <v>93</v>
      </c>
      <c r="D11" s="282">
        <f>D8-D10</f>
        <v>0</v>
      </c>
    </row>
    <row r="12" spans="1:6" ht="30" customHeight="1">
      <c r="A12" s="28"/>
      <c r="B12" s="265">
        <v>1.7</v>
      </c>
      <c r="C12" s="182" t="s">
        <v>94</v>
      </c>
      <c r="D12" s="283" t="e">
        <f>D7/D11</f>
        <v>#DIV/0!</v>
      </c>
      <c r="F12" s="254"/>
    </row>
    <row r="13" spans="1:6" ht="30" customHeight="1">
      <c r="A13" s="28"/>
      <c r="B13" s="183"/>
      <c r="C13" s="184" t="s">
        <v>95</v>
      </c>
      <c r="D13" s="284"/>
    </row>
    <row r="14" spans="1:6" ht="45" customHeight="1">
      <c r="A14" s="28"/>
      <c r="B14" s="265">
        <v>1.8</v>
      </c>
      <c r="C14" s="182" t="s">
        <v>167</v>
      </c>
      <c r="D14" s="285"/>
    </row>
    <row r="15" spans="1:6" ht="45" customHeight="1">
      <c r="A15" s="28"/>
      <c r="B15" s="270">
        <v>1.9</v>
      </c>
      <c r="C15" s="186" t="s">
        <v>308</v>
      </c>
      <c r="D15" s="285"/>
    </row>
    <row r="16" spans="1:6" ht="45.6" customHeight="1">
      <c r="A16" s="28"/>
      <c r="B16" s="187"/>
      <c r="C16" s="28"/>
      <c r="D16" s="286"/>
    </row>
    <row r="17" spans="1:4" ht="30" customHeight="1">
      <c r="A17" s="28"/>
      <c r="B17" s="179" t="s">
        <v>244</v>
      </c>
      <c r="C17" s="263" t="s">
        <v>47</v>
      </c>
      <c r="D17" s="287"/>
    </row>
    <row r="18" spans="1:4" ht="30" customHeight="1">
      <c r="A18" s="28"/>
      <c r="B18" s="264"/>
      <c r="C18" s="180" t="s">
        <v>14</v>
      </c>
      <c r="D18" s="288"/>
    </row>
    <row r="19" spans="1:4" ht="30" customHeight="1">
      <c r="A19" s="28"/>
      <c r="B19" s="265">
        <v>2.1</v>
      </c>
      <c r="C19" s="182" t="s">
        <v>15</v>
      </c>
      <c r="D19" s="282">
        <f>'P3'!I59</f>
        <v>0</v>
      </c>
    </row>
    <row r="20" spans="1:4" ht="30" customHeight="1">
      <c r="A20" s="28"/>
      <c r="B20" s="269">
        <v>2.2000000000000002</v>
      </c>
      <c r="C20" s="181" t="s">
        <v>48</v>
      </c>
      <c r="D20" s="282">
        <f>'P3'!I79</f>
        <v>0</v>
      </c>
    </row>
    <row r="21" spans="1:4" ht="30" customHeight="1">
      <c r="A21" s="28"/>
      <c r="B21" s="265">
        <v>2.2999999999999998</v>
      </c>
      <c r="C21" s="182" t="s">
        <v>165</v>
      </c>
      <c r="D21" s="289" t="e">
        <f>'P3'!I81</f>
        <v>#DIV/0!</v>
      </c>
    </row>
    <row r="22" spans="1:4" ht="30" customHeight="1">
      <c r="A22" s="28"/>
      <c r="B22" s="183"/>
      <c r="C22" s="184" t="s">
        <v>16</v>
      </c>
      <c r="D22" s="290"/>
    </row>
    <row r="23" spans="1:4" ht="30" customHeight="1">
      <c r="A23" s="28"/>
      <c r="B23" s="265">
        <v>2.4</v>
      </c>
      <c r="C23" s="182" t="s">
        <v>15</v>
      </c>
      <c r="D23" s="291">
        <f>'P3'!I86</f>
        <v>0</v>
      </c>
    </row>
    <row r="24" spans="1:4" ht="30" customHeight="1">
      <c r="A24" s="28"/>
      <c r="B24" s="265">
        <v>2.5</v>
      </c>
      <c r="C24" s="182" t="s">
        <v>48</v>
      </c>
      <c r="D24" s="291">
        <f>'P3'!I88</f>
        <v>0</v>
      </c>
    </row>
    <row r="25" spans="1:4" ht="30" customHeight="1">
      <c r="A25" s="28"/>
      <c r="B25" s="270">
        <v>2.6</v>
      </c>
      <c r="C25" s="188" t="s">
        <v>166</v>
      </c>
      <c r="D25" s="289" t="e">
        <f>D23/D24</f>
        <v>#DIV/0!</v>
      </c>
    </row>
    <row r="26" spans="1:4" ht="42.95" customHeight="1">
      <c r="A26" s="28"/>
      <c r="B26" s="265">
        <v>2.7</v>
      </c>
      <c r="C26" s="180" t="s">
        <v>49</v>
      </c>
      <c r="D26" s="255"/>
    </row>
    <row r="27" spans="1:4">
      <c r="B27" s="28"/>
      <c r="C27" s="28"/>
      <c r="D27" s="28"/>
    </row>
    <row r="28" spans="1:4">
      <c r="B28" s="28"/>
      <c r="C28" s="28"/>
      <c r="D28" s="28"/>
    </row>
    <row r="29" spans="1:4">
      <c r="B29" s="28"/>
      <c r="C29" s="28"/>
      <c r="D29" s="28"/>
    </row>
    <row r="30" spans="1:4">
      <c r="B30" s="28"/>
      <c r="C30" s="28"/>
      <c r="D30" s="28"/>
    </row>
  </sheetData>
  <customSheetViews>
    <customSheetView guid="{07E09DBC-DF85-419E-9F17-4CCA9D1B6A76}" showPageBreaks="1" fitToPage="1">
      <selection activeCell="C18" sqref="C18"/>
      <pageMargins left="0.78740157480314965" right="0.78740157480314965" top="0.78740157480314965" bottom="0.78740157480314965" header="0.31496062992125984" footer="0.31496062992125984"/>
      <pageSetup paperSize="9" scale="85" orientation="portrait" r:id="rId1"/>
    </customSheetView>
  </customSheetViews>
  <mergeCells count="1">
    <mergeCell ref="C4:D4"/>
  </mergeCells>
  <phoneticPr fontId="1" type="noConversion"/>
  <pageMargins left="0.78740157480314965" right="0.78740157480314965" top="0.78740157480314965" bottom="0.78740157480314965" header="0.31496062992125984" footer="0.31496062992125984"/>
  <pageSetup paperSize="9" scale="85"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8"/>
  <sheetViews>
    <sheetView zoomScale="85" zoomScaleNormal="85" workbookViewId="0">
      <pane xSplit="4" ySplit="6" topLeftCell="E7" activePane="bottomRight" state="frozen"/>
      <selection activeCell="L17" sqref="L17"/>
      <selection pane="topRight" activeCell="L17" sqref="L17"/>
      <selection pane="bottomLeft" activeCell="L17" sqref="L17"/>
      <selection pane="bottomRight" activeCell="D3" sqref="D3"/>
    </sheetView>
  </sheetViews>
  <sheetFormatPr defaultRowHeight="12.75"/>
  <cols>
    <col min="1" max="1" width="1.28515625" customWidth="1"/>
    <col min="2" max="3" width="3.42578125" style="31" customWidth="1"/>
    <col min="4" max="4" width="84.7109375" style="31" customWidth="1"/>
    <col min="5" max="5" width="13.28515625" style="1" customWidth="1"/>
    <col min="6" max="6" width="7.42578125" style="1" customWidth="1"/>
    <col min="7" max="12" width="13.28515625" style="1" customWidth="1"/>
    <col min="13" max="13" width="13.7109375" customWidth="1"/>
  </cols>
  <sheetData>
    <row r="1" spans="2:13" s="1" customFormat="1" ht="15.95" customHeight="1">
      <c r="B1" s="27" t="s">
        <v>87</v>
      </c>
      <c r="C1" s="190"/>
      <c r="D1" s="191"/>
    </row>
    <row r="2" spans="2:13" s="1" customFormat="1" ht="15.95" customHeight="1">
      <c r="B2" s="28"/>
      <c r="C2" s="190"/>
      <c r="D2" s="191"/>
    </row>
    <row r="3" spans="2:13" s="1" customFormat="1" ht="15.95" customHeight="1">
      <c r="B3" s="63" t="s">
        <v>281</v>
      </c>
      <c r="C3" s="192"/>
      <c r="D3" s="193"/>
      <c r="E3" s="20"/>
      <c r="F3" s="20"/>
      <c r="G3" s="20"/>
      <c r="H3" s="20"/>
      <c r="I3" s="20"/>
      <c r="J3" s="20"/>
      <c r="K3" s="20"/>
      <c r="L3" s="271" t="s">
        <v>269</v>
      </c>
      <c r="M3" s="272"/>
    </row>
    <row r="4" spans="2:13" s="198" customFormat="1">
      <c r="B4" s="194"/>
      <c r="C4" s="194"/>
      <c r="D4" s="194"/>
      <c r="E4" s="195"/>
      <c r="F4" s="196"/>
      <c r="G4" s="196"/>
      <c r="H4" s="196"/>
      <c r="I4" s="196"/>
      <c r="J4" s="196"/>
      <c r="K4" s="196"/>
      <c r="L4" s="197"/>
    </row>
    <row r="5" spans="2:13" s="1" customFormat="1" ht="18" customHeight="1">
      <c r="B5" s="360" t="s">
        <v>96</v>
      </c>
      <c r="C5" s="361" t="s">
        <v>446</v>
      </c>
      <c r="D5" s="361"/>
      <c r="E5" s="362" t="s">
        <v>157</v>
      </c>
      <c r="F5" s="362" t="s">
        <v>264</v>
      </c>
      <c r="G5" s="362" t="s">
        <v>97</v>
      </c>
      <c r="H5" s="362" t="s">
        <v>98</v>
      </c>
      <c r="I5" s="362"/>
      <c r="J5" s="362"/>
      <c r="K5" s="362"/>
      <c r="L5" s="362"/>
    </row>
    <row r="6" spans="2:13" s="1" customFormat="1" ht="36" customHeight="1">
      <c r="B6" s="360"/>
      <c r="C6" s="361"/>
      <c r="D6" s="361"/>
      <c r="E6" s="364"/>
      <c r="F6" s="364"/>
      <c r="G6" s="362"/>
      <c r="H6" s="123" t="s">
        <v>270</v>
      </c>
      <c r="I6" s="123" t="s">
        <v>271</v>
      </c>
      <c r="J6" s="123" t="s">
        <v>99</v>
      </c>
      <c r="K6" s="123" t="s">
        <v>17</v>
      </c>
      <c r="L6" s="123" t="s">
        <v>100</v>
      </c>
    </row>
    <row r="7" spans="2:13" ht="27.95" customHeight="1">
      <c r="B7" s="127">
        <v>1</v>
      </c>
      <c r="C7" s="363" t="s">
        <v>101</v>
      </c>
      <c r="D7" s="363"/>
      <c r="E7" s="60"/>
      <c r="F7" s="200"/>
      <c r="G7" s="60"/>
      <c r="H7" s="201"/>
      <c r="I7" s="201"/>
      <c r="J7" s="201"/>
      <c r="K7" s="201"/>
      <c r="L7" s="201"/>
    </row>
    <row r="8" spans="2:13" ht="27.95" customHeight="1">
      <c r="B8" s="128"/>
      <c r="C8" s="84" t="s">
        <v>102</v>
      </c>
      <c r="D8" s="136" t="s">
        <v>309</v>
      </c>
      <c r="E8" s="279"/>
      <c r="F8" s="80">
        <v>1</v>
      </c>
      <c r="G8" s="314">
        <f>E8*F8</f>
        <v>0</v>
      </c>
      <c r="H8" s="313"/>
      <c r="I8" s="313"/>
      <c r="J8" s="313"/>
      <c r="K8" s="313"/>
      <c r="L8" s="313"/>
    </row>
    <row r="9" spans="2:13" ht="27.95" customHeight="1">
      <c r="B9" s="128"/>
      <c r="C9" s="84" t="s">
        <v>103</v>
      </c>
      <c r="D9" s="136" t="s">
        <v>310</v>
      </c>
      <c r="E9" s="279"/>
      <c r="F9" s="80">
        <v>1</v>
      </c>
      <c r="G9" s="314">
        <f t="shared" ref="G9:G11" si="0">E9*F9</f>
        <v>0</v>
      </c>
      <c r="H9" s="313"/>
      <c r="I9" s="313"/>
      <c r="J9" s="313"/>
      <c r="K9" s="313"/>
      <c r="L9" s="313"/>
    </row>
    <row r="10" spans="2:13" ht="45" customHeight="1">
      <c r="B10" s="128"/>
      <c r="C10" s="84" t="s">
        <v>104</v>
      </c>
      <c r="D10" s="86" t="s">
        <v>311</v>
      </c>
      <c r="E10" s="279"/>
      <c r="F10" s="80">
        <v>1</v>
      </c>
      <c r="G10" s="314">
        <f t="shared" si="0"/>
        <v>0</v>
      </c>
      <c r="H10" s="313"/>
      <c r="I10" s="313"/>
      <c r="J10" s="313"/>
      <c r="K10" s="313"/>
      <c r="L10" s="313"/>
    </row>
    <row r="11" spans="2:13" ht="45" customHeight="1">
      <c r="B11" s="128"/>
      <c r="C11" s="84" t="s">
        <v>105</v>
      </c>
      <c r="D11" s="89" t="s">
        <v>312</v>
      </c>
      <c r="E11" s="279"/>
      <c r="F11" s="80">
        <v>1</v>
      </c>
      <c r="G11" s="314">
        <f t="shared" si="0"/>
        <v>0</v>
      </c>
      <c r="H11" s="313"/>
      <c r="I11" s="313"/>
      <c r="J11" s="313"/>
      <c r="K11" s="313"/>
      <c r="L11" s="313"/>
    </row>
    <row r="12" spans="2:13" ht="45" customHeight="1">
      <c r="B12" s="128"/>
      <c r="C12" s="84" t="s">
        <v>106</v>
      </c>
      <c r="D12" s="199" t="s">
        <v>313</v>
      </c>
      <c r="E12" s="279"/>
      <c r="F12" s="80">
        <v>1</v>
      </c>
      <c r="G12" s="314">
        <f>E12*F12</f>
        <v>0</v>
      </c>
      <c r="H12" s="313"/>
      <c r="I12" s="313"/>
      <c r="J12" s="313"/>
      <c r="K12" s="313"/>
      <c r="L12" s="313"/>
    </row>
    <row r="13" spans="2:13" ht="27.95" customHeight="1">
      <c r="B13" s="128"/>
      <c r="C13" s="84" t="s">
        <v>107</v>
      </c>
      <c r="D13" s="84" t="s">
        <v>213</v>
      </c>
      <c r="E13" s="314">
        <f>SUM(E8:E12)</f>
        <v>0</v>
      </c>
      <c r="F13" s="200"/>
      <c r="G13" s="314">
        <f t="shared" ref="G13:L13" si="1">SUM(G8:G12)</f>
        <v>0</v>
      </c>
      <c r="H13" s="314">
        <f t="shared" si="1"/>
        <v>0</v>
      </c>
      <c r="I13" s="314">
        <f t="shared" si="1"/>
        <v>0</v>
      </c>
      <c r="J13" s="314">
        <f t="shared" si="1"/>
        <v>0</v>
      </c>
      <c r="K13" s="314">
        <f t="shared" si="1"/>
        <v>0</v>
      </c>
      <c r="L13" s="314">
        <f t="shared" si="1"/>
        <v>0</v>
      </c>
    </row>
    <row r="14" spans="2:13" ht="27.95" customHeight="1">
      <c r="B14" s="127">
        <v>2</v>
      </c>
      <c r="C14" s="363" t="s">
        <v>108</v>
      </c>
      <c r="D14" s="363"/>
      <c r="E14" s="315"/>
      <c r="F14" s="115"/>
      <c r="G14" s="315"/>
      <c r="H14" s="315"/>
      <c r="I14" s="315"/>
      <c r="J14" s="315"/>
      <c r="K14" s="315"/>
      <c r="L14" s="315"/>
    </row>
    <row r="15" spans="2:13" ht="32.1" customHeight="1">
      <c r="B15" s="128"/>
      <c r="C15" s="84" t="s">
        <v>102</v>
      </c>
      <c r="D15" s="84" t="s">
        <v>314</v>
      </c>
      <c r="E15" s="316"/>
      <c r="F15" s="80">
        <v>0.85</v>
      </c>
      <c r="G15" s="314">
        <f t="shared" ref="G15:G17" si="2">E15*F15</f>
        <v>0</v>
      </c>
      <c r="H15" s="316"/>
      <c r="I15" s="316"/>
      <c r="J15" s="316"/>
      <c r="K15" s="316"/>
      <c r="L15" s="316"/>
    </row>
    <row r="16" spans="2:13" ht="27.95" customHeight="1">
      <c r="B16" s="128"/>
      <c r="C16" s="129" t="s">
        <v>103</v>
      </c>
      <c r="D16" s="199" t="s">
        <v>315</v>
      </c>
      <c r="E16" s="316"/>
      <c r="F16" s="80">
        <v>0.85</v>
      </c>
      <c r="G16" s="314">
        <f t="shared" si="2"/>
        <v>0</v>
      </c>
      <c r="H16" s="316"/>
      <c r="I16" s="316"/>
      <c r="J16" s="316"/>
      <c r="K16" s="316"/>
      <c r="L16" s="316"/>
    </row>
    <row r="17" spans="2:12" ht="27.95" customHeight="1">
      <c r="B17" s="128"/>
      <c r="C17" s="129" t="s">
        <v>104</v>
      </c>
      <c r="D17" s="129" t="s">
        <v>316</v>
      </c>
      <c r="E17" s="316"/>
      <c r="F17" s="80">
        <v>0.85</v>
      </c>
      <c r="G17" s="314">
        <f t="shared" si="2"/>
        <v>0</v>
      </c>
      <c r="H17" s="316"/>
      <c r="I17" s="316"/>
      <c r="J17" s="316"/>
      <c r="K17" s="316"/>
      <c r="L17" s="316"/>
    </row>
    <row r="18" spans="2:12" ht="27.95" customHeight="1">
      <c r="B18" s="128"/>
      <c r="C18" s="129" t="s">
        <v>105</v>
      </c>
      <c r="D18" s="89" t="s">
        <v>258</v>
      </c>
      <c r="E18" s="314">
        <f>SUM(E15:E17)</f>
        <v>0</v>
      </c>
      <c r="F18" s="200"/>
      <c r="G18" s="314">
        <f t="shared" ref="G18:L18" si="3">SUM(G15:G17)</f>
        <v>0</v>
      </c>
      <c r="H18" s="314">
        <f t="shared" si="3"/>
        <v>0</v>
      </c>
      <c r="I18" s="314">
        <f t="shared" si="3"/>
        <v>0</v>
      </c>
      <c r="J18" s="314">
        <f t="shared" si="3"/>
        <v>0</v>
      </c>
      <c r="K18" s="314">
        <f t="shared" si="3"/>
        <v>0</v>
      </c>
      <c r="L18" s="314">
        <f t="shared" si="3"/>
        <v>0</v>
      </c>
    </row>
    <row r="19" spans="2:12" ht="27.95" customHeight="1">
      <c r="B19" s="127">
        <v>3</v>
      </c>
      <c r="C19" s="361" t="s">
        <v>109</v>
      </c>
      <c r="D19" s="361"/>
      <c r="E19" s="317"/>
      <c r="F19" s="200"/>
      <c r="G19" s="317"/>
      <c r="H19" s="317"/>
      <c r="I19" s="317"/>
      <c r="J19" s="317"/>
      <c r="K19" s="317"/>
      <c r="L19" s="317"/>
    </row>
    <row r="20" spans="2:12" ht="27.95" customHeight="1">
      <c r="B20" s="128"/>
      <c r="C20" s="129" t="s">
        <v>102</v>
      </c>
      <c r="D20" s="199" t="s">
        <v>317</v>
      </c>
      <c r="E20" s="316"/>
      <c r="F20" s="80">
        <v>0.5</v>
      </c>
      <c r="G20" s="314">
        <f t="shared" ref="G20:G21" si="4">E20*F20</f>
        <v>0</v>
      </c>
      <c r="H20" s="316"/>
      <c r="I20" s="316"/>
      <c r="J20" s="316"/>
      <c r="K20" s="316"/>
      <c r="L20" s="316"/>
    </row>
    <row r="21" spans="2:12" ht="27.95" customHeight="1">
      <c r="B21" s="128"/>
      <c r="C21" s="129" t="s">
        <v>103</v>
      </c>
      <c r="D21" s="129" t="s">
        <v>318</v>
      </c>
      <c r="E21" s="316"/>
      <c r="F21" s="80">
        <v>0.75</v>
      </c>
      <c r="G21" s="314">
        <f t="shared" si="4"/>
        <v>0</v>
      </c>
      <c r="H21" s="316"/>
      <c r="I21" s="316"/>
      <c r="J21" s="316"/>
      <c r="K21" s="316"/>
      <c r="L21" s="316"/>
    </row>
    <row r="22" spans="2:12" ht="27.95" customHeight="1">
      <c r="B22" s="128"/>
      <c r="C22" s="129" t="s">
        <v>104</v>
      </c>
      <c r="D22" s="89" t="s">
        <v>214</v>
      </c>
      <c r="E22" s="314">
        <f>SUM(E20:E21)</f>
        <v>0</v>
      </c>
      <c r="F22" s="200"/>
      <c r="G22" s="314">
        <f t="shared" ref="G22:L22" si="5">SUM(G20:G21)</f>
        <v>0</v>
      </c>
      <c r="H22" s="314">
        <f t="shared" si="5"/>
        <v>0</v>
      </c>
      <c r="I22" s="314">
        <f t="shared" si="5"/>
        <v>0</v>
      </c>
      <c r="J22" s="314">
        <f t="shared" si="5"/>
        <v>0</v>
      </c>
      <c r="K22" s="314">
        <f t="shared" si="5"/>
        <v>0</v>
      </c>
      <c r="L22" s="314">
        <f t="shared" si="5"/>
        <v>0</v>
      </c>
    </row>
    <row r="23" spans="2:12" ht="27.95" customHeight="1">
      <c r="B23" s="127">
        <v>4</v>
      </c>
      <c r="C23" s="361" t="s">
        <v>430</v>
      </c>
      <c r="D23" s="361"/>
      <c r="E23" s="314">
        <f>E13+E18+E22</f>
        <v>0</v>
      </c>
      <c r="F23" s="202"/>
      <c r="G23" s="314">
        <f t="shared" ref="G23:L23" si="6">G13+G18+G22</f>
        <v>0</v>
      </c>
      <c r="H23" s="314">
        <f t="shared" si="6"/>
        <v>0</v>
      </c>
      <c r="I23" s="314">
        <f t="shared" si="6"/>
        <v>0</v>
      </c>
      <c r="J23" s="314">
        <f t="shared" si="6"/>
        <v>0</v>
      </c>
      <c r="K23" s="314">
        <f t="shared" si="6"/>
        <v>0</v>
      </c>
      <c r="L23" s="314">
        <f t="shared" si="6"/>
        <v>0</v>
      </c>
    </row>
    <row r="24" spans="2:12" ht="35.1" customHeight="1">
      <c r="B24" s="127">
        <v>5</v>
      </c>
      <c r="C24" s="361" t="s">
        <v>267</v>
      </c>
      <c r="D24" s="361"/>
      <c r="E24" s="60"/>
      <c r="F24" s="202"/>
      <c r="G24" s="314">
        <f>'P2(II)T1'!E25</f>
        <v>0</v>
      </c>
      <c r="H24" s="318"/>
      <c r="I24" s="318"/>
      <c r="J24" s="318"/>
      <c r="K24" s="318"/>
      <c r="L24" s="318"/>
    </row>
    <row r="25" spans="2:12" ht="35.1" customHeight="1">
      <c r="B25" s="127">
        <v>6</v>
      </c>
      <c r="C25" s="361" t="s">
        <v>319</v>
      </c>
      <c r="D25" s="361"/>
      <c r="E25" s="60"/>
      <c r="F25" s="202"/>
      <c r="G25" s="314">
        <f>'P2(II)T2'!E21</f>
        <v>0</v>
      </c>
      <c r="H25" s="318"/>
      <c r="I25" s="314">
        <f>'P2(II)T2'!G21</f>
        <v>0</v>
      </c>
      <c r="J25" s="314">
        <f>'P2(II)T2'!H21</f>
        <v>0</v>
      </c>
      <c r="K25" s="314">
        <f>'P2(II)T2'!I21</f>
        <v>0</v>
      </c>
      <c r="L25" s="314">
        <f>'P2(II)T2'!J21</f>
        <v>0</v>
      </c>
    </row>
    <row r="26" spans="2:12" ht="27.95" customHeight="1">
      <c r="B26" s="127">
        <v>7</v>
      </c>
      <c r="C26" s="361" t="s">
        <v>320</v>
      </c>
      <c r="D26" s="361"/>
      <c r="E26" s="201"/>
      <c r="F26" s="203"/>
      <c r="G26" s="314">
        <f>MAX(G23-G24-G25,0)</f>
        <v>0</v>
      </c>
      <c r="H26" s="319"/>
      <c r="I26" s="319"/>
      <c r="J26" s="319"/>
      <c r="K26" s="319"/>
      <c r="L26" s="319"/>
    </row>
    <row r="27" spans="2:12">
      <c r="E27" s="20"/>
      <c r="F27" s="20"/>
      <c r="G27" s="20"/>
      <c r="H27" s="20"/>
      <c r="I27" s="20"/>
      <c r="J27" s="20"/>
      <c r="K27" s="20"/>
      <c r="L27" s="20"/>
    </row>
    <row r="28" spans="2:12">
      <c r="E28" s="20"/>
      <c r="F28" s="20"/>
      <c r="G28" s="20"/>
      <c r="H28" s="20"/>
      <c r="I28" s="20"/>
      <c r="J28" s="20"/>
      <c r="K28" s="20"/>
      <c r="L28" s="20"/>
    </row>
  </sheetData>
  <customSheetViews>
    <customSheetView guid="{07E09DBC-DF85-419E-9F17-4CCA9D1B6A76}" scale="75" showPageBreaks="1" printArea="1">
      <pane xSplit="5" ySplit="6" topLeftCell="F21" activePane="bottomRight" state="frozen"/>
      <selection pane="bottomRight" activeCell="E31" sqref="E31"/>
      <pageMargins left="0.39370078740157483" right="0.39370078740157483" top="0.39370078740157483" bottom="0.39370078740157483" header="0.31496062992125984" footer="0.31496062992125984"/>
      <pageSetup paperSize="9" scale="64" orientation="landscape" r:id="rId1"/>
    </customSheetView>
  </customSheetViews>
  <mergeCells count="13">
    <mergeCell ref="H5:L5"/>
    <mergeCell ref="C7:D7"/>
    <mergeCell ref="F5:F6"/>
    <mergeCell ref="E5:E6"/>
    <mergeCell ref="C25:D25"/>
    <mergeCell ref="B5:B6"/>
    <mergeCell ref="C5:D6"/>
    <mergeCell ref="G5:G6"/>
    <mergeCell ref="C26:D26"/>
    <mergeCell ref="C19:D19"/>
    <mergeCell ref="C23:D23"/>
    <mergeCell ref="C24:D24"/>
    <mergeCell ref="C14:D14"/>
  </mergeCells>
  <phoneticPr fontId="1" type="noConversion"/>
  <pageMargins left="0.39370078740157483" right="0.39370078740157483" top="0.39370078740157483" bottom="0.39370078740157483" header="0.31496062992125984" footer="0.31496062992125984"/>
  <pageSetup paperSize="9" scale="74"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65"/>
  <sheetViews>
    <sheetView zoomScale="70" zoomScaleNormal="70" zoomScaleSheetLayoutView="85" workbookViewId="0">
      <selection activeCell="D20" sqref="D20:E20"/>
    </sheetView>
  </sheetViews>
  <sheetFormatPr defaultColWidth="9.140625" defaultRowHeight="12.75"/>
  <cols>
    <col min="1" max="1" width="1.140625" style="32" customWidth="1"/>
    <col min="2" max="2" width="3.42578125" style="53" customWidth="1"/>
    <col min="3" max="4" width="3.42578125" style="52" customWidth="1"/>
    <col min="5" max="5" width="80.28515625" style="47" customWidth="1"/>
    <col min="6" max="6" width="13.42578125" style="32" customWidth="1"/>
    <col min="7" max="7" width="7.42578125" style="59" customWidth="1"/>
    <col min="8" max="13" width="13.28515625" style="32" customWidth="1"/>
    <col min="14" max="16384" width="9.140625" style="32"/>
  </cols>
  <sheetData>
    <row r="1" spans="2:13" s="20" customFormat="1" ht="15.95" customHeight="1">
      <c r="B1" s="33" t="s">
        <v>87</v>
      </c>
      <c r="C1" s="205"/>
      <c r="D1" s="138"/>
      <c r="E1" s="138"/>
      <c r="G1" s="206"/>
    </row>
    <row r="2" spans="2:13" s="20" customFormat="1" ht="15.95" customHeight="1">
      <c r="B2" s="142"/>
      <c r="C2" s="205"/>
      <c r="D2" s="138"/>
      <c r="E2" s="138"/>
      <c r="G2" s="206"/>
    </row>
    <row r="3" spans="2:13" s="20" customFormat="1" ht="15.95" customHeight="1">
      <c r="B3" s="207" t="s">
        <v>281</v>
      </c>
      <c r="C3" s="208"/>
      <c r="D3" s="209"/>
      <c r="E3" s="208"/>
      <c r="G3" s="206"/>
      <c r="M3" s="271" t="s">
        <v>269</v>
      </c>
    </row>
    <row r="4" spans="2:13" s="20" customFormat="1" ht="12" customHeight="1">
      <c r="B4" s="54"/>
      <c r="C4" s="138"/>
      <c r="D4" s="138"/>
      <c r="E4" s="49"/>
      <c r="G4" s="206"/>
    </row>
    <row r="5" spans="2:13" s="20" customFormat="1" ht="18" customHeight="1">
      <c r="B5" s="210" t="s">
        <v>111</v>
      </c>
      <c r="C5" s="377" t="s">
        <v>215</v>
      </c>
      <c r="D5" s="377"/>
      <c r="E5" s="378"/>
      <c r="F5" s="362" t="s">
        <v>127</v>
      </c>
      <c r="G5" s="362" t="s">
        <v>264</v>
      </c>
      <c r="H5" s="362" t="s">
        <v>97</v>
      </c>
      <c r="I5" s="362" t="s">
        <v>98</v>
      </c>
      <c r="J5" s="362"/>
      <c r="K5" s="362"/>
      <c r="L5" s="362"/>
      <c r="M5" s="362"/>
    </row>
    <row r="6" spans="2:13" s="20" customFormat="1" ht="36" customHeight="1">
      <c r="B6" s="211"/>
      <c r="C6" s="379" t="s">
        <v>291</v>
      </c>
      <c r="D6" s="379"/>
      <c r="E6" s="380"/>
      <c r="F6" s="364"/>
      <c r="G6" s="362"/>
      <c r="H6" s="362"/>
      <c r="I6" s="123" t="s">
        <v>270</v>
      </c>
      <c r="J6" s="123" t="s">
        <v>271</v>
      </c>
      <c r="K6" s="123" t="s">
        <v>99</v>
      </c>
      <c r="L6" s="123" t="s">
        <v>17</v>
      </c>
      <c r="M6" s="123" t="s">
        <v>100</v>
      </c>
    </row>
    <row r="7" spans="2:13" ht="20.100000000000001" customHeight="1">
      <c r="B7" s="371">
        <v>1</v>
      </c>
      <c r="C7" s="365" t="s">
        <v>306</v>
      </c>
      <c r="D7" s="365"/>
      <c r="E7" s="366"/>
      <c r="F7" s="55"/>
      <c r="G7" s="43"/>
      <c r="H7" s="55"/>
      <c r="I7" s="55"/>
      <c r="J7" s="55"/>
      <c r="K7" s="55"/>
      <c r="L7" s="55"/>
      <c r="M7" s="55"/>
    </row>
    <row r="8" spans="2:13" ht="20.100000000000001" customHeight="1">
      <c r="B8" s="372"/>
      <c r="C8" s="129" t="s">
        <v>102</v>
      </c>
      <c r="D8" s="367" t="s">
        <v>112</v>
      </c>
      <c r="E8" s="368"/>
      <c r="F8" s="275"/>
      <c r="G8" s="329"/>
      <c r="H8" s="314">
        <f>F8*G8</f>
        <v>0</v>
      </c>
      <c r="I8" s="316"/>
      <c r="J8" s="316"/>
      <c r="K8" s="316"/>
      <c r="L8" s="316"/>
      <c r="M8" s="316"/>
    </row>
    <row r="9" spans="2:13" ht="20.100000000000001" customHeight="1">
      <c r="B9" s="372"/>
      <c r="C9" s="129" t="s">
        <v>103</v>
      </c>
      <c r="D9" s="367" t="s">
        <v>217</v>
      </c>
      <c r="E9" s="368"/>
      <c r="F9" s="275"/>
      <c r="G9" s="68">
        <v>0.1</v>
      </c>
      <c r="H9" s="314">
        <f t="shared" ref="H9:H10" si="0">F9*G9</f>
        <v>0</v>
      </c>
      <c r="I9" s="316"/>
      <c r="J9" s="316"/>
      <c r="K9" s="316"/>
      <c r="L9" s="316"/>
      <c r="M9" s="316"/>
    </row>
    <row r="10" spans="2:13" ht="20.100000000000001" customHeight="1">
      <c r="B10" s="373"/>
      <c r="C10" s="129" t="s">
        <v>104</v>
      </c>
      <c r="D10" s="367" t="s">
        <v>114</v>
      </c>
      <c r="E10" s="368"/>
      <c r="F10" s="275"/>
      <c r="G10" s="68">
        <v>0.05</v>
      </c>
      <c r="H10" s="314">
        <f t="shared" si="0"/>
        <v>0</v>
      </c>
      <c r="I10" s="316"/>
      <c r="J10" s="316"/>
      <c r="K10" s="316"/>
      <c r="L10" s="316"/>
      <c r="M10" s="316"/>
    </row>
    <row r="11" spans="2:13" ht="20.100000000000001" customHeight="1">
      <c r="B11" s="371">
        <v>2</v>
      </c>
      <c r="C11" s="365" t="s">
        <v>218</v>
      </c>
      <c r="D11" s="365"/>
      <c r="E11" s="366"/>
      <c r="F11" s="55"/>
      <c r="G11" s="78"/>
      <c r="H11" s="320"/>
      <c r="I11" s="320"/>
      <c r="J11" s="320"/>
      <c r="K11" s="320"/>
      <c r="L11" s="320"/>
      <c r="M11" s="320"/>
    </row>
    <row r="12" spans="2:13" ht="20.100000000000001" customHeight="1">
      <c r="B12" s="372"/>
      <c r="C12" s="129" t="s">
        <v>102</v>
      </c>
      <c r="D12" s="367" t="s">
        <v>112</v>
      </c>
      <c r="E12" s="368"/>
      <c r="F12" s="275"/>
      <c r="G12" s="42"/>
      <c r="H12" s="316"/>
      <c r="I12" s="316"/>
      <c r="J12" s="316"/>
      <c r="K12" s="316"/>
      <c r="L12" s="316"/>
      <c r="M12" s="316"/>
    </row>
    <row r="13" spans="2:13" ht="20.100000000000001" customHeight="1">
      <c r="B13" s="372"/>
      <c r="C13" s="129" t="s">
        <v>103</v>
      </c>
      <c r="D13" s="367" t="s">
        <v>113</v>
      </c>
      <c r="E13" s="368"/>
      <c r="F13" s="275"/>
      <c r="G13" s="42"/>
      <c r="H13" s="316"/>
      <c r="I13" s="316"/>
      <c r="J13" s="316"/>
      <c r="K13" s="316"/>
      <c r="L13" s="316"/>
      <c r="M13" s="316"/>
    </row>
    <row r="14" spans="2:13" ht="20.100000000000001" customHeight="1">
      <c r="B14" s="373"/>
      <c r="C14" s="129" t="s">
        <v>104</v>
      </c>
      <c r="D14" s="367" t="s">
        <v>114</v>
      </c>
      <c r="E14" s="368"/>
      <c r="F14" s="275"/>
      <c r="G14" s="42"/>
      <c r="H14" s="316"/>
      <c r="I14" s="316"/>
      <c r="J14" s="316"/>
      <c r="K14" s="316"/>
      <c r="L14" s="316"/>
      <c r="M14" s="316"/>
    </row>
    <row r="15" spans="2:13" s="245" customFormat="1" ht="20.100000000000001" customHeight="1">
      <c r="B15" s="371">
        <v>3</v>
      </c>
      <c r="C15" s="374" t="s">
        <v>307</v>
      </c>
      <c r="D15" s="375"/>
      <c r="E15" s="376"/>
      <c r="F15" s="55"/>
      <c r="G15" s="78"/>
      <c r="H15" s="320"/>
      <c r="I15" s="320"/>
      <c r="J15" s="320"/>
      <c r="K15" s="320"/>
      <c r="L15" s="320"/>
      <c r="M15" s="320"/>
    </row>
    <row r="16" spans="2:13" ht="20.100000000000001" customHeight="1">
      <c r="B16" s="372"/>
      <c r="C16" s="129" t="s">
        <v>102</v>
      </c>
      <c r="D16" s="367" t="s">
        <v>115</v>
      </c>
      <c r="E16" s="368"/>
      <c r="F16" s="275"/>
      <c r="G16" s="329"/>
      <c r="H16" s="314">
        <f t="shared" ref="H16:H18" si="1">F16*G16</f>
        <v>0</v>
      </c>
      <c r="I16" s="316"/>
      <c r="J16" s="316"/>
      <c r="K16" s="316"/>
      <c r="L16" s="316"/>
      <c r="M16" s="316"/>
    </row>
    <row r="17" spans="2:13" ht="20.100000000000001" customHeight="1">
      <c r="B17" s="372"/>
      <c r="C17" s="129" t="s">
        <v>219</v>
      </c>
      <c r="D17" s="367" t="s">
        <v>220</v>
      </c>
      <c r="E17" s="368"/>
      <c r="F17" s="275"/>
      <c r="G17" s="68">
        <v>0.1</v>
      </c>
      <c r="H17" s="314">
        <f t="shared" si="1"/>
        <v>0</v>
      </c>
      <c r="I17" s="316"/>
      <c r="J17" s="316"/>
      <c r="K17" s="316"/>
      <c r="L17" s="316"/>
      <c r="M17" s="316"/>
    </row>
    <row r="18" spans="2:13" ht="20.100000000000001" customHeight="1">
      <c r="B18" s="373"/>
      <c r="C18" s="129" t="s">
        <v>104</v>
      </c>
      <c r="D18" s="367" t="s">
        <v>117</v>
      </c>
      <c r="E18" s="368"/>
      <c r="F18" s="275"/>
      <c r="G18" s="68">
        <v>0.05</v>
      </c>
      <c r="H18" s="314">
        <f t="shared" si="1"/>
        <v>0</v>
      </c>
      <c r="I18" s="316"/>
      <c r="J18" s="316"/>
      <c r="K18" s="316"/>
      <c r="L18" s="316"/>
      <c r="M18" s="316"/>
    </row>
    <row r="19" spans="2:13" ht="20.100000000000001" customHeight="1">
      <c r="B19" s="371">
        <v>4</v>
      </c>
      <c r="C19" s="365" t="s">
        <v>221</v>
      </c>
      <c r="D19" s="365"/>
      <c r="E19" s="366"/>
      <c r="F19" s="55"/>
      <c r="G19" s="78"/>
      <c r="H19" s="320"/>
      <c r="I19" s="320"/>
      <c r="J19" s="320"/>
      <c r="K19" s="320"/>
      <c r="L19" s="320"/>
      <c r="M19" s="320"/>
    </row>
    <row r="20" spans="2:13" ht="20.100000000000001" customHeight="1">
      <c r="B20" s="372"/>
      <c r="C20" s="129" t="s">
        <v>102</v>
      </c>
      <c r="D20" s="367" t="s">
        <v>115</v>
      </c>
      <c r="E20" s="368"/>
      <c r="F20" s="275"/>
      <c r="G20" s="42"/>
      <c r="H20" s="316"/>
      <c r="I20" s="316"/>
      <c r="J20" s="316"/>
      <c r="K20" s="316"/>
      <c r="L20" s="316"/>
      <c r="M20" s="316"/>
    </row>
    <row r="21" spans="2:13" ht="20.100000000000001" customHeight="1">
      <c r="B21" s="372"/>
      <c r="C21" s="129" t="s">
        <v>103</v>
      </c>
      <c r="D21" s="367" t="s">
        <v>116</v>
      </c>
      <c r="E21" s="368"/>
      <c r="F21" s="275"/>
      <c r="G21" s="42"/>
      <c r="H21" s="316"/>
      <c r="I21" s="316"/>
      <c r="J21" s="316"/>
      <c r="K21" s="316"/>
      <c r="L21" s="316"/>
      <c r="M21" s="316"/>
    </row>
    <row r="22" spans="2:13" ht="20.100000000000001" customHeight="1">
      <c r="B22" s="373"/>
      <c r="C22" s="129" t="s">
        <v>104</v>
      </c>
      <c r="D22" s="367" t="s">
        <v>117</v>
      </c>
      <c r="E22" s="368"/>
      <c r="F22" s="275"/>
      <c r="G22" s="42"/>
      <c r="H22" s="316"/>
      <c r="I22" s="316"/>
      <c r="J22" s="316"/>
      <c r="K22" s="316"/>
      <c r="L22" s="316"/>
      <c r="M22" s="316"/>
    </row>
    <row r="23" spans="2:13" ht="20.100000000000001" customHeight="1">
      <c r="B23" s="371">
        <v>5</v>
      </c>
      <c r="C23" s="365" t="s">
        <v>118</v>
      </c>
      <c r="D23" s="365"/>
      <c r="E23" s="366"/>
      <c r="F23" s="57"/>
      <c r="G23" s="67"/>
      <c r="H23" s="321"/>
      <c r="I23" s="321"/>
      <c r="J23" s="321"/>
      <c r="K23" s="321"/>
      <c r="L23" s="321"/>
      <c r="M23" s="321"/>
    </row>
    <row r="24" spans="2:13" ht="20.100000000000001" customHeight="1">
      <c r="B24" s="372"/>
      <c r="C24" s="129" t="s">
        <v>102</v>
      </c>
      <c r="D24" s="367" t="s">
        <v>242</v>
      </c>
      <c r="E24" s="368"/>
      <c r="F24" s="275"/>
      <c r="G24" s="329"/>
      <c r="H24" s="314">
        <f>F24*G24</f>
        <v>0</v>
      </c>
      <c r="I24" s="316"/>
      <c r="J24" s="316"/>
      <c r="K24" s="316"/>
      <c r="L24" s="316"/>
      <c r="M24" s="316"/>
    </row>
    <row r="25" spans="2:13" ht="20.100000000000001" customHeight="1">
      <c r="B25" s="372"/>
      <c r="C25" s="129" t="s">
        <v>103</v>
      </c>
      <c r="D25" s="367" t="s">
        <v>241</v>
      </c>
      <c r="E25" s="368"/>
      <c r="F25" s="275"/>
      <c r="G25" s="68">
        <v>0.25</v>
      </c>
      <c r="H25" s="314">
        <f>F25*G25</f>
        <v>0</v>
      </c>
      <c r="I25" s="316"/>
      <c r="J25" s="316"/>
      <c r="K25" s="316"/>
      <c r="L25" s="316"/>
      <c r="M25" s="316"/>
    </row>
    <row r="26" spans="2:13" ht="20.100000000000001" customHeight="1">
      <c r="B26" s="373"/>
      <c r="C26" s="129" t="s">
        <v>104</v>
      </c>
      <c r="D26" s="369" t="s">
        <v>282</v>
      </c>
      <c r="E26" s="370"/>
      <c r="F26" s="275"/>
      <c r="G26" s="78"/>
      <c r="H26" s="322"/>
      <c r="I26" s="322"/>
      <c r="J26" s="322"/>
      <c r="K26" s="322"/>
      <c r="L26" s="322"/>
      <c r="M26" s="322"/>
    </row>
    <row r="27" spans="2:13" ht="20.100000000000001" customHeight="1">
      <c r="B27" s="381">
        <v>6</v>
      </c>
      <c r="C27" s="365" t="s">
        <v>259</v>
      </c>
      <c r="D27" s="365"/>
      <c r="E27" s="366"/>
      <c r="F27" s="55"/>
      <c r="G27" s="78"/>
      <c r="H27" s="320"/>
      <c r="I27" s="320"/>
      <c r="J27" s="320"/>
      <c r="K27" s="320"/>
      <c r="L27" s="320"/>
      <c r="M27" s="320"/>
    </row>
    <row r="28" spans="2:13" ht="30" customHeight="1">
      <c r="B28" s="382"/>
      <c r="C28" s="129" t="s">
        <v>102</v>
      </c>
      <c r="D28" s="367" t="s">
        <v>222</v>
      </c>
      <c r="E28" s="368"/>
      <c r="F28" s="57"/>
      <c r="G28" s="51"/>
      <c r="H28" s="321"/>
      <c r="I28" s="321"/>
      <c r="J28" s="321"/>
      <c r="K28" s="321"/>
      <c r="L28" s="321"/>
      <c r="M28" s="321"/>
    </row>
    <row r="29" spans="2:13" ht="20.100000000000001" customHeight="1">
      <c r="B29" s="382"/>
      <c r="C29" s="129"/>
      <c r="D29" s="129" t="s">
        <v>119</v>
      </c>
      <c r="E29" s="112" t="s">
        <v>239</v>
      </c>
      <c r="F29" s="275"/>
      <c r="G29" s="68">
        <v>0.2</v>
      </c>
      <c r="H29" s="314">
        <f t="shared" ref="H29:H32" si="2">F29*G29</f>
        <v>0</v>
      </c>
      <c r="I29" s="316"/>
      <c r="J29" s="316"/>
      <c r="K29" s="316"/>
      <c r="L29" s="316"/>
      <c r="M29" s="316"/>
    </row>
    <row r="30" spans="2:13" ht="20.100000000000001" customHeight="1">
      <c r="B30" s="382"/>
      <c r="C30" s="129"/>
      <c r="D30" s="129" t="s">
        <v>120</v>
      </c>
      <c r="E30" s="112" t="s">
        <v>240</v>
      </c>
      <c r="F30" s="275"/>
      <c r="G30" s="68">
        <v>0.4</v>
      </c>
      <c r="H30" s="314">
        <f t="shared" si="2"/>
        <v>0</v>
      </c>
      <c r="I30" s="316"/>
      <c r="J30" s="316"/>
      <c r="K30" s="316"/>
      <c r="L30" s="316"/>
      <c r="M30" s="316"/>
    </row>
    <row r="31" spans="2:13" ht="20.100000000000001" customHeight="1">
      <c r="B31" s="383"/>
      <c r="C31" s="129" t="s">
        <v>103</v>
      </c>
      <c r="D31" s="367" t="s">
        <v>421</v>
      </c>
      <c r="E31" s="368"/>
      <c r="F31" s="275"/>
      <c r="G31" s="68">
        <v>1</v>
      </c>
      <c r="H31" s="314">
        <f t="shared" si="2"/>
        <v>0</v>
      </c>
      <c r="I31" s="316"/>
      <c r="J31" s="316"/>
      <c r="K31" s="316"/>
      <c r="L31" s="316"/>
      <c r="M31" s="316"/>
    </row>
    <row r="32" spans="2:13" ht="30" customHeight="1">
      <c r="B32" s="127">
        <v>7</v>
      </c>
      <c r="C32" s="365" t="s">
        <v>261</v>
      </c>
      <c r="D32" s="365"/>
      <c r="E32" s="366"/>
      <c r="F32" s="275"/>
      <c r="G32" s="68">
        <v>1</v>
      </c>
      <c r="H32" s="314">
        <f t="shared" si="2"/>
        <v>0</v>
      </c>
      <c r="I32" s="316"/>
      <c r="J32" s="316"/>
      <c r="K32" s="316"/>
      <c r="L32" s="316"/>
      <c r="M32" s="316"/>
    </row>
    <row r="33" spans="2:13" ht="30" customHeight="1">
      <c r="B33" s="381">
        <v>8</v>
      </c>
      <c r="C33" s="365" t="s">
        <v>292</v>
      </c>
      <c r="D33" s="365"/>
      <c r="E33" s="366"/>
      <c r="F33" s="55"/>
      <c r="G33" s="78"/>
      <c r="H33" s="320"/>
      <c r="I33" s="320"/>
      <c r="J33" s="320"/>
      <c r="K33" s="320"/>
      <c r="L33" s="320"/>
      <c r="M33" s="320"/>
    </row>
    <row r="34" spans="2:13" s="20" customFormat="1" ht="30" customHeight="1">
      <c r="B34" s="383"/>
      <c r="C34" s="129" t="s">
        <v>102</v>
      </c>
      <c r="D34" s="367" t="s">
        <v>321</v>
      </c>
      <c r="E34" s="368"/>
      <c r="F34" s="275"/>
      <c r="G34" s="80">
        <v>0</v>
      </c>
      <c r="H34" s="314">
        <f>F34*G34</f>
        <v>0</v>
      </c>
      <c r="I34" s="316"/>
      <c r="J34" s="316"/>
      <c r="K34" s="316"/>
      <c r="L34" s="316"/>
      <c r="M34" s="316"/>
    </row>
    <row r="35" spans="2:13" s="20" customFormat="1" ht="45" customHeight="1">
      <c r="B35" s="381"/>
      <c r="C35" s="129" t="s">
        <v>103</v>
      </c>
      <c r="D35" s="367" t="s">
        <v>322</v>
      </c>
      <c r="E35" s="368"/>
      <c r="F35" s="212"/>
      <c r="G35" s="223"/>
      <c r="H35" s="323"/>
      <c r="I35" s="323"/>
      <c r="J35" s="323"/>
      <c r="K35" s="323"/>
      <c r="L35" s="323"/>
      <c r="M35" s="323"/>
    </row>
    <row r="36" spans="2:13" ht="18.95" customHeight="1">
      <c r="B36" s="382"/>
      <c r="C36" s="129"/>
      <c r="D36" s="129" t="s">
        <v>119</v>
      </c>
      <c r="E36" s="87" t="s">
        <v>121</v>
      </c>
      <c r="F36" s="275"/>
      <c r="G36" s="68">
        <v>0</v>
      </c>
      <c r="H36" s="314">
        <f t="shared" ref="H36:H40" si="3">F36*G36</f>
        <v>0</v>
      </c>
      <c r="I36" s="316"/>
      <c r="J36" s="316"/>
      <c r="K36" s="316"/>
      <c r="L36" s="316"/>
      <c r="M36" s="316"/>
    </row>
    <row r="37" spans="2:13" ht="18.95" customHeight="1">
      <c r="B37" s="382"/>
      <c r="C37" s="129"/>
      <c r="D37" s="129" t="s">
        <v>120</v>
      </c>
      <c r="E37" s="87" t="s">
        <v>122</v>
      </c>
      <c r="F37" s="275"/>
      <c r="G37" s="68">
        <v>0.15</v>
      </c>
      <c r="H37" s="314">
        <f t="shared" si="3"/>
        <v>0</v>
      </c>
      <c r="I37" s="316"/>
      <c r="J37" s="316"/>
      <c r="K37" s="316"/>
      <c r="L37" s="316"/>
      <c r="M37" s="316"/>
    </row>
    <row r="38" spans="2:13" s="20" customFormat="1" ht="18.95" customHeight="1">
      <c r="B38" s="382"/>
      <c r="C38" s="129"/>
      <c r="D38" s="129" t="s">
        <v>123</v>
      </c>
      <c r="E38" s="122" t="s">
        <v>266</v>
      </c>
      <c r="F38" s="275"/>
      <c r="G38" s="80">
        <v>0.25</v>
      </c>
      <c r="H38" s="314">
        <f t="shared" si="3"/>
        <v>0</v>
      </c>
      <c r="I38" s="316"/>
      <c r="J38" s="316"/>
      <c r="K38" s="316"/>
      <c r="L38" s="316"/>
      <c r="M38" s="316"/>
    </row>
    <row r="39" spans="2:13" s="20" customFormat="1" ht="18.95" customHeight="1">
      <c r="B39" s="382"/>
      <c r="C39" s="129"/>
      <c r="D39" s="129" t="s">
        <v>124</v>
      </c>
      <c r="E39" s="122" t="s">
        <v>323</v>
      </c>
      <c r="F39" s="275"/>
      <c r="G39" s="80">
        <v>0.25</v>
      </c>
      <c r="H39" s="314">
        <f t="shared" si="3"/>
        <v>0</v>
      </c>
      <c r="I39" s="316"/>
      <c r="J39" s="316"/>
      <c r="K39" s="316"/>
      <c r="L39" s="316"/>
      <c r="M39" s="316"/>
    </row>
    <row r="40" spans="2:13" s="20" customFormat="1" ht="18.95" customHeight="1">
      <c r="B40" s="382"/>
      <c r="C40" s="129"/>
      <c r="D40" s="129" t="s">
        <v>125</v>
      </c>
      <c r="E40" s="122" t="s">
        <v>126</v>
      </c>
      <c r="F40" s="275"/>
      <c r="G40" s="80">
        <v>0.25</v>
      </c>
      <c r="H40" s="314">
        <f t="shared" si="3"/>
        <v>0</v>
      </c>
      <c r="I40" s="316"/>
      <c r="J40" s="316"/>
      <c r="K40" s="316"/>
      <c r="L40" s="316"/>
      <c r="M40" s="316"/>
    </row>
    <row r="41" spans="2:13" s="20" customFormat="1" ht="18.95" customHeight="1">
      <c r="B41" s="382"/>
      <c r="C41" s="129" t="s">
        <v>104</v>
      </c>
      <c r="D41" s="367" t="s">
        <v>324</v>
      </c>
      <c r="E41" s="368"/>
      <c r="F41" s="212"/>
      <c r="G41" s="213"/>
      <c r="H41" s="323"/>
      <c r="I41" s="323"/>
      <c r="J41" s="323"/>
      <c r="K41" s="323"/>
      <c r="L41" s="323"/>
      <c r="M41" s="323"/>
    </row>
    <row r="42" spans="2:13" s="20" customFormat="1" ht="18.95" customHeight="1">
      <c r="B42" s="382"/>
      <c r="C42" s="129"/>
      <c r="D42" s="129" t="s">
        <v>119</v>
      </c>
      <c r="E42" s="122" t="s">
        <v>121</v>
      </c>
      <c r="F42" s="275"/>
      <c r="G42" s="80">
        <v>0</v>
      </c>
      <c r="H42" s="314">
        <f t="shared" ref="H42:H46" si="4">F42*G42</f>
        <v>0</v>
      </c>
      <c r="I42" s="316"/>
      <c r="J42" s="316"/>
      <c r="K42" s="316"/>
      <c r="L42" s="316"/>
      <c r="M42" s="316"/>
    </row>
    <row r="43" spans="2:13" s="20" customFormat="1" ht="18.95" customHeight="1">
      <c r="B43" s="382"/>
      <c r="C43" s="129"/>
      <c r="D43" s="129" t="s">
        <v>120</v>
      </c>
      <c r="E43" s="122" t="s">
        <v>122</v>
      </c>
      <c r="F43" s="275"/>
      <c r="G43" s="80">
        <v>0.15</v>
      </c>
      <c r="H43" s="314">
        <f t="shared" si="4"/>
        <v>0</v>
      </c>
      <c r="I43" s="316"/>
      <c r="J43" s="316"/>
      <c r="K43" s="316"/>
      <c r="L43" s="316"/>
      <c r="M43" s="316"/>
    </row>
    <row r="44" spans="2:13" s="20" customFormat="1" ht="18.95" customHeight="1">
      <c r="B44" s="382"/>
      <c r="C44" s="129"/>
      <c r="D44" s="129" t="s">
        <v>123</v>
      </c>
      <c r="E44" s="122" t="s">
        <v>110</v>
      </c>
      <c r="F44" s="275"/>
      <c r="G44" s="80">
        <v>0.25</v>
      </c>
      <c r="H44" s="314">
        <f t="shared" si="4"/>
        <v>0</v>
      </c>
      <c r="I44" s="316"/>
      <c r="J44" s="316"/>
      <c r="K44" s="316"/>
      <c r="L44" s="316"/>
      <c r="M44" s="316"/>
    </row>
    <row r="45" spans="2:13" s="20" customFormat="1" ht="18.95" customHeight="1">
      <c r="B45" s="382"/>
      <c r="C45" s="129"/>
      <c r="D45" s="129" t="s">
        <v>124</v>
      </c>
      <c r="E45" s="122" t="s">
        <v>323</v>
      </c>
      <c r="F45" s="275"/>
      <c r="G45" s="80">
        <v>0.5</v>
      </c>
      <c r="H45" s="314">
        <f t="shared" si="4"/>
        <v>0</v>
      </c>
      <c r="I45" s="316"/>
      <c r="J45" s="316"/>
      <c r="K45" s="316"/>
      <c r="L45" s="316"/>
      <c r="M45" s="316"/>
    </row>
    <row r="46" spans="2:13" s="20" customFormat="1" ht="18.95" customHeight="1">
      <c r="B46" s="383"/>
      <c r="C46" s="129"/>
      <c r="D46" s="129" t="s">
        <v>125</v>
      </c>
      <c r="E46" s="122" t="s">
        <v>126</v>
      </c>
      <c r="F46" s="275"/>
      <c r="G46" s="80">
        <v>1</v>
      </c>
      <c r="H46" s="314">
        <f t="shared" si="4"/>
        <v>0</v>
      </c>
      <c r="I46" s="316"/>
      <c r="J46" s="316"/>
      <c r="K46" s="316"/>
      <c r="L46" s="316"/>
      <c r="M46" s="316"/>
    </row>
    <row r="47" spans="2:13" ht="18" customHeight="1">
      <c r="B47" s="127">
        <v>9</v>
      </c>
      <c r="C47" s="365" t="s">
        <v>223</v>
      </c>
      <c r="D47" s="365"/>
      <c r="E47" s="366"/>
      <c r="F47" s="278">
        <f>'P2(II)T3'!E24</f>
        <v>0</v>
      </c>
      <c r="G47" s="42"/>
      <c r="H47" s="314">
        <f>'P2(II)T3'!G24</f>
        <v>0</v>
      </c>
      <c r="I47" s="314">
        <f>'P2(II)T3'!H24</f>
        <v>0</v>
      </c>
      <c r="J47" s="314">
        <f>'P2(II)T3'!I24</f>
        <v>0</v>
      </c>
      <c r="K47" s="314">
        <f>'P2(II)T3'!J24</f>
        <v>0</v>
      </c>
      <c r="L47" s="314">
        <f>'P2(II)T3'!K24</f>
        <v>0</v>
      </c>
      <c r="M47" s="314">
        <f>'P2(II)T3'!L24</f>
        <v>0</v>
      </c>
    </row>
    <row r="48" spans="2:13" ht="30" customHeight="1">
      <c r="B48" s="127">
        <v>10</v>
      </c>
      <c r="C48" s="365" t="s">
        <v>325</v>
      </c>
      <c r="D48" s="365"/>
      <c r="E48" s="366"/>
      <c r="F48" s="278">
        <f>'P2(II)T5'!E13</f>
        <v>0</v>
      </c>
      <c r="G48" s="79"/>
      <c r="H48" s="314">
        <f>'P2(II)T5'!G13</f>
        <v>0</v>
      </c>
      <c r="I48" s="314">
        <f>'P2(II)T5'!H13</f>
        <v>0</v>
      </c>
      <c r="J48" s="314">
        <f>'P2(II)T5'!I13</f>
        <v>0</v>
      </c>
      <c r="K48" s="314">
        <f>'P2(II)T5'!J13</f>
        <v>0</v>
      </c>
      <c r="L48" s="314">
        <f>'P2(II)T5'!K13</f>
        <v>0</v>
      </c>
      <c r="M48" s="314">
        <f>'P2(II)T5'!L13</f>
        <v>0</v>
      </c>
    </row>
    <row r="49" spans="2:13" ht="18" customHeight="1">
      <c r="B49" s="127">
        <v>11</v>
      </c>
      <c r="C49" s="365" t="s">
        <v>246</v>
      </c>
      <c r="D49" s="365"/>
      <c r="E49" s="366"/>
      <c r="F49" s="279"/>
      <c r="G49" s="68">
        <v>1</v>
      </c>
      <c r="H49" s="314">
        <f>F49*G49</f>
        <v>0</v>
      </c>
      <c r="I49" s="316"/>
      <c r="J49" s="316"/>
      <c r="K49" s="316"/>
      <c r="L49" s="316"/>
      <c r="M49" s="316"/>
    </row>
    <row r="50" spans="2:13" ht="30" customHeight="1">
      <c r="B50" s="127">
        <v>12</v>
      </c>
      <c r="C50" s="365" t="s">
        <v>260</v>
      </c>
      <c r="D50" s="365"/>
      <c r="E50" s="366"/>
      <c r="F50" s="278">
        <f>'P2(II)T6'!D11</f>
        <v>0</v>
      </c>
      <c r="G50" s="79"/>
      <c r="H50" s="314">
        <f>'P2(II)T6'!F11</f>
        <v>0</v>
      </c>
      <c r="I50" s="314">
        <f>'P2(II)T6'!G11</f>
        <v>0</v>
      </c>
      <c r="J50" s="314">
        <f>'P2(II)T6'!H11</f>
        <v>0</v>
      </c>
      <c r="K50" s="314">
        <f>'P2(II)T6'!I11</f>
        <v>0</v>
      </c>
      <c r="L50" s="314">
        <f>'P2(II)T6'!J11</f>
        <v>0</v>
      </c>
      <c r="M50" s="314">
        <f>'P2(II)T6'!K11</f>
        <v>0</v>
      </c>
    </row>
    <row r="51" spans="2:13" ht="18" customHeight="1">
      <c r="B51" s="127">
        <v>13</v>
      </c>
      <c r="C51" s="365" t="s">
        <v>224</v>
      </c>
      <c r="D51" s="365"/>
      <c r="E51" s="366"/>
      <c r="F51" s="279"/>
      <c r="G51" s="68">
        <v>1</v>
      </c>
      <c r="H51" s="314">
        <f>F51*G51</f>
        <v>0</v>
      </c>
      <c r="I51" s="316"/>
      <c r="J51" s="316"/>
      <c r="K51" s="316"/>
      <c r="L51" s="316"/>
      <c r="M51" s="316"/>
    </row>
    <row r="52" spans="2:13" ht="30" customHeight="1">
      <c r="B52" s="127">
        <v>14</v>
      </c>
      <c r="C52" s="365" t="s">
        <v>326</v>
      </c>
      <c r="D52" s="365"/>
      <c r="E52" s="366"/>
      <c r="F52" s="278">
        <f>'P2(II)T7'!E24</f>
        <v>0</v>
      </c>
      <c r="G52" s="42"/>
      <c r="H52" s="314">
        <f>'P2(II)T7'!G24</f>
        <v>0</v>
      </c>
      <c r="I52" s="314">
        <f>'P2(II)T7'!H24</f>
        <v>0</v>
      </c>
      <c r="J52" s="314">
        <f>'P2(II)T7'!I24</f>
        <v>0</v>
      </c>
      <c r="K52" s="314">
        <f>'P2(II)T7'!J24</f>
        <v>0</v>
      </c>
      <c r="L52" s="314">
        <f>'P2(II)T7'!K24</f>
        <v>0</v>
      </c>
      <c r="M52" s="314">
        <f>'P2(II)T7'!L24</f>
        <v>0</v>
      </c>
    </row>
    <row r="53" spans="2:13" ht="30" customHeight="1">
      <c r="B53" s="127">
        <v>15</v>
      </c>
      <c r="C53" s="365" t="s">
        <v>247</v>
      </c>
      <c r="D53" s="365"/>
      <c r="E53" s="366"/>
      <c r="F53" s="275"/>
      <c r="G53" s="68">
        <v>1</v>
      </c>
      <c r="H53" s="314">
        <f t="shared" ref="H53:H56" si="5">F53*G53</f>
        <v>0</v>
      </c>
      <c r="I53" s="316"/>
      <c r="J53" s="316"/>
      <c r="K53" s="316"/>
      <c r="L53" s="316"/>
      <c r="M53" s="316"/>
    </row>
    <row r="54" spans="2:13" ht="30" customHeight="1">
      <c r="B54" s="127">
        <v>16</v>
      </c>
      <c r="C54" s="365" t="s">
        <v>327</v>
      </c>
      <c r="D54" s="365"/>
      <c r="E54" s="366"/>
      <c r="F54" s="275"/>
      <c r="G54" s="68">
        <v>1</v>
      </c>
      <c r="H54" s="314">
        <f t="shared" si="5"/>
        <v>0</v>
      </c>
      <c r="I54" s="316"/>
      <c r="J54" s="316"/>
      <c r="K54" s="316"/>
      <c r="L54" s="316"/>
      <c r="M54" s="316"/>
    </row>
    <row r="55" spans="2:13" ht="30" customHeight="1">
      <c r="B55" s="127">
        <v>17</v>
      </c>
      <c r="C55" s="365" t="s">
        <v>328</v>
      </c>
      <c r="D55" s="365"/>
      <c r="E55" s="366"/>
      <c r="F55" s="275"/>
      <c r="G55" s="68">
        <v>1</v>
      </c>
      <c r="H55" s="314">
        <f t="shared" si="5"/>
        <v>0</v>
      </c>
      <c r="I55" s="316"/>
      <c r="J55" s="316"/>
      <c r="K55" s="316"/>
      <c r="L55" s="316"/>
      <c r="M55" s="316"/>
    </row>
    <row r="56" spans="2:13" ht="30" customHeight="1">
      <c r="B56" s="127">
        <v>18</v>
      </c>
      <c r="C56" s="365" t="s">
        <v>329</v>
      </c>
      <c r="D56" s="365"/>
      <c r="E56" s="366"/>
      <c r="F56" s="275"/>
      <c r="G56" s="68">
        <v>1</v>
      </c>
      <c r="H56" s="314">
        <f t="shared" si="5"/>
        <v>0</v>
      </c>
      <c r="I56" s="316"/>
      <c r="J56" s="316"/>
      <c r="K56" s="316"/>
      <c r="L56" s="316"/>
      <c r="M56" s="316"/>
    </row>
    <row r="57" spans="2:13" ht="18" customHeight="1">
      <c r="B57" s="127">
        <v>19</v>
      </c>
      <c r="C57" s="365" t="s">
        <v>330</v>
      </c>
      <c r="D57" s="365"/>
      <c r="E57" s="366"/>
      <c r="F57" s="56">
        <f>'P2(II)T8'!E25</f>
        <v>0</v>
      </c>
      <c r="G57" s="67"/>
      <c r="H57" s="314">
        <f>'P2(II)T8'!G25</f>
        <v>0</v>
      </c>
      <c r="I57" s="314">
        <f>'P2(II)T8'!H25</f>
        <v>0</v>
      </c>
      <c r="J57" s="314">
        <f>'P2(II)T8'!I25</f>
        <v>0</v>
      </c>
      <c r="K57" s="314">
        <f>'P2(II)T8'!J25</f>
        <v>0</v>
      </c>
      <c r="L57" s="314">
        <f>'P2(II)T8'!K25</f>
        <v>0</v>
      </c>
      <c r="M57" s="314">
        <f>'P2(II)T8'!L25</f>
        <v>0</v>
      </c>
    </row>
    <row r="58" spans="2:13" ht="18" customHeight="1">
      <c r="B58" s="127">
        <v>20</v>
      </c>
      <c r="C58" s="365" t="s">
        <v>331</v>
      </c>
      <c r="D58" s="365"/>
      <c r="E58" s="366"/>
      <c r="F58" s="58"/>
      <c r="G58" s="67"/>
      <c r="H58" s="314">
        <f>'P2(II)T9'!G22</f>
        <v>0</v>
      </c>
      <c r="I58" s="314">
        <f>'P2(II)T9'!H22</f>
        <v>0</v>
      </c>
      <c r="J58" s="314">
        <f>'P2(II)T9'!I22</f>
        <v>0</v>
      </c>
      <c r="K58" s="314">
        <f>'P2(II)T9'!J22</f>
        <v>0</v>
      </c>
      <c r="L58" s="314">
        <f>'P2(II)T9'!K22</f>
        <v>0</v>
      </c>
      <c r="M58" s="314">
        <f>'P2(II)T9'!L22</f>
        <v>0</v>
      </c>
    </row>
    <row r="59" spans="2:13" ht="30" customHeight="1">
      <c r="B59" s="127">
        <v>21</v>
      </c>
      <c r="C59" s="365" t="s">
        <v>332</v>
      </c>
      <c r="D59" s="365"/>
      <c r="E59" s="366"/>
      <c r="F59" s="56">
        <f>'P2(II)T10'!E18</f>
        <v>0</v>
      </c>
      <c r="G59" s="67"/>
      <c r="H59" s="314">
        <f>'P2(II)T10'!G18</f>
        <v>0</v>
      </c>
      <c r="I59" s="314">
        <f>'P2(II)T10'!H18</f>
        <v>0</v>
      </c>
      <c r="J59" s="314">
        <f>'P2(II)T10'!I18</f>
        <v>0</v>
      </c>
      <c r="K59" s="314">
        <f>'P2(II)T10'!J18</f>
        <v>0</v>
      </c>
      <c r="L59" s="314">
        <f>'P2(II)T10'!K18</f>
        <v>0</v>
      </c>
      <c r="M59" s="314">
        <f>'P2(II)T10'!L18</f>
        <v>0</v>
      </c>
    </row>
    <row r="60" spans="2:13" ht="18" customHeight="1">
      <c r="B60" s="127">
        <v>22</v>
      </c>
      <c r="C60" s="365" t="s">
        <v>225</v>
      </c>
      <c r="D60" s="365"/>
      <c r="E60" s="366"/>
      <c r="F60" s="275"/>
      <c r="G60" s="68">
        <v>1</v>
      </c>
      <c r="H60" s="314">
        <f>F60*G60</f>
        <v>0</v>
      </c>
      <c r="I60" s="316"/>
      <c r="J60" s="316"/>
      <c r="K60" s="316"/>
      <c r="L60" s="316"/>
      <c r="M60" s="316"/>
    </row>
    <row r="61" spans="2:13" ht="18" customHeight="1">
      <c r="B61" s="127">
        <v>23</v>
      </c>
      <c r="C61" s="365" t="s">
        <v>226</v>
      </c>
      <c r="D61" s="365"/>
      <c r="E61" s="366"/>
      <c r="F61" s="76"/>
      <c r="G61" s="42"/>
      <c r="H61" s="314">
        <f t="shared" ref="H61:M61" si="6">H8+H9+H10+H12+H13+H14+H16+H17+H18+H20+H21+H22+H24+H25+H29+H30+H31+H32+H34+H36+H37+H38+H39+H40+H42+H43+H44+H45+H46+H47+H48+H49+H50+H51+H52+H53+H54+H55+H56+H57+H58+H59+H60</f>
        <v>0</v>
      </c>
      <c r="I61" s="314">
        <f t="shared" si="6"/>
        <v>0</v>
      </c>
      <c r="J61" s="314">
        <f t="shared" si="6"/>
        <v>0</v>
      </c>
      <c r="K61" s="314">
        <f t="shared" si="6"/>
        <v>0</v>
      </c>
      <c r="L61" s="314">
        <f t="shared" si="6"/>
        <v>0</v>
      </c>
      <c r="M61" s="314">
        <f t="shared" si="6"/>
        <v>0</v>
      </c>
    </row>
    <row r="62" spans="2:13">
      <c r="F62" s="35"/>
      <c r="G62" s="276"/>
      <c r="H62" s="35"/>
      <c r="I62" s="35"/>
      <c r="J62" s="35"/>
      <c r="K62" s="35"/>
      <c r="L62" s="35"/>
      <c r="M62" s="35"/>
    </row>
    <row r="63" spans="2:13">
      <c r="F63" s="35"/>
      <c r="G63" s="276"/>
      <c r="H63" s="35"/>
      <c r="I63" s="35"/>
      <c r="J63" s="35"/>
      <c r="K63" s="35"/>
      <c r="L63" s="35"/>
      <c r="M63" s="35"/>
    </row>
    <row r="64" spans="2:13">
      <c r="F64" s="35"/>
      <c r="G64" s="276"/>
      <c r="H64" s="35"/>
      <c r="I64" s="35"/>
      <c r="J64" s="35"/>
      <c r="K64" s="35"/>
      <c r="L64" s="35"/>
      <c r="M64" s="35"/>
    </row>
    <row r="65" spans="6:13">
      <c r="F65" s="35"/>
      <c r="G65" s="276"/>
      <c r="H65" s="35"/>
      <c r="I65" s="35"/>
      <c r="J65" s="35"/>
      <c r="K65" s="35"/>
      <c r="L65" s="35"/>
      <c r="M65" s="35"/>
    </row>
  </sheetData>
  <customSheetViews>
    <customSheetView guid="{07E09DBC-DF85-419E-9F17-4CCA9D1B6A76}" showPageBreaks="1" printArea="1" topLeftCell="B1">
      <pane xSplit="5" ySplit="6" topLeftCell="G19" activePane="bottomRight" state="frozen"/>
      <selection pane="bottomRight" activeCell="E25" sqref="E25:F25"/>
      <rowBreaks count="1" manualBreakCount="1">
        <brk id="32" max="16383" man="1"/>
      </rowBreaks>
      <pageMargins left="0.39370078740157483" right="0.39370078740157483" top="0.39370078740157483" bottom="0.39370078740157483" header="0.31496062992125984" footer="0.31496062992125984"/>
      <pageSetup paperSize="9" scale="70" orientation="landscape" r:id="rId1"/>
    </customSheetView>
  </customSheetViews>
  <mergeCells count="57">
    <mergeCell ref="B35:B46"/>
    <mergeCell ref="B33:B34"/>
    <mergeCell ref="B23:B26"/>
    <mergeCell ref="B19:B22"/>
    <mergeCell ref="B7:B10"/>
    <mergeCell ref="B27:B31"/>
    <mergeCell ref="B11:B14"/>
    <mergeCell ref="H5:H6"/>
    <mergeCell ref="I5:M5"/>
    <mergeCell ref="D8:E8"/>
    <mergeCell ref="D9:E9"/>
    <mergeCell ref="D10:E10"/>
    <mergeCell ref="C7:E7"/>
    <mergeCell ref="F5:F6"/>
    <mergeCell ref="C5:E5"/>
    <mergeCell ref="C6:E6"/>
    <mergeCell ref="G5:G6"/>
    <mergeCell ref="C11:E11"/>
    <mergeCell ref="B15:B18"/>
    <mergeCell ref="C15:E15"/>
    <mergeCell ref="D16:E16"/>
    <mergeCell ref="D17:E17"/>
    <mergeCell ref="D18:E18"/>
    <mergeCell ref="D12:E12"/>
    <mergeCell ref="D13:E13"/>
    <mergeCell ref="D14:E14"/>
    <mergeCell ref="C32:E32"/>
    <mergeCell ref="C19:E19"/>
    <mergeCell ref="D20:E20"/>
    <mergeCell ref="D21:E21"/>
    <mergeCell ref="D22:E22"/>
    <mergeCell ref="C23:E23"/>
    <mergeCell ref="D24:E24"/>
    <mergeCell ref="D25:E25"/>
    <mergeCell ref="D26:E26"/>
    <mergeCell ref="C27:E27"/>
    <mergeCell ref="D28:E28"/>
    <mergeCell ref="D31:E31"/>
    <mergeCell ref="C33:E33"/>
    <mergeCell ref="D34:E34"/>
    <mergeCell ref="D35:E35"/>
    <mergeCell ref="C49:E49"/>
    <mergeCell ref="D41:E41"/>
    <mergeCell ref="C47:E47"/>
    <mergeCell ref="C48:E48"/>
    <mergeCell ref="C61:E61"/>
    <mergeCell ref="C50:E50"/>
    <mergeCell ref="C51:E51"/>
    <mergeCell ref="C52:E52"/>
    <mergeCell ref="C53:E53"/>
    <mergeCell ref="C54:E54"/>
    <mergeCell ref="C55:E55"/>
    <mergeCell ref="C56:E56"/>
    <mergeCell ref="C57:E57"/>
    <mergeCell ref="C58:E58"/>
    <mergeCell ref="C59:E59"/>
    <mergeCell ref="C60:E60"/>
  </mergeCells>
  <phoneticPr fontId="1" type="noConversion"/>
  <pageMargins left="0.39370078740157483" right="0.39370078740157483" top="0.39370078740157483" bottom="0.39370078740157483" header="0.31496062992125984" footer="0.31496062992125984"/>
  <pageSetup paperSize="9" scale="74" orientation="landscape" r:id="rId2"/>
  <rowBreaks count="1" manualBreakCount="1">
    <brk id="34" min="1" max="12"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2"/>
  <sheetViews>
    <sheetView view="pageBreakPreview" topLeftCell="A16" zoomScale="85" zoomScaleNormal="100" zoomScaleSheetLayoutView="85" workbookViewId="0">
      <selection activeCell="L17" sqref="L17"/>
    </sheetView>
  </sheetViews>
  <sheetFormatPr defaultRowHeight="12.75"/>
  <cols>
    <col min="1" max="1" width="1.28515625" customWidth="1"/>
    <col min="2" max="2" width="3.42578125" style="47" customWidth="1"/>
    <col min="3" max="4" width="3.42578125" style="46" customWidth="1"/>
    <col min="5" max="5" width="80.28515625" style="47" customWidth="1"/>
    <col min="6" max="6" width="13.42578125" style="32" customWidth="1"/>
    <col min="7" max="7" width="7.28515625" style="34" customWidth="1"/>
    <col min="8" max="13" width="13.42578125" style="32" customWidth="1"/>
  </cols>
  <sheetData>
    <row r="1" spans="2:13" s="1" customFormat="1" ht="15.95" customHeight="1">
      <c r="B1" s="33" t="s">
        <v>87</v>
      </c>
      <c r="C1" s="214"/>
      <c r="D1" s="215"/>
      <c r="E1" s="215"/>
      <c r="F1" s="20"/>
      <c r="G1" s="216"/>
      <c r="H1" s="20"/>
      <c r="I1" s="20"/>
      <c r="J1" s="20"/>
      <c r="K1" s="20"/>
      <c r="L1" s="20"/>
      <c r="M1" s="20"/>
    </row>
    <row r="2" spans="2:13" s="1" customFormat="1" ht="15.95" customHeight="1">
      <c r="B2" s="217"/>
      <c r="C2" s="214"/>
      <c r="D2" s="215"/>
      <c r="E2" s="215"/>
      <c r="F2" s="20"/>
      <c r="G2" s="216"/>
      <c r="H2" s="20"/>
      <c r="I2" s="20"/>
      <c r="J2" s="20"/>
      <c r="K2" s="20"/>
      <c r="L2" s="20"/>
      <c r="M2" s="20"/>
    </row>
    <row r="3" spans="2:13" s="1" customFormat="1" ht="15.95" customHeight="1">
      <c r="B3" s="48" t="s">
        <v>445</v>
      </c>
      <c r="C3" s="218"/>
      <c r="D3" s="48"/>
      <c r="E3" s="218"/>
      <c r="F3" s="20"/>
      <c r="G3" s="216"/>
      <c r="H3" s="20"/>
      <c r="I3" s="20"/>
      <c r="J3" s="20"/>
      <c r="K3" s="20"/>
      <c r="L3" s="20"/>
      <c r="M3" s="271" t="s">
        <v>272</v>
      </c>
    </row>
    <row r="4" spans="2:13" s="1" customFormat="1" ht="12" customHeight="1">
      <c r="B4" s="49"/>
      <c r="C4" s="215"/>
      <c r="D4" s="215"/>
      <c r="E4" s="49"/>
      <c r="F4" s="20"/>
      <c r="G4" s="216"/>
      <c r="H4" s="20"/>
      <c r="I4" s="20"/>
      <c r="J4" s="20"/>
      <c r="K4" s="20"/>
      <c r="L4" s="20"/>
      <c r="M4" s="20"/>
    </row>
    <row r="5" spans="2:13" s="1" customFormat="1" ht="15.95" customHeight="1">
      <c r="B5" s="219" t="s">
        <v>128</v>
      </c>
      <c r="C5" s="399" t="s">
        <v>129</v>
      </c>
      <c r="D5" s="399"/>
      <c r="E5" s="400"/>
      <c r="F5" s="403" t="s">
        <v>127</v>
      </c>
      <c r="G5" s="403" t="s">
        <v>264</v>
      </c>
      <c r="H5" s="403" t="s">
        <v>97</v>
      </c>
      <c r="I5" s="403" t="s">
        <v>98</v>
      </c>
      <c r="J5" s="403"/>
      <c r="K5" s="403"/>
      <c r="L5" s="403"/>
      <c r="M5" s="403"/>
    </row>
    <row r="6" spans="2:13" s="1" customFormat="1" ht="30" customHeight="1">
      <c r="B6" s="220"/>
      <c r="C6" s="401" t="s">
        <v>216</v>
      </c>
      <c r="D6" s="401"/>
      <c r="E6" s="402"/>
      <c r="F6" s="364"/>
      <c r="G6" s="403"/>
      <c r="H6" s="403"/>
      <c r="I6" s="126" t="s">
        <v>273</v>
      </c>
      <c r="J6" s="126" t="s">
        <v>274</v>
      </c>
      <c r="K6" s="126" t="s">
        <v>99</v>
      </c>
      <c r="L6" s="126" t="s">
        <v>17</v>
      </c>
      <c r="M6" s="126" t="s">
        <v>100</v>
      </c>
    </row>
    <row r="7" spans="2:13" s="1" customFormat="1" ht="42" customHeight="1">
      <c r="B7" s="221">
        <v>1</v>
      </c>
      <c r="C7" s="392" t="s">
        <v>227</v>
      </c>
      <c r="D7" s="392"/>
      <c r="E7" s="393"/>
      <c r="F7" s="279"/>
      <c r="G7" s="222">
        <v>0</v>
      </c>
      <c r="H7" s="314">
        <f>F7*G7</f>
        <v>0</v>
      </c>
      <c r="I7" s="316"/>
      <c r="J7" s="316"/>
      <c r="K7" s="316"/>
      <c r="L7" s="316"/>
      <c r="M7" s="316"/>
    </row>
    <row r="8" spans="2:13" s="1" customFormat="1" ht="30" customHeight="1">
      <c r="B8" s="386">
        <v>2</v>
      </c>
      <c r="C8" s="392" t="s">
        <v>228</v>
      </c>
      <c r="D8" s="392"/>
      <c r="E8" s="393"/>
      <c r="F8" s="281"/>
      <c r="G8" s="115"/>
      <c r="H8" s="315"/>
      <c r="I8" s="315"/>
      <c r="J8" s="315"/>
      <c r="K8" s="315"/>
      <c r="L8" s="315"/>
      <c r="M8" s="315"/>
    </row>
    <row r="9" spans="2:13" s="1" customFormat="1" ht="20.100000000000001" customHeight="1">
      <c r="B9" s="387"/>
      <c r="C9" s="125" t="s">
        <v>134</v>
      </c>
      <c r="D9" s="394" t="s">
        <v>121</v>
      </c>
      <c r="E9" s="396"/>
      <c r="F9" s="279"/>
      <c r="G9" s="222">
        <v>0</v>
      </c>
      <c r="H9" s="314">
        <f t="shared" ref="H9:H12" si="0">F9*G9</f>
        <v>0</v>
      </c>
      <c r="I9" s="316"/>
      <c r="J9" s="316"/>
      <c r="K9" s="316"/>
      <c r="L9" s="316"/>
      <c r="M9" s="316"/>
    </row>
    <row r="10" spans="2:13" s="1" customFormat="1" ht="20.100000000000001" customHeight="1">
      <c r="B10" s="387"/>
      <c r="C10" s="125" t="s">
        <v>135</v>
      </c>
      <c r="D10" s="394" t="s">
        <v>122</v>
      </c>
      <c r="E10" s="396"/>
      <c r="F10" s="279"/>
      <c r="G10" s="222">
        <v>0.15</v>
      </c>
      <c r="H10" s="314">
        <f t="shared" si="0"/>
        <v>0</v>
      </c>
      <c r="I10" s="316"/>
      <c r="J10" s="316"/>
      <c r="K10" s="316"/>
      <c r="L10" s="316"/>
      <c r="M10" s="316"/>
    </row>
    <row r="11" spans="2:13" s="1" customFormat="1" ht="19.5" customHeight="1">
      <c r="B11" s="387"/>
      <c r="C11" s="125" t="s">
        <v>136</v>
      </c>
      <c r="D11" s="394" t="s">
        <v>110</v>
      </c>
      <c r="E11" s="396"/>
      <c r="F11" s="279"/>
      <c r="G11" s="222">
        <v>0.25</v>
      </c>
      <c r="H11" s="314">
        <f t="shared" si="0"/>
        <v>0</v>
      </c>
      <c r="I11" s="316"/>
      <c r="J11" s="316"/>
      <c r="K11" s="316"/>
      <c r="L11" s="316"/>
      <c r="M11" s="316"/>
    </row>
    <row r="12" spans="2:13" s="1" customFormat="1" ht="20.100000000000001" customHeight="1">
      <c r="B12" s="387"/>
      <c r="C12" s="125" t="s">
        <v>137</v>
      </c>
      <c r="D12" s="394" t="s">
        <v>323</v>
      </c>
      <c r="E12" s="396"/>
      <c r="F12" s="279"/>
      <c r="G12" s="222">
        <v>0.5</v>
      </c>
      <c r="H12" s="314">
        <f t="shared" si="0"/>
        <v>0</v>
      </c>
      <c r="I12" s="316"/>
      <c r="J12" s="316"/>
      <c r="K12" s="316"/>
      <c r="L12" s="316"/>
      <c r="M12" s="316"/>
    </row>
    <row r="13" spans="2:13" s="1" customFormat="1" ht="20.100000000000001" customHeight="1">
      <c r="B13" s="387"/>
      <c r="C13" s="125" t="s">
        <v>138</v>
      </c>
      <c r="D13" s="394" t="s">
        <v>333</v>
      </c>
      <c r="E13" s="396"/>
      <c r="F13" s="299"/>
      <c r="G13" s="223"/>
      <c r="H13" s="324"/>
      <c r="I13" s="324"/>
      <c r="J13" s="324"/>
      <c r="K13" s="324"/>
      <c r="L13" s="324"/>
      <c r="M13" s="324"/>
    </row>
    <row r="14" spans="2:13" s="1" customFormat="1" ht="20.100000000000001" customHeight="1">
      <c r="B14" s="387"/>
      <c r="C14" s="125"/>
      <c r="D14" s="125" t="s">
        <v>119</v>
      </c>
      <c r="E14" s="124" t="s">
        <v>130</v>
      </c>
      <c r="F14" s="279"/>
      <c r="G14" s="222">
        <v>0.5</v>
      </c>
      <c r="H14" s="314">
        <f t="shared" ref="H14:H15" si="1">F14*G14</f>
        <v>0</v>
      </c>
      <c r="I14" s="316"/>
      <c r="J14" s="316"/>
      <c r="K14" s="316"/>
      <c r="L14" s="316"/>
      <c r="M14" s="316"/>
    </row>
    <row r="15" spans="2:13" ht="20.100000000000001" customHeight="1">
      <c r="B15" s="388"/>
      <c r="C15" s="125"/>
      <c r="D15" s="125" t="s">
        <v>120</v>
      </c>
      <c r="E15" s="88" t="s">
        <v>131</v>
      </c>
      <c r="F15" s="279"/>
      <c r="G15" s="77">
        <v>1</v>
      </c>
      <c r="H15" s="314">
        <f t="shared" si="1"/>
        <v>0</v>
      </c>
      <c r="I15" s="316"/>
      <c r="J15" s="316"/>
      <c r="K15" s="316"/>
      <c r="L15" s="316"/>
      <c r="M15" s="316"/>
    </row>
    <row r="16" spans="2:13" ht="20.100000000000001" customHeight="1">
      <c r="B16" s="168">
        <v>3</v>
      </c>
      <c r="C16" s="365" t="s">
        <v>334</v>
      </c>
      <c r="D16" s="365"/>
      <c r="E16" s="366"/>
      <c r="F16" s="314">
        <f>'P2(II)T4'!E24</f>
        <v>0</v>
      </c>
      <c r="G16" s="42"/>
      <c r="H16" s="314">
        <f>'P2(II)T4'!G24</f>
        <v>0</v>
      </c>
      <c r="I16" s="314">
        <f>'P2(II)T4'!H24</f>
        <v>0</v>
      </c>
      <c r="J16" s="314">
        <f>'P2(II)T4'!I24</f>
        <v>0</v>
      </c>
      <c r="K16" s="314">
        <f>'P2(II)T4'!J24</f>
        <v>0</v>
      </c>
      <c r="L16" s="314">
        <f>'P2(II)T4'!K24</f>
        <v>0</v>
      </c>
      <c r="M16" s="314">
        <f>'P2(II)T4'!L24</f>
        <v>0</v>
      </c>
    </row>
    <row r="17" spans="2:13" ht="20.100000000000001" customHeight="1">
      <c r="B17" s="386">
        <v>4</v>
      </c>
      <c r="C17" s="365" t="s">
        <v>335</v>
      </c>
      <c r="D17" s="365"/>
      <c r="E17" s="366"/>
      <c r="F17" s="295"/>
      <c r="G17" s="78"/>
      <c r="H17" s="325"/>
      <c r="I17" s="325"/>
      <c r="J17" s="325"/>
      <c r="K17" s="325"/>
      <c r="L17" s="325"/>
      <c r="M17" s="325"/>
    </row>
    <row r="18" spans="2:13" ht="20.100000000000001" customHeight="1">
      <c r="B18" s="387"/>
      <c r="C18" s="135" t="s">
        <v>102</v>
      </c>
      <c r="D18" s="367" t="s">
        <v>229</v>
      </c>
      <c r="E18" s="368"/>
      <c r="F18" s="279"/>
      <c r="G18" s="77">
        <v>0</v>
      </c>
      <c r="H18" s="314">
        <f>F18*G18</f>
        <v>0</v>
      </c>
      <c r="I18" s="316"/>
      <c r="J18" s="316"/>
      <c r="K18" s="316"/>
      <c r="L18" s="316"/>
      <c r="M18" s="316"/>
    </row>
    <row r="19" spans="2:13" ht="20.100000000000001" customHeight="1">
      <c r="B19" s="387"/>
      <c r="C19" s="135" t="s">
        <v>103</v>
      </c>
      <c r="D19" s="394" t="s">
        <v>336</v>
      </c>
      <c r="E19" s="396"/>
      <c r="F19" s="295"/>
      <c r="G19" s="78"/>
      <c r="H19" s="325"/>
      <c r="I19" s="325"/>
      <c r="J19" s="325"/>
      <c r="K19" s="325"/>
      <c r="L19" s="325"/>
      <c r="M19" s="325"/>
    </row>
    <row r="20" spans="2:13" ht="20.100000000000001" customHeight="1">
      <c r="B20" s="387"/>
      <c r="C20" s="125"/>
      <c r="D20" s="125" t="s">
        <v>119</v>
      </c>
      <c r="E20" s="124" t="s">
        <v>283</v>
      </c>
      <c r="F20" s="279"/>
      <c r="G20" s="77">
        <v>1</v>
      </c>
      <c r="H20" s="314">
        <f t="shared" ref="H20:H31" si="2">F20*G20</f>
        <v>0</v>
      </c>
      <c r="I20" s="316"/>
      <c r="J20" s="316"/>
      <c r="K20" s="316"/>
      <c r="L20" s="316"/>
      <c r="M20" s="316"/>
    </row>
    <row r="21" spans="2:13" ht="20.100000000000001" customHeight="1">
      <c r="B21" s="387"/>
      <c r="C21" s="125"/>
      <c r="D21" s="125" t="s">
        <v>120</v>
      </c>
      <c r="E21" s="124" t="s">
        <v>284</v>
      </c>
      <c r="F21" s="279"/>
      <c r="G21" s="77">
        <v>1</v>
      </c>
      <c r="H21" s="314">
        <f t="shared" si="2"/>
        <v>0</v>
      </c>
      <c r="I21" s="316"/>
      <c r="J21" s="316"/>
      <c r="K21" s="316"/>
      <c r="L21" s="316"/>
      <c r="M21" s="316"/>
    </row>
    <row r="22" spans="2:13" ht="20.100000000000001" customHeight="1">
      <c r="B22" s="387"/>
      <c r="C22" s="125"/>
      <c r="D22" s="125" t="s">
        <v>123</v>
      </c>
      <c r="E22" s="124" t="s">
        <v>132</v>
      </c>
      <c r="F22" s="279"/>
      <c r="G22" s="77">
        <v>0.5</v>
      </c>
      <c r="H22" s="314">
        <f t="shared" si="2"/>
        <v>0</v>
      </c>
      <c r="I22" s="316"/>
      <c r="J22" s="316"/>
      <c r="K22" s="316"/>
      <c r="L22" s="316"/>
      <c r="M22" s="316"/>
    </row>
    <row r="23" spans="2:13" ht="20.100000000000001" customHeight="1">
      <c r="B23" s="387"/>
      <c r="C23" s="125"/>
      <c r="D23" s="125" t="s">
        <v>124</v>
      </c>
      <c r="E23" s="124" t="s">
        <v>133</v>
      </c>
      <c r="F23" s="279"/>
      <c r="G23" s="77">
        <v>0.5</v>
      </c>
      <c r="H23" s="314">
        <f t="shared" si="2"/>
        <v>0</v>
      </c>
      <c r="I23" s="316"/>
      <c r="J23" s="316"/>
      <c r="K23" s="316"/>
      <c r="L23" s="316"/>
      <c r="M23" s="316"/>
    </row>
    <row r="24" spans="2:13" ht="42" customHeight="1">
      <c r="B24" s="388"/>
      <c r="C24" s="125"/>
      <c r="D24" s="125" t="s">
        <v>125</v>
      </c>
      <c r="E24" s="124" t="s">
        <v>230</v>
      </c>
      <c r="F24" s="279"/>
      <c r="G24" s="77">
        <v>0.5</v>
      </c>
      <c r="H24" s="314">
        <f t="shared" si="2"/>
        <v>0</v>
      </c>
      <c r="I24" s="316"/>
      <c r="J24" s="316"/>
      <c r="K24" s="316"/>
      <c r="L24" s="316"/>
      <c r="M24" s="316"/>
    </row>
    <row r="25" spans="2:13" ht="30" customHeight="1">
      <c r="B25" s="386">
        <v>5</v>
      </c>
      <c r="C25" s="392" t="s">
        <v>337</v>
      </c>
      <c r="D25" s="392"/>
      <c r="E25" s="393"/>
      <c r="F25" s="296"/>
      <c r="G25" s="79"/>
      <c r="H25" s="326"/>
      <c r="I25" s="326"/>
      <c r="J25" s="326"/>
      <c r="K25" s="326"/>
      <c r="L25" s="326"/>
      <c r="M25" s="326"/>
    </row>
    <row r="26" spans="2:13" s="37" customFormat="1" ht="20.100000000000001" customHeight="1">
      <c r="B26" s="387"/>
      <c r="C26" s="125" t="s">
        <v>231</v>
      </c>
      <c r="D26" s="397" t="s">
        <v>248</v>
      </c>
      <c r="E26" s="398"/>
      <c r="F26" s="279"/>
      <c r="G26" s="77">
        <v>1</v>
      </c>
      <c r="H26" s="314">
        <f t="shared" si="2"/>
        <v>0</v>
      </c>
      <c r="I26" s="316"/>
      <c r="J26" s="316"/>
      <c r="K26" s="316"/>
      <c r="L26" s="316"/>
      <c r="M26" s="316"/>
    </row>
    <row r="27" spans="2:13" s="37" customFormat="1" ht="20.100000000000001" customHeight="1">
      <c r="B27" s="387"/>
      <c r="C27" s="125" t="s">
        <v>219</v>
      </c>
      <c r="D27" s="397" t="s">
        <v>232</v>
      </c>
      <c r="E27" s="398"/>
      <c r="F27" s="279"/>
      <c r="G27" s="77">
        <v>0.5</v>
      </c>
      <c r="H27" s="314">
        <f t="shared" si="2"/>
        <v>0</v>
      </c>
      <c r="I27" s="316"/>
      <c r="J27" s="316"/>
      <c r="K27" s="316"/>
      <c r="L27" s="316"/>
      <c r="M27" s="316"/>
    </row>
    <row r="28" spans="2:13" s="37" customFormat="1" ht="42" customHeight="1">
      <c r="B28" s="388"/>
      <c r="C28" s="125" t="s">
        <v>285</v>
      </c>
      <c r="D28" s="397" t="s">
        <v>338</v>
      </c>
      <c r="E28" s="398"/>
      <c r="F28" s="279"/>
      <c r="G28" s="77">
        <v>0.5</v>
      </c>
      <c r="H28" s="314">
        <f t="shared" si="2"/>
        <v>0</v>
      </c>
      <c r="I28" s="316"/>
      <c r="J28" s="316"/>
      <c r="K28" s="316"/>
      <c r="L28" s="316"/>
      <c r="M28" s="316"/>
    </row>
    <row r="29" spans="2:13" ht="20.100000000000001" customHeight="1">
      <c r="B29" s="168">
        <v>6</v>
      </c>
      <c r="C29" s="392" t="s">
        <v>339</v>
      </c>
      <c r="D29" s="392"/>
      <c r="E29" s="393"/>
      <c r="F29" s="279"/>
      <c r="G29" s="77">
        <v>1</v>
      </c>
      <c r="H29" s="314">
        <f t="shared" si="2"/>
        <v>0</v>
      </c>
      <c r="I29" s="316"/>
      <c r="J29" s="316"/>
      <c r="K29" s="316"/>
      <c r="L29" s="316"/>
      <c r="M29" s="316"/>
    </row>
    <row r="30" spans="2:13" ht="20.100000000000001" customHeight="1">
      <c r="B30" s="168">
        <v>7</v>
      </c>
      <c r="C30" s="392" t="s">
        <v>340</v>
      </c>
      <c r="D30" s="392"/>
      <c r="E30" s="393"/>
      <c r="F30" s="279"/>
      <c r="G30" s="77">
        <v>0</v>
      </c>
      <c r="H30" s="314">
        <f t="shared" si="2"/>
        <v>0</v>
      </c>
      <c r="I30" s="316"/>
      <c r="J30" s="316"/>
      <c r="K30" s="316"/>
      <c r="L30" s="316"/>
      <c r="M30" s="316"/>
    </row>
    <row r="31" spans="2:13" ht="20.100000000000001" customHeight="1">
      <c r="B31" s="168">
        <v>8</v>
      </c>
      <c r="C31" s="392" t="s">
        <v>234</v>
      </c>
      <c r="D31" s="392"/>
      <c r="E31" s="393"/>
      <c r="F31" s="279"/>
      <c r="G31" s="77">
        <v>0</v>
      </c>
      <c r="H31" s="314">
        <f t="shared" si="2"/>
        <v>0</v>
      </c>
      <c r="I31" s="316"/>
      <c r="J31" s="316"/>
      <c r="K31" s="316"/>
      <c r="L31" s="316"/>
      <c r="M31" s="316"/>
    </row>
    <row r="32" spans="2:13" ht="30" customHeight="1">
      <c r="B32" s="168">
        <v>9</v>
      </c>
      <c r="C32" s="384" t="s">
        <v>341</v>
      </c>
      <c r="D32" s="384"/>
      <c r="E32" s="385"/>
      <c r="F32" s="314">
        <f>'P2(II)T5'!E14</f>
        <v>0</v>
      </c>
      <c r="G32" s="42"/>
      <c r="H32" s="314">
        <f>'P2(II)T5'!G14</f>
        <v>0</v>
      </c>
      <c r="I32" s="314">
        <f>'P2(II)T5'!H14</f>
        <v>0</v>
      </c>
      <c r="J32" s="314">
        <f>'P2(II)T5'!I14</f>
        <v>0</v>
      </c>
      <c r="K32" s="314">
        <f>'P2(II)T5'!J14</f>
        <v>0</v>
      </c>
      <c r="L32" s="314">
        <f>'P2(II)T5'!K14</f>
        <v>0</v>
      </c>
      <c r="M32" s="314">
        <f>'P2(II)T5'!L14</f>
        <v>0</v>
      </c>
    </row>
    <row r="33" spans="2:13" ht="30" customHeight="1">
      <c r="B33" s="386">
        <v>10</v>
      </c>
      <c r="C33" s="392" t="s">
        <v>342</v>
      </c>
      <c r="D33" s="392"/>
      <c r="E33" s="393"/>
      <c r="F33" s="292"/>
      <c r="G33" s="67"/>
      <c r="H33" s="327"/>
      <c r="I33" s="327"/>
      <c r="J33" s="327"/>
      <c r="K33" s="327"/>
      <c r="L33" s="327"/>
      <c r="M33" s="327"/>
    </row>
    <row r="34" spans="2:13" ht="20.100000000000001" customHeight="1">
      <c r="B34" s="387"/>
      <c r="C34" s="137" t="s">
        <v>231</v>
      </c>
      <c r="D34" s="394" t="s">
        <v>343</v>
      </c>
      <c r="E34" s="395"/>
      <c r="F34" s="279"/>
      <c r="G34" s="77">
        <v>1</v>
      </c>
      <c r="H34" s="314">
        <f t="shared" ref="H34:H38" si="3">F34*G34</f>
        <v>0</v>
      </c>
      <c r="I34" s="316"/>
      <c r="J34" s="316"/>
      <c r="K34" s="316"/>
      <c r="L34" s="316"/>
      <c r="M34" s="316"/>
    </row>
    <row r="35" spans="2:13" ht="20.100000000000001" customHeight="1">
      <c r="B35" s="387"/>
      <c r="C35" s="137" t="s">
        <v>219</v>
      </c>
      <c r="D35" s="394" t="s">
        <v>344</v>
      </c>
      <c r="E35" s="395"/>
      <c r="F35" s="279"/>
      <c r="G35" s="77">
        <v>1</v>
      </c>
      <c r="H35" s="314">
        <f t="shared" si="3"/>
        <v>0</v>
      </c>
      <c r="I35" s="316"/>
      <c r="J35" s="316"/>
      <c r="K35" s="316"/>
      <c r="L35" s="316"/>
      <c r="M35" s="316"/>
    </row>
    <row r="36" spans="2:13" ht="20.100000000000001" customHeight="1">
      <c r="B36" s="387"/>
      <c r="C36" s="137" t="s">
        <v>233</v>
      </c>
      <c r="D36" s="394" t="s">
        <v>132</v>
      </c>
      <c r="E36" s="395"/>
      <c r="F36" s="275"/>
      <c r="G36" s="77">
        <v>0.5</v>
      </c>
      <c r="H36" s="314">
        <f t="shared" si="3"/>
        <v>0</v>
      </c>
      <c r="I36" s="316"/>
      <c r="J36" s="316"/>
      <c r="K36" s="316"/>
      <c r="L36" s="316"/>
      <c r="M36" s="316"/>
    </row>
    <row r="37" spans="2:13" ht="20.100000000000001" customHeight="1">
      <c r="B37" s="387"/>
      <c r="C37" s="137" t="s">
        <v>235</v>
      </c>
      <c r="D37" s="394" t="s">
        <v>133</v>
      </c>
      <c r="E37" s="395"/>
      <c r="F37" s="275"/>
      <c r="G37" s="77">
        <v>0.5</v>
      </c>
      <c r="H37" s="314">
        <f t="shared" si="3"/>
        <v>0</v>
      </c>
      <c r="I37" s="316"/>
      <c r="J37" s="316"/>
      <c r="K37" s="316"/>
      <c r="L37" s="316"/>
      <c r="M37" s="316"/>
    </row>
    <row r="38" spans="2:13" ht="42" customHeight="1">
      <c r="B38" s="388"/>
      <c r="C38" s="137" t="s">
        <v>236</v>
      </c>
      <c r="D38" s="394" t="s">
        <v>237</v>
      </c>
      <c r="E38" s="395"/>
      <c r="F38" s="275"/>
      <c r="G38" s="77">
        <v>0.5</v>
      </c>
      <c r="H38" s="314">
        <f t="shared" si="3"/>
        <v>0</v>
      </c>
      <c r="I38" s="316"/>
      <c r="J38" s="316"/>
      <c r="K38" s="316"/>
      <c r="L38" s="316"/>
      <c r="M38" s="316"/>
    </row>
    <row r="39" spans="2:13" ht="30" customHeight="1">
      <c r="B39" s="168">
        <v>11</v>
      </c>
      <c r="C39" s="384" t="s">
        <v>249</v>
      </c>
      <c r="D39" s="384"/>
      <c r="E39" s="385"/>
      <c r="F39" s="277"/>
      <c r="G39" s="51"/>
      <c r="H39" s="314">
        <f t="shared" ref="H39:M39" si="4">H7+H9+H10+H11+H12+H14+H15+H16+H18+H20+H21+H22+H23+H24+H26+H27+H28+H29+H30+H31+H32+H34+H35+H36+H37+H38</f>
        <v>0</v>
      </c>
      <c r="I39" s="314">
        <f t="shared" si="4"/>
        <v>0</v>
      </c>
      <c r="J39" s="314">
        <f t="shared" si="4"/>
        <v>0</v>
      </c>
      <c r="K39" s="314">
        <f t="shared" si="4"/>
        <v>0</v>
      </c>
      <c r="L39" s="314">
        <f t="shared" si="4"/>
        <v>0</v>
      </c>
      <c r="M39" s="314">
        <f t="shared" si="4"/>
        <v>0</v>
      </c>
    </row>
    <row r="40" spans="2:13" ht="30" customHeight="1">
      <c r="B40" s="168">
        <v>12</v>
      </c>
      <c r="C40" s="384" t="s">
        <v>238</v>
      </c>
      <c r="D40" s="384"/>
      <c r="E40" s="385"/>
      <c r="F40" s="50"/>
      <c r="G40" s="67"/>
      <c r="H40" s="314">
        <f>MIN(H39,75%*'P2(I)B'!H61)</f>
        <v>0</v>
      </c>
      <c r="I40" s="328"/>
      <c r="J40" s="328"/>
      <c r="K40" s="328"/>
      <c r="L40" s="328"/>
      <c r="M40" s="328"/>
    </row>
    <row r="41" spans="2:13">
      <c r="H41" s="297" t="s">
        <v>210</v>
      </c>
      <c r="I41" s="297"/>
      <c r="J41" s="297"/>
      <c r="K41" s="297"/>
      <c r="L41" s="297"/>
      <c r="M41" s="297"/>
    </row>
    <row r="42" spans="2:13" s="35" customFormat="1" ht="20.100000000000001" customHeight="1">
      <c r="B42" s="169" t="s">
        <v>293</v>
      </c>
      <c r="C42" s="389" t="s">
        <v>294</v>
      </c>
      <c r="D42" s="390"/>
      <c r="E42" s="390"/>
      <c r="F42" s="390"/>
      <c r="G42" s="391"/>
      <c r="H42" s="311" t="e">
        <f>'P2(I)A'!G26/('P2(I)B'!H61-H40)</f>
        <v>#DIV/0!</v>
      </c>
      <c r="I42" s="298"/>
      <c r="J42" s="298"/>
      <c r="K42" s="298"/>
      <c r="L42" s="298"/>
      <c r="M42" s="298"/>
    </row>
  </sheetData>
  <customSheetViews>
    <customSheetView guid="{07E09DBC-DF85-419E-9F17-4CCA9D1B6A76}" showPageBreaks="1" printArea="1" topLeftCell="A8">
      <selection activeCell="E14" sqref="A1:XFD1048576"/>
      <rowBreaks count="1" manualBreakCount="1">
        <brk id="24" max="16383" man="1"/>
      </rowBreaks>
      <pageMargins left="0.70866141732283472" right="0.70866141732283472" top="0.74803149606299213" bottom="0.74803149606299213" header="0.31496062992125984" footer="0.31496062992125984"/>
      <pageSetup paperSize="9" scale="75" orientation="landscape" r:id="rId1"/>
    </customSheetView>
  </customSheetViews>
  <mergeCells count="38">
    <mergeCell ref="I5:M5"/>
    <mergeCell ref="C7:E7"/>
    <mergeCell ref="C8:E8"/>
    <mergeCell ref="D9:E9"/>
    <mergeCell ref="D10:E10"/>
    <mergeCell ref="F5:F6"/>
    <mergeCell ref="G5:G6"/>
    <mergeCell ref="H5:H6"/>
    <mergeCell ref="B25:B28"/>
    <mergeCell ref="D11:E11"/>
    <mergeCell ref="D12:E12"/>
    <mergeCell ref="D13:E13"/>
    <mergeCell ref="C5:E5"/>
    <mergeCell ref="C6:E6"/>
    <mergeCell ref="C25:E25"/>
    <mergeCell ref="D35:E35"/>
    <mergeCell ref="D36:E36"/>
    <mergeCell ref="D37:E37"/>
    <mergeCell ref="D38:E38"/>
    <mergeCell ref="D26:E26"/>
    <mergeCell ref="D27:E27"/>
    <mergeCell ref="D28:E28"/>
    <mergeCell ref="C39:E39"/>
    <mergeCell ref="C40:E40"/>
    <mergeCell ref="B8:B15"/>
    <mergeCell ref="C42:G42"/>
    <mergeCell ref="C29:E29"/>
    <mergeCell ref="C30:E30"/>
    <mergeCell ref="C31:E31"/>
    <mergeCell ref="C32:E32"/>
    <mergeCell ref="C16:E16"/>
    <mergeCell ref="B33:B38"/>
    <mergeCell ref="C33:E33"/>
    <mergeCell ref="D34:E34"/>
    <mergeCell ref="B17:B24"/>
    <mergeCell ref="C17:E17"/>
    <mergeCell ref="D18:E18"/>
    <mergeCell ref="D19:E19"/>
  </mergeCells>
  <phoneticPr fontId="1" type="noConversion"/>
  <pageMargins left="0.39370078740157483" right="0.39370078740157483" top="0.39370078740157483" bottom="0.39370078740157483" header="0.31496062992125984" footer="0.31496062992125984"/>
  <pageSetup paperSize="9" scale="74"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85" zoomScaleNormal="85" workbookViewId="0">
      <selection activeCell="L17" sqref="L17"/>
    </sheetView>
  </sheetViews>
  <sheetFormatPr defaultColWidth="9.140625" defaultRowHeight="12"/>
  <cols>
    <col min="1" max="1" width="2" style="32" customWidth="1"/>
    <col min="2" max="2" width="3.5703125" style="32" customWidth="1"/>
    <col min="3" max="3" width="3.5703125" style="139" customWidth="1"/>
    <col min="4" max="4" width="75.7109375" style="139" customWidth="1"/>
    <col min="5" max="10" width="14" style="32" customWidth="1"/>
    <col min="11" max="16384" width="9.140625" style="32"/>
  </cols>
  <sheetData>
    <row r="1" spans="1:10" s="20" customFormat="1" ht="15.95" customHeight="1">
      <c r="B1" s="48" t="s">
        <v>87</v>
      </c>
      <c r="C1" s="192"/>
      <c r="D1" s="192"/>
    </row>
    <row r="2" spans="1:10" s="20" customFormat="1" ht="9" customHeight="1">
      <c r="B2" s="74"/>
      <c r="C2" s="192"/>
      <c r="D2" s="192"/>
    </row>
    <row r="3" spans="1:10" s="20" customFormat="1" ht="15.95" customHeight="1">
      <c r="B3" s="48" t="s">
        <v>144</v>
      </c>
      <c r="C3" s="192"/>
      <c r="D3" s="192"/>
    </row>
    <row r="4" spans="1:10" s="20" customFormat="1" ht="8.1" customHeight="1">
      <c r="B4" s="243"/>
      <c r="C4" s="192"/>
      <c r="D4" s="192"/>
    </row>
    <row r="5" spans="1:10" s="28" customFormat="1" ht="15.95" customHeight="1">
      <c r="B5" s="63" t="s">
        <v>171</v>
      </c>
      <c r="C5" s="227"/>
      <c r="D5" s="227"/>
      <c r="J5" s="271" t="s">
        <v>272</v>
      </c>
    </row>
    <row r="6" spans="1:10" s="20" customFormat="1" ht="7.5" customHeight="1">
      <c r="C6" s="191"/>
      <c r="D6" s="191"/>
    </row>
    <row r="7" spans="1:10" s="20" customFormat="1" ht="15.95" customHeight="1">
      <c r="A7" s="1"/>
      <c r="B7" s="404"/>
      <c r="C7" s="405"/>
      <c r="D7" s="405"/>
      <c r="E7" s="362" t="s">
        <v>97</v>
      </c>
      <c r="F7" s="403" t="s">
        <v>98</v>
      </c>
      <c r="G7" s="403"/>
      <c r="H7" s="403"/>
      <c r="I7" s="403"/>
      <c r="J7" s="403"/>
    </row>
    <row r="8" spans="1:10" s="20" customFormat="1" ht="30" customHeight="1">
      <c r="A8" s="1"/>
      <c r="B8" s="406"/>
      <c r="C8" s="407"/>
      <c r="D8" s="407"/>
      <c r="E8" s="362"/>
      <c r="F8" s="126" t="s">
        <v>273</v>
      </c>
      <c r="G8" s="126" t="s">
        <v>274</v>
      </c>
      <c r="H8" s="123" t="s">
        <v>99</v>
      </c>
      <c r="I8" s="123" t="s">
        <v>17</v>
      </c>
      <c r="J8" s="123" t="s">
        <v>100</v>
      </c>
    </row>
    <row r="9" spans="1:10" s="20" customFormat="1" ht="20.100000000000001" customHeight="1">
      <c r="B9" s="381">
        <v>1</v>
      </c>
      <c r="C9" s="361" t="s">
        <v>409</v>
      </c>
      <c r="D9" s="406"/>
      <c r="E9" s="60"/>
      <c r="F9" s="60"/>
      <c r="G9" s="60"/>
      <c r="H9" s="60"/>
      <c r="I9" s="60"/>
      <c r="J9" s="60"/>
    </row>
    <row r="10" spans="1:10" s="61" customFormat="1" ht="20.100000000000001" customHeight="1">
      <c r="B10" s="382"/>
      <c r="C10" s="408" t="s">
        <v>102</v>
      </c>
      <c r="D10" s="62" t="s">
        <v>168</v>
      </c>
      <c r="E10" s="410">
        <f>MAX('P2(I)A'!G22-15/85*('P2(I)A'!G13+'P2(I)A'!G18),'P2(I)A'!G22-15/60*'P2(I)A'!G13,0)</f>
        <v>0</v>
      </c>
      <c r="F10" s="412"/>
      <c r="G10" s="412"/>
      <c r="H10" s="412"/>
      <c r="I10" s="412"/>
      <c r="J10" s="412"/>
    </row>
    <row r="11" spans="1:10" s="61" customFormat="1" ht="20.100000000000001" customHeight="1">
      <c r="B11" s="382"/>
      <c r="C11" s="409"/>
      <c r="D11" s="225" t="s">
        <v>345</v>
      </c>
      <c r="E11" s="411"/>
      <c r="F11" s="413"/>
      <c r="G11" s="413"/>
      <c r="H11" s="413"/>
      <c r="I11" s="413"/>
      <c r="J11" s="413"/>
    </row>
    <row r="12" spans="1:10" s="61" customFormat="1" ht="20.100000000000001" customHeight="1">
      <c r="B12" s="382"/>
      <c r="C12" s="408" t="s">
        <v>103</v>
      </c>
      <c r="D12" s="62" t="s">
        <v>169</v>
      </c>
      <c r="E12" s="410">
        <f>MAX(('P2(I)A'!G18+'P2(I)A'!G22-E10)-2/3*'P2(I)A'!G13,0)</f>
        <v>0</v>
      </c>
      <c r="F12" s="412"/>
      <c r="G12" s="412"/>
      <c r="H12" s="412"/>
      <c r="I12" s="412"/>
      <c r="J12" s="412"/>
    </row>
    <row r="13" spans="1:10" s="61" customFormat="1" ht="20.100000000000001" customHeight="1">
      <c r="B13" s="382"/>
      <c r="C13" s="409"/>
      <c r="D13" s="225" t="s">
        <v>346</v>
      </c>
      <c r="E13" s="411"/>
      <c r="F13" s="413"/>
      <c r="G13" s="413"/>
      <c r="H13" s="413"/>
      <c r="I13" s="413"/>
      <c r="J13" s="413"/>
    </row>
    <row r="14" spans="1:10" ht="20.100000000000001" customHeight="1">
      <c r="B14" s="383"/>
      <c r="C14" s="84" t="s">
        <v>104</v>
      </c>
      <c r="D14" s="85" t="s">
        <v>139</v>
      </c>
      <c r="E14" s="278">
        <f>E10+E12</f>
        <v>0</v>
      </c>
      <c r="F14" s="44"/>
      <c r="G14" s="44"/>
      <c r="H14" s="44"/>
      <c r="I14" s="44"/>
      <c r="J14" s="44"/>
    </row>
    <row r="15" spans="1:10" ht="20.100000000000001" customHeight="1">
      <c r="B15" s="381">
        <v>2</v>
      </c>
      <c r="C15" s="361" t="s">
        <v>170</v>
      </c>
      <c r="D15" s="406"/>
      <c r="E15" s="280"/>
      <c r="F15" s="44"/>
      <c r="G15" s="44"/>
      <c r="H15" s="44"/>
      <c r="I15" s="44"/>
      <c r="J15" s="44"/>
    </row>
    <row r="16" spans="1:10" s="61" customFormat="1" ht="20.100000000000001" customHeight="1">
      <c r="B16" s="382"/>
      <c r="C16" s="408" t="s">
        <v>102</v>
      </c>
      <c r="D16" s="62" t="s">
        <v>168</v>
      </c>
      <c r="E16" s="410">
        <f>MAX(E24-15/85*(E22+E23),E24-15/60*E22,0)</f>
        <v>0</v>
      </c>
      <c r="F16" s="412"/>
      <c r="G16" s="412"/>
      <c r="H16" s="412"/>
      <c r="I16" s="412"/>
      <c r="J16" s="412"/>
    </row>
    <row r="17" spans="2:10" s="61" customFormat="1" ht="30" customHeight="1">
      <c r="B17" s="382"/>
      <c r="C17" s="409"/>
      <c r="D17" s="226" t="s">
        <v>347</v>
      </c>
      <c r="E17" s="411"/>
      <c r="F17" s="413"/>
      <c r="G17" s="413"/>
      <c r="H17" s="413"/>
      <c r="I17" s="413"/>
      <c r="J17" s="413"/>
    </row>
    <row r="18" spans="2:10" s="61" customFormat="1" ht="20.100000000000001" customHeight="1">
      <c r="B18" s="382"/>
      <c r="C18" s="408" t="s">
        <v>103</v>
      </c>
      <c r="D18" s="62" t="s">
        <v>169</v>
      </c>
      <c r="E18" s="410">
        <f>MAX((E23+E24-E16)-2/3*E22,0)</f>
        <v>0</v>
      </c>
      <c r="F18" s="412"/>
      <c r="G18" s="412"/>
      <c r="H18" s="412"/>
      <c r="I18" s="412"/>
      <c r="J18" s="412"/>
    </row>
    <row r="19" spans="2:10" s="61" customFormat="1" ht="30" customHeight="1">
      <c r="B19" s="382"/>
      <c r="C19" s="409"/>
      <c r="D19" s="225" t="s">
        <v>348</v>
      </c>
      <c r="E19" s="411"/>
      <c r="F19" s="413"/>
      <c r="G19" s="413"/>
      <c r="H19" s="413"/>
      <c r="I19" s="413"/>
      <c r="J19" s="413"/>
    </row>
    <row r="20" spans="2:10" ht="20.100000000000001" customHeight="1">
      <c r="B20" s="382"/>
      <c r="C20" s="84" t="s">
        <v>104</v>
      </c>
      <c r="D20" s="85" t="s">
        <v>349</v>
      </c>
      <c r="E20" s="278">
        <f>E16+E18</f>
        <v>0</v>
      </c>
      <c r="F20" s="44"/>
      <c r="G20" s="44"/>
      <c r="H20" s="44"/>
      <c r="I20" s="44"/>
      <c r="J20" s="44"/>
    </row>
    <row r="21" spans="2:10" ht="20.100000000000001" customHeight="1">
      <c r="B21" s="382"/>
      <c r="C21" s="84"/>
      <c r="D21" s="85" t="s">
        <v>140</v>
      </c>
      <c r="E21" s="280"/>
      <c r="F21" s="41"/>
      <c r="G21" s="41"/>
      <c r="H21" s="41"/>
      <c r="I21" s="41"/>
      <c r="J21" s="41"/>
    </row>
    <row r="22" spans="2:10" ht="60" customHeight="1">
      <c r="B22" s="382"/>
      <c r="C22" s="84" t="s">
        <v>105</v>
      </c>
      <c r="D22" s="85" t="s">
        <v>302</v>
      </c>
      <c r="E22" s="300"/>
      <c r="F22" s="256"/>
      <c r="G22" s="256"/>
      <c r="H22" s="256"/>
      <c r="I22" s="256"/>
      <c r="J22" s="256"/>
    </row>
    <row r="23" spans="2:10" ht="60" customHeight="1">
      <c r="B23" s="382"/>
      <c r="C23" s="84" t="s">
        <v>106</v>
      </c>
      <c r="D23" s="85" t="s">
        <v>303</v>
      </c>
      <c r="E23" s="300"/>
      <c r="F23" s="256"/>
      <c r="G23" s="256"/>
      <c r="H23" s="256"/>
      <c r="I23" s="256"/>
      <c r="J23" s="256"/>
    </row>
    <row r="24" spans="2:10" ht="60" customHeight="1">
      <c r="B24" s="383"/>
      <c r="C24" s="84" t="s">
        <v>107</v>
      </c>
      <c r="D24" s="85" t="s">
        <v>304</v>
      </c>
      <c r="E24" s="300"/>
      <c r="F24" s="256"/>
      <c r="G24" s="256"/>
      <c r="H24" s="256"/>
      <c r="I24" s="256"/>
      <c r="J24" s="256"/>
    </row>
    <row r="25" spans="2:10" ht="20.100000000000001" customHeight="1">
      <c r="B25" s="127">
        <v>3</v>
      </c>
      <c r="C25" s="363" t="s">
        <v>141</v>
      </c>
      <c r="D25" s="414"/>
      <c r="E25" s="278">
        <f>MAX(E14,E20)</f>
        <v>0</v>
      </c>
      <c r="F25" s="45"/>
      <c r="G25" s="45"/>
      <c r="H25" s="45"/>
      <c r="I25" s="45"/>
      <c r="J25" s="45"/>
    </row>
  </sheetData>
  <customSheetViews>
    <customSheetView guid="{07E09DBC-DF85-419E-9F17-4CCA9D1B6A76}" showPageBreaks="1" printArea="1" topLeftCell="A20">
      <selection activeCell="A20" sqref="A1:XFD1048576"/>
      <pageMargins left="0.39370078740157483" right="0.39370078740157483" top="0.39370078740157483" bottom="0.39370078740157483" header="0.31496062992125984" footer="0.31496062992125984"/>
      <pageSetup paperSize="9" scale="85" orientation="landscape" r:id="rId1"/>
    </customSheetView>
  </customSheetViews>
  <mergeCells count="36">
    <mergeCell ref="I18:I19"/>
    <mergeCell ref="G16:G17"/>
    <mergeCell ref="C25:D25"/>
    <mergeCell ref="J18:J19"/>
    <mergeCell ref="C18:C19"/>
    <mergeCell ref="E18:E19"/>
    <mergeCell ref="F18:F19"/>
    <mergeCell ref="G18:G19"/>
    <mergeCell ref="B15:B24"/>
    <mergeCell ref="H12:H13"/>
    <mergeCell ref="I12:I13"/>
    <mergeCell ref="J12:J13"/>
    <mergeCell ref="C15:D15"/>
    <mergeCell ref="C16:C17"/>
    <mergeCell ref="E16:E17"/>
    <mergeCell ref="F16:F17"/>
    <mergeCell ref="H16:H17"/>
    <mergeCell ref="I16:I17"/>
    <mergeCell ref="J16:J17"/>
    <mergeCell ref="C12:C13"/>
    <mergeCell ref="E12:E13"/>
    <mergeCell ref="F12:F13"/>
    <mergeCell ref="G12:G13"/>
    <mergeCell ref="H18:H19"/>
    <mergeCell ref="B7:D8"/>
    <mergeCell ref="E7:E8"/>
    <mergeCell ref="F7:J7"/>
    <mergeCell ref="C9:D9"/>
    <mergeCell ref="C10:C11"/>
    <mergeCell ref="E10:E11"/>
    <mergeCell ref="F10:F11"/>
    <mergeCell ref="G10:G11"/>
    <mergeCell ref="H10:H11"/>
    <mergeCell ref="I10:I11"/>
    <mergeCell ref="J10:J11"/>
    <mergeCell ref="B9:B14"/>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5"/>
  <sheetViews>
    <sheetView zoomScale="85" zoomScaleNormal="85" workbookViewId="0">
      <selection activeCell="L17" sqref="L17"/>
    </sheetView>
  </sheetViews>
  <sheetFormatPr defaultColWidth="9.140625" defaultRowHeight="12.75"/>
  <cols>
    <col min="1" max="1" width="2" style="35" customWidth="1"/>
    <col min="2" max="2" width="3.5703125" style="26" customWidth="1"/>
    <col min="3" max="3" width="51.7109375" style="30" customWidth="1"/>
    <col min="4" max="4" width="21.7109375" style="35" customWidth="1"/>
    <col min="5" max="10" width="15" style="35" customWidth="1"/>
    <col min="11" max="16384" width="9.140625" style="35"/>
  </cols>
  <sheetData>
    <row r="1" spans="2:10" s="11" customFormat="1" ht="15.95" customHeight="1">
      <c r="B1" s="48" t="s">
        <v>87</v>
      </c>
      <c r="C1" s="227"/>
    </row>
    <row r="2" spans="2:10" s="11" customFormat="1" ht="8.1" customHeight="1">
      <c r="B2" s="74"/>
      <c r="C2" s="227"/>
    </row>
    <row r="3" spans="2:10" s="11" customFormat="1" ht="15.95" customHeight="1">
      <c r="B3" s="48" t="s">
        <v>144</v>
      </c>
      <c r="C3" s="227"/>
    </row>
    <row r="4" spans="2:10" s="11" customFormat="1" ht="8.1" customHeight="1">
      <c r="B4" s="48"/>
      <c r="C4" s="227"/>
    </row>
    <row r="5" spans="2:10" s="11" customFormat="1" ht="15.95" customHeight="1">
      <c r="B5" s="63" t="s">
        <v>356</v>
      </c>
      <c r="C5" s="65"/>
      <c r="J5" s="271" t="s">
        <v>275</v>
      </c>
    </row>
    <row r="6" spans="2:10" s="11" customFormat="1">
      <c r="B6" s="28"/>
      <c r="C6" s="190"/>
    </row>
    <row r="7" spans="2:10" s="28" customFormat="1" ht="15.95" customHeight="1">
      <c r="B7" s="15"/>
      <c r="C7" s="228"/>
      <c r="E7" s="415" t="s">
        <v>158</v>
      </c>
      <c r="F7" s="416"/>
      <c r="G7" s="416"/>
      <c r="H7" s="416"/>
      <c r="I7" s="416"/>
      <c r="J7" s="416"/>
    </row>
    <row r="8" spans="2:10" s="28" customFormat="1" ht="26.1" customHeight="1">
      <c r="B8" s="229"/>
      <c r="C8" s="420"/>
      <c r="D8" s="420"/>
      <c r="E8" s="123" t="s">
        <v>142</v>
      </c>
      <c r="F8" s="123" t="s">
        <v>273</v>
      </c>
      <c r="G8" s="123" t="s">
        <v>274</v>
      </c>
      <c r="H8" s="123" t="s">
        <v>99</v>
      </c>
      <c r="I8" s="123" t="s">
        <v>17</v>
      </c>
      <c r="J8" s="123" t="s">
        <v>100</v>
      </c>
    </row>
    <row r="9" spans="2:10" ht="21" customHeight="1">
      <c r="B9" s="90">
        <v>1</v>
      </c>
      <c r="C9" s="421" t="s">
        <v>172</v>
      </c>
      <c r="D9" s="421"/>
      <c r="E9" s="293">
        <f>'P2(I)A'!G13</f>
        <v>0</v>
      </c>
      <c r="F9" s="293">
        <f>'P2(I)A'!H13</f>
        <v>0</v>
      </c>
      <c r="G9" s="293">
        <f>'P2(I)A'!I13</f>
        <v>0</v>
      </c>
      <c r="H9" s="293">
        <f>'P2(I)A'!J13</f>
        <v>0</v>
      </c>
      <c r="I9" s="293">
        <f>'P2(I)A'!K13</f>
        <v>0</v>
      </c>
      <c r="J9" s="293">
        <f>'P2(I)A'!L13</f>
        <v>0</v>
      </c>
    </row>
    <row r="10" spans="2:10" ht="21" customHeight="1">
      <c r="B10" s="90">
        <v>2</v>
      </c>
      <c r="C10" s="421" t="s">
        <v>173</v>
      </c>
      <c r="D10" s="421"/>
      <c r="E10" s="293">
        <f>'P2(I)A'!G18</f>
        <v>0</v>
      </c>
      <c r="F10" s="293">
        <f>'P2(I)A'!H18</f>
        <v>0</v>
      </c>
      <c r="G10" s="293">
        <f>'P2(I)A'!I18</f>
        <v>0</v>
      </c>
      <c r="H10" s="293">
        <f>'P2(I)A'!J18</f>
        <v>0</v>
      </c>
      <c r="I10" s="293">
        <f>'P2(I)A'!K18</f>
        <v>0</v>
      </c>
      <c r="J10" s="293">
        <f>'P2(I)A'!L18</f>
        <v>0</v>
      </c>
    </row>
    <row r="11" spans="2:10" ht="21" customHeight="1">
      <c r="B11" s="90">
        <v>3</v>
      </c>
      <c r="C11" s="421" t="s">
        <v>174</v>
      </c>
      <c r="D11" s="421"/>
      <c r="E11" s="293">
        <f>'P2(I)A'!G22</f>
        <v>0</v>
      </c>
      <c r="F11" s="293">
        <f>'P2(I)A'!H22</f>
        <v>0</v>
      </c>
      <c r="G11" s="293">
        <f>'P2(I)A'!I22</f>
        <v>0</v>
      </c>
      <c r="H11" s="293">
        <f>'P2(I)A'!J22</f>
        <v>0</v>
      </c>
      <c r="I11" s="293">
        <f>'P2(I)A'!K22</f>
        <v>0</v>
      </c>
      <c r="J11" s="293">
        <f>'P2(I)A'!L22</f>
        <v>0</v>
      </c>
    </row>
    <row r="12" spans="2:10" ht="21" customHeight="1">
      <c r="B12" s="90">
        <v>4</v>
      </c>
      <c r="C12" s="421" t="s">
        <v>175</v>
      </c>
      <c r="D12" s="421"/>
      <c r="E12" s="293">
        <f>'P2(I)A'!G23</f>
        <v>0</v>
      </c>
      <c r="F12" s="293">
        <f>'P2(I)A'!H23</f>
        <v>0</v>
      </c>
      <c r="G12" s="293">
        <f>'P2(I)A'!I23</f>
        <v>0</v>
      </c>
      <c r="H12" s="293">
        <f>'P2(I)A'!J23</f>
        <v>0</v>
      </c>
      <c r="I12" s="293">
        <f>'P2(I)A'!K23</f>
        <v>0</v>
      </c>
      <c r="J12" s="293">
        <f>'P2(I)A'!L23</f>
        <v>0</v>
      </c>
    </row>
    <row r="13" spans="2:10" ht="21" customHeight="1">
      <c r="B13" s="90">
        <v>5</v>
      </c>
      <c r="C13" s="421" t="s">
        <v>176</v>
      </c>
      <c r="D13" s="421"/>
      <c r="E13" s="293">
        <f>'P2(I)B'!H61</f>
        <v>0</v>
      </c>
      <c r="F13" s="293">
        <f>'P2(I)B'!I61</f>
        <v>0</v>
      </c>
      <c r="G13" s="293">
        <f>'P2(I)B'!J61</f>
        <v>0</v>
      </c>
      <c r="H13" s="293">
        <f>'P2(I)B'!K61</f>
        <v>0</v>
      </c>
      <c r="I13" s="293">
        <f>'P2(I)B'!L61</f>
        <v>0</v>
      </c>
      <c r="J13" s="293">
        <f>'P2(I)B'!M61</f>
        <v>0</v>
      </c>
    </row>
    <row r="14" spans="2:10" ht="21" customHeight="1">
      <c r="B14" s="90">
        <v>6</v>
      </c>
      <c r="C14" s="417" t="s">
        <v>177</v>
      </c>
      <c r="D14" s="417"/>
      <c r="E14" s="293">
        <f>'P2(I)C,D'!H39</f>
        <v>0</v>
      </c>
      <c r="F14" s="293">
        <f>'P2(I)C,D'!I39</f>
        <v>0</v>
      </c>
      <c r="G14" s="293">
        <f>'P2(I)C,D'!J39</f>
        <v>0</v>
      </c>
      <c r="H14" s="293">
        <f>'P2(I)C,D'!K39</f>
        <v>0</v>
      </c>
      <c r="I14" s="293">
        <f>'P2(I)C,D'!L39</f>
        <v>0</v>
      </c>
      <c r="J14" s="293">
        <f>'P2(I)C,D'!M39</f>
        <v>0</v>
      </c>
    </row>
    <row r="15" spans="2:10" ht="21" customHeight="1">
      <c r="B15" s="90">
        <v>7</v>
      </c>
      <c r="C15" s="421" t="s">
        <v>350</v>
      </c>
      <c r="D15" s="421"/>
      <c r="E15" s="302"/>
      <c r="F15" s="293">
        <f>MAX((F13-F14)*E23-F12,0)</f>
        <v>0</v>
      </c>
      <c r="G15" s="302"/>
      <c r="H15" s="302"/>
      <c r="I15" s="302"/>
      <c r="J15" s="302"/>
    </row>
    <row r="16" spans="2:10" ht="50.1" customHeight="1">
      <c r="B16" s="90">
        <v>8</v>
      </c>
      <c r="C16" s="423" t="s">
        <v>351</v>
      </c>
      <c r="D16" s="424"/>
      <c r="E16" s="302"/>
      <c r="F16" s="293">
        <f>MAX(IF(F15=0,0,F15-MAX(F13-F14,0)*MAX(0,25%-(100%-E23))),0)</f>
        <v>0</v>
      </c>
      <c r="G16" s="302"/>
      <c r="H16" s="302"/>
      <c r="I16" s="302"/>
      <c r="J16" s="302"/>
    </row>
    <row r="17" spans="2:10" ht="50.1" customHeight="1">
      <c r="B17" s="90">
        <v>9</v>
      </c>
      <c r="C17" s="417" t="s">
        <v>352</v>
      </c>
      <c r="D17" s="417"/>
      <c r="E17" s="56" t="str">
        <f>IF(ISNUMBER(F9/MAX(F13--F14,0)),IF(F9/MAX(F13-F14,0) &lt;20%,"No", "Yes"),"N/A")</f>
        <v>N/A</v>
      </c>
      <c r="F17" s="67"/>
      <c r="G17" s="67"/>
      <c r="H17" s="67"/>
      <c r="I17" s="67"/>
      <c r="J17" s="67"/>
    </row>
    <row r="18" spans="2:10" ht="45" customHeight="1">
      <c r="B18" s="90">
        <v>10</v>
      </c>
      <c r="C18" s="422" t="s">
        <v>353</v>
      </c>
      <c r="D18" s="422"/>
      <c r="E18" s="69"/>
      <c r="F18" s="67"/>
      <c r="G18" s="301">
        <f>MIN(MAX(G12-$E$23*MAX(G13-G14,0),0),G9)</f>
        <v>0</v>
      </c>
      <c r="H18" s="301">
        <f>MIN(MAX(H12-$E$23*MAX(H13-H14,0),0),H9)</f>
        <v>0</v>
      </c>
      <c r="I18" s="301">
        <f>MIN(MAX(I12-$E$23*MAX(I13-I14,0),0),I9)</f>
        <v>0</v>
      </c>
      <c r="J18" s="301">
        <f>MIN(MAX(J12-$E$23*MAX(J13-J14,0),0),J9)</f>
        <v>0</v>
      </c>
    </row>
    <row r="19" spans="2:10" ht="24" customHeight="1">
      <c r="B19" s="90">
        <v>11</v>
      </c>
      <c r="C19" s="417" t="s">
        <v>354</v>
      </c>
      <c r="D19" s="417"/>
      <c r="E19" s="69"/>
      <c r="F19" s="67"/>
      <c r="G19" s="301">
        <f>IF(G18=0,0,IF(F16&gt;0,MIN(F16,G18),0))</f>
        <v>0</v>
      </c>
      <c r="H19" s="301">
        <f>IF(H18=0,0,IF(F16-G19&gt;0,MIN(F16-G19,H18),0))</f>
        <v>0</v>
      </c>
      <c r="I19" s="301">
        <f>IF(I18=0,0,IF(F16-G19-H19&gt;0,MIN(F16-G19-H19,I18),0))</f>
        <v>0</v>
      </c>
      <c r="J19" s="301">
        <f>IF(J18=0,0,IF(F16-G19-H19-I19&gt;0,MIN(F16-G19-H19-I19,J18),0))</f>
        <v>0</v>
      </c>
    </row>
    <row r="20" spans="2:10" ht="21" customHeight="1">
      <c r="B20" s="419">
        <v>12</v>
      </c>
      <c r="C20" s="425" t="s">
        <v>355</v>
      </c>
      <c r="D20" s="116" t="s">
        <v>143</v>
      </c>
      <c r="E20" s="69"/>
      <c r="F20" s="67"/>
      <c r="G20" s="68">
        <v>0.02</v>
      </c>
      <c r="H20" s="68">
        <v>0.08</v>
      </c>
      <c r="I20" s="68">
        <v>0.1</v>
      </c>
      <c r="J20" s="68">
        <v>0.1</v>
      </c>
    </row>
    <row r="21" spans="2:10" ht="21" customHeight="1">
      <c r="B21" s="419"/>
      <c r="C21" s="426"/>
      <c r="D21" s="117" t="s">
        <v>447</v>
      </c>
      <c r="E21" s="312">
        <f>SUM(G21:J21)</f>
        <v>0</v>
      </c>
      <c r="F21" s="303"/>
      <c r="G21" s="304">
        <f>G19*G20</f>
        <v>0</v>
      </c>
      <c r="H21" s="304">
        <f>H19*H20</f>
        <v>0</v>
      </c>
      <c r="I21" s="304">
        <f>I19*I20</f>
        <v>0</v>
      </c>
      <c r="J21" s="304">
        <f>J19*J20</f>
        <v>0</v>
      </c>
    </row>
    <row r="22" spans="2:10" ht="14.1" customHeight="1">
      <c r="B22" s="40"/>
    </row>
    <row r="23" spans="2:10" ht="21" customHeight="1">
      <c r="B23" s="91">
        <v>13</v>
      </c>
      <c r="C23" s="418" t="s">
        <v>431</v>
      </c>
      <c r="D23" s="418"/>
      <c r="E23" s="258"/>
    </row>
    <row r="24" spans="2:10" ht="14.1" customHeight="1"/>
    <row r="25" spans="2:10" ht="21" customHeight="1">
      <c r="B25" s="26" t="s">
        <v>251</v>
      </c>
    </row>
  </sheetData>
  <customSheetViews>
    <customSheetView guid="{07E09DBC-DF85-419E-9F17-4CCA9D1B6A76}" showPageBreaks="1" printArea="1" topLeftCell="A17">
      <selection activeCell="B25" sqref="B25"/>
      <pageMargins left="0.39370078740157483" right="0.39370078740157483" top="0.39370078740157483" bottom="0.39370078740157483" header="0.31496062992125984" footer="0.31496062992125984"/>
      <pageSetup paperSize="9" scale="94" orientation="landscape" r:id="rId1"/>
    </customSheetView>
  </customSheetViews>
  <mergeCells count="16">
    <mergeCell ref="E7:J7"/>
    <mergeCell ref="C19:D19"/>
    <mergeCell ref="C23:D23"/>
    <mergeCell ref="B20:B21"/>
    <mergeCell ref="C8:D8"/>
    <mergeCell ref="C10:D10"/>
    <mergeCell ref="C11:D11"/>
    <mergeCell ref="C12:D12"/>
    <mergeCell ref="C13:D13"/>
    <mergeCell ref="C14:D14"/>
    <mergeCell ref="C17:D17"/>
    <mergeCell ref="C18:D18"/>
    <mergeCell ref="C15:D15"/>
    <mergeCell ref="C9:D9"/>
    <mergeCell ref="C16:D16"/>
    <mergeCell ref="C20:C21"/>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view="pageBreakPreview" topLeftCell="A13" zoomScaleNormal="100" zoomScaleSheetLayoutView="100" workbookViewId="0">
      <selection activeCell="L17" sqref="L17"/>
    </sheetView>
  </sheetViews>
  <sheetFormatPr defaultColWidth="9.140625" defaultRowHeight="12"/>
  <cols>
    <col min="1" max="1" width="1.140625" style="35" customWidth="1"/>
    <col min="2" max="2" width="3.5703125" style="64" customWidth="1"/>
    <col min="3" max="4" width="30.7109375" style="35" customWidth="1"/>
    <col min="5" max="5" width="14.7109375" style="35" customWidth="1"/>
    <col min="6" max="6" width="8.7109375" style="35" customWidth="1"/>
    <col min="7" max="7" width="13.28515625" style="35" customWidth="1"/>
    <col min="8" max="12" width="13" style="35" customWidth="1"/>
    <col min="13" max="16384" width="9.140625" style="35"/>
  </cols>
  <sheetData>
    <row r="1" spans="2:12" s="66" customFormat="1" ht="15.95" customHeight="1">
      <c r="B1" s="48" t="s">
        <v>87</v>
      </c>
    </row>
    <row r="2" spans="2:12" s="66" customFormat="1" ht="8.1" customHeight="1">
      <c r="B2" s="230"/>
    </row>
    <row r="3" spans="2:12" s="66" customFormat="1" ht="15.95" customHeight="1">
      <c r="B3" s="48" t="s">
        <v>144</v>
      </c>
    </row>
    <row r="4" spans="2:12" s="66" customFormat="1" ht="8.1" customHeight="1">
      <c r="B4" s="48"/>
    </row>
    <row r="5" spans="2:12" s="66" customFormat="1" ht="15.95" customHeight="1">
      <c r="B5" s="65" t="s">
        <v>197</v>
      </c>
      <c r="C5" s="63"/>
      <c r="L5" s="271" t="s">
        <v>272</v>
      </c>
    </row>
    <row r="6" spans="2:12" s="11" customFormat="1">
      <c r="B6" s="14"/>
    </row>
    <row r="7" spans="2:12" s="28" customFormat="1" ht="38.1" customHeight="1">
      <c r="B7" s="430"/>
      <c r="C7" s="362" t="s">
        <v>435</v>
      </c>
      <c r="D7" s="362" t="s">
        <v>434</v>
      </c>
      <c r="E7" s="362" t="s">
        <v>357</v>
      </c>
      <c r="F7" s="362" t="s">
        <v>264</v>
      </c>
      <c r="G7" s="362" t="s">
        <v>97</v>
      </c>
      <c r="H7" s="362" t="s">
        <v>98</v>
      </c>
      <c r="I7" s="362"/>
      <c r="J7" s="362"/>
      <c r="K7" s="362"/>
      <c r="L7" s="362"/>
    </row>
    <row r="8" spans="2:12" s="28" customFormat="1" ht="36.75" customHeight="1">
      <c r="B8" s="430"/>
      <c r="C8" s="362"/>
      <c r="D8" s="362"/>
      <c r="E8" s="362"/>
      <c r="F8" s="362"/>
      <c r="G8" s="362"/>
      <c r="H8" s="123" t="s">
        <v>273</v>
      </c>
      <c r="I8" s="123" t="s">
        <v>274</v>
      </c>
      <c r="J8" s="123" t="s">
        <v>99</v>
      </c>
      <c r="K8" s="123" t="s">
        <v>17</v>
      </c>
      <c r="L8" s="123" t="s">
        <v>100</v>
      </c>
    </row>
    <row r="9" spans="2:12" s="73" customFormat="1" ht="27.95" customHeight="1">
      <c r="B9" s="170" t="s">
        <v>102</v>
      </c>
      <c r="C9" s="246" t="s">
        <v>121</v>
      </c>
      <c r="D9" s="246" t="s">
        <v>178</v>
      </c>
      <c r="E9" s="294"/>
      <c r="F9" s="80">
        <v>0</v>
      </c>
      <c r="G9" s="305">
        <f>E9*F9</f>
        <v>0</v>
      </c>
      <c r="H9" s="306"/>
      <c r="I9" s="306"/>
      <c r="J9" s="306"/>
      <c r="K9" s="306"/>
      <c r="L9" s="306"/>
    </row>
    <row r="10" spans="2:12" s="73" customFormat="1" ht="27.95" customHeight="1">
      <c r="B10" s="170" t="s">
        <v>179</v>
      </c>
      <c r="C10" s="246" t="s">
        <v>121</v>
      </c>
      <c r="D10" s="246" t="s">
        <v>122</v>
      </c>
      <c r="E10" s="294"/>
      <c r="F10" s="80">
        <v>0.15</v>
      </c>
      <c r="G10" s="305">
        <f t="shared" ref="G10:G23" si="0">E10*F10</f>
        <v>0</v>
      </c>
      <c r="H10" s="306"/>
      <c r="I10" s="306"/>
      <c r="J10" s="306"/>
      <c r="K10" s="306"/>
      <c r="L10" s="306"/>
    </row>
    <row r="11" spans="2:12" s="73" customFormat="1" ht="27.95" customHeight="1">
      <c r="B11" s="170" t="s">
        <v>180</v>
      </c>
      <c r="C11" s="246" t="s">
        <v>121</v>
      </c>
      <c r="D11" s="246" t="s">
        <v>110</v>
      </c>
      <c r="E11" s="294"/>
      <c r="F11" s="80">
        <v>0.25</v>
      </c>
      <c r="G11" s="305">
        <f t="shared" si="0"/>
        <v>0</v>
      </c>
      <c r="H11" s="306"/>
      <c r="I11" s="306"/>
      <c r="J11" s="306"/>
      <c r="K11" s="306"/>
      <c r="L11" s="306"/>
    </row>
    <row r="12" spans="2:12" s="73" customFormat="1" ht="30" customHeight="1">
      <c r="B12" s="170" t="s">
        <v>181</v>
      </c>
      <c r="C12" s="246" t="s">
        <v>121</v>
      </c>
      <c r="D12" s="246" t="s">
        <v>146</v>
      </c>
      <c r="E12" s="294"/>
      <c r="F12" s="80">
        <v>0.5</v>
      </c>
      <c r="G12" s="305">
        <f t="shared" si="0"/>
        <v>0</v>
      </c>
      <c r="H12" s="306"/>
      <c r="I12" s="306"/>
      <c r="J12" s="306"/>
      <c r="K12" s="306"/>
      <c r="L12" s="306"/>
    </row>
    <row r="13" spans="2:12" s="73" customFormat="1" ht="30" customHeight="1">
      <c r="B13" s="170" t="s">
        <v>182</v>
      </c>
      <c r="C13" s="246" t="s">
        <v>121</v>
      </c>
      <c r="D13" s="246" t="s">
        <v>147</v>
      </c>
      <c r="E13" s="294"/>
      <c r="F13" s="80">
        <v>1</v>
      </c>
      <c r="G13" s="305">
        <f t="shared" si="0"/>
        <v>0</v>
      </c>
      <c r="H13" s="306"/>
      <c r="I13" s="306"/>
      <c r="J13" s="306"/>
      <c r="K13" s="306"/>
      <c r="L13" s="306"/>
    </row>
    <row r="14" spans="2:12" s="73" customFormat="1" ht="27.95" customHeight="1">
      <c r="B14" s="170" t="s">
        <v>183</v>
      </c>
      <c r="C14" s="246" t="s">
        <v>184</v>
      </c>
      <c r="D14" s="246" t="s">
        <v>185</v>
      </c>
      <c r="E14" s="294"/>
      <c r="F14" s="80">
        <v>0</v>
      </c>
      <c r="G14" s="305">
        <f t="shared" si="0"/>
        <v>0</v>
      </c>
      <c r="H14" s="306"/>
      <c r="I14" s="306"/>
      <c r="J14" s="306"/>
      <c r="K14" s="306"/>
      <c r="L14" s="306"/>
    </row>
    <row r="15" spans="2:12" s="73" customFormat="1" ht="27.95" customHeight="1">
      <c r="B15" s="170" t="s">
        <v>186</v>
      </c>
      <c r="C15" s="246" t="s">
        <v>148</v>
      </c>
      <c r="D15" s="246" t="s">
        <v>110</v>
      </c>
      <c r="E15" s="294"/>
      <c r="F15" s="80">
        <v>0.1</v>
      </c>
      <c r="G15" s="305">
        <f t="shared" si="0"/>
        <v>0</v>
      </c>
      <c r="H15" s="306"/>
      <c r="I15" s="306"/>
      <c r="J15" s="306"/>
      <c r="K15" s="306"/>
      <c r="L15" s="306"/>
    </row>
    <row r="16" spans="2:12" s="73" customFormat="1" ht="30" customHeight="1">
      <c r="B16" s="170" t="s">
        <v>187</v>
      </c>
      <c r="C16" s="246" t="s">
        <v>148</v>
      </c>
      <c r="D16" s="246" t="s">
        <v>146</v>
      </c>
      <c r="E16" s="294"/>
      <c r="F16" s="80">
        <v>0.35</v>
      </c>
      <c r="G16" s="305">
        <f t="shared" si="0"/>
        <v>0</v>
      </c>
      <c r="H16" s="306"/>
      <c r="I16" s="306"/>
      <c r="J16" s="306"/>
      <c r="K16" s="306"/>
      <c r="L16" s="306"/>
    </row>
    <row r="17" spans="2:12" s="73" customFormat="1" ht="30" customHeight="1">
      <c r="B17" s="170" t="s">
        <v>188</v>
      </c>
      <c r="C17" s="246" t="s">
        <v>148</v>
      </c>
      <c r="D17" s="246" t="s">
        <v>147</v>
      </c>
      <c r="E17" s="294"/>
      <c r="F17" s="80">
        <v>0.85</v>
      </c>
      <c r="G17" s="305">
        <f t="shared" si="0"/>
        <v>0</v>
      </c>
      <c r="H17" s="306"/>
      <c r="I17" s="306"/>
      <c r="J17" s="306"/>
      <c r="K17" s="306"/>
      <c r="L17" s="306"/>
    </row>
    <row r="18" spans="2:12" s="73" customFormat="1" ht="27.95" customHeight="1">
      <c r="B18" s="170" t="s">
        <v>189</v>
      </c>
      <c r="C18" s="246" t="s">
        <v>195</v>
      </c>
      <c r="D18" s="246" t="s">
        <v>195</v>
      </c>
      <c r="E18" s="294"/>
      <c r="F18" s="80">
        <v>0</v>
      </c>
      <c r="G18" s="305">
        <f t="shared" si="0"/>
        <v>0</v>
      </c>
      <c r="H18" s="306"/>
      <c r="I18" s="306"/>
      <c r="J18" s="306"/>
      <c r="K18" s="306"/>
      <c r="L18" s="306"/>
    </row>
    <row r="19" spans="2:12" s="73" customFormat="1" ht="30" customHeight="1">
      <c r="B19" s="170" t="s">
        <v>190</v>
      </c>
      <c r="C19" s="246" t="s">
        <v>110</v>
      </c>
      <c r="D19" s="246" t="s">
        <v>146</v>
      </c>
      <c r="E19" s="294"/>
      <c r="F19" s="80">
        <v>0.25</v>
      </c>
      <c r="G19" s="305">
        <f t="shared" si="0"/>
        <v>0</v>
      </c>
      <c r="H19" s="306"/>
      <c r="I19" s="306"/>
      <c r="J19" s="306"/>
      <c r="K19" s="306"/>
      <c r="L19" s="306"/>
    </row>
    <row r="20" spans="2:12" s="73" customFormat="1" ht="35.1" customHeight="1">
      <c r="B20" s="170" t="s">
        <v>191</v>
      </c>
      <c r="C20" s="246" t="s">
        <v>110</v>
      </c>
      <c r="D20" s="246" t="s">
        <v>147</v>
      </c>
      <c r="E20" s="294"/>
      <c r="F20" s="80">
        <v>0.75</v>
      </c>
      <c r="G20" s="305">
        <f t="shared" si="0"/>
        <v>0</v>
      </c>
      <c r="H20" s="306"/>
      <c r="I20" s="306"/>
      <c r="J20" s="306"/>
      <c r="K20" s="306"/>
      <c r="L20" s="306"/>
    </row>
    <row r="21" spans="2:12" s="73" customFormat="1" ht="35.1" customHeight="1">
      <c r="B21" s="170" t="s">
        <v>192</v>
      </c>
      <c r="C21" s="246" t="s">
        <v>196</v>
      </c>
      <c r="D21" s="246" t="s">
        <v>196</v>
      </c>
      <c r="E21" s="294"/>
      <c r="F21" s="80">
        <v>0</v>
      </c>
      <c r="G21" s="305">
        <f t="shared" si="0"/>
        <v>0</v>
      </c>
      <c r="H21" s="306"/>
      <c r="I21" s="306"/>
      <c r="J21" s="306"/>
      <c r="K21" s="306"/>
      <c r="L21" s="306"/>
    </row>
    <row r="22" spans="2:12" s="73" customFormat="1" ht="35.1" customHeight="1">
      <c r="B22" s="170" t="s">
        <v>193</v>
      </c>
      <c r="C22" s="246" t="s">
        <v>146</v>
      </c>
      <c r="D22" s="246" t="s">
        <v>147</v>
      </c>
      <c r="E22" s="294"/>
      <c r="F22" s="80">
        <v>0.5</v>
      </c>
      <c r="G22" s="305">
        <f t="shared" si="0"/>
        <v>0</v>
      </c>
      <c r="H22" s="306"/>
      <c r="I22" s="306"/>
      <c r="J22" s="306"/>
      <c r="K22" s="306"/>
      <c r="L22" s="306"/>
    </row>
    <row r="23" spans="2:12" s="73" customFormat="1" ht="35.1" customHeight="1">
      <c r="B23" s="170" t="s">
        <v>194</v>
      </c>
      <c r="C23" s="246" t="s">
        <v>147</v>
      </c>
      <c r="D23" s="246" t="s">
        <v>147</v>
      </c>
      <c r="E23" s="294"/>
      <c r="F23" s="80">
        <v>0</v>
      </c>
      <c r="G23" s="305">
        <f t="shared" si="0"/>
        <v>0</v>
      </c>
      <c r="H23" s="306"/>
      <c r="I23" s="306"/>
      <c r="J23" s="306"/>
      <c r="K23" s="306"/>
      <c r="L23" s="306"/>
    </row>
    <row r="24" spans="2:12" s="134" customFormat="1" ht="26.1" customHeight="1">
      <c r="B24" s="427" t="s">
        <v>358</v>
      </c>
      <c r="C24" s="428"/>
      <c r="D24" s="429"/>
      <c r="E24" s="305">
        <f>SUM(E9:E23)</f>
        <v>0</v>
      </c>
      <c r="F24" s="115"/>
      <c r="G24" s="305">
        <f>SUM(G9:G23)</f>
        <v>0</v>
      </c>
      <c r="H24" s="305">
        <f t="shared" ref="H24:L24" si="1">SUM(H9:H23)</f>
        <v>0</v>
      </c>
      <c r="I24" s="305">
        <f t="shared" si="1"/>
        <v>0</v>
      </c>
      <c r="J24" s="305">
        <f t="shared" si="1"/>
        <v>0</v>
      </c>
      <c r="K24" s="305">
        <f t="shared" si="1"/>
        <v>0</v>
      </c>
      <c r="L24" s="305">
        <f t="shared" si="1"/>
        <v>0</v>
      </c>
    </row>
  </sheetData>
  <customSheetViews>
    <customSheetView guid="{07E09DBC-DF85-419E-9F17-4CCA9D1B6A76}" showPageBreaks="1" printArea="1" topLeftCell="A12">
      <selection activeCell="B17" sqref="A1:XFD1048576"/>
      <pageMargins left="0.39370078740157483" right="0.39370078740157483" top="0.39370078740157483" bottom="0.39370078740157483" header="0.31496062992125984" footer="0.31496062992125984"/>
      <pageSetup paperSize="9" scale="76" orientation="landscape" r:id="rId1"/>
    </customSheetView>
  </customSheetViews>
  <mergeCells count="8">
    <mergeCell ref="B24:D24"/>
    <mergeCell ref="B7:B8"/>
    <mergeCell ref="C7:C8"/>
    <mergeCell ref="G7:G8"/>
    <mergeCell ref="H7:L7"/>
    <mergeCell ref="D7:D8"/>
    <mergeCell ref="E7:E8"/>
    <mergeCell ref="F7:F8"/>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4"/>
  <sheetViews>
    <sheetView view="pageBreakPreview" zoomScaleNormal="85" zoomScaleSheetLayoutView="100" workbookViewId="0">
      <selection activeCell="L17" sqref="L17"/>
    </sheetView>
  </sheetViews>
  <sheetFormatPr defaultColWidth="9.140625" defaultRowHeight="12.75"/>
  <cols>
    <col min="1" max="1" width="2" style="35" customWidth="1"/>
    <col min="2" max="2" width="3.5703125" style="35" customWidth="1"/>
    <col min="3" max="4" width="30.7109375" style="26" customWidth="1"/>
    <col min="5" max="5" width="14.7109375" style="35" customWidth="1"/>
    <col min="6" max="6" width="8.7109375" style="35" customWidth="1"/>
    <col min="7" max="7" width="13.28515625" style="35" customWidth="1"/>
    <col min="8" max="12" width="13" style="35" customWidth="1"/>
    <col min="13" max="16384" width="9.140625" style="35"/>
  </cols>
  <sheetData>
    <row r="1" spans="2:12" s="66" customFormat="1" ht="15.95" customHeight="1">
      <c r="B1" s="48" t="s">
        <v>87</v>
      </c>
      <c r="C1" s="28"/>
      <c r="D1" s="28"/>
    </row>
    <row r="2" spans="2:12" s="66" customFormat="1" ht="8.1" customHeight="1">
      <c r="B2" s="74"/>
      <c r="C2" s="28"/>
      <c r="D2" s="28"/>
    </row>
    <row r="3" spans="2:12" s="66" customFormat="1" ht="15.95" customHeight="1">
      <c r="B3" s="48" t="s">
        <v>144</v>
      </c>
      <c r="C3" s="28"/>
      <c r="D3" s="28"/>
    </row>
    <row r="4" spans="2:12" s="66" customFormat="1" ht="8.1" customHeight="1">
      <c r="B4" s="48"/>
      <c r="C4" s="28"/>
      <c r="D4" s="28"/>
    </row>
    <row r="5" spans="2:12" s="66" customFormat="1" ht="15.95" customHeight="1">
      <c r="B5" s="63" t="s">
        <v>198</v>
      </c>
      <c r="C5" s="15"/>
      <c r="D5" s="28"/>
      <c r="L5" s="271" t="s">
        <v>272</v>
      </c>
    </row>
    <row r="6" spans="2:12" s="11" customFormat="1">
      <c r="C6" s="28"/>
      <c r="D6" s="28"/>
    </row>
    <row r="7" spans="2:12" s="28" customFormat="1" ht="36.950000000000003" customHeight="1">
      <c r="B7" s="431"/>
      <c r="C7" s="362" t="s">
        <v>434</v>
      </c>
      <c r="D7" s="362" t="s">
        <v>436</v>
      </c>
      <c r="E7" s="362" t="s">
        <v>359</v>
      </c>
      <c r="F7" s="362" t="s">
        <v>265</v>
      </c>
      <c r="G7" s="362" t="s">
        <v>97</v>
      </c>
      <c r="H7" s="362" t="s">
        <v>98</v>
      </c>
      <c r="I7" s="362"/>
      <c r="J7" s="362"/>
      <c r="K7" s="362"/>
      <c r="L7" s="362"/>
    </row>
    <row r="8" spans="2:12" s="28" customFormat="1" ht="36.950000000000003" customHeight="1">
      <c r="B8" s="431"/>
      <c r="C8" s="362"/>
      <c r="D8" s="362"/>
      <c r="E8" s="362"/>
      <c r="F8" s="362"/>
      <c r="G8" s="362"/>
      <c r="H8" s="123" t="s">
        <v>273</v>
      </c>
      <c r="I8" s="123" t="s">
        <v>274</v>
      </c>
      <c r="J8" s="123" t="s">
        <v>99</v>
      </c>
      <c r="K8" s="123" t="s">
        <v>17</v>
      </c>
      <c r="L8" s="123" t="s">
        <v>100</v>
      </c>
    </row>
    <row r="9" spans="2:12" s="73" customFormat="1" ht="27.95" customHeight="1">
      <c r="B9" s="170" t="s">
        <v>102</v>
      </c>
      <c r="C9" s="247" t="s">
        <v>121</v>
      </c>
      <c r="D9" s="247" t="s">
        <v>178</v>
      </c>
      <c r="E9" s="256"/>
      <c r="F9" s="82">
        <v>0</v>
      </c>
      <c r="G9" s="293">
        <f>E9*F9</f>
        <v>0</v>
      </c>
      <c r="H9" s="307"/>
      <c r="I9" s="307"/>
      <c r="J9" s="307"/>
      <c r="K9" s="307"/>
      <c r="L9" s="307"/>
    </row>
    <row r="10" spans="2:12" s="73" customFormat="1" ht="27.95" customHeight="1">
      <c r="B10" s="170" t="s">
        <v>179</v>
      </c>
      <c r="C10" s="246" t="s">
        <v>121</v>
      </c>
      <c r="D10" s="246" t="s">
        <v>122</v>
      </c>
      <c r="E10" s="256"/>
      <c r="F10" s="80">
        <v>0.15</v>
      </c>
      <c r="G10" s="293">
        <f t="shared" ref="G10:G23" si="0">E10*F10</f>
        <v>0</v>
      </c>
      <c r="H10" s="307"/>
      <c r="I10" s="307"/>
      <c r="J10" s="307"/>
      <c r="K10" s="307"/>
      <c r="L10" s="307"/>
    </row>
    <row r="11" spans="2:12" s="73" customFormat="1" ht="27.95" customHeight="1">
      <c r="B11" s="170" t="s">
        <v>180</v>
      </c>
      <c r="C11" s="246" t="s">
        <v>121</v>
      </c>
      <c r="D11" s="246" t="s">
        <v>110</v>
      </c>
      <c r="E11" s="256"/>
      <c r="F11" s="80">
        <v>0.25</v>
      </c>
      <c r="G11" s="293">
        <f t="shared" si="0"/>
        <v>0</v>
      </c>
      <c r="H11" s="307"/>
      <c r="I11" s="307"/>
      <c r="J11" s="307"/>
      <c r="K11" s="307"/>
      <c r="L11" s="307"/>
    </row>
    <row r="12" spans="2:12" s="73" customFormat="1" ht="27.95" customHeight="1">
      <c r="B12" s="170" t="s">
        <v>181</v>
      </c>
      <c r="C12" s="246" t="s">
        <v>121</v>
      </c>
      <c r="D12" s="246" t="s">
        <v>146</v>
      </c>
      <c r="E12" s="256"/>
      <c r="F12" s="80">
        <v>0.5</v>
      </c>
      <c r="G12" s="293">
        <f t="shared" si="0"/>
        <v>0</v>
      </c>
      <c r="H12" s="307"/>
      <c r="I12" s="307"/>
      <c r="J12" s="307"/>
      <c r="K12" s="307"/>
      <c r="L12" s="307"/>
    </row>
    <row r="13" spans="2:12" s="73" customFormat="1" ht="27.95" customHeight="1">
      <c r="B13" s="170" t="s">
        <v>182</v>
      </c>
      <c r="C13" s="246" t="s">
        <v>121</v>
      </c>
      <c r="D13" s="246" t="s">
        <v>147</v>
      </c>
      <c r="E13" s="256"/>
      <c r="F13" s="80">
        <v>1</v>
      </c>
      <c r="G13" s="293">
        <f t="shared" si="0"/>
        <v>0</v>
      </c>
      <c r="H13" s="307"/>
      <c r="I13" s="307"/>
      <c r="J13" s="307"/>
      <c r="K13" s="307"/>
      <c r="L13" s="307"/>
    </row>
    <row r="14" spans="2:12" s="73" customFormat="1" ht="27.95" customHeight="1">
      <c r="B14" s="170" t="s">
        <v>183</v>
      </c>
      <c r="C14" s="246" t="s">
        <v>184</v>
      </c>
      <c r="D14" s="246" t="s">
        <v>185</v>
      </c>
      <c r="E14" s="256"/>
      <c r="F14" s="80">
        <v>0</v>
      </c>
      <c r="G14" s="293">
        <f t="shared" si="0"/>
        <v>0</v>
      </c>
      <c r="H14" s="307"/>
      <c r="I14" s="307"/>
      <c r="J14" s="307"/>
      <c r="K14" s="307"/>
      <c r="L14" s="307"/>
    </row>
    <row r="15" spans="2:12" s="73" customFormat="1" ht="27.95" customHeight="1">
      <c r="B15" s="170" t="s">
        <v>186</v>
      </c>
      <c r="C15" s="246" t="s">
        <v>148</v>
      </c>
      <c r="D15" s="246" t="s">
        <v>110</v>
      </c>
      <c r="E15" s="256"/>
      <c r="F15" s="80">
        <v>0.1</v>
      </c>
      <c r="G15" s="293">
        <f t="shared" si="0"/>
        <v>0</v>
      </c>
      <c r="H15" s="307"/>
      <c r="I15" s="307"/>
      <c r="J15" s="307"/>
      <c r="K15" s="307"/>
      <c r="L15" s="307"/>
    </row>
    <row r="16" spans="2:12" s="73" customFormat="1" ht="27.95" customHeight="1">
      <c r="B16" s="170" t="s">
        <v>187</v>
      </c>
      <c r="C16" s="246" t="s">
        <v>148</v>
      </c>
      <c r="D16" s="246" t="s">
        <v>146</v>
      </c>
      <c r="E16" s="256"/>
      <c r="F16" s="80">
        <v>0.35</v>
      </c>
      <c r="G16" s="293">
        <f t="shared" si="0"/>
        <v>0</v>
      </c>
      <c r="H16" s="307"/>
      <c r="I16" s="307"/>
      <c r="J16" s="307"/>
      <c r="K16" s="307"/>
      <c r="L16" s="307"/>
    </row>
    <row r="17" spans="2:12" s="73" customFormat="1" ht="27.95" customHeight="1">
      <c r="B17" s="170" t="s">
        <v>188</v>
      </c>
      <c r="C17" s="246" t="s">
        <v>148</v>
      </c>
      <c r="D17" s="246" t="s">
        <v>147</v>
      </c>
      <c r="E17" s="256"/>
      <c r="F17" s="80">
        <v>0.85</v>
      </c>
      <c r="G17" s="293">
        <f t="shared" si="0"/>
        <v>0</v>
      </c>
      <c r="H17" s="307"/>
      <c r="I17" s="307"/>
      <c r="J17" s="307"/>
      <c r="K17" s="307"/>
      <c r="L17" s="307"/>
    </row>
    <row r="18" spans="2:12" s="73" customFormat="1" ht="27.95" customHeight="1">
      <c r="B18" s="170" t="s">
        <v>189</v>
      </c>
      <c r="C18" s="246" t="s">
        <v>195</v>
      </c>
      <c r="D18" s="246" t="s">
        <v>195</v>
      </c>
      <c r="E18" s="256"/>
      <c r="F18" s="80">
        <v>0</v>
      </c>
      <c r="G18" s="293">
        <f t="shared" si="0"/>
        <v>0</v>
      </c>
      <c r="H18" s="307"/>
      <c r="I18" s="307"/>
      <c r="J18" s="307"/>
      <c r="K18" s="307"/>
      <c r="L18" s="307"/>
    </row>
    <row r="19" spans="2:12" s="73" customFormat="1" ht="35.1" customHeight="1">
      <c r="B19" s="170" t="s">
        <v>190</v>
      </c>
      <c r="C19" s="246" t="s">
        <v>110</v>
      </c>
      <c r="D19" s="246" t="s">
        <v>146</v>
      </c>
      <c r="E19" s="256"/>
      <c r="F19" s="80">
        <v>0.25</v>
      </c>
      <c r="G19" s="293">
        <f t="shared" si="0"/>
        <v>0</v>
      </c>
      <c r="H19" s="307"/>
      <c r="I19" s="307"/>
      <c r="J19" s="307"/>
      <c r="K19" s="307"/>
      <c r="L19" s="307"/>
    </row>
    <row r="20" spans="2:12" s="73" customFormat="1" ht="35.1" customHeight="1">
      <c r="B20" s="170" t="s">
        <v>191</v>
      </c>
      <c r="C20" s="246" t="s">
        <v>110</v>
      </c>
      <c r="D20" s="246" t="s">
        <v>147</v>
      </c>
      <c r="E20" s="256"/>
      <c r="F20" s="80">
        <v>0.75</v>
      </c>
      <c r="G20" s="293">
        <f t="shared" si="0"/>
        <v>0</v>
      </c>
      <c r="H20" s="307"/>
      <c r="I20" s="307"/>
      <c r="J20" s="307"/>
      <c r="K20" s="307"/>
      <c r="L20" s="307"/>
    </row>
    <row r="21" spans="2:12" s="73" customFormat="1" ht="35.1" customHeight="1">
      <c r="B21" s="170" t="s">
        <v>192</v>
      </c>
      <c r="C21" s="246" t="s">
        <v>196</v>
      </c>
      <c r="D21" s="246" t="s">
        <v>196</v>
      </c>
      <c r="E21" s="256"/>
      <c r="F21" s="80">
        <v>0</v>
      </c>
      <c r="G21" s="293">
        <f t="shared" si="0"/>
        <v>0</v>
      </c>
      <c r="H21" s="307"/>
      <c r="I21" s="307"/>
      <c r="J21" s="307"/>
      <c r="K21" s="307"/>
      <c r="L21" s="307"/>
    </row>
    <row r="22" spans="2:12" s="73" customFormat="1" ht="35.1" customHeight="1">
      <c r="B22" s="170" t="s">
        <v>193</v>
      </c>
      <c r="C22" s="246" t="s">
        <v>146</v>
      </c>
      <c r="D22" s="246" t="s">
        <v>147</v>
      </c>
      <c r="E22" s="256"/>
      <c r="F22" s="80">
        <v>0.5</v>
      </c>
      <c r="G22" s="293">
        <f t="shared" si="0"/>
        <v>0</v>
      </c>
      <c r="H22" s="307"/>
      <c r="I22" s="307"/>
      <c r="J22" s="307"/>
      <c r="K22" s="307"/>
      <c r="L22" s="307"/>
    </row>
    <row r="23" spans="2:12" s="73" customFormat="1" ht="35.1" customHeight="1">
      <c r="B23" s="170" t="s">
        <v>194</v>
      </c>
      <c r="C23" s="246" t="s">
        <v>147</v>
      </c>
      <c r="D23" s="246" t="s">
        <v>147</v>
      </c>
      <c r="E23" s="256"/>
      <c r="F23" s="80">
        <v>0</v>
      </c>
      <c r="G23" s="293">
        <f t="shared" si="0"/>
        <v>0</v>
      </c>
      <c r="H23" s="307"/>
      <c r="I23" s="307"/>
      <c r="J23" s="307"/>
      <c r="K23" s="307"/>
      <c r="L23" s="307"/>
    </row>
    <row r="24" spans="2:12" s="134" customFormat="1" ht="26.1" customHeight="1">
      <c r="B24" s="427" t="s">
        <v>358</v>
      </c>
      <c r="C24" s="428"/>
      <c r="D24" s="429"/>
      <c r="E24" s="301">
        <f>SUM(E9:E23)</f>
        <v>0</v>
      </c>
      <c r="F24" s="115"/>
      <c r="G24" s="293">
        <f t="shared" ref="G24:L24" si="1">SUM(G9:G23)</f>
        <v>0</v>
      </c>
      <c r="H24" s="293">
        <f t="shared" si="1"/>
        <v>0</v>
      </c>
      <c r="I24" s="293">
        <f t="shared" si="1"/>
        <v>0</v>
      </c>
      <c r="J24" s="293">
        <f t="shared" si="1"/>
        <v>0</v>
      </c>
      <c r="K24" s="293">
        <f t="shared" si="1"/>
        <v>0</v>
      </c>
      <c r="L24" s="293">
        <f t="shared" si="1"/>
        <v>0</v>
      </c>
    </row>
  </sheetData>
  <customSheetViews>
    <customSheetView guid="{07E09DBC-DF85-419E-9F17-4CCA9D1B6A76}" showPageBreaks="1" printArea="1" topLeftCell="A12">
      <selection activeCell="B17" sqref="A1:XFD1048576"/>
      <pageMargins left="0.39370078740157483" right="0.39370078740157483" top="0.39370078740157483" bottom="0.39370078740157483" header="0.31496062992125984" footer="0.31496062992125984"/>
      <pageSetup paperSize="9" scale="75" orientation="landscape" r:id="rId1"/>
    </customSheetView>
  </customSheetViews>
  <mergeCells count="8">
    <mergeCell ref="B24:D24"/>
    <mergeCell ref="H7:L7"/>
    <mergeCell ref="B7:B8"/>
    <mergeCell ref="C7:C8"/>
    <mergeCell ref="D7:D8"/>
    <mergeCell ref="E7:E8"/>
    <mergeCell ref="F7:F8"/>
    <mergeCell ref="G7:G8"/>
  </mergeCells>
  <phoneticPr fontId="1" type="noConversion"/>
  <pageMargins left="0.39370078740157483" right="0.39370078740157483" top="0.39370078740157483" bottom="0.39370078740157483" header="0.31496062992125984" footer="0.31496062992125984"/>
  <pageSetup paperSize="9" scale="85"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35</vt:i4>
      </vt:variant>
    </vt:vector>
  </HeadingPairs>
  <TitlesOfParts>
    <vt:vector size="51" baseType="lpstr">
      <vt:lpstr>Cover</vt:lpstr>
      <vt:lpstr>P1</vt:lpstr>
      <vt:lpstr>P2(I)A</vt:lpstr>
      <vt:lpstr>P2(I)B</vt:lpstr>
      <vt:lpstr>P2(I)C,D</vt:lpstr>
      <vt:lpstr>P2(II)T1</vt:lpstr>
      <vt:lpstr>P2(II)T2</vt:lpstr>
      <vt:lpstr>P2(II)T3</vt:lpstr>
      <vt:lpstr>P2(II)T4</vt:lpstr>
      <vt:lpstr>P2(II)T5</vt:lpstr>
      <vt:lpstr>P2(II)T6</vt:lpstr>
      <vt:lpstr>P2(II)T7</vt:lpstr>
      <vt:lpstr>P2(II)T8</vt:lpstr>
      <vt:lpstr>P2(II)T9</vt:lpstr>
      <vt:lpstr>P2(II)T10</vt:lpstr>
      <vt:lpstr>P3</vt:lpstr>
      <vt:lpstr>'P3'!_ftn1</vt:lpstr>
      <vt:lpstr>'P3'!_ftnref1</vt:lpstr>
      <vt:lpstr>'P2(I)A'!_ftnref2</vt:lpstr>
      <vt:lpstr>'P2(I)B'!_ftnref4</vt:lpstr>
      <vt:lpstr>'P2(I)B'!_ftnref5</vt:lpstr>
      <vt:lpstr>'P2(I)B'!_ftnref6</vt:lpstr>
      <vt:lpstr>Cover!Print_Area</vt:lpstr>
      <vt:lpstr>'P1'!Print_Area</vt:lpstr>
      <vt:lpstr>'P2(I)A'!Print_Area</vt:lpstr>
      <vt:lpstr>'P2(I)B'!Print_Area</vt:lpstr>
      <vt:lpstr>'P2(I)C,D'!Print_Area</vt:lpstr>
      <vt:lpstr>'P2(II)T1'!Print_Area</vt:lpstr>
      <vt:lpstr>'P2(II)T10'!Print_Area</vt:lpstr>
      <vt:lpstr>'P2(II)T2'!Print_Area</vt:lpstr>
      <vt:lpstr>'P2(II)T3'!Print_Area</vt:lpstr>
      <vt:lpstr>'P2(II)T4'!Print_Area</vt:lpstr>
      <vt:lpstr>'P2(II)T5'!Print_Area</vt:lpstr>
      <vt:lpstr>'P2(II)T6'!Print_Area</vt:lpstr>
      <vt:lpstr>'P2(II)T7'!Print_Area</vt:lpstr>
      <vt:lpstr>'P2(II)T8'!Print_Area</vt:lpstr>
      <vt:lpstr>'P2(II)T9'!Print_Area</vt:lpstr>
      <vt:lpstr>'P3'!Print_Area</vt:lpstr>
      <vt:lpstr>'P2(I)B'!Print_Titles</vt:lpstr>
      <vt:lpstr>'P2(I)C,D'!Print_Titles</vt:lpstr>
      <vt:lpstr>'P2(II)T1'!Print_Titles</vt:lpstr>
      <vt:lpstr>'P2(II)T10'!Print_Titles</vt:lpstr>
      <vt:lpstr>'P2(II)T2'!Print_Titles</vt:lpstr>
      <vt:lpstr>'P2(II)T3'!Print_Titles</vt:lpstr>
      <vt:lpstr>'P2(II)T4'!Print_Titles</vt:lpstr>
      <vt:lpstr>'P2(II)T5'!Print_Titles</vt:lpstr>
      <vt:lpstr>'P2(II)T6'!Print_Titles</vt:lpstr>
      <vt:lpstr>'P2(II)T7'!Print_Titles</vt:lpstr>
      <vt:lpstr>'P2(II)T8'!Print_Titles</vt:lpstr>
      <vt:lpstr>'P2(II)T9'!Print_Titles</vt:lpstr>
      <vt:lpstr>'P3'!Print_Titles</vt:lpstr>
    </vt:vector>
  </TitlesOfParts>
  <Company>Hong Kong Monetary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SIU Pui-yee, Amy</dc:creator>
  <cp:lastModifiedBy>LAW Wing-mui, Eve</cp:lastModifiedBy>
  <cp:lastPrinted>2016-06-08T06:20:51Z</cp:lastPrinted>
  <dcterms:created xsi:type="dcterms:W3CDTF">2014-03-07T03:03:55Z</dcterms:created>
  <dcterms:modified xsi:type="dcterms:W3CDTF">2017-05-31T09:33:21Z</dcterms:modified>
</cp:coreProperties>
</file>